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1 - Développement et Coopération\2. Parametrage demande de paiement\Acompte et Solde\"/>
    </mc:Choice>
  </mc:AlternateContent>
  <workbookProtection workbookAlgorithmName="SHA-512" workbookHashValue="pQUVNpmPPHGbEFiDs61lJb0Ia6+7FoB4GQFrghMdhGTusP5zpROvbPEJ/JnWAvuyTqlBErZNffayKycaIQfg3A==" workbookSaltValue="8hQjIb3MC/uHcqAqjb1EJw==" workbookSpinCount="100000" lockStructure="1"/>
  <bookViews>
    <workbookView xWindow="0" yWindow="0" windowWidth="28800" windowHeight="11910" tabRatio="857" activeTab="1"/>
  </bookViews>
  <sheets>
    <sheet name="Notice" sheetId="22" r:id="rId1"/>
    <sheet name="Synthèse dépenses bénéficiaire" sheetId="20" r:id="rId2"/>
    <sheet name="Dépenses rémunération au réel" sheetId="26" r:id="rId3"/>
    <sheet name="Dépenses forfaitaire" sheetId="28" r:id="rId4"/>
    <sheet name="Dépenses sur frais réels" sheetId="35" r:id="rId5"/>
    <sheet name="Dépenses Autres frais" sheetId="24" r:id="rId6"/>
    <sheet name="Synthèse dépenses SI" sheetId="21" state="hidden" r:id="rId7"/>
    <sheet name="DP_Instruction rémunération SI" sheetId="31" state="hidden" r:id="rId8"/>
    <sheet name="DP_Instruction Forfaitaires" sheetId="33" state="hidden" r:id="rId9"/>
    <sheet name="DP_Instruction frais réels" sheetId="36" state="hidden" r:id="rId10"/>
    <sheet name="DP_Instruction Autres frais" sheetId="29" state="hidden" r:id="rId11"/>
    <sheet name="Listes" sheetId="2" state="hidden" r:id="rId12"/>
  </sheets>
  <externalReferences>
    <externalReference r:id="rId13"/>
    <externalReference r:id="rId14"/>
  </externalReferences>
  <definedNames>
    <definedName name="_xlnm._FilterDatabase" localSheetId="2" hidden="1">'Dépenses rémunération au réel'!$G$1:$H$507</definedName>
    <definedName name="_xlnm._FilterDatabase" localSheetId="9" hidden="1">'DP_Instruction frais réels'!$A$5:$Z$507</definedName>
    <definedName name="fiche_action_est">Listes!$J$47:$J$50</definedName>
    <definedName name="fiche_action_nord">Listes!$I$47:$I$51</definedName>
    <definedName name="fiche_action_ouest">Listes!$H$47:$H$51</definedName>
    <definedName name="liste_dynamique">INDIRECT(IF('Synthèse dépenses bénéficiaire'!A1048573="GAL Ouest-Grand Sud", "fiche_action_ouest", IF('Synthèse dépenses bénéficiaire'!A1048573="GAL Nord et Centre de Mayotte ", "fiche_action_nord", IF('Synthèse dépenses bénéficiaire'!A1048573="GAL Est Mahorais", "fiche_action_est", ""))))</definedName>
    <definedName name="Salaire_chercheur">Listes!$B$17:$B$26</definedName>
    <definedName name="Salaire_directeur">Listes!$C$17:$C$26</definedName>
    <definedName name="Salaire_ingénieur">Listes!$D$17:$D$26</definedName>
    <definedName name="Salaire_technicien">Listes!$E$17:$E$26</definedName>
    <definedName name="_xlnm.Print_Area" localSheetId="1">'Synthèse dépenses bénéficiaire'!$A$1:$J$30</definedName>
    <definedName name="_xlnm.Print_Area" localSheetId="6">'Synthèse dépenses SI'!$B$1:$G$53</definedName>
  </definedNames>
  <calcPr calcId="162913"/>
</workbook>
</file>

<file path=xl/calcChain.xml><?xml version="1.0" encoding="utf-8"?>
<calcChain xmlns="http://schemas.openxmlformats.org/spreadsheetml/2006/main">
  <c r="G30" i="20" l="1"/>
  <c r="G29" i="20" l="1"/>
  <c r="G24" i="20" l="1"/>
  <c r="T9" i="31" l="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152" i="31"/>
  <c r="W153" i="31"/>
  <c r="W154" i="31"/>
  <c r="W155" i="31"/>
  <c r="W156" i="31"/>
  <c r="W157" i="31"/>
  <c r="W158" i="31"/>
  <c r="W159" i="31"/>
  <c r="W160" i="31"/>
  <c r="W161" i="31"/>
  <c r="W162" i="31"/>
  <c r="W163" i="31"/>
  <c r="W164" i="31"/>
  <c r="W165" i="31"/>
  <c r="W166" i="31"/>
  <c r="W167" i="31"/>
  <c r="W168" i="31"/>
  <c r="W169" i="31"/>
  <c r="W170" i="31"/>
  <c r="W171" i="31"/>
  <c r="W172" i="31"/>
  <c r="W173" i="31"/>
  <c r="W174" i="31"/>
  <c r="W175" i="31"/>
  <c r="W176" i="31"/>
  <c r="W177" i="31"/>
  <c r="W178" i="31"/>
  <c r="W179" i="31"/>
  <c r="W180" i="31"/>
  <c r="W181" i="31"/>
  <c r="W182" i="31"/>
  <c r="W183" i="31"/>
  <c r="W184" i="31"/>
  <c r="W185" i="31"/>
  <c r="W186" i="31"/>
  <c r="W187" i="31"/>
  <c r="W188" i="31"/>
  <c r="W189" i="31"/>
  <c r="W190" i="31"/>
  <c r="W191" i="31"/>
  <c r="W192" i="31"/>
  <c r="W193" i="31"/>
  <c r="W194" i="31"/>
  <c r="W195" i="31"/>
  <c r="W196" i="31"/>
  <c r="W197" i="31"/>
  <c r="W198" i="31"/>
  <c r="W199" i="31"/>
  <c r="W200" i="31"/>
  <c r="W201" i="31"/>
  <c r="W202" i="31"/>
  <c r="W203" i="31"/>
  <c r="W204" i="31"/>
  <c r="W205" i="31"/>
  <c r="W206" i="31"/>
  <c r="W207" i="31"/>
  <c r="W208" i="31"/>
  <c r="W209" i="31"/>
  <c r="W210" i="31"/>
  <c r="W211" i="31"/>
  <c r="W212" i="31"/>
  <c r="W213" i="31"/>
  <c r="W214" i="31"/>
  <c r="W215" i="31"/>
  <c r="W216" i="31"/>
  <c r="W217" i="31"/>
  <c r="W218" i="31"/>
  <c r="W219" i="31"/>
  <c r="W220" i="31"/>
  <c r="W221" i="31"/>
  <c r="W222" i="31"/>
  <c r="W223" i="31"/>
  <c r="W224" i="31"/>
  <c r="W225" i="31"/>
  <c r="W226" i="31"/>
  <c r="W227" i="31"/>
  <c r="W228" i="31"/>
  <c r="W229" i="31"/>
  <c r="W230" i="31"/>
  <c r="W231" i="31"/>
  <c r="W232" i="31"/>
  <c r="W233" i="31"/>
  <c r="W234" i="31"/>
  <c r="W235" i="31"/>
  <c r="W236" i="31"/>
  <c r="W237" i="31"/>
  <c r="W238" i="31"/>
  <c r="W239" i="31"/>
  <c r="W240" i="31"/>
  <c r="W241" i="31"/>
  <c r="W242" i="31"/>
  <c r="W243" i="31"/>
  <c r="W244" i="31"/>
  <c r="W245" i="31"/>
  <c r="W246" i="31"/>
  <c r="W247" i="31"/>
  <c r="W248" i="31"/>
  <c r="W249" i="31"/>
  <c r="W250" i="31"/>
  <c r="W251" i="31"/>
  <c r="W252" i="31"/>
  <c r="W253" i="31"/>
  <c r="W254" i="31"/>
  <c r="W255" i="31"/>
  <c r="W256" i="31"/>
  <c r="W257" i="31"/>
  <c r="W258" i="31"/>
  <c r="W259" i="31"/>
  <c r="W260" i="31"/>
  <c r="W261" i="31"/>
  <c r="W262" i="31"/>
  <c r="W263" i="31"/>
  <c r="W264" i="31"/>
  <c r="W265" i="31"/>
  <c r="W266" i="31"/>
  <c r="W267" i="31"/>
  <c r="W268" i="31"/>
  <c r="W269" i="31"/>
  <c r="W270" i="31"/>
  <c r="W271" i="31"/>
  <c r="W272" i="31"/>
  <c r="W273" i="31"/>
  <c r="W274" i="31"/>
  <c r="W275" i="31"/>
  <c r="W276" i="31"/>
  <c r="W277" i="31"/>
  <c r="W278" i="31"/>
  <c r="W279" i="31"/>
  <c r="W280" i="31"/>
  <c r="W281" i="31"/>
  <c r="W282" i="31"/>
  <c r="W283" i="31"/>
  <c r="W284" i="31"/>
  <c r="W285" i="31"/>
  <c r="W286" i="31"/>
  <c r="W287" i="31"/>
  <c r="W288" i="31"/>
  <c r="W289" i="31"/>
  <c r="W290" i="31"/>
  <c r="W291" i="31"/>
  <c r="W292" i="31"/>
  <c r="W293" i="31"/>
  <c r="W294" i="31"/>
  <c r="W295" i="31"/>
  <c r="W296" i="31"/>
  <c r="W297" i="31"/>
  <c r="W298" i="31"/>
  <c r="W299" i="31"/>
  <c r="W300" i="31"/>
  <c r="W301" i="31"/>
  <c r="W302" i="31"/>
  <c r="W303" i="31"/>
  <c r="W304" i="31"/>
  <c r="W305" i="31"/>
  <c r="W306" i="31"/>
  <c r="W307" i="31"/>
  <c r="W308" i="31"/>
  <c r="W309" i="31"/>
  <c r="W310" i="31"/>
  <c r="W311" i="31"/>
  <c r="W312" i="31"/>
  <c r="W313" i="31"/>
  <c r="W314" i="31"/>
  <c r="W315" i="31"/>
  <c r="W316" i="31"/>
  <c r="W317" i="31"/>
  <c r="W318" i="31"/>
  <c r="W319" i="31"/>
  <c r="W320" i="31"/>
  <c r="W321" i="31"/>
  <c r="W322" i="31"/>
  <c r="W323" i="31"/>
  <c r="W324" i="31"/>
  <c r="W325" i="31"/>
  <c r="W326" i="31"/>
  <c r="W327" i="31"/>
  <c r="W328" i="31"/>
  <c r="W329" i="31"/>
  <c r="W330" i="31"/>
  <c r="W331" i="31"/>
  <c r="W332" i="31"/>
  <c r="W333" i="31"/>
  <c r="W334" i="31"/>
  <c r="W335" i="31"/>
  <c r="W336" i="31"/>
  <c r="W337" i="31"/>
  <c r="W338" i="31"/>
  <c r="W339" i="31"/>
  <c r="W340" i="31"/>
  <c r="W341" i="31"/>
  <c r="W342" i="31"/>
  <c r="W343" i="31"/>
  <c r="W344" i="31"/>
  <c r="W345" i="31"/>
  <c r="W346" i="31"/>
  <c r="W347" i="31"/>
  <c r="W348" i="31"/>
  <c r="W349" i="31"/>
  <c r="W350" i="31"/>
  <c r="W351" i="31"/>
  <c r="W352" i="31"/>
  <c r="W353" i="31"/>
  <c r="W354" i="31"/>
  <c r="W355" i="31"/>
  <c r="W356" i="31"/>
  <c r="W357" i="31"/>
  <c r="W358" i="31"/>
  <c r="W359" i="31"/>
  <c r="W360" i="31"/>
  <c r="W361" i="31"/>
  <c r="W362" i="31"/>
  <c r="W363" i="31"/>
  <c r="W364" i="31"/>
  <c r="W365" i="31"/>
  <c r="W366" i="31"/>
  <c r="W367" i="31"/>
  <c r="W368" i="31"/>
  <c r="W369" i="31"/>
  <c r="W370" i="31"/>
  <c r="W371" i="31"/>
  <c r="W372" i="31"/>
  <c r="W373" i="31"/>
  <c r="W374" i="31"/>
  <c r="W375" i="31"/>
  <c r="W376" i="31"/>
  <c r="W377" i="31"/>
  <c r="W378" i="31"/>
  <c r="W379" i="31"/>
  <c r="W380" i="31"/>
  <c r="W381" i="31"/>
  <c r="W382" i="31"/>
  <c r="W383" i="31"/>
  <c r="W384" i="31"/>
  <c r="W385" i="31"/>
  <c r="W386" i="31"/>
  <c r="W387" i="31"/>
  <c r="W388" i="31"/>
  <c r="W389" i="31"/>
  <c r="W390" i="31"/>
  <c r="W391" i="31"/>
  <c r="W392" i="31"/>
  <c r="W393" i="31"/>
  <c r="W394" i="31"/>
  <c r="W395" i="31"/>
  <c r="W396" i="31"/>
  <c r="W397" i="31"/>
  <c r="W398" i="31"/>
  <c r="W399" i="31"/>
  <c r="W400" i="31"/>
  <c r="W401" i="31"/>
  <c r="W402" i="31"/>
  <c r="W403" i="31"/>
  <c r="W404" i="31"/>
  <c r="W405" i="31"/>
  <c r="W406" i="31"/>
  <c r="W407" i="31"/>
  <c r="W408" i="31"/>
  <c r="W409" i="31"/>
  <c r="W410" i="31"/>
  <c r="W411" i="31"/>
  <c r="W412" i="31"/>
  <c r="W413" i="31"/>
  <c r="W414" i="31"/>
  <c r="W415" i="31"/>
  <c r="W416" i="31"/>
  <c r="W417" i="31"/>
  <c r="W418" i="31"/>
  <c r="W419" i="31"/>
  <c r="W420" i="31"/>
  <c r="W421" i="31"/>
  <c r="W422" i="31"/>
  <c r="W423" i="31"/>
  <c r="W424" i="31"/>
  <c r="W425" i="31"/>
  <c r="W426" i="31"/>
  <c r="W427" i="31"/>
  <c r="W428" i="31"/>
  <c r="W429" i="31"/>
  <c r="W430" i="31"/>
  <c r="W431" i="31"/>
  <c r="W432" i="31"/>
  <c r="W433" i="31"/>
  <c r="W434" i="31"/>
  <c r="W435" i="31"/>
  <c r="W436" i="31"/>
  <c r="W437" i="31"/>
  <c r="W438" i="31"/>
  <c r="W439" i="31"/>
  <c r="W440" i="31"/>
  <c r="W441" i="31"/>
  <c r="W442" i="31"/>
  <c r="W443" i="31"/>
  <c r="W444" i="31"/>
  <c r="W445" i="31"/>
  <c r="W446" i="31"/>
  <c r="W447" i="31"/>
  <c r="W448" i="31"/>
  <c r="W449" i="31"/>
  <c r="W450" i="31"/>
  <c r="W451" i="31"/>
  <c r="W452" i="31"/>
  <c r="W453" i="31"/>
  <c r="W454" i="31"/>
  <c r="W455" i="31"/>
  <c r="W456" i="31"/>
  <c r="W457" i="31"/>
  <c r="W458" i="31"/>
  <c r="W459" i="31"/>
  <c r="W460" i="31"/>
  <c r="W461" i="31"/>
  <c r="W462" i="31"/>
  <c r="W463" i="31"/>
  <c r="W464" i="31"/>
  <c r="W465" i="31"/>
  <c r="W466" i="31"/>
  <c r="W467" i="31"/>
  <c r="W468" i="31"/>
  <c r="W469" i="31"/>
  <c r="W470" i="31"/>
  <c r="W471" i="31"/>
  <c r="W472" i="31"/>
  <c r="W473" i="31"/>
  <c r="W474" i="31"/>
  <c r="W475" i="31"/>
  <c r="W476" i="31"/>
  <c r="W477" i="31"/>
  <c r="W478" i="31"/>
  <c r="W479" i="31"/>
  <c r="W480" i="31"/>
  <c r="W481" i="31"/>
  <c r="W482" i="31"/>
  <c r="W483" i="31"/>
  <c r="W484" i="31"/>
  <c r="W485" i="31"/>
  <c r="W486" i="31"/>
  <c r="W487" i="31"/>
  <c r="W488" i="31"/>
  <c r="W489" i="31"/>
  <c r="W490" i="31"/>
  <c r="W491" i="31"/>
  <c r="W492" i="31"/>
  <c r="W493" i="31"/>
  <c r="W494" i="31"/>
  <c r="W495" i="31"/>
  <c r="W496" i="31"/>
  <c r="W497" i="31"/>
  <c r="W498" i="31"/>
  <c r="W499" i="31"/>
  <c r="W500" i="31"/>
  <c r="W501" i="31"/>
  <c r="W502" i="31"/>
  <c r="W503" i="31"/>
  <c r="W504" i="31"/>
  <c r="W505" i="31"/>
  <c r="W506" i="31"/>
  <c r="G32" i="20"/>
  <c r="E13" i="21" l="1"/>
  <c r="E12" i="21"/>
  <c r="G33" i="20" l="1"/>
  <c r="G34" i="20"/>
  <c r="G35" i="20"/>
  <c r="G27" i="20"/>
  <c r="G28" i="20"/>
  <c r="G26" i="20"/>
  <c r="H53" i="21" l="1"/>
  <c r="C50" i="21"/>
  <c r="G31" i="20"/>
  <c r="Q16" i="29"/>
  <c r="Q17"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Q122" i="29"/>
  <c r="Q123" i="29"/>
  <c r="Q124" i="29"/>
  <c r="Q125" i="29"/>
  <c r="Q126" i="29"/>
  <c r="Q127" i="29"/>
  <c r="Q128" i="29"/>
  <c r="Q129" i="29"/>
  <c r="Q130" i="29"/>
  <c r="Q131" i="29"/>
  <c r="Q132" i="29"/>
  <c r="Q133" i="29"/>
  <c r="Q134" i="29"/>
  <c r="Q135" i="29"/>
  <c r="Q136" i="29"/>
  <c r="Q137" i="29"/>
  <c r="Q138" i="29"/>
  <c r="Q139" i="29"/>
  <c r="Q140" i="29"/>
  <c r="Q141" i="29"/>
  <c r="Q142" i="29"/>
  <c r="Q143" i="29"/>
  <c r="Q144" i="29"/>
  <c r="Q145" i="29"/>
  <c r="Q146" i="29"/>
  <c r="Q147" i="29"/>
  <c r="Q148" i="29"/>
  <c r="Q149" i="29"/>
  <c r="Q150" i="29"/>
  <c r="Q151" i="29"/>
  <c r="Q152" i="29"/>
  <c r="Q153" i="29"/>
  <c r="Q154" i="29"/>
  <c r="Q155" i="29"/>
  <c r="Q156" i="29"/>
  <c r="Q157" i="29"/>
  <c r="Q158" i="29"/>
  <c r="Q159" i="29"/>
  <c r="Q160" i="29"/>
  <c r="Q161" i="29"/>
  <c r="Q162" i="29"/>
  <c r="Q163" i="29"/>
  <c r="Q164" i="29"/>
  <c r="Q165" i="29"/>
  <c r="Q166" i="29"/>
  <c r="Q167" i="29"/>
  <c r="Q168" i="29"/>
  <c r="Q169" i="29"/>
  <c r="Q170" i="29"/>
  <c r="Q171" i="29"/>
  <c r="Q172" i="29"/>
  <c r="Q173" i="29"/>
  <c r="Q174" i="29"/>
  <c r="Q175" i="29"/>
  <c r="Q176"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5" i="29"/>
  <c r="Q296" i="29"/>
  <c r="Q297" i="29"/>
  <c r="Q298" i="29"/>
  <c r="Q299" i="29"/>
  <c r="Q300" i="29"/>
  <c r="Q301" i="29"/>
  <c r="Q302" i="29"/>
  <c r="Q303" i="29"/>
  <c r="Q304" i="29"/>
  <c r="Q305" i="29"/>
  <c r="Q306" i="29"/>
  <c r="Q307" i="29"/>
  <c r="Q308" i="29"/>
  <c r="Q309" i="29"/>
  <c r="Q310" i="29"/>
  <c r="Q311" i="29"/>
  <c r="Q312" i="29"/>
  <c r="Q313" i="29"/>
  <c r="Q314" i="29"/>
  <c r="Q315" i="29"/>
  <c r="Q316" i="29"/>
  <c r="Q317" i="29"/>
  <c r="Q318" i="29"/>
  <c r="Q319" i="29"/>
  <c r="Q320" i="29"/>
  <c r="Q321" i="29"/>
  <c r="Q322" i="29"/>
  <c r="Q323" i="29"/>
  <c r="Q324" i="29"/>
  <c r="Q325" i="29"/>
  <c r="Q326" i="29"/>
  <c r="Q327" i="29"/>
  <c r="Q328" i="29"/>
  <c r="Q329" i="29"/>
  <c r="Q330" i="29"/>
  <c r="Q331" i="29"/>
  <c r="Q332" i="29"/>
  <c r="Q333" i="29"/>
  <c r="Q334" i="29"/>
  <c r="Q335" i="29"/>
  <c r="Q336" i="29"/>
  <c r="Q337" i="29"/>
  <c r="Q338" i="29"/>
  <c r="Q339" i="29"/>
  <c r="Q340" i="29"/>
  <c r="Q341" i="29"/>
  <c r="Q342" i="29"/>
  <c r="Q343" i="29"/>
  <c r="Q344" i="29"/>
  <c r="Q345" i="29"/>
  <c r="Q346" i="29"/>
  <c r="Q347" i="29"/>
  <c r="Q348" i="29"/>
  <c r="Q349" i="29"/>
  <c r="Q350" i="29"/>
  <c r="Q351" i="29"/>
  <c r="Q352" i="29"/>
  <c r="Q353" i="29"/>
  <c r="Q354" i="29"/>
  <c r="Q355" i="29"/>
  <c r="Q356" i="29"/>
  <c r="Q357" i="29"/>
  <c r="Q358" i="29"/>
  <c r="Q359" i="29"/>
  <c r="Q360" i="29"/>
  <c r="Q361" i="29"/>
  <c r="Q362" i="29"/>
  <c r="Q363" i="29"/>
  <c r="Q364" i="29"/>
  <c r="Q365" i="29"/>
  <c r="Q366" i="29"/>
  <c r="Q367" i="29"/>
  <c r="Q368" i="29"/>
  <c r="Q369" i="29"/>
  <c r="Q370" i="29"/>
  <c r="Q371" i="29"/>
  <c r="Q372" i="29"/>
  <c r="Q373" i="29"/>
  <c r="Q374" i="29"/>
  <c r="Q375" i="29"/>
  <c r="Q376" i="29"/>
  <c r="Q377" i="29"/>
  <c r="Q378" i="29"/>
  <c r="Q379" i="29"/>
  <c r="Q380" i="29"/>
  <c r="Q381" i="29"/>
  <c r="Q382" i="29"/>
  <c r="Q383" i="29"/>
  <c r="Q384" i="29"/>
  <c r="Q385" i="29"/>
  <c r="Q386" i="29"/>
  <c r="Q387" i="29"/>
  <c r="Q388" i="29"/>
  <c r="Q389" i="29"/>
  <c r="Q390" i="29"/>
  <c r="Q391" i="29"/>
  <c r="Q392" i="29"/>
  <c r="Q393" i="29"/>
  <c r="Q394" i="29"/>
  <c r="Q395" i="29"/>
  <c r="Q396" i="29"/>
  <c r="Q397" i="29"/>
  <c r="Q398" i="29"/>
  <c r="Q399" i="29"/>
  <c r="Q400" i="29"/>
  <c r="Q401" i="29"/>
  <c r="Q402" i="29"/>
  <c r="Q403" i="29"/>
  <c r="Q404" i="29"/>
  <c r="Q405" i="29"/>
  <c r="Q406" i="29"/>
  <c r="Q407" i="29"/>
  <c r="Q408" i="29"/>
  <c r="Q409" i="29"/>
  <c r="Q410" i="29"/>
  <c r="Q411" i="29"/>
  <c r="Q412" i="29"/>
  <c r="Q413" i="29"/>
  <c r="Q414" i="29"/>
  <c r="Q415" i="29"/>
  <c r="Q416" i="29"/>
  <c r="Q417" i="29"/>
  <c r="Q418" i="29"/>
  <c r="Q419" i="29"/>
  <c r="Q420" i="29"/>
  <c r="Q421" i="29"/>
  <c r="Q422" i="29"/>
  <c r="Q423" i="29"/>
  <c r="Q424" i="29"/>
  <c r="Q425" i="29"/>
  <c r="Q426" i="29"/>
  <c r="Q427" i="29"/>
  <c r="Q428" i="29"/>
  <c r="Q429" i="29"/>
  <c r="Q430" i="29"/>
  <c r="Q431" i="29"/>
  <c r="Q432" i="29"/>
  <c r="Q433" i="29"/>
  <c r="Q434" i="29"/>
  <c r="Q435" i="29"/>
  <c r="Q436" i="29"/>
  <c r="Q437" i="29"/>
  <c r="Q438" i="29"/>
  <c r="Q439" i="29"/>
  <c r="Q440" i="29"/>
  <c r="Q441" i="29"/>
  <c r="Q442" i="29"/>
  <c r="Q443" i="29"/>
  <c r="Q444" i="29"/>
  <c r="Q445" i="29"/>
  <c r="Q446" i="29"/>
  <c r="Q447" i="29"/>
  <c r="Q448" i="29"/>
  <c r="Q449" i="29"/>
  <c r="Q450" i="29"/>
  <c r="Q451" i="29"/>
  <c r="Q452" i="29"/>
  <c r="Q453" i="29"/>
  <c r="Q454" i="29"/>
  <c r="Q455" i="29"/>
  <c r="Q456" i="29"/>
  <c r="Q457" i="29"/>
  <c r="Q458" i="29"/>
  <c r="Q459" i="29"/>
  <c r="Q460" i="29"/>
  <c r="Q461" i="29"/>
  <c r="Q462" i="29"/>
  <c r="Q463" i="29"/>
  <c r="Q464" i="29"/>
  <c r="Q465" i="29"/>
  <c r="Q466" i="29"/>
  <c r="Q467" i="29"/>
  <c r="Q468" i="29"/>
  <c r="Q469" i="29"/>
  <c r="Q470" i="29"/>
  <c r="Q471" i="29"/>
  <c r="Q472" i="29"/>
  <c r="Q473" i="29"/>
  <c r="Q474" i="29"/>
  <c r="Q475" i="29"/>
  <c r="Q476" i="29"/>
  <c r="Q477" i="29"/>
  <c r="Q478" i="29"/>
  <c r="Q479" i="29"/>
  <c r="Q480" i="29"/>
  <c r="Q481" i="29"/>
  <c r="Q482" i="29"/>
  <c r="Q483" i="29"/>
  <c r="Q484" i="29"/>
  <c r="Q485" i="29"/>
  <c r="Q486" i="29"/>
  <c r="Q487" i="29"/>
  <c r="Q488" i="29"/>
  <c r="Q489" i="29"/>
  <c r="Q490" i="29"/>
  <c r="Q491" i="29"/>
  <c r="Q492" i="29"/>
  <c r="Q493" i="29"/>
  <c r="Q494" i="29"/>
  <c r="Q495" i="29"/>
  <c r="Q496" i="29"/>
  <c r="Q497" i="29"/>
  <c r="Q498" i="29"/>
  <c r="Q499" i="29"/>
  <c r="Q500" i="29"/>
  <c r="Q501" i="29"/>
  <c r="Q502" i="29"/>
  <c r="Q503" i="29"/>
  <c r="Q504" i="29"/>
  <c r="Q505" i="29"/>
  <c r="Q506" i="29"/>
  <c r="K7"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459" i="29"/>
  <c r="O460" i="29"/>
  <c r="O461" i="29"/>
  <c r="O462" i="29"/>
  <c r="O463" i="29"/>
  <c r="O464" i="29"/>
  <c r="O465" i="29"/>
  <c r="O466" i="29"/>
  <c r="O467" i="29"/>
  <c r="O468" i="29"/>
  <c r="O469" i="29"/>
  <c r="O470" i="29"/>
  <c r="O471" i="29"/>
  <c r="O472" i="29"/>
  <c r="O473" i="29"/>
  <c r="O474" i="29"/>
  <c r="O475" i="29"/>
  <c r="O476" i="29"/>
  <c r="O477" i="29"/>
  <c r="O478" i="29"/>
  <c r="O479" i="29"/>
  <c r="O480" i="29"/>
  <c r="O481" i="29"/>
  <c r="O482" i="29"/>
  <c r="O483" i="29"/>
  <c r="O484" i="29"/>
  <c r="O485" i="29"/>
  <c r="O486" i="29"/>
  <c r="O487" i="29"/>
  <c r="O488" i="29"/>
  <c r="O489" i="29"/>
  <c r="O490" i="29"/>
  <c r="O491" i="29"/>
  <c r="O492" i="29"/>
  <c r="O493" i="29"/>
  <c r="O494" i="29"/>
  <c r="O495" i="29"/>
  <c r="O496" i="29"/>
  <c r="O497" i="29"/>
  <c r="O498" i="29"/>
  <c r="O499" i="29"/>
  <c r="O500" i="29"/>
  <c r="O501" i="29"/>
  <c r="O502" i="29"/>
  <c r="O503" i="29"/>
  <c r="O504" i="29"/>
  <c r="O505" i="29"/>
  <c r="O506"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22" i="29"/>
  <c r="K123" i="29"/>
  <c r="K124" i="29"/>
  <c r="K125" i="29"/>
  <c r="K126" i="29"/>
  <c r="K127" i="29"/>
  <c r="K128" i="29"/>
  <c r="K129" i="29"/>
  <c r="K130" i="29"/>
  <c r="K131" i="29"/>
  <c r="K132" i="29"/>
  <c r="K133" i="29"/>
  <c r="K134" i="29"/>
  <c r="K135" i="29"/>
  <c r="K136" i="29"/>
  <c r="K137" i="29"/>
  <c r="K138" i="29"/>
  <c r="K139" i="29"/>
  <c r="K140" i="29"/>
  <c r="K141" i="29"/>
  <c r="K142" i="29"/>
  <c r="K143" i="29"/>
  <c r="K144" i="29"/>
  <c r="K145" i="29"/>
  <c r="K146" i="29"/>
  <c r="K147" i="29"/>
  <c r="K148" i="29"/>
  <c r="K149" i="29"/>
  <c r="K150" i="29"/>
  <c r="K151" i="29"/>
  <c r="K152" i="29"/>
  <c r="K153" i="29"/>
  <c r="K154" i="29"/>
  <c r="K155" i="29"/>
  <c r="K156" i="29"/>
  <c r="K157" i="29"/>
  <c r="K158" i="29"/>
  <c r="K159" i="29"/>
  <c r="K160" i="29"/>
  <c r="K161" i="29"/>
  <c r="K162" i="29"/>
  <c r="K163" i="29"/>
  <c r="K164" i="29"/>
  <c r="K165" i="29"/>
  <c r="K166" i="29"/>
  <c r="K167" i="29"/>
  <c r="K168" i="29"/>
  <c r="K169" i="29"/>
  <c r="K170" i="29"/>
  <c r="K171" i="29"/>
  <c r="K172" i="29"/>
  <c r="K173" i="29"/>
  <c r="K174" i="29"/>
  <c r="K175" i="29"/>
  <c r="K176" i="29"/>
  <c r="K177" i="29"/>
  <c r="K178" i="29"/>
  <c r="K179" i="29"/>
  <c r="K180" i="29"/>
  <c r="K181" i="29"/>
  <c r="K182" i="29"/>
  <c r="K183" i="29"/>
  <c r="K184" i="29"/>
  <c r="K185" i="29"/>
  <c r="K186" i="29"/>
  <c r="K187" i="29"/>
  <c r="K188" i="29"/>
  <c r="K189" i="29"/>
  <c r="K190" i="29"/>
  <c r="K191" i="29"/>
  <c r="K192" i="29"/>
  <c r="K193" i="29"/>
  <c r="K194" i="29"/>
  <c r="K195" i="29"/>
  <c r="K196" i="29"/>
  <c r="K197" i="29"/>
  <c r="K198" i="29"/>
  <c r="K199" i="29"/>
  <c r="K200" i="29"/>
  <c r="K201" i="29"/>
  <c r="K202" i="29"/>
  <c r="K203" i="29"/>
  <c r="K204" i="29"/>
  <c r="K205" i="29"/>
  <c r="K206" i="29"/>
  <c r="K207" i="29"/>
  <c r="K208" i="29"/>
  <c r="K209" i="29"/>
  <c r="K210" i="29"/>
  <c r="K211" i="29"/>
  <c r="K212" i="29"/>
  <c r="K213" i="29"/>
  <c r="K214" i="29"/>
  <c r="K215" i="29"/>
  <c r="K216" i="29"/>
  <c r="K217" i="29"/>
  <c r="K218" i="29"/>
  <c r="K219" i="29"/>
  <c r="K220" i="29"/>
  <c r="K221" i="29"/>
  <c r="K222" i="29"/>
  <c r="K223" i="29"/>
  <c r="K224" i="29"/>
  <c r="K225" i="29"/>
  <c r="K226" i="29"/>
  <c r="K227" i="29"/>
  <c r="K228" i="29"/>
  <c r="K229" i="29"/>
  <c r="K230" i="29"/>
  <c r="K231" i="29"/>
  <c r="K232" i="29"/>
  <c r="K233" i="29"/>
  <c r="K234" i="29"/>
  <c r="K235" i="29"/>
  <c r="K236" i="29"/>
  <c r="K237" i="29"/>
  <c r="K238" i="29"/>
  <c r="K239" i="29"/>
  <c r="K240" i="29"/>
  <c r="K241" i="29"/>
  <c r="K242" i="29"/>
  <c r="K243" i="29"/>
  <c r="K244" i="29"/>
  <c r="K245" i="29"/>
  <c r="K246" i="29"/>
  <c r="K247" i="29"/>
  <c r="K248" i="29"/>
  <c r="K249" i="29"/>
  <c r="K250" i="29"/>
  <c r="K251" i="29"/>
  <c r="K252" i="29"/>
  <c r="K253" i="29"/>
  <c r="K254" i="29"/>
  <c r="K255" i="29"/>
  <c r="K256" i="29"/>
  <c r="K257" i="29"/>
  <c r="K258" i="29"/>
  <c r="K259" i="29"/>
  <c r="K260" i="29"/>
  <c r="K261" i="29"/>
  <c r="K262" i="29"/>
  <c r="K263" i="29"/>
  <c r="K264" i="29"/>
  <c r="K265" i="29"/>
  <c r="K266" i="29"/>
  <c r="K267" i="29"/>
  <c r="K268" i="29"/>
  <c r="K269" i="29"/>
  <c r="K270" i="29"/>
  <c r="K271" i="29"/>
  <c r="K272" i="29"/>
  <c r="K273" i="29"/>
  <c r="K274" i="29"/>
  <c r="K275" i="29"/>
  <c r="K276" i="29"/>
  <c r="K277" i="29"/>
  <c r="K278" i="29"/>
  <c r="K279" i="29"/>
  <c r="K280" i="29"/>
  <c r="K281" i="29"/>
  <c r="K282" i="29"/>
  <c r="K283" i="29"/>
  <c r="K284" i="29"/>
  <c r="K285" i="29"/>
  <c r="K286" i="29"/>
  <c r="K287" i="29"/>
  <c r="K288" i="29"/>
  <c r="K289" i="29"/>
  <c r="K290" i="29"/>
  <c r="K291" i="29"/>
  <c r="K292" i="29"/>
  <c r="K293" i="29"/>
  <c r="K294" i="29"/>
  <c r="K295" i="29"/>
  <c r="K296" i="29"/>
  <c r="K297" i="29"/>
  <c r="K298" i="29"/>
  <c r="K299" i="29"/>
  <c r="K300" i="29"/>
  <c r="K301" i="29"/>
  <c r="K302" i="29"/>
  <c r="K303" i="29"/>
  <c r="K304" i="29"/>
  <c r="K305" i="29"/>
  <c r="K306" i="29"/>
  <c r="K307" i="29"/>
  <c r="K308" i="29"/>
  <c r="K309" i="29"/>
  <c r="K310" i="29"/>
  <c r="K311" i="29"/>
  <c r="K312"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6" i="29"/>
  <c r="K337" i="29"/>
  <c r="K338" i="29"/>
  <c r="K339" i="29"/>
  <c r="K340" i="29"/>
  <c r="K341" i="29"/>
  <c r="K342" i="29"/>
  <c r="K343" i="29"/>
  <c r="K344" i="29"/>
  <c r="K345" i="29"/>
  <c r="K346" i="29"/>
  <c r="K347" i="29"/>
  <c r="K348" i="29"/>
  <c r="K349" i="29"/>
  <c r="K350" i="29"/>
  <c r="K351" i="29"/>
  <c r="K352"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78" i="29"/>
  <c r="K379" i="29"/>
  <c r="K380" i="29"/>
  <c r="K381" i="29"/>
  <c r="K382" i="29"/>
  <c r="K383" i="29"/>
  <c r="K384" i="29"/>
  <c r="K385" i="29"/>
  <c r="K386" i="29"/>
  <c r="K387" i="29"/>
  <c r="K388" i="29"/>
  <c r="K389" i="29"/>
  <c r="K390" i="29"/>
  <c r="K391" i="29"/>
  <c r="K392" i="29"/>
  <c r="K393" i="29"/>
  <c r="K394" i="29"/>
  <c r="K395" i="29"/>
  <c r="K396" i="29"/>
  <c r="K397" i="29"/>
  <c r="K398" i="29"/>
  <c r="K399" i="29"/>
  <c r="K400" i="29"/>
  <c r="K401" i="29"/>
  <c r="K402" i="29"/>
  <c r="K403" i="29"/>
  <c r="K404" i="29"/>
  <c r="K405" i="29"/>
  <c r="K406" i="29"/>
  <c r="K407" i="29"/>
  <c r="K408" i="29"/>
  <c r="K409" i="29"/>
  <c r="K410" i="29"/>
  <c r="K411" i="29"/>
  <c r="K412" i="29"/>
  <c r="K413" i="29"/>
  <c r="K414" i="29"/>
  <c r="K415" i="29"/>
  <c r="K416" i="29"/>
  <c r="K417" i="29"/>
  <c r="K418" i="29"/>
  <c r="K419" i="29"/>
  <c r="K420" i="29"/>
  <c r="K421" i="29"/>
  <c r="K422" i="29"/>
  <c r="K423" i="29"/>
  <c r="K424" i="29"/>
  <c r="K425" i="29"/>
  <c r="K426" i="29"/>
  <c r="K427" i="29"/>
  <c r="K428" i="29"/>
  <c r="K429" i="29"/>
  <c r="K430" i="29"/>
  <c r="K431" i="29"/>
  <c r="K432" i="29"/>
  <c r="K433" i="29"/>
  <c r="K434" i="29"/>
  <c r="K435" i="29"/>
  <c r="K436" i="29"/>
  <c r="K437" i="29"/>
  <c r="K438" i="29"/>
  <c r="K439" i="29"/>
  <c r="K440" i="29"/>
  <c r="K441" i="29"/>
  <c r="K442" i="29"/>
  <c r="K443" i="29"/>
  <c r="K444" i="29"/>
  <c r="K445" i="29"/>
  <c r="K446" i="29"/>
  <c r="K447" i="29"/>
  <c r="K448" i="29"/>
  <c r="K449" i="29"/>
  <c r="K450" i="29"/>
  <c r="K451" i="29"/>
  <c r="K452" i="29"/>
  <c r="K453" i="29"/>
  <c r="K454" i="29"/>
  <c r="K455" i="29"/>
  <c r="K456" i="29"/>
  <c r="K457" i="29"/>
  <c r="K458" i="29"/>
  <c r="K459" i="29"/>
  <c r="K460" i="29"/>
  <c r="K461" i="29"/>
  <c r="K462" i="29"/>
  <c r="K463" i="29"/>
  <c r="K464" i="29"/>
  <c r="K465" i="29"/>
  <c r="K466" i="29"/>
  <c r="K467" i="29"/>
  <c r="K468" i="29"/>
  <c r="K469" i="29"/>
  <c r="K470" i="29"/>
  <c r="K471" i="29"/>
  <c r="K472" i="29"/>
  <c r="K473" i="29"/>
  <c r="K474" i="29"/>
  <c r="K475" i="29"/>
  <c r="K476" i="29"/>
  <c r="K477" i="29"/>
  <c r="K478" i="29"/>
  <c r="K479" i="29"/>
  <c r="K480" i="29"/>
  <c r="K481" i="29"/>
  <c r="K482" i="29"/>
  <c r="K483" i="29"/>
  <c r="K484" i="29"/>
  <c r="K485" i="29"/>
  <c r="K486" i="29"/>
  <c r="K487" i="29"/>
  <c r="K488" i="29"/>
  <c r="K489" i="29"/>
  <c r="K490" i="29"/>
  <c r="K491" i="29"/>
  <c r="K492" i="29"/>
  <c r="K493" i="29"/>
  <c r="K494" i="29"/>
  <c r="K495" i="29"/>
  <c r="K496" i="29"/>
  <c r="K497" i="29"/>
  <c r="K498" i="29"/>
  <c r="K499" i="29"/>
  <c r="K500" i="29"/>
  <c r="K501" i="29"/>
  <c r="K502" i="29"/>
  <c r="K503" i="29"/>
  <c r="K504" i="29"/>
  <c r="K505" i="29"/>
  <c r="K506"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C8" i="29"/>
  <c r="C9" i="29"/>
  <c r="C10" i="29"/>
  <c r="C11" i="29"/>
  <c r="C12" i="29"/>
  <c r="C13" i="29"/>
  <c r="C14" i="29"/>
  <c r="C15" i="29"/>
  <c r="C16" i="29"/>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1" i="29"/>
  <c r="C152" i="29"/>
  <c r="C153" i="29"/>
  <c r="C154" i="29"/>
  <c r="C155" i="29"/>
  <c r="C156" i="29"/>
  <c r="C157" i="29"/>
  <c r="C158" i="29"/>
  <c r="C159" i="29"/>
  <c r="C160" i="29"/>
  <c r="C161" i="29"/>
  <c r="C162" i="29"/>
  <c r="C163" i="29"/>
  <c r="C164" i="29"/>
  <c r="C165" i="29"/>
  <c r="C166" i="29"/>
  <c r="C167" i="29"/>
  <c r="C168" i="29"/>
  <c r="C169" i="29"/>
  <c r="C170" i="29"/>
  <c r="C171" i="29"/>
  <c r="C172" i="29"/>
  <c r="C173" i="29"/>
  <c r="C174" i="29"/>
  <c r="C175" i="29"/>
  <c r="C176" i="29"/>
  <c r="C177" i="29"/>
  <c r="C178" i="29"/>
  <c r="C179" i="29"/>
  <c r="C180" i="29"/>
  <c r="C181" i="29"/>
  <c r="C182" i="29"/>
  <c r="C183" i="29"/>
  <c r="C184" i="29"/>
  <c r="C185" i="29"/>
  <c r="C186" i="29"/>
  <c r="C187" i="29"/>
  <c r="C188" i="29"/>
  <c r="C189" i="29"/>
  <c r="C190" i="29"/>
  <c r="C191" i="29"/>
  <c r="C192" i="29"/>
  <c r="C193" i="29"/>
  <c r="C194" i="29"/>
  <c r="C195" i="29"/>
  <c r="C196" i="29"/>
  <c r="C197" i="29"/>
  <c r="C198" i="29"/>
  <c r="C199" i="29"/>
  <c r="C200" i="29"/>
  <c r="C201" i="29"/>
  <c r="C202" i="29"/>
  <c r="C203" i="29"/>
  <c r="C204" i="29"/>
  <c r="C205" i="29"/>
  <c r="C206" i="29"/>
  <c r="C207" i="29"/>
  <c r="C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248" i="29"/>
  <c r="C249" i="29"/>
  <c r="C250" i="29"/>
  <c r="C251" i="29"/>
  <c r="C252" i="29"/>
  <c r="C253" i="29"/>
  <c r="C254" i="29"/>
  <c r="C255" i="29"/>
  <c r="C256" i="29"/>
  <c r="C257" i="29"/>
  <c r="C258" i="29"/>
  <c r="C259" i="29"/>
  <c r="C260" i="29"/>
  <c r="C261" i="29"/>
  <c r="C262" i="29"/>
  <c r="C263" i="29"/>
  <c r="C264" i="29"/>
  <c r="C265" i="29"/>
  <c r="C266" i="29"/>
  <c r="C267" i="29"/>
  <c r="C268" i="29"/>
  <c r="C269" i="29"/>
  <c r="C270" i="29"/>
  <c r="C271" i="29"/>
  <c r="C272"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96" i="29"/>
  <c r="C297" i="29"/>
  <c r="C298" i="29"/>
  <c r="C299" i="29"/>
  <c r="C300" i="29"/>
  <c r="C301" i="29"/>
  <c r="C302" i="29"/>
  <c r="C303" i="29"/>
  <c r="C304" i="29"/>
  <c r="C305" i="29"/>
  <c r="C306" i="29"/>
  <c r="C307" i="29"/>
  <c r="C308" i="29"/>
  <c r="C309" i="29"/>
  <c r="C310" i="29"/>
  <c r="C311" i="29"/>
  <c r="C312" i="29"/>
  <c r="C313" i="29"/>
  <c r="C314" i="29"/>
  <c r="C315" i="29"/>
  <c r="C316" i="29"/>
  <c r="C317" i="29"/>
  <c r="C318" i="29"/>
  <c r="C319" i="29"/>
  <c r="C320" i="29"/>
  <c r="C321" i="29"/>
  <c r="C322" i="29"/>
  <c r="C323" i="29"/>
  <c r="C324" i="29"/>
  <c r="C325" i="29"/>
  <c r="C326" i="29"/>
  <c r="C327" i="29"/>
  <c r="C328" i="29"/>
  <c r="C329" i="29"/>
  <c r="C330" i="29"/>
  <c r="C331" i="29"/>
  <c r="C332" i="29"/>
  <c r="C333" i="29"/>
  <c r="C334" i="29"/>
  <c r="C335" i="29"/>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59" i="29"/>
  <c r="C360" i="29"/>
  <c r="C361" i="29"/>
  <c r="C362" i="29"/>
  <c r="C363" i="29"/>
  <c r="C364" i="29"/>
  <c r="C365" i="29"/>
  <c r="C366" i="29"/>
  <c r="C367" i="29"/>
  <c r="C368" i="29"/>
  <c r="C369" i="29"/>
  <c r="C370" i="29"/>
  <c r="C371" i="29"/>
  <c r="C372" i="29"/>
  <c r="C373" i="29"/>
  <c r="C374" i="29"/>
  <c r="C375" i="29"/>
  <c r="C376" i="29"/>
  <c r="C377" i="29"/>
  <c r="C378" i="29"/>
  <c r="C379" i="29"/>
  <c r="C380" i="29"/>
  <c r="C381" i="29"/>
  <c r="C382" i="29"/>
  <c r="C383" i="29"/>
  <c r="C384" i="29"/>
  <c r="C385" i="29"/>
  <c r="C386" i="29"/>
  <c r="C387" i="29"/>
  <c r="C388" i="29"/>
  <c r="C389" i="29"/>
  <c r="C390" i="29"/>
  <c r="C391" i="29"/>
  <c r="C392" i="29"/>
  <c r="C393" i="29"/>
  <c r="C394" i="29"/>
  <c r="C395" i="29"/>
  <c r="C396" i="29"/>
  <c r="C397" i="29"/>
  <c r="C398" i="29"/>
  <c r="C399" i="29"/>
  <c r="C400" i="29"/>
  <c r="C401" i="29"/>
  <c r="C402" i="29"/>
  <c r="C403" i="29"/>
  <c r="C404" i="29"/>
  <c r="C405" i="29"/>
  <c r="C406" i="29"/>
  <c r="C407" i="29"/>
  <c r="C408" i="29"/>
  <c r="C409" i="29"/>
  <c r="C410" i="29"/>
  <c r="C411" i="29"/>
  <c r="C412" i="29"/>
  <c r="C413" i="29"/>
  <c r="C414" i="29"/>
  <c r="C415" i="29"/>
  <c r="C416" i="29"/>
  <c r="C417" i="29"/>
  <c r="C418" i="29"/>
  <c r="C419" i="29"/>
  <c r="C420" i="29"/>
  <c r="C421" i="29"/>
  <c r="C422" i="29"/>
  <c r="C423" i="29"/>
  <c r="C424" i="29"/>
  <c r="C425" i="29"/>
  <c r="C426" i="29"/>
  <c r="C427" i="29"/>
  <c r="C428" i="29"/>
  <c r="C429" i="29"/>
  <c r="C430" i="29"/>
  <c r="C431" i="29"/>
  <c r="C432" i="29"/>
  <c r="C433" i="29"/>
  <c r="C434" i="29"/>
  <c r="C435" i="29"/>
  <c r="C436" i="29"/>
  <c r="C437" i="29"/>
  <c r="C438" i="29"/>
  <c r="C439" i="29"/>
  <c r="C440" i="29"/>
  <c r="C441" i="29"/>
  <c r="C442" i="29"/>
  <c r="C443" i="29"/>
  <c r="C444" i="29"/>
  <c r="C445" i="29"/>
  <c r="C446" i="29"/>
  <c r="C447" i="29"/>
  <c r="C448" i="29"/>
  <c r="C449" i="29"/>
  <c r="C450" i="29"/>
  <c r="C451" i="29"/>
  <c r="C452" i="29"/>
  <c r="C453" i="29"/>
  <c r="C454" i="29"/>
  <c r="C455" i="29"/>
  <c r="C456" i="29"/>
  <c r="C457" i="29"/>
  <c r="C458" i="29"/>
  <c r="C459" i="29"/>
  <c r="C460" i="29"/>
  <c r="C461" i="29"/>
  <c r="C462" i="29"/>
  <c r="C463" i="29"/>
  <c r="C464" i="29"/>
  <c r="C465" i="29"/>
  <c r="C466" i="29"/>
  <c r="C467" i="29"/>
  <c r="C468" i="29"/>
  <c r="C469" i="29"/>
  <c r="C470" i="29"/>
  <c r="C471" i="29"/>
  <c r="C472" i="29"/>
  <c r="C473" i="29"/>
  <c r="C474" i="29"/>
  <c r="C475" i="29"/>
  <c r="C476" i="29"/>
  <c r="C477" i="29"/>
  <c r="C478" i="29"/>
  <c r="C479" i="29"/>
  <c r="C480" i="29"/>
  <c r="C481" i="29"/>
  <c r="C482" i="29"/>
  <c r="C483" i="29"/>
  <c r="C484" i="29"/>
  <c r="C485" i="29"/>
  <c r="C486" i="29"/>
  <c r="C487" i="29"/>
  <c r="C488" i="29"/>
  <c r="C489" i="29"/>
  <c r="C490" i="29"/>
  <c r="C491" i="29"/>
  <c r="C492" i="29"/>
  <c r="C493" i="29"/>
  <c r="C494" i="29"/>
  <c r="C495" i="29"/>
  <c r="C496" i="29"/>
  <c r="C497" i="29"/>
  <c r="C498" i="29"/>
  <c r="C499" i="29"/>
  <c r="C500" i="29"/>
  <c r="C501" i="29"/>
  <c r="C502" i="29"/>
  <c r="C503" i="29"/>
  <c r="C504" i="29"/>
  <c r="C505" i="29"/>
  <c r="C506" i="29"/>
  <c r="C7" i="29"/>
  <c r="D8" i="29"/>
  <c r="D9" i="29"/>
  <c r="D10" i="29"/>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42" i="29"/>
  <c r="D43" i="29"/>
  <c r="D44" i="29"/>
  <c r="D45" i="29"/>
  <c r="D46" i="29"/>
  <c r="D47" i="29"/>
  <c r="D48" i="29"/>
  <c r="D49" i="29"/>
  <c r="D50" i="29"/>
  <c r="D51" i="29"/>
  <c r="D52" i="29"/>
  <c r="D53" i="29"/>
  <c r="D54" i="29"/>
  <c r="D55" i="29"/>
  <c r="D56" i="29"/>
  <c r="D57" i="29"/>
  <c r="D58" i="29"/>
  <c r="D59" i="29"/>
  <c r="D60" i="29"/>
  <c r="D61" i="29"/>
  <c r="D62" i="29"/>
  <c r="D63" i="29"/>
  <c r="D64" i="29"/>
  <c r="D65" i="29"/>
  <c r="D66" i="29"/>
  <c r="D67" i="29"/>
  <c r="D68" i="29"/>
  <c r="D69" i="29"/>
  <c r="D70" i="29"/>
  <c r="D71" i="29"/>
  <c r="D72" i="29"/>
  <c r="D73" i="29"/>
  <c r="D74" i="29"/>
  <c r="D75" i="29"/>
  <c r="D76" i="29"/>
  <c r="D77" i="29"/>
  <c r="D78" i="29"/>
  <c r="D79" i="29"/>
  <c r="D80" i="29"/>
  <c r="D81" i="29"/>
  <c r="D82" i="29"/>
  <c r="D83" i="29"/>
  <c r="D84" i="29"/>
  <c r="D85" i="29"/>
  <c r="D86" i="29"/>
  <c r="D87" i="29"/>
  <c r="D88" i="29"/>
  <c r="D89" i="29"/>
  <c r="D90" i="29"/>
  <c r="D91" i="29"/>
  <c r="D92" i="29"/>
  <c r="D93" i="29"/>
  <c r="D94" i="29"/>
  <c r="D95" i="29"/>
  <c r="D96" i="29"/>
  <c r="D97" i="29"/>
  <c r="D98" i="29"/>
  <c r="D99" i="29"/>
  <c r="D100" i="29"/>
  <c r="D101" i="29"/>
  <c r="D102" i="29"/>
  <c r="D103" i="29"/>
  <c r="D104" i="29"/>
  <c r="D105" i="29"/>
  <c r="D106" i="29"/>
  <c r="D107" i="29"/>
  <c r="D108" i="29"/>
  <c r="D109" i="29"/>
  <c r="D110" i="29"/>
  <c r="D111" i="29"/>
  <c r="D112" i="29"/>
  <c r="D113" i="29"/>
  <c r="D114" i="29"/>
  <c r="D115" i="29"/>
  <c r="D116" i="29"/>
  <c r="D117" i="29"/>
  <c r="D118" i="29"/>
  <c r="D119" i="29"/>
  <c r="D120" i="29"/>
  <c r="D121" i="29"/>
  <c r="D122" i="29"/>
  <c r="D123" i="29"/>
  <c r="D124" i="29"/>
  <c r="D125" i="29"/>
  <c r="D126" i="29"/>
  <c r="D127" i="29"/>
  <c r="D128" i="29"/>
  <c r="D129" i="29"/>
  <c r="D130" i="29"/>
  <c r="D131" i="29"/>
  <c r="D132" i="29"/>
  <c r="D133" i="29"/>
  <c r="D134" i="29"/>
  <c r="D135" i="29"/>
  <c r="D136" i="29"/>
  <c r="D137" i="29"/>
  <c r="D138" i="29"/>
  <c r="D139" i="29"/>
  <c r="D140" i="29"/>
  <c r="D141" i="29"/>
  <c r="D142" i="29"/>
  <c r="D143" i="29"/>
  <c r="D144" i="29"/>
  <c r="D145" i="29"/>
  <c r="D146" i="29"/>
  <c r="D147" i="29"/>
  <c r="D148" i="29"/>
  <c r="D149" i="29"/>
  <c r="D150" i="29"/>
  <c r="D151" i="29"/>
  <c r="D152" i="29"/>
  <c r="D153" i="29"/>
  <c r="D154" i="29"/>
  <c r="D155" i="29"/>
  <c r="D156" i="29"/>
  <c r="D157" i="29"/>
  <c r="D158" i="29"/>
  <c r="D159" i="29"/>
  <c r="D160" i="29"/>
  <c r="D161" i="29"/>
  <c r="D162" i="29"/>
  <c r="D163" i="29"/>
  <c r="D164" i="29"/>
  <c r="D165" i="29"/>
  <c r="D166" i="29"/>
  <c r="D167" i="29"/>
  <c r="D168" i="29"/>
  <c r="D169" i="29"/>
  <c r="D170" i="29"/>
  <c r="D171" i="29"/>
  <c r="D172" i="29"/>
  <c r="D173" i="29"/>
  <c r="D174" i="29"/>
  <c r="D175" i="29"/>
  <c r="D176" i="29"/>
  <c r="D177" i="29"/>
  <c r="D178" i="29"/>
  <c r="D179" i="29"/>
  <c r="D180" i="29"/>
  <c r="D181" i="29"/>
  <c r="D182" i="29"/>
  <c r="D183" i="29"/>
  <c r="D184" i="29"/>
  <c r="D185" i="29"/>
  <c r="D186" i="29"/>
  <c r="D187" i="29"/>
  <c r="D188" i="29"/>
  <c r="D189" i="29"/>
  <c r="D190" i="29"/>
  <c r="D191" i="29"/>
  <c r="D192" i="29"/>
  <c r="D193" i="29"/>
  <c r="D194" i="29"/>
  <c r="D195" i="29"/>
  <c r="D196" i="29"/>
  <c r="D197" i="29"/>
  <c r="D198" i="29"/>
  <c r="D199" i="29"/>
  <c r="D200" i="29"/>
  <c r="D201" i="29"/>
  <c r="D202" i="29"/>
  <c r="D203" i="29"/>
  <c r="D204" i="29"/>
  <c r="D205" i="29"/>
  <c r="D206" i="29"/>
  <c r="D207" i="29"/>
  <c r="D208" i="29"/>
  <c r="D209" i="29"/>
  <c r="D210" i="29"/>
  <c r="D211" i="29"/>
  <c r="D212" i="29"/>
  <c r="D213" i="29"/>
  <c r="D214" i="29"/>
  <c r="D215" i="29"/>
  <c r="D216" i="29"/>
  <c r="D217" i="29"/>
  <c r="D218" i="29"/>
  <c r="D219" i="29"/>
  <c r="D220" i="29"/>
  <c r="D221" i="29"/>
  <c r="D222" i="29"/>
  <c r="D223" i="29"/>
  <c r="D224" i="29"/>
  <c r="D225" i="29"/>
  <c r="D226" i="29"/>
  <c r="D227" i="29"/>
  <c r="D228" i="29"/>
  <c r="D229" i="29"/>
  <c r="D230" i="29"/>
  <c r="D231" i="29"/>
  <c r="D232" i="29"/>
  <c r="D233" i="29"/>
  <c r="D234" i="29"/>
  <c r="D235" i="29"/>
  <c r="D236" i="29"/>
  <c r="D237" i="29"/>
  <c r="D238" i="29"/>
  <c r="D239" i="29"/>
  <c r="D240" i="29"/>
  <c r="D241" i="29"/>
  <c r="D242" i="29"/>
  <c r="D243" i="29"/>
  <c r="D244" i="29"/>
  <c r="D245" i="29"/>
  <c r="D246" i="29"/>
  <c r="D247" i="29"/>
  <c r="D248" i="29"/>
  <c r="D249" i="29"/>
  <c r="D250" i="29"/>
  <c r="D251" i="29"/>
  <c r="D252" i="29"/>
  <c r="D253" i="29"/>
  <c r="D254" i="29"/>
  <c r="D255" i="29"/>
  <c r="D256" i="29"/>
  <c r="D257" i="29"/>
  <c r="D258" i="29"/>
  <c r="D259" i="29"/>
  <c r="D260" i="29"/>
  <c r="D261" i="29"/>
  <c r="D262" i="29"/>
  <c r="D263" i="29"/>
  <c r="D264" i="29"/>
  <c r="D265" i="29"/>
  <c r="D266" i="29"/>
  <c r="D267" i="29"/>
  <c r="D268" i="29"/>
  <c r="D269" i="29"/>
  <c r="D270" i="29"/>
  <c r="D271" i="29"/>
  <c r="D272" i="29"/>
  <c r="D273" i="29"/>
  <c r="D274" i="29"/>
  <c r="D275" i="29"/>
  <c r="D276" i="29"/>
  <c r="D277" i="29"/>
  <c r="D278" i="29"/>
  <c r="D279" i="29"/>
  <c r="D280" i="29"/>
  <c r="D281" i="29"/>
  <c r="D282" i="29"/>
  <c r="D283" i="29"/>
  <c r="D284" i="29"/>
  <c r="D285" i="29"/>
  <c r="D286" i="29"/>
  <c r="D287" i="29"/>
  <c r="D288" i="29"/>
  <c r="D289" i="29"/>
  <c r="D290" i="29"/>
  <c r="D291" i="29"/>
  <c r="D292" i="29"/>
  <c r="D293" i="29"/>
  <c r="D294" i="29"/>
  <c r="D295" i="29"/>
  <c r="D296" i="29"/>
  <c r="D297" i="29"/>
  <c r="D298" i="29"/>
  <c r="D299" i="29"/>
  <c r="D300" i="29"/>
  <c r="D301" i="29"/>
  <c r="D302" i="29"/>
  <c r="D303" i="29"/>
  <c r="D304" i="29"/>
  <c r="D305" i="29"/>
  <c r="D306" i="29"/>
  <c r="D307" i="29"/>
  <c r="D308" i="29"/>
  <c r="D309" i="29"/>
  <c r="D310" i="29"/>
  <c r="D311" i="29"/>
  <c r="D312" i="29"/>
  <c r="D313" i="29"/>
  <c r="D314" i="29"/>
  <c r="D315" i="29"/>
  <c r="D316" i="29"/>
  <c r="D317" i="29"/>
  <c r="D318" i="29"/>
  <c r="D319" i="29"/>
  <c r="D320" i="29"/>
  <c r="D321" i="29"/>
  <c r="D322" i="29"/>
  <c r="D323" i="29"/>
  <c r="D324" i="29"/>
  <c r="D325" i="29"/>
  <c r="D326" i="29"/>
  <c r="D327" i="29"/>
  <c r="D328" i="29"/>
  <c r="D329" i="29"/>
  <c r="D330" i="29"/>
  <c r="D331" i="29"/>
  <c r="D332" i="29"/>
  <c r="D333" i="29"/>
  <c r="D334" i="29"/>
  <c r="D335" i="29"/>
  <c r="D336" i="29"/>
  <c r="D337" i="29"/>
  <c r="D338" i="29"/>
  <c r="D339" i="29"/>
  <c r="D340" i="29"/>
  <c r="D341" i="29"/>
  <c r="D342" i="29"/>
  <c r="D343" i="29"/>
  <c r="D344" i="29"/>
  <c r="D345" i="29"/>
  <c r="D346" i="29"/>
  <c r="D347" i="29"/>
  <c r="D348" i="29"/>
  <c r="D349" i="29"/>
  <c r="D350" i="29"/>
  <c r="D351" i="29"/>
  <c r="D352" i="29"/>
  <c r="D353" i="29"/>
  <c r="D354" i="29"/>
  <c r="D355" i="29"/>
  <c r="D356" i="29"/>
  <c r="D357" i="29"/>
  <c r="D358" i="29"/>
  <c r="D359" i="29"/>
  <c r="D360" i="29"/>
  <c r="D361" i="29"/>
  <c r="D362" i="29"/>
  <c r="D363" i="29"/>
  <c r="D364" i="29"/>
  <c r="D365" i="29"/>
  <c r="D366" i="29"/>
  <c r="D367" i="29"/>
  <c r="D368" i="29"/>
  <c r="D369" i="29"/>
  <c r="D370" i="29"/>
  <c r="D371" i="29"/>
  <c r="D372" i="29"/>
  <c r="D373" i="29"/>
  <c r="D374" i="29"/>
  <c r="D375" i="29"/>
  <c r="D376" i="29"/>
  <c r="D377" i="29"/>
  <c r="D378" i="29"/>
  <c r="D379" i="29"/>
  <c r="D380" i="29"/>
  <c r="D381" i="29"/>
  <c r="D382" i="29"/>
  <c r="D383" i="29"/>
  <c r="D384" i="29"/>
  <c r="D385" i="29"/>
  <c r="D386" i="29"/>
  <c r="D387" i="29"/>
  <c r="D388" i="29"/>
  <c r="D389" i="29"/>
  <c r="D390" i="29"/>
  <c r="D391" i="29"/>
  <c r="D392" i="29"/>
  <c r="D393" i="29"/>
  <c r="D394" i="29"/>
  <c r="D395" i="29"/>
  <c r="D396" i="29"/>
  <c r="D397" i="29"/>
  <c r="D398" i="29"/>
  <c r="D399" i="29"/>
  <c r="D400" i="29"/>
  <c r="D401" i="29"/>
  <c r="D402" i="29"/>
  <c r="D403" i="29"/>
  <c r="D404" i="29"/>
  <c r="D405" i="29"/>
  <c r="D406" i="29"/>
  <c r="D407" i="29"/>
  <c r="D408" i="29"/>
  <c r="D409" i="29"/>
  <c r="D410" i="29"/>
  <c r="D411" i="29"/>
  <c r="D412" i="29"/>
  <c r="D413" i="29"/>
  <c r="D414" i="29"/>
  <c r="D415" i="29"/>
  <c r="D416" i="29"/>
  <c r="D417" i="29"/>
  <c r="D418" i="29"/>
  <c r="D419" i="29"/>
  <c r="D420" i="29"/>
  <c r="D421" i="29"/>
  <c r="D422" i="29"/>
  <c r="D423" i="29"/>
  <c r="D424" i="29"/>
  <c r="D425" i="29"/>
  <c r="D426" i="29"/>
  <c r="D427" i="29"/>
  <c r="D428" i="29"/>
  <c r="D429" i="29"/>
  <c r="D430" i="29"/>
  <c r="D431" i="29"/>
  <c r="D432" i="29"/>
  <c r="D433" i="29"/>
  <c r="D434" i="29"/>
  <c r="D435" i="29"/>
  <c r="D436" i="29"/>
  <c r="D437" i="29"/>
  <c r="D438" i="29"/>
  <c r="D439" i="29"/>
  <c r="D440" i="29"/>
  <c r="D441" i="29"/>
  <c r="D442" i="29"/>
  <c r="D443" i="29"/>
  <c r="D444" i="29"/>
  <c r="D445" i="29"/>
  <c r="D446" i="29"/>
  <c r="D447" i="29"/>
  <c r="D448" i="29"/>
  <c r="D449" i="29"/>
  <c r="D450" i="29"/>
  <c r="D451" i="29"/>
  <c r="D452" i="29"/>
  <c r="D453" i="29"/>
  <c r="D454" i="29"/>
  <c r="D455" i="29"/>
  <c r="D456" i="29"/>
  <c r="D457" i="29"/>
  <c r="D458" i="29"/>
  <c r="D459" i="29"/>
  <c r="D460" i="29"/>
  <c r="D461" i="29"/>
  <c r="D462" i="29"/>
  <c r="D463" i="29"/>
  <c r="D464" i="29"/>
  <c r="D465" i="29"/>
  <c r="D466" i="29"/>
  <c r="D467" i="29"/>
  <c r="D468" i="29"/>
  <c r="D469" i="29"/>
  <c r="D470" i="29"/>
  <c r="D471" i="29"/>
  <c r="D472" i="29"/>
  <c r="D473" i="29"/>
  <c r="D474" i="29"/>
  <c r="D475" i="29"/>
  <c r="D476" i="29"/>
  <c r="D477" i="29"/>
  <c r="D478" i="29"/>
  <c r="D479" i="29"/>
  <c r="D480" i="29"/>
  <c r="D481" i="29"/>
  <c r="D482" i="29"/>
  <c r="D483" i="29"/>
  <c r="D484" i="29"/>
  <c r="D485" i="29"/>
  <c r="D486" i="29"/>
  <c r="D487" i="29"/>
  <c r="D488" i="29"/>
  <c r="D489" i="29"/>
  <c r="D490" i="29"/>
  <c r="D491" i="29"/>
  <c r="D492" i="29"/>
  <c r="D493" i="29"/>
  <c r="D494" i="29"/>
  <c r="D495" i="29"/>
  <c r="D496" i="29"/>
  <c r="D497" i="29"/>
  <c r="D498" i="29"/>
  <c r="D499" i="29"/>
  <c r="D500" i="29"/>
  <c r="D501" i="29"/>
  <c r="D502" i="29"/>
  <c r="D503" i="29"/>
  <c r="D504" i="29"/>
  <c r="D505" i="29"/>
  <c r="D506" i="29"/>
  <c r="D7" i="29"/>
  <c r="T13" i="36"/>
  <c r="T14" i="36"/>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138" i="36"/>
  <c r="T139" i="36"/>
  <c r="T140" i="36"/>
  <c r="T141" i="36"/>
  <c r="T142" i="36"/>
  <c r="T143" i="36"/>
  <c r="T144" i="36"/>
  <c r="T145" i="36"/>
  <c r="T146" i="36"/>
  <c r="T147" i="36"/>
  <c r="T148" i="36"/>
  <c r="T149" i="36"/>
  <c r="T150" i="36"/>
  <c r="T151" i="36"/>
  <c r="T152" i="36"/>
  <c r="T153" i="36"/>
  <c r="T154" i="36"/>
  <c r="T155" i="36"/>
  <c r="T156" i="36"/>
  <c r="T157" i="36"/>
  <c r="T158" i="36"/>
  <c r="T159" i="36"/>
  <c r="T160" i="36"/>
  <c r="T161" i="36"/>
  <c r="T162" i="36"/>
  <c r="T163" i="36"/>
  <c r="T164" i="36"/>
  <c r="T165" i="36"/>
  <c r="T166" i="36"/>
  <c r="T167" i="36"/>
  <c r="T168" i="36"/>
  <c r="T169" i="36"/>
  <c r="T170" i="36"/>
  <c r="T171" i="36"/>
  <c r="T172" i="36"/>
  <c r="T173" i="36"/>
  <c r="T174" i="36"/>
  <c r="T175" i="36"/>
  <c r="T176" i="36"/>
  <c r="T177" i="36"/>
  <c r="T178" i="36"/>
  <c r="T179" i="36"/>
  <c r="T180" i="36"/>
  <c r="T181" i="36"/>
  <c r="T182" i="36"/>
  <c r="T183" i="36"/>
  <c r="T184" i="36"/>
  <c r="T185" i="36"/>
  <c r="T186" i="36"/>
  <c r="T187" i="36"/>
  <c r="T188" i="36"/>
  <c r="T189" i="36"/>
  <c r="T190" i="36"/>
  <c r="T191" i="36"/>
  <c r="T192" i="36"/>
  <c r="T193" i="36"/>
  <c r="T194" i="36"/>
  <c r="T195" i="36"/>
  <c r="T196" i="36"/>
  <c r="T197" i="36"/>
  <c r="T198" i="36"/>
  <c r="T199" i="36"/>
  <c r="T200" i="36"/>
  <c r="T201" i="36"/>
  <c r="T202" i="36"/>
  <c r="T203" i="36"/>
  <c r="T204" i="36"/>
  <c r="T205" i="36"/>
  <c r="T206" i="36"/>
  <c r="T207" i="36"/>
  <c r="T208" i="36"/>
  <c r="T209" i="36"/>
  <c r="T210" i="36"/>
  <c r="T211" i="36"/>
  <c r="T212" i="36"/>
  <c r="T213" i="36"/>
  <c r="T214" i="36"/>
  <c r="T215" i="36"/>
  <c r="T216" i="36"/>
  <c r="T217" i="36"/>
  <c r="T218" i="36"/>
  <c r="T219" i="36"/>
  <c r="T220" i="36"/>
  <c r="T221" i="36"/>
  <c r="T222" i="36"/>
  <c r="T223" i="36"/>
  <c r="T224" i="36"/>
  <c r="T225" i="36"/>
  <c r="T226" i="36"/>
  <c r="T227" i="36"/>
  <c r="T228" i="36"/>
  <c r="T229" i="36"/>
  <c r="T230" i="36"/>
  <c r="T231" i="36"/>
  <c r="T232" i="36"/>
  <c r="T233" i="36"/>
  <c r="T234" i="36"/>
  <c r="T235" i="36"/>
  <c r="T236" i="36"/>
  <c r="T237" i="36"/>
  <c r="T238" i="36"/>
  <c r="T239" i="36"/>
  <c r="T240" i="36"/>
  <c r="T241" i="36"/>
  <c r="T242" i="36"/>
  <c r="T243" i="36"/>
  <c r="T244" i="36"/>
  <c r="T245" i="36"/>
  <c r="T246" i="36"/>
  <c r="T247" i="36"/>
  <c r="T248" i="36"/>
  <c r="T249" i="36"/>
  <c r="T250" i="36"/>
  <c r="T251" i="36"/>
  <c r="T252" i="36"/>
  <c r="T253" i="36"/>
  <c r="T254" i="36"/>
  <c r="T255" i="36"/>
  <c r="T256" i="36"/>
  <c r="T257" i="36"/>
  <c r="T258" i="36"/>
  <c r="T259" i="36"/>
  <c r="T260" i="36"/>
  <c r="T261" i="36"/>
  <c r="T262" i="36"/>
  <c r="T263" i="36"/>
  <c r="T264" i="36"/>
  <c r="T265" i="36"/>
  <c r="T266" i="36"/>
  <c r="T267" i="36"/>
  <c r="T268" i="36"/>
  <c r="T269" i="36"/>
  <c r="T270" i="36"/>
  <c r="T271" i="36"/>
  <c r="T272" i="36"/>
  <c r="T273" i="36"/>
  <c r="T274" i="36"/>
  <c r="T275" i="36"/>
  <c r="T276" i="36"/>
  <c r="T277" i="36"/>
  <c r="T278" i="36"/>
  <c r="T279" i="36"/>
  <c r="T280" i="36"/>
  <c r="T281" i="36"/>
  <c r="T282" i="36"/>
  <c r="T283" i="36"/>
  <c r="T284" i="36"/>
  <c r="T285" i="36"/>
  <c r="T286" i="36"/>
  <c r="T287" i="36"/>
  <c r="T288" i="36"/>
  <c r="T289" i="36"/>
  <c r="T290" i="36"/>
  <c r="T291" i="36"/>
  <c r="T292" i="36"/>
  <c r="T293" i="36"/>
  <c r="T294" i="36"/>
  <c r="T295" i="36"/>
  <c r="T296" i="36"/>
  <c r="T297" i="36"/>
  <c r="T298" i="36"/>
  <c r="T299" i="36"/>
  <c r="T300" i="36"/>
  <c r="T301" i="36"/>
  <c r="T302" i="36"/>
  <c r="T303" i="36"/>
  <c r="T304" i="36"/>
  <c r="T305" i="36"/>
  <c r="T306" i="36"/>
  <c r="T307" i="36"/>
  <c r="T308" i="36"/>
  <c r="T309" i="36"/>
  <c r="T310" i="36"/>
  <c r="T311" i="36"/>
  <c r="T312" i="36"/>
  <c r="T313" i="36"/>
  <c r="T314" i="36"/>
  <c r="T315" i="36"/>
  <c r="T316" i="36"/>
  <c r="T317" i="36"/>
  <c r="T318" i="36"/>
  <c r="T319" i="36"/>
  <c r="T320" i="36"/>
  <c r="T321" i="36"/>
  <c r="T322" i="36"/>
  <c r="T323" i="36"/>
  <c r="T324" i="36"/>
  <c r="T325" i="36"/>
  <c r="T326" i="36"/>
  <c r="T327" i="36"/>
  <c r="T328" i="36"/>
  <c r="T329" i="36"/>
  <c r="T330" i="36"/>
  <c r="T331" i="36"/>
  <c r="T332" i="36"/>
  <c r="T333" i="36"/>
  <c r="T334" i="36"/>
  <c r="T335" i="36"/>
  <c r="T336" i="36"/>
  <c r="T337" i="36"/>
  <c r="T338" i="36"/>
  <c r="T339" i="36"/>
  <c r="T340" i="36"/>
  <c r="T341" i="36"/>
  <c r="T342" i="36"/>
  <c r="T343" i="36"/>
  <c r="T344" i="36"/>
  <c r="T345" i="36"/>
  <c r="T346" i="36"/>
  <c r="T347" i="36"/>
  <c r="T348" i="36"/>
  <c r="T349" i="36"/>
  <c r="T350" i="36"/>
  <c r="T351" i="36"/>
  <c r="T352" i="36"/>
  <c r="T353" i="36"/>
  <c r="T354" i="36"/>
  <c r="T355" i="36"/>
  <c r="T356" i="36"/>
  <c r="T357" i="36"/>
  <c r="T358" i="36"/>
  <c r="T359" i="36"/>
  <c r="T360" i="36"/>
  <c r="T361" i="36"/>
  <c r="T362" i="36"/>
  <c r="T363" i="36"/>
  <c r="T364" i="36"/>
  <c r="T365" i="36"/>
  <c r="T366" i="36"/>
  <c r="T367" i="36"/>
  <c r="T368" i="36"/>
  <c r="T369" i="36"/>
  <c r="T370" i="36"/>
  <c r="T371" i="36"/>
  <c r="T372" i="36"/>
  <c r="T373" i="36"/>
  <c r="T374" i="36"/>
  <c r="T375" i="36"/>
  <c r="T376" i="36"/>
  <c r="T377" i="36"/>
  <c r="T378" i="36"/>
  <c r="T379" i="36"/>
  <c r="T380" i="36"/>
  <c r="T381" i="36"/>
  <c r="T382" i="36"/>
  <c r="T383" i="36"/>
  <c r="T384" i="36"/>
  <c r="T385" i="36"/>
  <c r="T386" i="36"/>
  <c r="T387" i="36"/>
  <c r="T388" i="36"/>
  <c r="T389" i="36"/>
  <c r="T390" i="36"/>
  <c r="T391" i="36"/>
  <c r="T392" i="36"/>
  <c r="T393" i="36"/>
  <c r="T394" i="36"/>
  <c r="T395" i="36"/>
  <c r="T396" i="36"/>
  <c r="T397" i="36"/>
  <c r="T398" i="36"/>
  <c r="T399" i="36"/>
  <c r="T400" i="36"/>
  <c r="T401" i="36"/>
  <c r="T402" i="36"/>
  <c r="T403" i="36"/>
  <c r="T404" i="36"/>
  <c r="T405" i="36"/>
  <c r="T406" i="36"/>
  <c r="T407" i="36"/>
  <c r="T408" i="36"/>
  <c r="T409" i="36"/>
  <c r="T410" i="36"/>
  <c r="T411" i="36"/>
  <c r="T412" i="36"/>
  <c r="T413" i="36"/>
  <c r="T414" i="36"/>
  <c r="T415" i="36"/>
  <c r="T416" i="36"/>
  <c r="T417" i="36"/>
  <c r="T418" i="36"/>
  <c r="T419" i="36"/>
  <c r="T420" i="36"/>
  <c r="T421" i="36"/>
  <c r="T422" i="36"/>
  <c r="T423" i="36"/>
  <c r="T424" i="36"/>
  <c r="T425" i="36"/>
  <c r="T426" i="36"/>
  <c r="T427" i="36"/>
  <c r="T428" i="36"/>
  <c r="T429"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475" i="36"/>
  <c r="T476" i="36"/>
  <c r="T477" i="36"/>
  <c r="T478" i="36"/>
  <c r="T479" i="36"/>
  <c r="T480" i="36"/>
  <c r="T481" i="36"/>
  <c r="T482" i="36"/>
  <c r="T483" i="36"/>
  <c r="T484" i="36"/>
  <c r="T485" i="36"/>
  <c r="T486" i="36"/>
  <c r="T487" i="36"/>
  <c r="T488" i="36"/>
  <c r="T489" i="36"/>
  <c r="T490" i="36"/>
  <c r="T491" i="36"/>
  <c r="T492" i="36"/>
  <c r="T493" i="36"/>
  <c r="T494" i="36"/>
  <c r="T495" i="36"/>
  <c r="T496" i="36"/>
  <c r="T497" i="36"/>
  <c r="T498" i="36"/>
  <c r="T499" i="36"/>
  <c r="T500" i="36"/>
  <c r="T501" i="36"/>
  <c r="T502" i="36"/>
  <c r="T503" i="36"/>
  <c r="T504" i="36"/>
  <c r="T505" i="36"/>
  <c r="T506"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0" i="36"/>
  <c r="R61" i="36"/>
  <c r="R62" i="36"/>
  <c r="R63" i="36"/>
  <c r="R64" i="36"/>
  <c r="R65" i="36"/>
  <c r="R66" i="36"/>
  <c r="R67" i="36"/>
  <c r="R68" i="36"/>
  <c r="R69" i="36"/>
  <c r="R70" i="36"/>
  <c r="R71" i="36"/>
  <c r="R72" i="36"/>
  <c r="R73" i="36"/>
  <c r="R74" i="36"/>
  <c r="R75" i="36"/>
  <c r="R76" i="36"/>
  <c r="R77" i="36"/>
  <c r="R78" i="36"/>
  <c r="R79" i="36"/>
  <c r="R80" i="36"/>
  <c r="R81" i="36"/>
  <c r="R82" i="36"/>
  <c r="R83" i="36"/>
  <c r="R84" i="36"/>
  <c r="R85" i="36"/>
  <c r="R86" i="36"/>
  <c r="R87" i="36"/>
  <c r="R88" i="36"/>
  <c r="R89" i="36"/>
  <c r="R90" i="36"/>
  <c r="R91" i="36"/>
  <c r="R92" i="36"/>
  <c r="R93" i="36"/>
  <c r="R94" i="36"/>
  <c r="R95" i="36"/>
  <c r="R96" i="36"/>
  <c r="R97" i="36"/>
  <c r="R98" i="36"/>
  <c r="R99" i="36"/>
  <c r="R100" i="36"/>
  <c r="R101" i="36"/>
  <c r="R102" i="36"/>
  <c r="R103" i="36"/>
  <c r="R104" i="36"/>
  <c r="R105" i="36"/>
  <c r="R106" i="36"/>
  <c r="R107" i="36"/>
  <c r="R108" i="36"/>
  <c r="R109" i="36"/>
  <c r="R110" i="36"/>
  <c r="R111" i="36"/>
  <c r="R112" i="36"/>
  <c r="R113" i="36"/>
  <c r="R114" i="36"/>
  <c r="R115" i="36"/>
  <c r="R116" i="36"/>
  <c r="R117" i="36"/>
  <c r="R118" i="36"/>
  <c r="R119"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151" i="36"/>
  <c r="R152" i="36"/>
  <c r="R153" i="36"/>
  <c r="R154" i="36"/>
  <c r="R155" i="36"/>
  <c r="R156" i="36"/>
  <c r="R157" i="36"/>
  <c r="R158" i="36"/>
  <c r="R159" i="36"/>
  <c r="R160" i="36"/>
  <c r="R161" i="36"/>
  <c r="R162" i="36"/>
  <c r="R163" i="36"/>
  <c r="R164" i="36"/>
  <c r="R165" i="36"/>
  <c r="R166" i="36"/>
  <c r="R167" i="36"/>
  <c r="R168" i="36"/>
  <c r="R169" i="36"/>
  <c r="R170" i="36"/>
  <c r="R171" i="36"/>
  <c r="R172" i="36"/>
  <c r="R173" i="36"/>
  <c r="R174" i="36"/>
  <c r="R175" i="36"/>
  <c r="R176" i="36"/>
  <c r="R177" i="36"/>
  <c r="R178" i="36"/>
  <c r="R179" i="36"/>
  <c r="R180" i="36"/>
  <c r="R181" i="36"/>
  <c r="R182" i="36"/>
  <c r="R183" i="36"/>
  <c r="R184" i="36"/>
  <c r="R185" i="36"/>
  <c r="R186" i="36"/>
  <c r="R187" i="36"/>
  <c r="R188" i="36"/>
  <c r="R189" i="36"/>
  <c r="R190" i="36"/>
  <c r="R191" i="36"/>
  <c r="R192" i="36"/>
  <c r="R193" i="36"/>
  <c r="R194" i="36"/>
  <c r="R195" i="36"/>
  <c r="R196" i="36"/>
  <c r="R197" i="36"/>
  <c r="R198" i="36"/>
  <c r="R199" i="36"/>
  <c r="R200" i="36"/>
  <c r="R201" i="36"/>
  <c r="R202" i="36"/>
  <c r="R203" i="36"/>
  <c r="R204" i="36"/>
  <c r="R205" i="36"/>
  <c r="R206" i="36"/>
  <c r="R207" i="36"/>
  <c r="R208" i="36"/>
  <c r="R209" i="36"/>
  <c r="R210" i="36"/>
  <c r="R211" i="36"/>
  <c r="R212" i="36"/>
  <c r="R213" i="36"/>
  <c r="R214" i="36"/>
  <c r="R215" i="36"/>
  <c r="R216" i="36"/>
  <c r="R217" i="36"/>
  <c r="R218" i="36"/>
  <c r="R219" i="36"/>
  <c r="R220" i="36"/>
  <c r="R221" i="36"/>
  <c r="R222" i="36"/>
  <c r="R223" i="36"/>
  <c r="R224" i="36"/>
  <c r="R225" i="36"/>
  <c r="R226" i="36"/>
  <c r="R227" i="36"/>
  <c r="R228" i="36"/>
  <c r="R229" i="36"/>
  <c r="R230" i="36"/>
  <c r="R231" i="36"/>
  <c r="R232" i="36"/>
  <c r="R233" i="36"/>
  <c r="R234" i="36"/>
  <c r="R235" i="36"/>
  <c r="R236" i="36"/>
  <c r="R237" i="36"/>
  <c r="R238" i="36"/>
  <c r="R239" i="36"/>
  <c r="R240" i="36"/>
  <c r="R241" i="36"/>
  <c r="R242" i="36"/>
  <c r="R243" i="36"/>
  <c r="R244" i="36"/>
  <c r="R245" i="36"/>
  <c r="R246" i="36"/>
  <c r="R247" i="36"/>
  <c r="R248" i="36"/>
  <c r="R249" i="36"/>
  <c r="R250" i="36"/>
  <c r="R251" i="36"/>
  <c r="R252" i="36"/>
  <c r="R253" i="36"/>
  <c r="R254" i="36"/>
  <c r="R255" i="36"/>
  <c r="R256" i="36"/>
  <c r="R257" i="36"/>
  <c r="R258" i="36"/>
  <c r="R259" i="36"/>
  <c r="R260" i="36"/>
  <c r="R261" i="36"/>
  <c r="R262" i="36"/>
  <c r="R263" i="36"/>
  <c r="R264" i="36"/>
  <c r="R265" i="36"/>
  <c r="R266" i="36"/>
  <c r="R267" i="36"/>
  <c r="R268" i="36"/>
  <c r="R269" i="36"/>
  <c r="R270" i="36"/>
  <c r="R271" i="36"/>
  <c r="R272" i="36"/>
  <c r="R273" i="36"/>
  <c r="R274" i="36"/>
  <c r="R275" i="36"/>
  <c r="R276" i="36"/>
  <c r="R277" i="36"/>
  <c r="R278" i="36"/>
  <c r="R279" i="36"/>
  <c r="R280" i="36"/>
  <c r="R281" i="36"/>
  <c r="R282" i="36"/>
  <c r="R283" i="36"/>
  <c r="R284" i="36"/>
  <c r="R285" i="36"/>
  <c r="R286" i="36"/>
  <c r="R287" i="36"/>
  <c r="R288" i="36"/>
  <c r="R289" i="36"/>
  <c r="R290" i="36"/>
  <c r="R291" i="36"/>
  <c r="R292" i="36"/>
  <c r="R293" i="36"/>
  <c r="R294" i="36"/>
  <c r="R295" i="36"/>
  <c r="R296" i="36"/>
  <c r="R297" i="36"/>
  <c r="R298" i="36"/>
  <c r="R299" i="36"/>
  <c r="R300" i="36"/>
  <c r="R301" i="36"/>
  <c r="R302" i="36"/>
  <c r="R303" i="36"/>
  <c r="R304" i="36"/>
  <c r="R305" i="36"/>
  <c r="R306" i="36"/>
  <c r="R307" i="36"/>
  <c r="R308" i="36"/>
  <c r="R309" i="36"/>
  <c r="R310" i="36"/>
  <c r="R311" i="36"/>
  <c r="R312" i="36"/>
  <c r="R313" i="36"/>
  <c r="R314" i="36"/>
  <c r="R315" i="36"/>
  <c r="R316" i="36"/>
  <c r="R317" i="36"/>
  <c r="R318" i="36"/>
  <c r="R319" i="36"/>
  <c r="R320" i="36"/>
  <c r="R321" i="36"/>
  <c r="R322" i="36"/>
  <c r="R323" i="36"/>
  <c r="R324" i="36"/>
  <c r="R325" i="36"/>
  <c r="R326" i="36"/>
  <c r="R327" i="36"/>
  <c r="R328" i="36"/>
  <c r="R329" i="36"/>
  <c r="R330" i="36"/>
  <c r="R331" i="36"/>
  <c r="R332" i="36"/>
  <c r="R333" i="36"/>
  <c r="R334" i="36"/>
  <c r="R335" i="36"/>
  <c r="R336" i="36"/>
  <c r="R337" i="36"/>
  <c r="R338" i="36"/>
  <c r="R339" i="36"/>
  <c r="R340" i="36"/>
  <c r="R341" i="36"/>
  <c r="R342" i="36"/>
  <c r="R343" i="36"/>
  <c r="R344" i="36"/>
  <c r="R345" i="36"/>
  <c r="R346" i="36"/>
  <c r="R347" i="36"/>
  <c r="R348" i="36"/>
  <c r="R349" i="36"/>
  <c r="R350" i="36"/>
  <c r="R351" i="36"/>
  <c r="R352" i="36"/>
  <c r="R353" i="36"/>
  <c r="R354" i="36"/>
  <c r="R355" i="36"/>
  <c r="R356" i="36"/>
  <c r="R357" i="36"/>
  <c r="R358" i="36"/>
  <c r="R359" i="36"/>
  <c r="R360" i="36"/>
  <c r="R361" i="36"/>
  <c r="R362" i="36"/>
  <c r="R363" i="36"/>
  <c r="R364" i="36"/>
  <c r="R365" i="36"/>
  <c r="R366" i="36"/>
  <c r="R367" i="36"/>
  <c r="R368" i="36"/>
  <c r="R369" i="36"/>
  <c r="R370" i="36"/>
  <c r="R371" i="36"/>
  <c r="R372" i="36"/>
  <c r="R373" i="36"/>
  <c r="R374" i="36"/>
  <c r="R375" i="36"/>
  <c r="R376" i="36"/>
  <c r="R377" i="36"/>
  <c r="R378" i="36"/>
  <c r="R379" i="36"/>
  <c r="R380" i="36"/>
  <c r="R381" i="36"/>
  <c r="R382" i="36"/>
  <c r="R383" i="36"/>
  <c r="R384" i="36"/>
  <c r="R385" i="36"/>
  <c r="R386" i="36"/>
  <c r="R387" i="36"/>
  <c r="R388" i="36"/>
  <c r="R389" i="36"/>
  <c r="R390" i="36"/>
  <c r="R391" i="36"/>
  <c r="R392" i="36"/>
  <c r="R393" i="36"/>
  <c r="R394" i="36"/>
  <c r="R395" i="36"/>
  <c r="R396" i="36"/>
  <c r="R397" i="36"/>
  <c r="R398" i="36"/>
  <c r="R399" i="36"/>
  <c r="R400" i="36"/>
  <c r="R401" i="36"/>
  <c r="R402" i="36"/>
  <c r="R403" i="36"/>
  <c r="R404" i="36"/>
  <c r="R405" i="36"/>
  <c r="R406" i="36"/>
  <c r="R407" i="36"/>
  <c r="R408" i="36"/>
  <c r="R409" i="36"/>
  <c r="R410" i="36"/>
  <c r="R411" i="36"/>
  <c r="R412" i="36"/>
  <c r="R413" i="36"/>
  <c r="R414" i="36"/>
  <c r="R415" i="36"/>
  <c r="R416" i="36"/>
  <c r="R417" i="36"/>
  <c r="R418" i="36"/>
  <c r="R419" i="36"/>
  <c r="R420" i="36"/>
  <c r="R421" i="36"/>
  <c r="R422" i="36"/>
  <c r="R423" i="36"/>
  <c r="R424" i="36"/>
  <c r="R425" i="36"/>
  <c r="R426" i="36"/>
  <c r="R427" i="36"/>
  <c r="R428" i="36"/>
  <c r="R429" i="36"/>
  <c r="R430" i="36"/>
  <c r="R431" i="36"/>
  <c r="R432" i="36"/>
  <c r="R433" i="36"/>
  <c r="R434" i="36"/>
  <c r="R435" i="36"/>
  <c r="R436" i="36"/>
  <c r="R437" i="36"/>
  <c r="R438" i="36"/>
  <c r="R439" i="36"/>
  <c r="R440" i="36"/>
  <c r="R441" i="36"/>
  <c r="R442" i="36"/>
  <c r="R443" i="36"/>
  <c r="R444" i="36"/>
  <c r="R445" i="36"/>
  <c r="R446" i="36"/>
  <c r="R447" i="36"/>
  <c r="R448" i="36"/>
  <c r="R449" i="36"/>
  <c r="R450" i="36"/>
  <c r="R451" i="36"/>
  <c r="R452" i="36"/>
  <c r="R453" i="36"/>
  <c r="R454" i="36"/>
  <c r="R455" i="36"/>
  <c r="R456" i="36"/>
  <c r="R457" i="36"/>
  <c r="R458" i="36"/>
  <c r="R459" i="36"/>
  <c r="R460" i="36"/>
  <c r="R461" i="36"/>
  <c r="R462" i="36"/>
  <c r="R463" i="36"/>
  <c r="R464" i="36"/>
  <c r="R465" i="36"/>
  <c r="R466" i="36"/>
  <c r="R467" i="36"/>
  <c r="R468" i="36"/>
  <c r="R469" i="36"/>
  <c r="R470" i="36"/>
  <c r="R471" i="36"/>
  <c r="R472" i="36"/>
  <c r="R473" i="36"/>
  <c r="R474" i="36"/>
  <c r="R475" i="36"/>
  <c r="R476" i="36"/>
  <c r="R477" i="36"/>
  <c r="R478" i="36"/>
  <c r="R479" i="36"/>
  <c r="R480" i="36"/>
  <c r="R481" i="36"/>
  <c r="R482" i="36"/>
  <c r="R483" i="36"/>
  <c r="R484" i="36"/>
  <c r="R485" i="36"/>
  <c r="R486" i="36"/>
  <c r="R487" i="36"/>
  <c r="R488" i="36"/>
  <c r="R489" i="36"/>
  <c r="R490" i="36"/>
  <c r="R491" i="36"/>
  <c r="R492" i="36"/>
  <c r="R493" i="36"/>
  <c r="R494" i="36"/>
  <c r="R495" i="36"/>
  <c r="R496" i="36"/>
  <c r="R497" i="36"/>
  <c r="R498" i="36"/>
  <c r="R499" i="36"/>
  <c r="R500" i="36"/>
  <c r="R501" i="36"/>
  <c r="R502" i="36"/>
  <c r="R503" i="36"/>
  <c r="R504" i="36"/>
  <c r="R505" i="36"/>
  <c r="R506" i="36"/>
  <c r="Q12" i="36"/>
  <c r="Q13" i="36"/>
  <c r="Q14" i="36"/>
  <c r="Q15" i="36"/>
  <c r="Q16" i="36"/>
  <c r="Q17" i="36"/>
  <c r="Q18" i="36"/>
  <c r="Q19" i="36"/>
  <c r="Q20" i="36"/>
  <c r="Q21" i="36"/>
  <c r="Q22" i="36"/>
  <c r="Q23" i="36"/>
  <c r="Q24" i="36"/>
  <c r="Q25" i="36"/>
  <c r="Q26" i="36"/>
  <c r="Q27" i="36"/>
  <c r="Q28" i="36"/>
  <c r="Q29" i="36"/>
  <c r="Q30" i="36"/>
  <c r="Q31" i="36"/>
  <c r="Q32" i="36"/>
  <c r="Q33" i="36"/>
  <c r="Q34" i="36"/>
  <c r="Q35" i="36"/>
  <c r="Q36" i="36"/>
  <c r="Q37" i="36"/>
  <c r="Q38" i="36"/>
  <c r="Q39" i="36"/>
  <c r="Q40" i="36"/>
  <c r="Q41" i="36"/>
  <c r="Q42" i="36"/>
  <c r="Q43" i="36"/>
  <c r="Q44" i="36"/>
  <c r="Q45" i="36"/>
  <c r="Q46" i="36"/>
  <c r="Q47" i="36"/>
  <c r="Q48" i="36"/>
  <c r="Q49" i="36"/>
  <c r="Q50" i="36"/>
  <c r="Q51" i="36"/>
  <c r="Q52" i="36"/>
  <c r="Q53" i="36"/>
  <c r="Q54" i="36"/>
  <c r="Q55" i="36"/>
  <c r="Q56" i="36"/>
  <c r="Q57" i="36"/>
  <c r="Q58" i="36"/>
  <c r="Q59" i="36"/>
  <c r="Q60" i="36"/>
  <c r="Q61" i="36"/>
  <c r="Q62" i="36"/>
  <c r="Q63" i="36"/>
  <c r="Q64" i="36"/>
  <c r="Q65" i="36"/>
  <c r="Q66" i="36"/>
  <c r="Q67" i="36"/>
  <c r="Q68" i="36"/>
  <c r="Q69" i="36"/>
  <c r="Q70" i="36"/>
  <c r="Q71" i="36"/>
  <c r="Q72" i="36"/>
  <c r="Q73" i="36"/>
  <c r="Q74" i="36"/>
  <c r="Q75" i="36"/>
  <c r="Q76" i="36"/>
  <c r="Q77" i="36"/>
  <c r="Q78" i="36"/>
  <c r="Q79" i="36"/>
  <c r="Q80" i="36"/>
  <c r="Q81" i="36"/>
  <c r="Q82" i="36"/>
  <c r="Q83" i="36"/>
  <c r="Q84" i="36"/>
  <c r="Q85" i="36"/>
  <c r="Q86" i="36"/>
  <c r="Q87" i="36"/>
  <c r="Q88" i="36"/>
  <c r="Q89" i="36"/>
  <c r="Q90" i="36"/>
  <c r="Q91" i="36"/>
  <c r="Q92" i="36"/>
  <c r="Q93" i="36"/>
  <c r="Q94" i="36"/>
  <c r="Q95" i="36"/>
  <c r="Q96" i="36"/>
  <c r="Q97" i="36"/>
  <c r="Q98" i="36"/>
  <c r="Q99" i="36"/>
  <c r="Q100" i="36"/>
  <c r="Q101" i="36"/>
  <c r="Q102" i="36"/>
  <c r="Q103" i="36"/>
  <c r="Q104" i="36"/>
  <c r="Q105" i="36"/>
  <c r="Q106" i="36"/>
  <c r="Q107" i="36"/>
  <c r="Q108" i="36"/>
  <c r="Q109" i="36"/>
  <c r="Q110" i="36"/>
  <c r="Q111" i="36"/>
  <c r="Q112" i="36"/>
  <c r="Q113" i="36"/>
  <c r="Q114" i="36"/>
  <c r="Q115" i="36"/>
  <c r="Q116" i="36"/>
  <c r="Q117" i="36"/>
  <c r="Q118" i="36"/>
  <c r="Q119" i="36"/>
  <c r="Q120" i="36"/>
  <c r="Q121" i="36"/>
  <c r="Q122" i="36"/>
  <c r="Q123" i="36"/>
  <c r="Q124" i="36"/>
  <c r="Q125" i="36"/>
  <c r="Q126" i="36"/>
  <c r="Q127" i="36"/>
  <c r="Q128" i="36"/>
  <c r="Q129" i="36"/>
  <c r="Q130" i="36"/>
  <c r="Q131" i="36"/>
  <c r="Q132" i="36"/>
  <c r="Q133" i="36"/>
  <c r="Q134" i="36"/>
  <c r="Q135" i="36"/>
  <c r="Q136" i="36"/>
  <c r="Q137" i="36"/>
  <c r="Q138" i="36"/>
  <c r="Q139" i="36"/>
  <c r="Q140" i="36"/>
  <c r="Q141" i="36"/>
  <c r="Q142" i="36"/>
  <c r="Q143" i="36"/>
  <c r="Q144" i="36"/>
  <c r="Q145" i="36"/>
  <c r="Q146" i="36"/>
  <c r="Q147" i="36"/>
  <c r="Q148" i="36"/>
  <c r="Q149" i="36"/>
  <c r="Q150" i="36"/>
  <c r="Q151" i="36"/>
  <c r="Q152" i="36"/>
  <c r="Q153" i="36"/>
  <c r="Q154" i="36"/>
  <c r="Q155" i="36"/>
  <c r="Q156" i="36"/>
  <c r="Q157" i="36"/>
  <c r="Q158" i="36"/>
  <c r="Q159" i="36"/>
  <c r="Q160" i="36"/>
  <c r="Q161" i="36"/>
  <c r="Q162" i="36"/>
  <c r="Q163" i="36"/>
  <c r="Q164" i="36"/>
  <c r="Q165" i="36"/>
  <c r="Q166" i="36"/>
  <c r="Q167" i="36"/>
  <c r="Q168" i="36"/>
  <c r="Q169" i="36"/>
  <c r="Q170" i="36"/>
  <c r="Q171" i="36"/>
  <c r="Q172" i="36"/>
  <c r="Q173" i="36"/>
  <c r="Q174" i="36"/>
  <c r="Q175" i="36"/>
  <c r="Q176" i="36"/>
  <c r="Q177" i="36"/>
  <c r="Q178" i="36"/>
  <c r="Q179" i="36"/>
  <c r="Q180" i="36"/>
  <c r="Q181" i="36"/>
  <c r="Q182" i="36"/>
  <c r="Q183" i="36"/>
  <c r="Q184" i="36"/>
  <c r="Q185" i="36"/>
  <c r="Q186" i="36"/>
  <c r="Q187" i="36"/>
  <c r="Q188" i="36"/>
  <c r="Q189" i="36"/>
  <c r="Q190" i="36"/>
  <c r="Q191" i="36"/>
  <c r="Q192" i="36"/>
  <c r="Q193" i="36"/>
  <c r="Q194" i="36"/>
  <c r="Q195" i="36"/>
  <c r="Q196" i="36"/>
  <c r="Q197" i="36"/>
  <c r="Q198" i="36"/>
  <c r="Q199" i="36"/>
  <c r="Q200" i="36"/>
  <c r="Q201" i="36"/>
  <c r="Q202" i="36"/>
  <c r="Q203" i="36"/>
  <c r="Q204" i="36"/>
  <c r="Q205" i="36"/>
  <c r="Q206" i="36"/>
  <c r="Q207" i="36"/>
  <c r="Q208" i="36"/>
  <c r="Q209" i="36"/>
  <c r="Q210" i="36"/>
  <c r="Q211" i="36"/>
  <c r="Q212" i="36"/>
  <c r="Q213" i="36"/>
  <c r="Q214" i="36"/>
  <c r="Q215" i="36"/>
  <c r="Q216" i="36"/>
  <c r="Q217" i="36"/>
  <c r="Q218" i="36"/>
  <c r="Q219" i="36"/>
  <c r="Q220" i="36"/>
  <c r="Q221" i="36"/>
  <c r="Q222" i="36"/>
  <c r="Q223" i="36"/>
  <c r="Q224" i="36"/>
  <c r="Q225" i="36"/>
  <c r="Q226" i="36"/>
  <c r="Q227" i="36"/>
  <c r="Q228" i="36"/>
  <c r="Q229" i="36"/>
  <c r="Q230" i="36"/>
  <c r="Q231" i="36"/>
  <c r="Q232" i="36"/>
  <c r="Q233" i="36"/>
  <c r="Q234" i="36"/>
  <c r="Q235" i="36"/>
  <c r="Q236" i="36"/>
  <c r="Q237" i="36"/>
  <c r="Q238" i="36"/>
  <c r="Q239" i="36"/>
  <c r="Q240" i="36"/>
  <c r="Q241" i="36"/>
  <c r="Q242" i="36"/>
  <c r="Q243" i="36"/>
  <c r="Q244" i="36"/>
  <c r="Q245" i="36"/>
  <c r="Q246" i="36"/>
  <c r="Q247" i="36"/>
  <c r="Q248" i="36"/>
  <c r="Q249" i="36"/>
  <c r="Q250" i="36"/>
  <c r="Q251" i="36"/>
  <c r="Q252" i="36"/>
  <c r="Q253" i="36"/>
  <c r="Q254" i="36"/>
  <c r="Q255" i="36"/>
  <c r="Q256" i="36"/>
  <c r="Q257" i="36"/>
  <c r="Q258" i="36"/>
  <c r="Q259" i="36"/>
  <c r="Q260" i="36"/>
  <c r="Q261" i="36"/>
  <c r="Q262" i="36"/>
  <c r="Q263" i="36"/>
  <c r="Q264" i="36"/>
  <c r="Q265" i="36"/>
  <c r="Q266" i="36"/>
  <c r="Q267" i="36"/>
  <c r="Q268" i="36"/>
  <c r="Q269" i="36"/>
  <c r="Q270" i="36"/>
  <c r="Q271" i="36"/>
  <c r="Q272" i="36"/>
  <c r="Q273" i="36"/>
  <c r="Q274" i="36"/>
  <c r="Q275" i="36"/>
  <c r="Q276" i="36"/>
  <c r="Q277" i="36"/>
  <c r="Q278" i="36"/>
  <c r="Q279" i="36"/>
  <c r="Q280" i="36"/>
  <c r="Q281" i="36"/>
  <c r="Q282" i="36"/>
  <c r="Q283" i="36"/>
  <c r="Q284" i="36"/>
  <c r="Q285" i="36"/>
  <c r="Q286" i="36"/>
  <c r="Q287" i="36"/>
  <c r="Q288" i="36"/>
  <c r="Q289" i="36"/>
  <c r="Q290" i="36"/>
  <c r="Q291" i="36"/>
  <c r="Q292" i="36"/>
  <c r="Q293" i="36"/>
  <c r="Q294" i="36"/>
  <c r="Q295" i="36"/>
  <c r="Q296" i="36"/>
  <c r="Q297" i="36"/>
  <c r="Q298" i="36"/>
  <c r="Q299" i="36"/>
  <c r="Q300" i="36"/>
  <c r="Q301" i="36"/>
  <c r="Q302" i="36"/>
  <c r="Q303" i="36"/>
  <c r="Q304" i="36"/>
  <c r="Q305" i="36"/>
  <c r="Q306" i="36"/>
  <c r="Q307" i="36"/>
  <c r="Q308" i="36"/>
  <c r="Q309" i="36"/>
  <c r="Q310" i="36"/>
  <c r="Q311" i="36"/>
  <c r="Q312" i="36"/>
  <c r="Q313" i="36"/>
  <c r="Q314" i="36"/>
  <c r="Q315" i="36"/>
  <c r="Q316" i="36"/>
  <c r="Q317" i="36"/>
  <c r="Q318" i="36"/>
  <c r="Q319" i="36"/>
  <c r="Q320" i="36"/>
  <c r="Q321" i="36"/>
  <c r="Q322" i="36"/>
  <c r="Q323" i="36"/>
  <c r="Q324" i="36"/>
  <c r="Q325" i="36"/>
  <c r="Q326" i="36"/>
  <c r="Q327" i="36"/>
  <c r="Q328" i="36"/>
  <c r="Q329" i="36"/>
  <c r="Q330" i="36"/>
  <c r="Q331" i="36"/>
  <c r="Q332" i="36"/>
  <c r="Q333" i="36"/>
  <c r="Q334" i="36"/>
  <c r="Q335" i="36"/>
  <c r="Q336" i="36"/>
  <c r="Q337" i="36"/>
  <c r="Q338" i="36"/>
  <c r="Q339" i="36"/>
  <c r="Q340" i="36"/>
  <c r="Q341" i="36"/>
  <c r="Q342" i="36"/>
  <c r="Q343" i="36"/>
  <c r="Q344" i="36"/>
  <c r="Q345" i="36"/>
  <c r="Q346" i="36"/>
  <c r="Q347" i="36"/>
  <c r="Q348" i="36"/>
  <c r="Q349" i="36"/>
  <c r="Q350" i="36"/>
  <c r="Q351" i="36"/>
  <c r="Q352" i="36"/>
  <c r="Q353" i="36"/>
  <c r="Q354" i="36"/>
  <c r="Q355" i="36"/>
  <c r="Q356" i="36"/>
  <c r="Q357" i="36"/>
  <c r="Q358" i="36"/>
  <c r="Q359" i="36"/>
  <c r="Q360" i="36"/>
  <c r="Q361" i="36"/>
  <c r="Q362" i="36"/>
  <c r="Q363" i="36"/>
  <c r="Q364" i="36"/>
  <c r="Q365" i="36"/>
  <c r="Q366" i="36"/>
  <c r="Q367" i="36"/>
  <c r="Q368" i="36"/>
  <c r="Q369" i="36"/>
  <c r="Q370" i="36"/>
  <c r="Q371" i="36"/>
  <c r="Q372" i="36"/>
  <c r="Q373" i="36"/>
  <c r="Q374" i="36"/>
  <c r="Q375" i="36"/>
  <c r="Q376" i="36"/>
  <c r="Q377" i="36"/>
  <c r="Q378" i="36"/>
  <c r="Q379" i="36"/>
  <c r="Q380" i="36"/>
  <c r="Q381" i="36"/>
  <c r="Q382" i="36"/>
  <c r="Q383" i="36"/>
  <c r="Q384" i="36"/>
  <c r="Q385" i="36"/>
  <c r="Q386" i="36"/>
  <c r="Q387" i="36"/>
  <c r="Q388" i="36"/>
  <c r="Q389" i="36"/>
  <c r="Q390" i="36"/>
  <c r="Q391" i="36"/>
  <c r="Q392" i="36"/>
  <c r="Q393" i="36"/>
  <c r="Q394" i="36"/>
  <c r="Q395" i="36"/>
  <c r="Q396" i="36"/>
  <c r="Q397" i="36"/>
  <c r="Q398" i="36"/>
  <c r="Q399" i="36"/>
  <c r="Q400" i="36"/>
  <c r="Q401" i="36"/>
  <c r="Q402" i="36"/>
  <c r="Q403" i="36"/>
  <c r="Q404" i="36"/>
  <c r="Q405" i="36"/>
  <c r="Q406" i="36"/>
  <c r="Q407" i="36"/>
  <c r="Q408" i="36"/>
  <c r="Q409" i="36"/>
  <c r="Q410" i="36"/>
  <c r="Q411" i="36"/>
  <c r="Q412" i="36"/>
  <c r="Q413" i="36"/>
  <c r="Q414" i="36"/>
  <c r="Q415" i="36"/>
  <c r="Q416" i="36"/>
  <c r="Q417" i="36"/>
  <c r="Q418" i="36"/>
  <c r="Q419" i="36"/>
  <c r="Q420" i="36"/>
  <c r="Q421" i="36"/>
  <c r="Q422" i="36"/>
  <c r="Q423" i="36"/>
  <c r="Q424" i="36"/>
  <c r="Q425" i="36"/>
  <c r="Q426" i="36"/>
  <c r="Q427" i="36"/>
  <c r="Q428" i="36"/>
  <c r="Q429" i="36"/>
  <c r="Q430" i="36"/>
  <c r="Q431" i="36"/>
  <c r="Q432" i="36"/>
  <c r="Q433" i="36"/>
  <c r="Q434" i="36"/>
  <c r="Q435" i="36"/>
  <c r="Q436" i="36"/>
  <c r="Q437" i="36"/>
  <c r="Q438" i="36"/>
  <c r="Q439" i="36"/>
  <c r="Q440" i="36"/>
  <c r="Q441" i="36"/>
  <c r="Q442" i="36"/>
  <c r="Q443" i="36"/>
  <c r="Q444" i="36"/>
  <c r="Q445" i="36"/>
  <c r="Q446" i="36"/>
  <c r="Q447" i="36"/>
  <c r="Q448" i="36"/>
  <c r="Q449" i="36"/>
  <c r="Q450" i="36"/>
  <c r="Q451" i="36"/>
  <c r="Q452" i="36"/>
  <c r="Q453" i="36"/>
  <c r="Q454" i="36"/>
  <c r="Q455" i="36"/>
  <c r="Q456" i="36"/>
  <c r="Q457" i="36"/>
  <c r="Q458" i="36"/>
  <c r="Q459" i="36"/>
  <c r="Q460" i="36"/>
  <c r="Q461" i="36"/>
  <c r="Q462" i="36"/>
  <c r="Q463" i="36"/>
  <c r="Q464" i="36"/>
  <c r="Q465" i="36"/>
  <c r="Q466" i="36"/>
  <c r="Q467" i="36"/>
  <c r="Q468" i="36"/>
  <c r="Q469" i="36"/>
  <c r="Q470" i="36"/>
  <c r="Q471" i="36"/>
  <c r="Q472" i="36"/>
  <c r="Q473" i="36"/>
  <c r="Q474" i="36"/>
  <c r="Q475" i="36"/>
  <c r="Q476" i="36"/>
  <c r="Q477" i="36"/>
  <c r="Q478" i="36"/>
  <c r="Q479" i="36"/>
  <c r="Q480" i="36"/>
  <c r="Q481" i="36"/>
  <c r="Q482" i="36"/>
  <c r="Q483" i="36"/>
  <c r="Q484" i="36"/>
  <c r="Q485" i="36"/>
  <c r="Q486" i="36"/>
  <c r="Q487" i="36"/>
  <c r="Q488" i="36"/>
  <c r="Q489" i="36"/>
  <c r="Q490" i="36"/>
  <c r="Q491" i="36"/>
  <c r="Q492" i="36"/>
  <c r="Q493" i="36"/>
  <c r="Q494" i="36"/>
  <c r="Q495" i="36"/>
  <c r="Q496" i="36"/>
  <c r="Q497" i="36"/>
  <c r="Q498" i="36"/>
  <c r="Q499" i="36"/>
  <c r="Q500" i="36"/>
  <c r="Q501" i="36"/>
  <c r="Q502" i="36"/>
  <c r="Q503" i="36"/>
  <c r="Q504" i="36"/>
  <c r="Q505" i="36"/>
  <c r="Q506"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L79" i="36"/>
  <c r="L80" i="36"/>
  <c r="L81" i="36"/>
  <c r="L82" i="36"/>
  <c r="L83" i="36"/>
  <c r="L84" i="36"/>
  <c r="L85" i="36"/>
  <c r="L86" i="36"/>
  <c r="L87" i="36"/>
  <c r="L88" i="36"/>
  <c r="L89" i="36"/>
  <c r="L90" i="36"/>
  <c r="L91" i="36"/>
  <c r="L92" i="36"/>
  <c r="L93" i="36"/>
  <c r="L94" i="36"/>
  <c r="L95" i="36"/>
  <c r="L96" i="36"/>
  <c r="L97" i="36"/>
  <c r="L98" i="36"/>
  <c r="L99" i="36"/>
  <c r="L100" i="36"/>
  <c r="L101" i="36"/>
  <c r="L102" i="36"/>
  <c r="L103" i="36"/>
  <c r="L104" i="36"/>
  <c r="L105" i="36"/>
  <c r="L106" i="36"/>
  <c r="L107" i="36"/>
  <c r="L108" i="36"/>
  <c r="L109" i="36"/>
  <c r="L110" i="36"/>
  <c r="L111" i="36"/>
  <c r="L112" i="36"/>
  <c r="L113" i="36"/>
  <c r="L114" i="36"/>
  <c r="L115" i="36"/>
  <c r="L116" i="36"/>
  <c r="L117" i="36"/>
  <c r="L118" i="36"/>
  <c r="L119" i="36"/>
  <c r="L120" i="36"/>
  <c r="L121"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L146" i="36"/>
  <c r="L147" i="36"/>
  <c r="L148" i="36"/>
  <c r="L149" i="36"/>
  <c r="L150" i="36"/>
  <c r="L151" i="36"/>
  <c r="L152" i="36"/>
  <c r="L153" i="36"/>
  <c r="L154" i="36"/>
  <c r="L155" i="36"/>
  <c r="L156" i="36"/>
  <c r="L157" i="36"/>
  <c r="L158" i="36"/>
  <c r="L159" i="36"/>
  <c r="L160" i="36"/>
  <c r="L161" i="36"/>
  <c r="L162" i="36"/>
  <c r="L163" i="36"/>
  <c r="L164" i="36"/>
  <c r="L165" i="36"/>
  <c r="L166" i="36"/>
  <c r="L167" i="36"/>
  <c r="L168" i="36"/>
  <c r="L169" i="36"/>
  <c r="L170" i="36"/>
  <c r="L171" i="36"/>
  <c r="L172" i="36"/>
  <c r="L173" i="36"/>
  <c r="L174" i="36"/>
  <c r="L175" i="36"/>
  <c r="L176" i="36"/>
  <c r="L177" i="36"/>
  <c r="L178" i="36"/>
  <c r="L179" i="36"/>
  <c r="L180" i="36"/>
  <c r="L181" i="36"/>
  <c r="L182" i="36"/>
  <c r="L183" i="36"/>
  <c r="L184" i="36"/>
  <c r="L185" i="36"/>
  <c r="L186" i="36"/>
  <c r="L187" i="36"/>
  <c r="L188" i="36"/>
  <c r="L189" i="36"/>
  <c r="L190" i="36"/>
  <c r="L191" i="36"/>
  <c r="L192" i="36"/>
  <c r="L193" i="36"/>
  <c r="L194" i="36"/>
  <c r="L195" i="36"/>
  <c r="L196" i="36"/>
  <c r="L197" i="36"/>
  <c r="L198" i="36"/>
  <c r="L199" i="36"/>
  <c r="L200" i="36"/>
  <c r="L201" i="36"/>
  <c r="L202" i="36"/>
  <c r="L203" i="36"/>
  <c r="L204" i="36"/>
  <c r="L205" i="36"/>
  <c r="L206" i="36"/>
  <c r="L207" i="36"/>
  <c r="L208" i="36"/>
  <c r="L209" i="36"/>
  <c r="L210" i="36"/>
  <c r="L211" i="36"/>
  <c r="L212" i="36"/>
  <c r="L213" i="36"/>
  <c r="L214" i="36"/>
  <c r="L215" i="36"/>
  <c r="L216" i="36"/>
  <c r="L217" i="36"/>
  <c r="L218" i="36"/>
  <c r="L219" i="36"/>
  <c r="L220" i="36"/>
  <c r="L221" i="36"/>
  <c r="L222" i="36"/>
  <c r="L223" i="36"/>
  <c r="L224" i="36"/>
  <c r="L225" i="36"/>
  <c r="L226" i="36"/>
  <c r="L227" i="36"/>
  <c r="L228" i="36"/>
  <c r="L229" i="36"/>
  <c r="L230" i="36"/>
  <c r="L231" i="36"/>
  <c r="L232" i="36"/>
  <c r="L233" i="36"/>
  <c r="L234" i="36"/>
  <c r="L235" i="36"/>
  <c r="L236" i="36"/>
  <c r="L237" i="36"/>
  <c r="L238" i="36"/>
  <c r="L239" i="36"/>
  <c r="L240" i="36"/>
  <c r="L241" i="36"/>
  <c r="L242" i="36"/>
  <c r="L243" i="36"/>
  <c r="L244" i="36"/>
  <c r="L245" i="36"/>
  <c r="L246" i="36"/>
  <c r="L247" i="36"/>
  <c r="L248" i="36"/>
  <c r="L249" i="36"/>
  <c r="L250" i="36"/>
  <c r="L251" i="36"/>
  <c r="L252" i="36"/>
  <c r="L253" i="36"/>
  <c r="L254" i="36"/>
  <c r="L255" i="36"/>
  <c r="L256" i="36"/>
  <c r="L257" i="36"/>
  <c r="L258" i="36"/>
  <c r="L259" i="36"/>
  <c r="L260" i="36"/>
  <c r="L261" i="36"/>
  <c r="L262" i="36"/>
  <c r="L263" i="36"/>
  <c r="L264" i="36"/>
  <c r="L265" i="36"/>
  <c r="L266" i="36"/>
  <c r="L267" i="36"/>
  <c r="L268" i="36"/>
  <c r="L269" i="36"/>
  <c r="L270" i="36"/>
  <c r="L271" i="36"/>
  <c r="L272" i="36"/>
  <c r="L273" i="36"/>
  <c r="L274" i="36"/>
  <c r="L275" i="36"/>
  <c r="L276" i="36"/>
  <c r="L277" i="36"/>
  <c r="L278" i="36"/>
  <c r="L279" i="36"/>
  <c r="L280" i="36"/>
  <c r="L281" i="36"/>
  <c r="L282" i="36"/>
  <c r="L283" i="36"/>
  <c r="L284" i="36"/>
  <c r="L285" i="36"/>
  <c r="L286" i="36"/>
  <c r="L287" i="36"/>
  <c r="L288" i="36"/>
  <c r="L289" i="36"/>
  <c r="L290" i="36"/>
  <c r="L291" i="36"/>
  <c r="L292" i="36"/>
  <c r="L293" i="36"/>
  <c r="L294" i="36"/>
  <c r="L295" i="36"/>
  <c r="L296" i="36"/>
  <c r="L297" i="36"/>
  <c r="L298" i="36"/>
  <c r="L299" i="36"/>
  <c r="L300" i="36"/>
  <c r="L301" i="36"/>
  <c r="L302" i="36"/>
  <c r="L303" i="36"/>
  <c r="L304" i="36"/>
  <c r="L305" i="36"/>
  <c r="L306" i="36"/>
  <c r="L307" i="36"/>
  <c r="L308" i="36"/>
  <c r="L309" i="36"/>
  <c r="L310" i="36"/>
  <c r="L311" i="36"/>
  <c r="L312" i="36"/>
  <c r="L313" i="36"/>
  <c r="L314" i="36"/>
  <c r="L315" i="36"/>
  <c r="L316" i="36"/>
  <c r="L317" i="36"/>
  <c r="L318" i="36"/>
  <c r="L319" i="36"/>
  <c r="L320" i="36"/>
  <c r="L321" i="36"/>
  <c r="L322" i="36"/>
  <c r="L323" i="36"/>
  <c r="L324" i="36"/>
  <c r="L325" i="36"/>
  <c r="L326" i="36"/>
  <c r="L327" i="36"/>
  <c r="L328" i="36"/>
  <c r="L329" i="36"/>
  <c r="L330" i="36"/>
  <c r="L331" i="36"/>
  <c r="L332" i="36"/>
  <c r="L333" i="36"/>
  <c r="L334"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359" i="36"/>
  <c r="L360" i="36"/>
  <c r="L361" i="36"/>
  <c r="L362" i="36"/>
  <c r="L363" i="36"/>
  <c r="L364" i="36"/>
  <c r="L365" i="36"/>
  <c r="L366" i="36"/>
  <c r="L367" i="36"/>
  <c r="L368" i="36"/>
  <c r="L369" i="36"/>
  <c r="L370" i="36"/>
  <c r="L371" i="36"/>
  <c r="L372" i="36"/>
  <c r="L373" i="36"/>
  <c r="L374" i="36"/>
  <c r="L375" i="36"/>
  <c r="L376" i="36"/>
  <c r="L377" i="36"/>
  <c r="L378" i="36"/>
  <c r="L379" i="36"/>
  <c r="L380" i="36"/>
  <c r="L381" i="36"/>
  <c r="L382" i="36"/>
  <c r="L383" i="36"/>
  <c r="L384" i="36"/>
  <c r="L385" i="36"/>
  <c r="L386" i="36"/>
  <c r="L387" i="36"/>
  <c r="L388" i="36"/>
  <c r="L389" i="36"/>
  <c r="L390" i="36"/>
  <c r="L391" i="36"/>
  <c r="L392" i="36"/>
  <c r="L393" i="36"/>
  <c r="L394" i="36"/>
  <c r="L395" i="36"/>
  <c r="L396" i="36"/>
  <c r="L397" i="36"/>
  <c r="L398" i="36"/>
  <c r="L399" i="36"/>
  <c r="L400" i="36"/>
  <c r="L401" i="36"/>
  <c r="L402" i="36"/>
  <c r="L403" i="36"/>
  <c r="L404" i="36"/>
  <c r="L405" i="36"/>
  <c r="L406" i="36"/>
  <c r="L407" i="36"/>
  <c r="L408" i="36"/>
  <c r="L409" i="36"/>
  <c r="L410" i="36"/>
  <c r="L411" i="36"/>
  <c r="L412" i="36"/>
  <c r="L413" i="36"/>
  <c r="L414" i="36"/>
  <c r="L415" i="36"/>
  <c r="L416" i="36"/>
  <c r="L417" i="36"/>
  <c r="L418" i="36"/>
  <c r="L419" i="36"/>
  <c r="L420" i="36"/>
  <c r="L421" i="36"/>
  <c r="L422" i="36"/>
  <c r="L423" i="36"/>
  <c r="L424" i="36"/>
  <c r="L425" i="36"/>
  <c r="L426" i="36"/>
  <c r="L427" i="36"/>
  <c r="L428" i="36"/>
  <c r="L429" i="36"/>
  <c r="L430"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501" i="36"/>
  <c r="L502" i="36"/>
  <c r="L503" i="36"/>
  <c r="L504" i="36"/>
  <c r="L505" i="36"/>
  <c r="L506" i="36"/>
  <c r="K12" i="36"/>
  <c r="R12" i="36" s="1"/>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K406" i="36"/>
  <c r="K407" i="36"/>
  <c r="K408" i="36"/>
  <c r="K409" i="36"/>
  <c r="K410" i="36"/>
  <c r="K411" i="36"/>
  <c r="K412" i="36"/>
  <c r="K413" i="36"/>
  <c r="K414" i="36"/>
  <c r="K415" i="36"/>
  <c r="K416" i="36"/>
  <c r="K417" i="36"/>
  <c r="K418" i="36"/>
  <c r="K419" i="36"/>
  <c r="K420" i="36"/>
  <c r="K421" i="36"/>
  <c r="K422" i="36"/>
  <c r="K423" i="36"/>
  <c r="K424" i="36"/>
  <c r="K425" i="36"/>
  <c r="K426" i="36"/>
  <c r="K427" i="36"/>
  <c r="K428" i="36"/>
  <c r="K429" i="36"/>
  <c r="K430"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61" i="36"/>
  <c r="K462" i="36"/>
  <c r="K463" i="36"/>
  <c r="K464" i="36"/>
  <c r="K465" i="36"/>
  <c r="K466" i="36"/>
  <c r="K467" i="36"/>
  <c r="K468" i="36"/>
  <c r="K469" i="36"/>
  <c r="K470" i="36"/>
  <c r="K471" i="36"/>
  <c r="K472" i="36"/>
  <c r="K473" i="36"/>
  <c r="K474" i="36"/>
  <c r="K475" i="36"/>
  <c r="K476" i="36"/>
  <c r="K477" i="36"/>
  <c r="K478" i="36"/>
  <c r="K479" i="36"/>
  <c r="K480" i="36"/>
  <c r="K481" i="36"/>
  <c r="K482" i="36"/>
  <c r="K483" i="36"/>
  <c r="K484" i="36"/>
  <c r="K485" i="36"/>
  <c r="K486" i="36"/>
  <c r="K487" i="36"/>
  <c r="K488" i="36"/>
  <c r="K489" i="36"/>
  <c r="K490" i="36"/>
  <c r="K491" i="36"/>
  <c r="K492" i="36"/>
  <c r="K493" i="36"/>
  <c r="K494" i="36"/>
  <c r="K495" i="36"/>
  <c r="K496" i="36"/>
  <c r="K497" i="36"/>
  <c r="K498" i="36"/>
  <c r="K499" i="36"/>
  <c r="K500" i="36"/>
  <c r="K501" i="36"/>
  <c r="K502" i="36"/>
  <c r="K503" i="36"/>
  <c r="K504" i="36"/>
  <c r="K505" i="36"/>
  <c r="K506" i="36"/>
  <c r="M6" i="36"/>
  <c r="H8" i="36"/>
  <c r="L8" i="36" s="1"/>
  <c r="H9" i="36"/>
  <c r="L9" i="36" s="1"/>
  <c r="H10" i="36"/>
  <c r="L10" i="36" s="1"/>
  <c r="H11" i="36"/>
  <c r="L11" i="36" s="1"/>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138" i="36"/>
  <c r="H139" i="36"/>
  <c r="H140" i="36"/>
  <c r="H141" i="36"/>
  <c r="H142" i="36"/>
  <c r="H143" i="36"/>
  <c r="H144" i="36"/>
  <c r="H145" i="36"/>
  <c r="H146" i="36"/>
  <c r="H147" i="36"/>
  <c r="H148" i="36"/>
  <c r="H149" i="36"/>
  <c r="H150" i="36"/>
  <c r="H151" i="36"/>
  <c r="H152" i="36"/>
  <c r="H153" i="36"/>
  <c r="H154" i="36"/>
  <c r="H155" i="36"/>
  <c r="H156" i="36"/>
  <c r="H157" i="36"/>
  <c r="H158" i="36"/>
  <c r="H159" i="36"/>
  <c r="H160" i="36"/>
  <c r="H161" i="36"/>
  <c r="H162" i="36"/>
  <c r="H163" i="36"/>
  <c r="H164" i="36"/>
  <c r="H165" i="36"/>
  <c r="H166" i="36"/>
  <c r="H167" i="36"/>
  <c r="H168" i="36"/>
  <c r="H169" i="36"/>
  <c r="H170" i="36"/>
  <c r="H171" i="36"/>
  <c r="H172" i="36"/>
  <c r="H173" i="36"/>
  <c r="H174" i="36"/>
  <c r="H175" i="36"/>
  <c r="H176" i="36"/>
  <c r="H177" i="36"/>
  <c r="H178" i="36"/>
  <c r="H179" i="36"/>
  <c r="H180" i="36"/>
  <c r="H181" i="36"/>
  <c r="H182" i="36"/>
  <c r="H183" i="36"/>
  <c r="H184" i="36"/>
  <c r="H185" i="36"/>
  <c r="H186" i="36"/>
  <c r="H187" i="36"/>
  <c r="H188" i="36"/>
  <c r="H189" i="36"/>
  <c r="H190" i="36"/>
  <c r="H191" i="36"/>
  <c r="H192" i="36"/>
  <c r="H193" i="36"/>
  <c r="H194" i="36"/>
  <c r="H195" i="36"/>
  <c r="H196" i="36"/>
  <c r="H197" i="36"/>
  <c r="H198" i="36"/>
  <c r="H199" i="36"/>
  <c r="H200" i="36"/>
  <c r="H201" i="36"/>
  <c r="H202" i="36"/>
  <c r="H203" i="36"/>
  <c r="H204" i="36"/>
  <c r="H205" i="36"/>
  <c r="H206" i="36"/>
  <c r="H207" i="36"/>
  <c r="H208" i="36"/>
  <c r="H209" i="36"/>
  <c r="H210" i="36"/>
  <c r="H211" i="36"/>
  <c r="H212" i="36"/>
  <c r="H213" i="36"/>
  <c r="H214" i="36"/>
  <c r="H215" i="36"/>
  <c r="H216" i="36"/>
  <c r="H217" i="36"/>
  <c r="H218" i="36"/>
  <c r="H219" i="36"/>
  <c r="H220" i="36"/>
  <c r="H221" i="36"/>
  <c r="H222" i="36"/>
  <c r="H223" i="36"/>
  <c r="H224" i="36"/>
  <c r="H225" i="36"/>
  <c r="H226" i="36"/>
  <c r="H227" i="36"/>
  <c r="H228" i="36"/>
  <c r="H229" i="36"/>
  <c r="H230" i="36"/>
  <c r="H231" i="36"/>
  <c r="H232" i="36"/>
  <c r="H233" i="36"/>
  <c r="H234" i="36"/>
  <c r="H235" i="36"/>
  <c r="H236" i="36"/>
  <c r="H237" i="36"/>
  <c r="H238" i="36"/>
  <c r="H239" i="36"/>
  <c r="H240" i="36"/>
  <c r="H241" i="36"/>
  <c r="H242" i="36"/>
  <c r="H243" i="36"/>
  <c r="H244" i="36"/>
  <c r="H245" i="36"/>
  <c r="H246" i="36"/>
  <c r="H247" i="36"/>
  <c r="H248" i="36"/>
  <c r="H249" i="36"/>
  <c r="H250" i="36"/>
  <c r="H251" i="36"/>
  <c r="H252" i="36"/>
  <c r="H253" i="36"/>
  <c r="H254" i="36"/>
  <c r="H255" i="36"/>
  <c r="H256" i="36"/>
  <c r="H257" i="36"/>
  <c r="H258" i="36"/>
  <c r="H259" i="36"/>
  <c r="H260" i="36"/>
  <c r="H261" i="36"/>
  <c r="H262" i="36"/>
  <c r="H263" i="36"/>
  <c r="H264" i="36"/>
  <c r="H265" i="36"/>
  <c r="H266" i="36"/>
  <c r="H267" i="36"/>
  <c r="H268" i="36"/>
  <c r="H269" i="36"/>
  <c r="H270" i="36"/>
  <c r="H271" i="36"/>
  <c r="H272" i="36"/>
  <c r="H273" i="36"/>
  <c r="H274" i="36"/>
  <c r="H275" i="36"/>
  <c r="H276" i="36"/>
  <c r="H277" i="36"/>
  <c r="H278" i="36"/>
  <c r="H279" i="36"/>
  <c r="H280" i="36"/>
  <c r="H281" i="36"/>
  <c r="H282" i="36"/>
  <c r="H283" i="36"/>
  <c r="H284" i="36"/>
  <c r="H285" i="36"/>
  <c r="H286" i="36"/>
  <c r="H287" i="36"/>
  <c r="H288" i="36"/>
  <c r="H289" i="36"/>
  <c r="H290" i="36"/>
  <c r="H291" i="36"/>
  <c r="H292" i="36"/>
  <c r="H293" i="36"/>
  <c r="H294" i="36"/>
  <c r="H295" i="36"/>
  <c r="H296" i="36"/>
  <c r="H297" i="36"/>
  <c r="H298" i="36"/>
  <c r="H299" i="36"/>
  <c r="H300" i="36"/>
  <c r="H301" i="36"/>
  <c r="H302" i="36"/>
  <c r="H303" i="36"/>
  <c r="H304" i="36"/>
  <c r="H305" i="36"/>
  <c r="H306" i="36"/>
  <c r="H307" i="36"/>
  <c r="H308" i="36"/>
  <c r="H309" i="36"/>
  <c r="H310" i="36"/>
  <c r="H311" i="36"/>
  <c r="H312" i="36"/>
  <c r="H313" i="36"/>
  <c r="H314" i="36"/>
  <c r="H315" i="36"/>
  <c r="H316" i="36"/>
  <c r="H317" i="36"/>
  <c r="H318" i="36"/>
  <c r="H319" i="36"/>
  <c r="H320" i="36"/>
  <c r="H321" i="36"/>
  <c r="H322" i="36"/>
  <c r="H323" i="36"/>
  <c r="H324" i="36"/>
  <c r="H325" i="36"/>
  <c r="H326" i="36"/>
  <c r="H327" i="36"/>
  <c r="H328" i="36"/>
  <c r="H329" i="36"/>
  <c r="H330" i="36"/>
  <c r="H331" i="36"/>
  <c r="H332" i="36"/>
  <c r="H333" i="36"/>
  <c r="H334" i="36"/>
  <c r="H335" i="36"/>
  <c r="H336" i="36"/>
  <c r="H337" i="36"/>
  <c r="H338" i="36"/>
  <c r="H339" i="36"/>
  <c r="H340" i="36"/>
  <c r="H341" i="36"/>
  <c r="H342" i="36"/>
  <c r="H343" i="36"/>
  <c r="H344" i="36"/>
  <c r="H345" i="36"/>
  <c r="H346" i="36"/>
  <c r="H347" i="36"/>
  <c r="H348" i="36"/>
  <c r="H349" i="36"/>
  <c r="H350" i="36"/>
  <c r="H351" i="36"/>
  <c r="H352" i="36"/>
  <c r="H353" i="36"/>
  <c r="H354" i="36"/>
  <c r="H355" i="36"/>
  <c r="H356" i="36"/>
  <c r="H357" i="36"/>
  <c r="H358" i="36"/>
  <c r="H359" i="36"/>
  <c r="H360" i="36"/>
  <c r="H361" i="36"/>
  <c r="H362" i="36"/>
  <c r="H363" i="36"/>
  <c r="H364" i="36"/>
  <c r="H365" i="36"/>
  <c r="H366" i="36"/>
  <c r="H367" i="36"/>
  <c r="H368" i="36"/>
  <c r="H369" i="36"/>
  <c r="H370" i="36"/>
  <c r="H371" i="36"/>
  <c r="H372" i="36"/>
  <c r="H373" i="36"/>
  <c r="H374" i="36"/>
  <c r="H375" i="36"/>
  <c r="H376" i="36"/>
  <c r="H377" i="36"/>
  <c r="H378" i="36"/>
  <c r="H379" i="36"/>
  <c r="H380" i="36"/>
  <c r="H381" i="36"/>
  <c r="H382" i="36"/>
  <c r="H383" i="36"/>
  <c r="H384" i="36"/>
  <c r="H385" i="36"/>
  <c r="H386" i="36"/>
  <c r="H387" i="36"/>
  <c r="H388" i="36"/>
  <c r="H389" i="36"/>
  <c r="H390" i="36"/>
  <c r="H391" i="36"/>
  <c r="H392" i="36"/>
  <c r="H393" i="36"/>
  <c r="H394" i="36"/>
  <c r="H395" i="36"/>
  <c r="H396" i="36"/>
  <c r="H397" i="36"/>
  <c r="H398" i="36"/>
  <c r="H399" i="36"/>
  <c r="H400" i="36"/>
  <c r="H401" i="36"/>
  <c r="H402" i="36"/>
  <c r="H403" i="36"/>
  <c r="H404" i="36"/>
  <c r="H405" i="36"/>
  <c r="H406" i="36"/>
  <c r="H407" i="36"/>
  <c r="H408" i="36"/>
  <c r="H409" i="36"/>
  <c r="H410" i="36"/>
  <c r="H411" i="36"/>
  <c r="H412" i="36"/>
  <c r="H413" i="36"/>
  <c r="H414" i="36"/>
  <c r="H415" i="36"/>
  <c r="H416" i="36"/>
  <c r="H417" i="36"/>
  <c r="H418" i="36"/>
  <c r="H419" i="36"/>
  <c r="H420" i="36"/>
  <c r="H421" i="36"/>
  <c r="H422" i="36"/>
  <c r="H423" i="36"/>
  <c r="H424" i="36"/>
  <c r="H425" i="36"/>
  <c r="H426" i="36"/>
  <c r="H427" i="36"/>
  <c r="H428" i="36"/>
  <c r="H429" i="36"/>
  <c r="H430" i="36"/>
  <c r="H431" i="36"/>
  <c r="H432" i="36"/>
  <c r="H433" i="36"/>
  <c r="H434" i="36"/>
  <c r="H435" i="36"/>
  <c r="H436" i="36"/>
  <c r="H437" i="36"/>
  <c r="H438" i="36"/>
  <c r="H439" i="36"/>
  <c r="H440" i="36"/>
  <c r="H441" i="36"/>
  <c r="H442" i="36"/>
  <c r="H443" i="36"/>
  <c r="H444" i="36"/>
  <c r="H445" i="36"/>
  <c r="H446" i="36"/>
  <c r="H447" i="36"/>
  <c r="H448" i="36"/>
  <c r="H449" i="36"/>
  <c r="H450" i="36"/>
  <c r="H451" i="36"/>
  <c r="H452" i="36"/>
  <c r="H453" i="36"/>
  <c r="H454" i="36"/>
  <c r="H455" i="36"/>
  <c r="H456" i="36"/>
  <c r="H457" i="36"/>
  <c r="H458" i="36"/>
  <c r="H459" i="36"/>
  <c r="H460" i="36"/>
  <c r="H461" i="36"/>
  <c r="H462" i="36"/>
  <c r="H463" i="36"/>
  <c r="H464" i="36"/>
  <c r="H465" i="36"/>
  <c r="H466" i="36"/>
  <c r="H467" i="36"/>
  <c r="H468" i="36"/>
  <c r="H469" i="36"/>
  <c r="H470" i="36"/>
  <c r="H471" i="36"/>
  <c r="H472" i="36"/>
  <c r="H473" i="36"/>
  <c r="H474" i="36"/>
  <c r="H475" i="36"/>
  <c r="H476" i="36"/>
  <c r="H477" i="36"/>
  <c r="H478" i="36"/>
  <c r="H479" i="36"/>
  <c r="H480" i="36"/>
  <c r="H481" i="36"/>
  <c r="H482" i="36"/>
  <c r="H483" i="36"/>
  <c r="H484" i="36"/>
  <c r="H485" i="36"/>
  <c r="H486" i="36"/>
  <c r="H487" i="36"/>
  <c r="H488" i="36"/>
  <c r="H489" i="36"/>
  <c r="H490" i="36"/>
  <c r="H491" i="36"/>
  <c r="H492" i="36"/>
  <c r="H493" i="36"/>
  <c r="H494" i="36"/>
  <c r="H495" i="36"/>
  <c r="H496" i="36"/>
  <c r="H497" i="36"/>
  <c r="H498" i="36"/>
  <c r="H499" i="36"/>
  <c r="H500" i="36"/>
  <c r="H501" i="36"/>
  <c r="H502" i="36"/>
  <c r="H503" i="36"/>
  <c r="H504" i="36"/>
  <c r="H505" i="36"/>
  <c r="H506" i="36"/>
  <c r="G8" i="36"/>
  <c r="K8" i="36" s="1"/>
  <c r="G9" i="36"/>
  <c r="K9" i="36" s="1"/>
  <c r="R9" i="36" s="1"/>
  <c r="G10" i="36"/>
  <c r="K10" i="36" s="1"/>
  <c r="R10" i="36" s="1"/>
  <c r="G11" i="36"/>
  <c r="K11" i="36" s="1"/>
  <c r="R11" i="36" s="1"/>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4"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5" i="36"/>
  <c r="G186" i="36"/>
  <c r="G187" i="36"/>
  <c r="G188" i="36"/>
  <c r="G189" i="36"/>
  <c r="G190" i="36"/>
  <c r="G191" i="36"/>
  <c r="G192" i="36"/>
  <c r="G193" i="36"/>
  <c r="G194" i="36"/>
  <c r="G195" i="36"/>
  <c r="G196"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6"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303" i="36"/>
  <c r="G304" i="36"/>
  <c r="G305" i="36"/>
  <c r="G306" i="36"/>
  <c r="G307" i="36"/>
  <c r="G308" i="36"/>
  <c r="G309" i="36"/>
  <c r="G310" i="36"/>
  <c r="G311" i="36"/>
  <c r="G312" i="36"/>
  <c r="G313" i="36"/>
  <c r="G314" i="36"/>
  <c r="G315" i="36"/>
  <c r="G316" i="36"/>
  <c r="G317" i="36"/>
  <c r="G318" i="36"/>
  <c r="G319" i="36"/>
  <c r="G320" i="36"/>
  <c r="G321" i="36"/>
  <c r="G322" i="36"/>
  <c r="G323" i="36"/>
  <c r="G324" i="36"/>
  <c r="G325" i="36"/>
  <c r="G326" i="36"/>
  <c r="G327" i="36"/>
  <c r="G328" i="36"/>
  <c r="G329" i="36"/>
  <c r="G330" i="36"/>
  <c r="G331" i="36"/>
  <c r="G332" i="36"/>
  <c r="G333" i="36"/>
  <c r="G334" i="36"/>
  <c r="G335" i="36"/>
  <c r="G336" i="36"/>
  <c r="G337" i="36"/>
  <c r="G338" i="36"/>
  <c r="G339" i="36"/>
  <c r="G340" i="36"/>
  <c r="G341" i="36"/>
  <c r="G342" i="36"/>
  <c r="G343" i="36"/>
  <c r="G344" i="36"/>
  <c r="G345" i="36"/>
  <c r="G346" i="36"/>
  <c r="G347" i="36"/>
  <c r="G348" i="36"/>
  <c r="G349" i="36"/>
  <c r="G350" i="36"/>
  <c r="G351" i="36"/>
  <c r="G352" i="36"/>
  <c r="G353" i="36"/>
  <c r="G354" i="36"/>
  <c r="G355" i="36"/>
  <c r="G356" i="36"/>
  <c r="G357" i="36"/>
  <c r="G358" i="36"/>
  <c r="G359" i="36"/>
  <c r="G360" i="36"/>
  <c r="G361" i="36"/>
  <c r="G362" i="36"/>
  <c r="G363" i="36"/>
  <c r="G364" i="36"/>
  <c r="G365" i="36"/>
  <c r="G366" i="36"/>
  <c r="G367" i="36"/>
  <c r="G368" i="36"/>
  <c r="G369" i="36"/>
  <c r="G370" i="36"/>
  <c r="G371" i="36"/>
  <c r="G372" i="36"/>
  <c r="G373" i="36"/>
  <c r="G374" i="36"/>
  <c r="G375" i="36"/>
  <c r="G376" i="36"/>
  <c r="G377" i="36"/>
  <c r="G378" i="36"/>
  <c r="G379" i="36"/>
  <c r="G380" i="36"/>
  <c r="G381" i="36"/>
  <c r="G382" i="36"/>
  <c r="G383" i="36"/>
  <c r="G384" i="36"/>
  <c r="G385" i="36"/>
  <c r="G386" i="36"/>
  <c r="G387" i="36"/>
  <c r="G388" i="36"/>
  <c r="G389" i="36"/>
  <c r="G390" i="36"/>
  <c r="G391" i="36"/>
  <c r="G392" i="36"/>
  <c r="G393" i="36"/>
  <c r="G394" i="36"/>
  <c r="G395" i="36"/>
  <c r="G396" i="36"/>
  <c r="G397" i="36"/>
  <c r="G398" i="36"/>
  <c r="G399" i="36"/>
  <c r="G400" i="36"/>
  <c r="G401" i="36"/>
  <c r="G402" i="36"/>
  <c r="G403" i="36"/>
  <c r="G404" i="36"/>
  <c r="G405" i="36"/>
  <c r="G406" i="36"/>
  <c r="G407" i="36"/>
  <c r="G408" i="36"/>
  <c r="G409" i="36"/>
  <c r="G410" i="36"/>
  <c r="G411" i="36"/>
  <c r="G412" i="36"/>
  <c r="G413" i="36"/>
  <c r="G414" i="36"/>
  <c r="G415" i="36"/>
  <c r="G416" i="36"/>
  <c r="G417" i="36"/>
  <c r="G418" i="36"/>
  <c r="G419" i="36"/>
  <c r="G420" i="36"/>
  <c r="G421" i="36"/>
  <c r="G422" i="36"/>
  <c r="G423" i="36"/>
  <c r="G424" i="36"/>
  <c r="G425" i="36"/>
  <c r="G426" i="36"/>
  <c r="G427" i="36"/>
  <c r="G428" i="36"/>
  <c r="G429" i="36"/>
  <c r="G430" i="36"/>
  <c r="G431" i="36"/>
  <c r="G432" i="36"/>
  <c r="G433" i="36"/>
  <c r="G434" i="36"/>
  <c r="G435" i="36"/>
  <c r="G436" i="36"/>
  <c r="G437" i="36"/>
  <c r="G438" i="36"/>
  <c r="G439" i="36"/>
  <c r="G440" i="36"/>
  <c r="G441" i="36"/>
  <c r="G442" i="36"/>
  <c r="G443" i="36"/>
  <c r="G444" i="36"/>
  <c r="G445" i="36"/>
  <c r="G446" i="36"/>
  <c r="G447" i="36"/>
  <c r="G448" i="36"/>
  <c r="G449" i="36"/>
  <c r="G450" i="36"/>
  <c r="G451" i="36"/>
  <c r="G452" i="36"/>
  <c r="G453" i="36"/>
  <c r="G454" i="36"/>
  <c r="G455" i="36"/>
  <c r="G456" i="36"/>
  <c r="G457" i="36"/>
  <c r="G458" i="36"/>
  <c r="G459" i="36"/>
  <c r="G460" i="36"/>
  <c r="G461" i="36"/>
  <c r="G462" i="36"/>
  <c r="G463" i="36"/>
  <c r="G464" i="36"/>
  <c r="G465" i="36"/>
  <c r="G466" i="36"/>
  <c r="G467" i="36"/>
  <c r="G468" i="36"/>
  <c r="G469" i="36"/>
  <c r="G470" i="36"/>
  <c r="G471" i="36"/>
  <c r="G472" i="36"/>
  <c r="G473" i="36"/>
  <c r="G474" i="36"/>
  <c r="G475" i="36"/>
  <c r="G476" i="36"/>
  <c r="G477" i="36"/>
  <c r="G478" i="36"/>
  <c r="G479" i="36"/>
  <c r="G480" i="36"/>
  <c r="G481" i="36"/>
  <c r="G482" i="36"/>
  <c r="G483" i="36"/>
  <c r="G484" i="36"/>
  <c r="G485" i="36"/>
  <c r="G486" i="36"/>
  <c r="G487" i="36"/>
  <c r="G488" i="36"/>
  <c r="G489" i="36"/>
  <c r="G490" i="36"/>
  <c r="G491" i="36"/>
  <c r="G492" i="36"/>
  <c r="G493" i="36"/>
  <c r="G494" i="36"/>
  <c r="G495" i="36"/>
  <c r="G496" i="36"/>
  <c r="G497" i="36"/>
  <c r="G498" i="36"/>
  <c r="G499" i="36"/>
  <c r="G500" i="36"/>
  <c r="G501" i="36"/>
  <c r="G502" i="36"/>
  <c r="G503" i="36"/>
  <c r="G504" i="36"/>
  <c r="G505" i="36"/>
  <c r="G506" i="36"/>
  <c r="G7" i="36"/>
  <c r="K7" i="36" s="1"/>
  <c r="H7" i="36"/>
  <c r="L7" i="36" s="1"/>
  <c r="Y15" i="33"/>
  <c r="Y16" i="33"/>
  <c r="Y17" i="33"/>
  <c r="Y18" i="33"/>
  <c r="Y19" i="33"/>
  <c r="Y20" i="33"/>
  <c r="Y21" i="33"/>
  <c r="Y22" i="33"/>
  <c r="Y23" i="33"/>
  <c r="Y24" i="33"/>
  <c r="Y25" i="33"/>
  <c r="Y26" i="33"/>
  <c r="Y27" i="33"/>
  <c r="Y28" i="33"/>
  <c r="Y29" i="33"/>
  <c r="Y30" i="33"/>
  <c r="Y31" i="33"/>
  <c r="Y32" i="33"/>
  <c r="Y33" i="33"/>
  <c r="Y34" i="33"/>
  <c r="Y35" i="33"/>
  <c r="Y36" i="33"/>
  <c r="Y37" i="33"/>
  <c r="Y38" i="33"/>
  <c r="Y39" i="33"/>
  <c r="Y40" i="33"/>
  <c r="Y41" i="33"/>
  <c r="Y42" i="33"/>
  <c r="Y43" i="33"/>
  <c r="Y44" i="33"/>
  <c r="Y45" i="33"/>
  <c r="Y46" i="33"/>
  <c r="Y47" i="33"/>
  <c r="Y48" i="33"/>
  <c r="Y49" i="33"/>
  <c r="Y50" i="33"/>
  <c r="Y51" i="33"/>
  <c r="Y52" i="33"/>
  <c r="Y53" i="33"/>
  <c r="Y54" i="33"/>
  <c r="Y55" i="33"/>
  <c r="Y56" i="33"/>
  <c r="Y57" i="33"/>
  <c r="Y58" i="33"/>
  <c r="Y59" i="33"/>
  <c r="Y60" i="33"/>
  <c r="Y61" i="33"/>
  <c r="Y62" i="33"/>
  <c r="Y63" i="33"/>
  <c r="Y64" i="33"/>
  <c r="Y65" i="33"/>
  <c r="Y66" i="33"/>
  <c r="Y67" i="33"/>
  <c r="Y68" i="33"/>
  <c r="Y69" i="33"/>
  <c r="Y70" i="33"/>
  <c r="Y71" i="33"/>
  <c r="Y72" i="33"/>
  <c r="Y73" i="33"/>
  <c r="Y74" i="33"/>
  <c r="Y75" i="33"/>
  <c r="Y76" i="33"/>
  <c r="Y77" i="33"/>
  <c r="Y78" i="33"/>
  <c r="Y79" i="33"/>
  <c r="Y80" i="33"/>
  <c r="Y81" i="33"/>
  <c r="Y82" i="33"/>
  <c r="Y83" i="33"/>
  <c r="Y84" i="33"/>
  <c r="Y85" i="33"/>
  <c r="Y86" i="33"/>
  <c r="Y87" i="33"/>
  <c r="Y88" i="33"/>
  <c r="Y89" i="33"/>
  <c r="Y90" i="33"/>
  <c r="Y91" i="33"/>
  <c r="Y92" i="33"/>
  <c r="Y93" i="33"/>
  <c r="Y94" i="33"/>
  <c r="Y95" i="33"/>
  <c r="Y96" i="33"/>
  <c r="Y97" i="33"/>
  <c r="Y98" i="33"/>
  <c r="Y99" i="33"/>
  <c r="Y100" i="33"/>
  <c r="Y101" i="33"/>
  <c r="Y102" i="33"/>
  <c r="Y103" i="33"/>
  <c r="Y104" i="33"/>
  <c r="Y105" i="33"/>
  <c r="Y106" i="33"/>
  <c r="Y107" i="33"/>
  <c r="Y108" i="33"/>
  <c r="Y109" i="33"/>
  <c r="Y110" i="33"/>
  <c r="Y111" i="33"/>
  <c r="Y112" i="33"/>
  <c r="Y113" i="33"/>
  <c r="Y114" i="33"/>
  <c r="Y115" i="33"/>
  <c r="Y116" i="33"/>
  <c r="Y117" i="33"/>
  <c r="Y118" i="33"/>
  <c r="Y119" i="33"/>
  <c r="Y120" i="33"/>
  <c r="Y121" i="33"/>
  <c r="Y122" i="33"/>
  <c r="Y123" i="33"/>
  <c r="Y124" i="33"/>
  <c r="Y125" i="33"/>
  <c r="Y126" i="33"/>
  <c r="Y127" i="33"/>
  <c r="Y128" i="33"/>
  <c r="Y129" i="33"/>
  <c r="Y130" i="33"/>
  <c r="Y131" i="33"/>
  <c r="Y132" i="33"/>
  <c r="Y133" i="33"/>
  <c r="Y134" i="33"/>
  <c r="Y135" i="33"/>
  <c r="Y136" i="33"/>
  <c r="Y137" i="33"/>
  <c r="Y138" i="33"/>
  <c r="Y139" i="33"/>
  <c r="Y140" i="33"/>
  <c r="Y141" i="33"/>
  <c r="Y142" i="33"/>
  <c r="Y143" i="33"/>
  <c r="Y144" i="33"/>
  <c r="Y145" i="33"/>
  <c r="Y146" i="33"/>
  <c r="Y147" i="33"/>
  <c r="Y148" i="33"/>
  <c r="Y149" i="33"/>
  <c r="Y150" i="33"/>
  <c r="Y151" i="33"/>
  <c r="Y152" i="33"/>
  <c r="Y153" i="33"/>
  <c r="Y154" i="33"/>
  <c r="Y155" i="33"/>
  <c r="Y156" i="33"/>
  <c r="Y157" i="33"/>
  <c r="Y158" i="33"/>
  <c r="Y159" i="33"/>
  <c r="Y160" i="33"/>
  <c r="Y161" i="33"/>
  <c r="Y162" i="33"/>
  <c r="Y163" i="33"/>
  <c r="Y164" i="33"/>
  <c r="Y165" i="33"/>
  <c r="Y166" i="33"/>
  <c r="Y167" i="33"/>
  <c r="Y168" i="33"/>
  <c r="Y169" i="33"/>
  <c r="Y170" i="33"/>
  <c r="Y171" i="33"/>
  <c r="Y172" i="33"/>
  <c r="Y173" i="33"/>
  <c r="Y174" i="33"/>
  <c r="Y175" i="33"/>
  <c r="Y176" i="33"/>
  <c r="Y177" i="33"/>
  <c r="Y178" i="33"/>
  <c r="Y179" i="33"/>
  <c r="Y180" i="33"/>
  <c r="Y181" i="33"/>
  <c r="Y182" i="33"/>
  <c r="Y183" i="33"/>
  <c r="Y184" i="33"/>
  <c r="Y185" i="33"/>
  <c r="Y186" i="33"/>
  <c r="Y187" i="33"/>
  <c r="Y188" i="33"/>
  <c r="Y189" i="33"/>
  <c r="Y190" i="33"/>
  <c r="Y191" i="33"/>
  <c r="Y192" i="33"/>
  <c r="Y193" i="33"/>
  <c r="Y194" i="33"/>
  <c r="Y195" i="33"/>
  <c r="Y196" i="33"/>
  <c r="Y197" i="33"/>
  <c r="Y198" i="33"/>
  <c r="Y199" i="33"/>
  <c r="Y200" i="33"/>
  <c r="Y201" i="33"/>
  <c r="Y202" i="33"/>
  <c r="Y203" i="33"/>
  <c r="Y204" i="33"/>
  <c r="Y205" i="33"/>
  <c r="Y206" i="33"/>
  <c r="Y207" i="33"/>
  <c r="Y208" i="33"/>
  <c r="Y209" i="33"/>
  <c r="Y210" i="33"/>
  <c r="Y211" i="33"/>
  <c r="Y212" i="33"/>
  <c r="Y213" i="33"/>
  <c r="Y214" i="33"/>
  <c r="Y215" i="33"/>
  <c r="Y216" i="33"/>
  <c r="Y217" i="33"/>
  <c r="Y218" i="33"/>
  <c r="Y219" i="33"/>
  <c r="Y220" i="33"/>
  <c r="Y221" i="33"/>
  <c r="Y222" i="33"/>
  <c r="Y223" i="33"/>
  <c r="Y224" i="33"/>
  <c r="Y225" i="33"/>
  <c r="Y226" i="33"/>
  <c r="Y227" i="33"/>
  <c r="Y228" i="33"/>
  <c r="Y229" i="33"/>
  <c r="Y230" i="33"/>
  <c r="Y231" i="33"/>
  <c r="Y232" i="33"/>
  <c r="Y233" i="33"/>
  <c r="Y234" i="33"/>
  <c r="Y235" i="33"/>
  <c r="Y236" i="33"/>
  <c r="Y237" i="33"/>
  <c r="Y238" i="33"/>
  <c r="Y239" i="33"/>
  <c r="Y240" i="33"/>
  <c r="Y241" i="33"/>
  <c r="Y242" i="33"/>
  <c r="Y243" i="33"/>
  <c r="Y244" i="33"/>
  <c r="Y245" i="33"/>
  <c r="Y246" i="33"/>
  <c r="Y247" i="33"/>
  <c r="Y248" i="33"/>
  <c r="Y249" i="33"/>
  <c r="Y250" i="33"/>
  <c r="Y251" i="33"/>
  <c r="Y252" i="33"/>
  <c r="Y253" i="33"/>
  <c r="Y254" i="33"/>
  <c r="Y255" i="33"/>
  <c r="Y256" i="33"/>
  <c r="Y257" i="33"/>
  <c r="Y258" i="33"/>
  <c r="Y259" i="33"/>
  <c r="Y260" i="33"/>
  <c r="Y261" i="33"/>
  <c r="Y262" i="33"/>
  <c r="Y263" i="33"/>
  <c r="Y264" i="33"/>
  <c r="Y265" i="33"/>
  <c r="Y266" i="33"/>
  <c r="Y267" i="33"/>
  <c r="Y268" i="33"/>
  <c r="Y269" i="33"/>
  <c r="Y270" i="33"/>
  <c r="Y271" i="33"/>
  <c r="Y272" i="33"/>
  <c r="Y273" i="33"/>
  <c r="Y274" i="33"/>
  <c r="Y275" i="33"/>
  <c r="Y276" i="33"/>
  <c r="Y277" i="33"/>
  <c r="Y278" i="33"/>
  <c r="Y279" i="33"/>
  <c r="Y280" i="33"/>
  <c r="Y281" i="33"/>
  <c r="Y282" i="33"/>
  <c r="Y283" i="33"/>
  <c r="Y284" i="33"/>
  <c r="Y285" i="33"/>
  <c r="Y286" i="33"/>
  <c r="Y287" i="33"/>
  <c r="Y288" i="33"/>
  <c r="Y289" i="33"/>
  <c r="Y290" i="33"/>
  <c r="Y291" i="33"/>
  <c r="Y292" i="33"/>
  <c r="Y293" i="33"/>
  <c r="Y294" i="33"/>
  <c r="Y295" i="33"/>
  <c r="Y296" i="33"/>
  <c r="Y297" i="33"/>
  <c r="Y298" i="33"/>
  <c r="Y299" i="33"/>
  <c r="Y300" i="33"/>
  <c r="Y301" i="33"/>
  <c r="Y302" i="33"/>
  <c r="Y303" i="33"/>
  <c r="Y304" i="33"/>
  <c r="Y305" i="33"/>
  <c r="Y306" i="33"/>
  <c r="Y307" i="33"/>
  <c r="Y308" i="33"/>
  <c r="Y309" i="33"/>
  <c r="Y310" i="33"/>
  <c r="Y311" i="33"/>
  <c r="Y312" i="33"/>
  <c r="Y313" i="33"/>
  <c r="Y314" i="33"/>
  <c r="Y315" i="33"/>
  <c r="Y316" i="33"/>
  <c r="Y317" i="33"/>
  <c r="Y318" i="33"/>
  <c r="Y319" i="33"/>
  <c r="Y320" i="33"/>
  <c r="Y321" i="33"/>
  <c r="Y322" i="33"/>
  <c r="Y323" i="33"/>
  <c r="Y324" i="33"/>
  <c r="Y325" i="33"/>
  <c r="Y326" i="33"/>
  <c r="Y327" i="33"/>
  <c r="Y328" i="33"/>
  <c r="Y329" i="33"/>
  <c r="Y330" i="33"/>
  <c r="Y331" i="33"/>
  <c r="Y332" i="33"/>
  <c r="Y333" i="33"/>
  <c r="Y334" i="33"/>
  <c r="Y335" i="33"/>
  <c r="Y336" i="33"/>
  <c r="Y337" i="33"/>
  <c r="Y338" i="33"/>
  <c r="Y339" i="33"/>
  <c r="Y340" i="33"/>
  <c r="Y341" i="33"/>
  <c r="Y342" i="33"/>
  <c r="Y343" i="33"/>
  <c r="Y344" i="33"/>
  <c r="Y345" i="33"/>
  <c r="Y346" i="33"/>
  <c r="Y347" i="33"/>
  <c r="Y348" i="33"/>
  <c r="Y349" i="33"/>
  <c r="Y350" i="33"/>
  <c r="Y351" i="33"/>
  <c r="Y352" i="33"/>
  <c r="Y353" i="33"/>
  <c r="Y354" i="33"/>
  <c r="Y355" i="33"/>
  <c r="Y356" i="33"/>
  <c r="Y357" i="33"/>
  <c r="Y358" i="33"/>
  <c r="Y359" i="33"/>
  <c r="Y360" i="33"/>
  <c r="Y361" i="33"/>
  <c r="Y362" i="33"/>
  <c r="Y363" i="33"/>
  <c r="Y364" i="33"/>
  <c r="Y365" i="33"/>
  <c r="Y366" i="33"/>
  <c r="Y367" i="33"/>
  <c r="Y368" i="33"/>
  <c r="Y369" i="33"/>
  <c r="Y370" i="33"/>
  <c r="Y371" i="33"/>
  <c r="Y372" i="33"/>
  <c r="Y373" i="33"/>
  <c r="Y374" i="33"/>
  <c r="Y375" i="33"/>
  <c r="Y376" i="33"/>
  <c r="Y377" i="33"/>
  <c r="Y378" i="33"/>
  <c r="Y379" i="33"/>
  <c r="Y380" i="33"/>
  <c r="Y381" i="33"/>
  <c r="Y382" i="33"/>
  <c r="Y383" i="33"/>
  <c r="Y384" i="33"/>
  <c r="Y385" i="33"/>
  <c r="Y386" i="33"/>
  <c r="Y387" i="33"/>
  <c r="Y388" i="33"/>
  <c r="Y389" i="33"/>
  <c r="Y390" i="33"/>
  <c r="Y391" i="33"/>
  <c r="Y392" i="33"/>
  <c r="Y393" i="33"/>
  <c r="Y394" i="33"/>
  <c r="Y395" i="33"/>
  <c r="Y396" i="33"/>
  <c r="Y397" i="33"/>
  <c r="Y398" i="33"/>
  <c r="Y399" i="33"/>
  <c r="Y400" i="33"/>
  <c r="Y401" i="33"/>
  <c r="Y402" i="33"/>
  <c r="Y403" i="33"/>
  <c r="Y404" i="33"/>
  <c r="Y405" i="33"/>
  <c r="Y406" i="33"/>
  <c r="Y407" i="33"/>
  <c r="Y408" i="33"/>
  <c r="Y409" i="33"/>
  <c r="Y410" i="33"/>
  <c r="Y411" i="33"/>
  <c r="Y412" i="33"/>
  <c r="Y413" i="33"/>
  <c r="Y414" i="33"/>
  <c r="Y415" i="33"/>
  <c r="Y416" i="33"/>
  <c r="Y417" i="33"/>
  <c r="Y418" i="33"/>
  <c r="Y419" i="33"/>
  <c r="Y420" i="33"/>
  <c r="Y421" i="33"/>
  <c r="Y422" i="33"/>
  <c r="Y423" i="33"/>
  <c r="Y424" i="33"/>
  <c r="Y425" i="33"/>
  <c r="Y426" i="33"/>
  <c r="Y427" i="33"/>
  <c r="Y428" i="33"/>
  <c r="Y429" i="33"/>
  <c r="Y430" i="33"/>
  <c r="Y431" i="33"/>
  <c r="Y432" i="33"/>
  <c r="Y433" i="33"/>
  <c r="Y434" i="33"/>
  <c r="Y435" i="33"/>
  <c r="Y436" i="33"/>
  <c r="Y437" i="33"/>
  <c r="Y438" i="33"/>
  <c r="Y439" i="33"/>
  <c r="Y440" i="33"/>
  <c r="Y441" i="33"/>
  <c r="Y442" i="33"/>
  <c r="Y443" i="33"/>
  <c r="Y444" i="33"/>
  <c r="Y445" i="33"/>
  <c r="Y446" i="33"/>
  <c r="Y447" i="33"/>
  <c r="Y448" i="33"/>
  <c r="Y449" i="33"/>
  <c r="Y450" i="33"/>
  <c r="Y451" i="33"/>
  <c r="Y452" i="33"/>
  <c r="Y453" i="33"/>
  <c r="Y454" i="33"/>
  <c r="Y455" i="33"/>
  <c r="Y456" i="33"/>
  <c r="Y457" i="33"/>
  <c r="Y458" i="33"/>
  <c r="Y459" i="33"/>
  <c r="Y460" i="33"/>
  <c r="Y461" i="33"/>
  <c r="Y462" i="33"/>
  <c r="Y463" i="33"/>
  <c r="Y464" i="33"/>
  <c r="Y465" i="33"/>
  <c r="Y466" i="33"/>
  <c r="Y467" i="33"/>
  <c r="Y468" i="33"/>
  <c r="Y469" i="33"/>
  <c r="Y470" i="33"/>
  <c r="Y471" i="33"/>
  <c r="Y472" i="33"/>
  <c r="Y473" i="33"/>
  <c r="Y474" i="33"/>
  <c r="Y475" i="33"/>
  <c r="Y476" i="33"/>
  <c r="Y477" i="33"/>
  <c r="Y478" i="33"/>
  <c r="Y479" i="33"/>
  <c r="Y480" i="33"/>
  <c r="Y481" i="33"/>
  <c r="Y482" i="33"/>
  <c r="Y483" i="33"/>
  <c r="Y484" i="33"/>
  <c r="Y485" i="33"/>
  <c r="Y486" i="33"/>
  <c r="Y487" i="33"/>
  <c r="Y488" i="33"/>
  <c r="Y489" i="33"/>
  <c r="Y490" i="33"/>
  <c r="Y491" i="33"/>
  <c r="Y492" i="33"/>
  <c r="Y493" i="33"/>
  <c r="Y494" i="33"/>
  <c r="Y495" i="33"/>
  <c r="Y496" i="33"/>
  <c r="Y497" i="33"/>
  <c r="Y498" i="33"/>
  <c r="Y499" i="33"/>
  <c r="Y500" i="33"/>
  <c r="Y501" i="33"/>
  <c r="Y502" i="33"/>
  <c r="Y503" i="33"/>
  <c r="Y504" i="33"/>
  <c r="Y505" i="33"/>
  <c r="Y506" i="33"/>
  <c r="S14" i="33"/>
  <c r="S15" i="33"/>
  <c r="S16" i="33"/>
  <c r="S17" i="33"/>
  <c r="S18" i="33"/>
  <c r="S19" i="33"/>
  <c r="S20" i="33"/>
  <c r="S21" i="33"/>
  <c r="S22" i="33"/>
  <c r="S23" i="33"/>
  <c r="S24" i="33"/>
  <c r="S25" i="33"/>
  <c r="S26" i="33"/>
  <c r="S27" i="33"/>
  <c r="S28" i="33"/>
  <c r="S29" i="33"/>
  <c r="S30" i="33"/>
  <c r="S31" i="33"/>
  <c r="S32" i="33"/>
  <c r="S33" i="33"/>
  <c r="S34" i="33"/>
  <c r="S35" i="33"/>
  <c r="S36" i="33"/>
  <c r="S37" i="33"/>
  <c r="S38" i="33"/>
  <c r="S39" i="33"/>
  <c r="S40" i="33"/>
  <c r="S41" i="33"/>
  <c r="S42" i="33"/>
  <c r="S43" i="33"/>
  <c r="S44" i="33"/>
  <c r="S45" i="33"/>
  <c r="S46" i="33"/>
  <c r="S47" i="33"/>
  <c r="S48" i="33"/>
  <c r="S49" i="33"/>
  <c r="S50" i="33"/>
  <c r="S51" i="33"/>
  <c r="S52" i="33"/>
  <c r="S53" i="33"/>
  <c r="S54" i="33"/>
  <c r="S55" i="33"/>
  <c r="S56" i="33"/>
  <c r="S57" i="33"/>
  <c r="S58" i="33"/>
  <c r="S59" i="33"/>
  <c r="S60" i="33"/>
  <c r="S61" i="33"/>
  <c r="S62" i="33"/>
  <c r="S63" i="33"/>
  <c r="S64" i="33"/>
  <c r="S65" i="33"/>
  <c r="S66" i="33"/>
  <c r="S67" i="33"/>
  <c r="S68" i="33"/>
  <c r="S69" i="33"/>
  <c r="S70" i="33"/>
  <c r="S71" i="33"/>
  <c r="S72" i="33"/>
  <c r="S73" i="33"/>
  <c r="S74" i="33"/>
  <c r="S75" i="33"/>
  <c r="S76" i="33"/>
  <c r="S77" i="33"/>
  <c r="S78" i="33"/>
  <c r="S79" i="33"/>
  <c r="S80" i="33"/>
  <c r="S81" i="33"/>
  <c r="S82" i="33"/>
  <c r="S83" i="33"/>
  <c r="S84" i="33"/>
  <c r="S85" i="33"/>
  <c r="S86" i="33"/>
  <c r="S87" i="33"/>
  <c r="S88" i="33"/>
  <c r="S89" i="33"/>
  <c r="S90" i="33"/>
  <c r="S91" i="33"/>
  <c r="S92" i="33"/>
  <c r="S93" i="33"/>
  <c r="S94" i="33"/>
  <c r="S95" i="33"/>
  <c r="S96" i="33"/>
  <c r="S97" i="33"/>
  <c r="S98" i="33"/>
  <c r="S99" i="33"/>
  <c r="S100" i="33"/>
  <c r="S101" i="33"/>
  <c r="S102" i="33"/>
  <c r="S103" i="33"/>
  <c r="S104" i="33"/>
  <c r="S105" i="33"/>
  <c r="S106" i="33"/>
  <c r="S107" i="33"/>
  <c r="S108" i="33"/>
  <c r="S109" i="33"/>
  <c r="S110" i="33"/>
  <c r="S111" i="33"/>
  <c r="S112" i="33"/>
  <c r="S113" i="33"/>
  <c r="S114" i="33"/>
  <c r="S115" i="33"/>
  <c r="S116" i="33"/>
  <c r="S117" i="33"/>
  <c r="S118" i="33"/>
  <c r="S119" i="33"/>
  <c r="S120" i="33"/>
  <c r="S121" i="33"/>
  <c r="S122" i="33"/>
  <c r="S123" i="33"/>
  <c r="S124" i="33"/>
  <c r="S125" i="33"/>
  <c r="S126" i="33"/>
  <c r="S127" i="33"/>
  <c r="S128" i="33"/>
  <c r="S129" i="33"/>
  <c r="S130" i="33"/>
  <c r="S131" i="33"/>
  <c r="S132" i="33"/>
  <c r="S133" i="33"/>
  <c r="S134" i="33"/>
  <c r="S135" i="33"/>
  <c r="S136" i="33"/>
  <c r="S137" i="33"/>
  <c r="S138" i="33"/>
  <c r="S139" i="33"/>
  <c r="S140" i="33"/>
  <c r="S141" i="33"/>
  <c r="S142" i="33"/>
  <c r="S143" i="33"/>
  <c r="S144" i="33"/>
  <c r="S145" i="33"/>
  <c r="S146" i="33"/>
  <c r="S147" i="33"/>
  <c r="S148" i="33"/>
  <c r="S149" i="33"/>
  <c r="S150" i="33"/>
  <c r="S151" i="33"/>
  <c r="S152" i="33"/>
  <c r="S153" i="33"/>
  <c r="S154" i="33"/>
  <c r="S155" i="33"/>
  <c r="S156" i="33"/>
  <c r="S157" i="33"/>
  <c r="S158" i="33"/>
  <c r="S159" i="33"/>
  <c r="S160" i="33"/>
  <c r="S161" i="33"/>
  <c r="S162" i="33"/>
  <c r="S163" i="33"/>
  <c r="S164" i="33"/>
  <c r="S165" i="33"/>
  <c r="S166" i="33"/>
  <c r="S167" i="33"/>
  <c r="S168" i="33"/>
  <c r="S169" i="33"/>
  <c r="S170" i="33"/>
  <c r="S171" i="33"/>
  <c r="S172" i="33"/>
  <c r="S173" i="33"/>
  <c r="S174" i="33"/>
  <c r="S175" i="33"/>
  <c r="S176" i="33"/>
  <c r="S177" i="33"/>
  <c r="S178" i="33"/>
  <c r="S179" i="33"/>
  <c r="S180" i="33"/>
  <c r="S181" i="33"/>
  <c r="S182" i="33"/>
  <c r="S183" i="33"/>
  <c r="S184" i="33"/>
  <c r="S185" i="33"/>
  <c r="S186" i="33"/>
  <c r="S187" i="33"/>
  <c r="S188" i="33"/>
  <c r="S189" i="33"/>
  <c r="S190" i="33"/>
  <c r="S191" i="33"/>
  <c r="S192" i="33"/>
  <c r="S193" i="33"/>
  <c r="S194" i="33"/>
  <c r="S195" i="33"/>
  <c r="S196" i="33"/>
  <c r="S197" i="33"/>
  <c r="S198" i="33"/>
  <c r="S199" i="33"/>
  <c r="S200" i="33"/>
  <c r="S201" i="33"/>
  <c r="S202" i="33"/>
  <c r="S203" i="33"/>
  <c r="S204" i="33"/>
  <c r="S205" i="33"/>
  <c r="S206" i="33"/>
  <c r="S207" i="33"/>
  <c r="S208" i="33"/>
  <c r="S209" i="33"/>
  <c r="S210" i="33"/>
  <c r="S211" i="33"/>
  <c r="S212" i="33"/>
  <c r="S213" i="33"/>
  <c r="S214" i="33"/>
  <c r="S215" i="33"/>
  <c r="S216" i="33"/>
  <c r="S217" i="33"/>
  <c r="S218" i="33"/>
  <c r="S219" i="33"/>
  <c r="S220" i="33"/>
  <c r="S221" i="33"/>
  <c r="S222" i="33"/>
  <c r="S223" i="33"/>
  <c r="S224" i="33"/>
  <c r="S225" i="33"/>
  <c r="S226" i="33"/>
  <c r="S227" i="33"/>
  <c r="S228" i="33"/>
  <c r="S229" i="33"/>
  <c r="S230" i="33"/>
  <c r="S231" i="33"/>
  <c r="S232" i="33"/>
  <c r="S233" i="33"/>
  <c r="S234" i="33"/>
  <c r="S235" i="33"/>
  <c r="S236" i="33"/>
  <c r="S237" i="33"/>
  <c r="S238" i="33"/>
  <c r="S239" i="33"/>
  <c r="S240" i="33"/>
  <c r="S241" i="33"/>
  <c r="S242" i="33"/>
  <c r="S243" i="33"/>
  <c r="S244" i="33"/>
  <c r="S245" i="33"/>
  <c r="S246" i="33"/>
  <c r="S247" i="33"/>
  <c r="S248" i="33"/>
  <c r="S249" i="33"/>
  <c r="S250" i="33"/>
  <c r="S251" i="33"/>
  <c r="S252" i="33"/>
  <c r="S253" i="33"/>
  <c r="S254" i="33"/>
  <c r="S255" i="33"/>
  <c r="S256" i="33"/>
  <c r="S257" i="33"/>
  <c r="S258" i="33"/>
  <c r="S259" i="33"/>
  <c r="S260" i="33"/>
  <c r="S261" i="33"/>
  <c r="S262" i="33"/>
  <c r="S263" i="33"/>
  <c r="S264" i="33"/>
  <c r="S265" i="33"/>
  <c r="S266" i="33"/>
  <c r="S267" i="33"/>
  <c r="S268" i="33"/>
  <c r="S269" i="33"/>
  <c r="S270" i="33"/>
  <c r="S271" i="33"/>
  <c r="S272" i="33"/>
  <c r="S273" i="33"/>
  <c r="S274" i="33"/>
  <c r="S275" i="33"/>
  <c r="S276" i="33"/>
  <c r="S277" i="33"/>
  <c r="S278" i="33"/>
  <c r="S279" i="33"/>
  <c r="S280" i="33"/>
  <c r="S281" i="33"/>
  <c r="S282" i="33"/>
  <c r="S283" i="33"/>
  <c r="S284" i="33"/>
  <c r="S285" i="33"/>
  <c r="S286" i="33"/>
  <c r="S287" i="33"/>
  <c r="S288" i="33"/>
  <c r="S289" i="33"/>
  <c r="S290" i="33"/>
  <c r="S291" i="33"/>
  <c r="S292" i="33"/>
  <c r="S293" i="33"/>
  <c r="S294" i="33"/>
  <c r="S295" i="33"/>
  <c r="S296" i="33"/>
  <c r="S297" i="33"/>
  <c r="S298" i="33"/>
  <c r="S299" i="33"/>
  <c r="S300" i="33"/>
  <c r="S301" i="33"/>
  <c r="S302" i="33"/>
  <c r="S303" i="33"/>
  <c r="S304" i="33"/>
  <c r="S305" i="33"/>
  <c r="S306" i="33"/>
  <c r="S307" i="33"/>
  <c r="S308" i="33"/>
  <c r="S309" i="33"/>
  <c r="S310" i="33"/>
  <c r="S311" i="33"/>
  <c r="S312" i="33"/>
  <c r="S313" i="33"/>
  <c r="S314" i="33"/>
  <c r="S315" i="33"/>
  <c r="S316" i="33"/>
  <c r="S317" i="33"/>
  <c r="S318" i="33"/>
  <c r="S319" i="33"/>
  <c r="S320" i="33"/>
  <c r="S321" i="33"/>
  <c r="S322" i="33"/>
  <c r="S323" i="33"/>
  <c r="S324" i="33"/>
  <c r="S325" i="33"/>
  <c r="S326" i="33"/>
  <c r="S327" i="33"/>
  <c r="S328" i="33"/>
  <c r="S329" i="33"/>
  <c r="S330" i="33"/>
  <c r="S331" i="33"/>
  <c r="S332" i="33"/>
  <c r="S333" i="33"/>
  <c r="S334" i="33"/>
  <c r="S335" i="33"/>
  <c r="S336" i="33"/>
  <c r="S337" i="33"/>
  <c r="S338" i="33"/>
  <c r="S339" i="33"/>
  <c r="S340" i="33"/>
  <c r="S341" i="33"/>
  <c r="S342" i="33"/>
  <c r="S343" i="33"/>
  <c r="S344" i="33"/>
  <c r="S345" i="33"/>
  <c r="S346" i="33"/>
  <c r="S347" i="33"/>
  <c r="S348" i="33"/>
  <c r="S349" i="33"/>
  <c r="S350" i="33"/>
  <c r="S351" i="33"/>
  <c r="S352" i="33"/>
  <c r="S353" i="33"/>
  <c r="S354" i="33"/>
  <c r="S355" i="33"/>
  <c r="S356" i="33"/>
  <c r="S357" i="33"/>
  <c r="S358" i="33"/>
  <c r="S359" i="33"/>
  <c r="S360" i="33"/>
  <c r="S361" i="33"/>
  <c r="S362" i="33"/>
  <c r="S363" i="33"/>
  <c r="S364" i="33"/>
  <c r="S365" i="33"/>
  <c r="S366" i="33"/>
  <c r="S367" i="33"/>
  <c r="S368" i="33"/>
  <c r="S369" i="33"/>
  <c r="S370" i="33"/>
  <c r="S371" i="33"/>
  <c r="S372" i="33"/>
  <c r="S373" i="33"/>
  <c r="S374" i="33"/>
  <c r="S375" i="33"/>
  <c r="S376" i="33"/>
  <c r="S377" i="33"/>
  <c r="S378" i="33"/>
  <c r="S379" i="33"/>
  <c r="S380" i="33"/>
  <c r="S381" i="33"/>
  <c r="S382" i="33"/>
  <c r="S383" i="33"/>
  <c r="S384" i="33"/>
  <c r="S385" i="33"/>
  <c r="S386" i="33"/>
  <c r="S387" i="33"/>
  <c r="S388" i="33"/>
  <c r="S389" i="33"/>
  <c r="S390" i="33"/>
  <c r="S391" i="33"/>
  <c r="S392" i="33"/>
  <c r="S393" i="33"/>
  <c r="S394" i="33"/>
  <c r="S395" i="33"/>
  <c r="S396" i="33"/>
  <c r="S397" i="33"/>
  <c r="S398" i="33"/>
  <c r="S399" i="33"/>
  <c r="S400" i="33"/>
  <c r="S401" i="33"/>
  <c r="S402" i="33"/>
  <c r="S403" i="33"/>
  <c r="S404" i="33"/>
  <c r="S405" i="33"/>
  <c r="S406" i="33"/>
  <c r="S407" i="33"/>
  <c r="S408" i="33"/>
  <c r="S409" i="33"/>
  <c r="S410" i="33"/>
  <c r="S411" i="33"/>
  <c r="S412" i="33"/>
  <c r="S413" i="33"/>
  <c r="S414" i="33"/>
  <c r="S415" i="33"/>
  <c r="S416" i="33"/>
  <c r="S417" i="33"/>
  <c r="S418" i="33"/>
  <c r="S419" i="33"/>
  <c r="S420" i="33"/>
  <c r="S421" i="33"/>
  <c r="S422" i="33"/>
  <c r="S423" i="33"/>
  <c r="S424" i="33"/>
  <c r="S425" i="33"/>
  <c r="S426" i="33"/>
  <c r="S427" i="33"/>
  <c r="S428" i="33"/>
  <c r="S429" i="33"/>
  <c r="S430" i="33"/>
  <c r="S431" i="33"/>
  <c r="S432" i="33"/>
  <c r="S433" i="33"/>
  <c r="S434" i="33"/>
  <c r="S435" i="33"/>
  <c r="S436" i="33"/>
  <c r="S437" i="33"/>
  <c r="S438" i="33"/>
  <c r="S439" i="33"/>
  <c r="S440" i="33"/>
  <c r="S441" i="33"/>
  <c r="S442" i="33"/>
  <c r="S443" i="33"/>
  <c r="S444" i="33"/>
  <c r="S445" i="33"/>
  <c r="S446" i="33"/>
  <c r="S447" i="33"/>
  <c r="S448" i="33"/>
  <c r="S449" i="33"/>
  <c r="S450" i="33"/>
  <c r="S451" i="33"/>
  <c r="S452" i="33"/>
  <c r="S453" i="33"/>
  <c r="S454" i="33"/>
  <c r="S455" i="33"/>
  <c r="S456" i="33"/>
  <c r="S457" i="33"/>
  <c r="S458" i="33"/>
  <c r="S459" i="33"/>
  <c r="S460" i="33"/>
  <c r="S461" i="33"/>
  <c r="S462" i="33"/>
  <c r="S463" i="33"/>
  <c r="S464" i="33"/>
  <c r="S465" i="33"/>
  <c r="S466" i="33"/>
  <c r="S467" i="33"/>
  <c r="S468" i="33"/>
  <c r="S469" i="33"/>
  <c r="S470" i="33"/>
  <c r="S471" i="33"/>
  <c r="S472" i="33"/>
  <c r="S473" i="33"/>
  <c r="S474" i="33"/>
  <c r="S475" i="33"/>
  <c r="S476" i="33"/>
  <c r="S477" i="33"/>
  <c r="S478" i="33"/>
  <c r="S479" i="33"/>
  <c r="S480" i="33"/>
  <c r="S481" i="33"/>
  <c r="S482" i="33"/>
  <c r="S483" i="33"/>
  <c r="S484" i="33"/>
  <c r="S485" i="33"/>
  <c r="S486" i="33"/>
  <c r="S487" i="33"/>
  <c r="S488" i="33"/>
  <c r="S489" i="33"/>
  <c r="S490" i="33"/>
  <c r="S491" i="33"/>
  <c r="S492" i="33"/>
  <c r="S493" i="33"/>
  <c r="S494" i="33"/>
  <c r="S495" i="33"/>
  <c r="S496" i="33"/>
  <c r="S497" i="33"/>
  <c r="S498" i="33"/>
  <c r="S499" i="33"/>
  <c r="S500" i="33"/>
  <c r="S501" i="33"/>
  <c r="S502" i="33"/>
  <c r="S503" i="33"/>
  <c r="S504" i="33"/>
  <c r="S505" i="33"/>
  <c r="S506"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K8" i="33"/>
  <c r="S8" i="33" s="1"/>
  <c r="K9" i="33"/>
  <c r="S9" i="33" s="1"/>
  <c r="K10" i="33"/>
  <c r="S10" i="33" s="1"/>
  <c r="K11" i="33"/>
  <c r="S11" i="33" s="1"/>
  <c r="K12" i="33"/>
  <c r="S12" i="33" s="1"/>
  <c r="K13" i="33"/>
  <c r="S13" i="33" s="1"/>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J8" i="33"/>
  <c r="R8" i="33" s="1"/>
  <c r="J9" i="33"/>
  <c r="R9" i="33" s="1"/>
  <c r="J10" i="33"/>
  <c r="R10" i="33" s="1"/>
  <c r="J11" i="33"/>
  <c r="R11" i="33" s="1"/>
  <c r="J12" i="33"/>
  <c r="R12" i="33" s="1"/>
  <c r="J13" i="33"/>
  <c r="R13" i="33" s="1"/>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K7" i="33"/>
  <c r="S7" i="33" s="1"/>
  <c r="J7" i="33"/>
  <c r="R7" i="33" s="1"/>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Z10" i="31"/>
  <c r="Z1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Z62" i="31"/>
  <c r="Z63" i="31"/>
  <c r="Z64" i="31"/>
  <c r="Z65" i="31"/>
  <c r="Z66" i="31"/>
  <c r="Z67" i="31"/>
  <c r="Z68" i="31"/>
  <c r="Z69" i="31"/>
  <c r="Z70" i="31"/>
  <c r="Z71" i="31"/>
  <c r="Z72" i="31"/>
  <c r="Z73" i="31"/>
  <c r="Z74" i="31"/>
  <c r="Z75" i="31"/>
  <c r="Z76" i="31"/>
  <c r="Z77" i="31"/>
  <c r="Z78" i="31"/>
  <c r="Z79" i="31"/>
  <c r="Z80" i="31"/>
  <c r="Z81" i="31"/>
  <c r="Z82" i="31"/>
  <c r="Z83" i="31"/>
  <c r="Z84" i="31"/>
  <c r="Z85" i="31"/>
  <c r="Z86" i="31"/>
  <c r="Z87" i="31"/>
  <c r="Z88" i="31"/>
  <c r="Z89" i="31"/>
  <c r="Z90" i="31"/>
  <c r="Z91" i="31"/>
  <c r="Z92" i="31"/>
  <c r="Z93" i="31"/>
  <c r="Z94" i="31"/>
  <c r="Z95" i="31"/>
  <c r="Z96" i="31"/>
  <c r="Z97" i="31"/>
  <c r="Z98" i="31"/>
  <c r="Z99" i="31"/>
  <c r="Z100" i="31"/>
  <c r="Z101" i="31"/>
  <c r="Z102" i="31"/>
  <c r="Z103" i="31"/>
  <c r="Z104" i="31"/>
  <c r="Z105" i="31"/>
  <c r="Z106" i="31"/>
  <c r="Z107" i="31"/>
  <c r="Z108" i="31"/>
  <c r="Z109" i="31"/>
  <c r="Z110" i="31"/>
  <c r="Z111" i="31"/>
  <c r="Z112" i="31"/>
  <c r="Z113" i="31"/>
  <c r="Z114" i="31"/>
  <c r="Z115" i="31"/>
  <c r="Z116" i="31"/>
  <c r="Z117" i="31"/>
  <c r="Z118" i="31"/>
  <c r="Z119" i="31"/>
  <c r="Z120" i="31"/>
  <c r="Z121" i="31"/>
  <c r="Z122" i="31"/>
  <c r="Z123" i="31"/>
  <c r="Z124" i="31"/>
  <c r="Z125" i="31"/>
  <c r="Z126" i="31"/>
  <c r="Z127" i="31"/>
  <c r="Z128" i="31"/>
  <c r="Z129" i="31"/>
  <c r="Z130" i="31"/>
  <c r="Z131" i="31"/>
  <c r="Z132" i="31"/>
  <c r="Z133" i="31"/>
  <c r="Z134" i="31"/>
  <c r="Z135" i="31"/>
  <c r="Z136" i="31"/>
  <c r="Z137" i="31"/>
  <c r="Z138" i="31"/>
  <c r="Z139" i="31"/>
  <c r="Z140" i="31"/>
  <c r="Z141" i="31"/>
  <c r="Z142" i="31"/>
  <c r="Z143" i="31"/>
  <c r="Z144" i="31"/>
  <c r="Z145" i="31"/>
  <c r="Z146" i="31"/>
  <c r="Z147" i="31"/>
  <c r="Z148" i="31"/>
  <c r="Z149" i="31"/>
  <c r="Z150" i="31"/>
  <c r="Z151" i="31"/>
  <c r="Z152" i="31"/>
  <c r="Z153" i="31"/>
  <c r="Z154" i="31"/>
  <c r="Z155" i="31"/>
  <c r="Z156" i="31"/>
  <c r="Z157" i="31"/>
  <c r="Z158" i="31"/>
  <c r="Z159" i="31"/>
  <c r="Z160" i="31"/>
  <c r="Z161" i="31"/>
  <c r="Z162" i="31"/>
  <c r="Z163" i="31"/>
  <c r="Z164" i="31"/>
  <c r="Z165" i="31"/>
  <c r="Z166" i="31"/>
  <c r="Z167" i="31"/>
  <c r="Z168" i="31"/>
  <c r="Z169" i="31"/>
  <c r="Z170" i="31"/>
  <c r="Z171" i="31"/>
  <c r="Z172" i="31"/>
  <c r="Z173" i="31"/>
  <c r="Z174" i="31"/>
  <c r="Z175" i="31"/>
  <c r="Z176" i="31"/>
  <c r="Z177" i="31"/>
  <c r="Z178" i="31"/>
  <c r="Z179" i="31"/>
  <c r="Z180" i="31"/>
  <c r="Z181" i="31"/>
  <c r="Z182" i="31"/>
  <c r="Z183" i="31"/>
  <c r="Z184" i="31"/>
  <c r="Z185" i="31"/>
  <c r="Z186" i="31"/>
  <c r="Z187" i="31"/>
  <c r="Z188" i="31"/>
  <c r="Z189" i="31"/>
  <c r="Z190" i="31"/>
  <c r="Z191" i="31"/>
  <c r="Z192" i="31"/>
  <c r="Z193" i="31"/>
  <c r="Z194" i="31"/>
  <c r="Z195" i="31"/>
  <c r="Z196" i="31"/>
  <c r="Z197" i="31"/>
  <c r="Z198" i="31"/>
  <c r="Z199" i="31"/>
  <c r="Z200" i="31"/>
  <c r="Z201" i="31"/>
  <c r="Z202" i="31"/>
  <c r="Z203" i="31"/>
  <c r="Z204" i="31"/>
  <c r="Z205" i="31"/>
  <c r="Z206" i="31"/>
  <c r="Z207" i="31"/>
  <c r="Z208" i="31"/>
  <c r="Z209" i="31"/>
  <c r="Z210" i="31"/>
  <c r="Z211" i="31"/>
  <c r="Z212" i="31"/>
  <c r="Z213" i="31"/>
  <c r="Z214" i="31"/>
  <c r="Z215" i="31"/>
  <c r="Z216" i="31"/>
  <c r="Z217" i="31"/>
  <c r="Z218" i="31"/>
  <c r="Z219" i="31"/>
  <c r="Z220" i="31"/>
  <c r="Z221" i="31"/>
  <c r="Z222" i="31"/>
  <c r="Z223" i="31"/>
  <c r="Z224" i="31"/>
  <c r="Z225" i="31"/>
  <c r="Z226" i="31"/>
  <c r="Z227" i="31"/>
  <c r="Z228" i="31"/>
  <c r="Z229" i="31"/>
  <c r="Z230" i="31"/>
  <c r="Z231" i="31"/>
  <c r="Z232" i="31"/>
  <c r="Z233" i="31"/>
  <c r="Z234" i="31"/>
  <c r="Z235" i="31"/>
  <c r="Z236" i="31"/>
  <c r="Z237" i="31"/>
  <c r="Z238" i="31"/>
  <c r="Z239" i="31"/>
  <c r="Z240" i="31"/>
  <c r="Z241" i="31"/>
  <c r="Z242" i="31"/>
  <c r="Z243" i="31"/>
  <c r="Z244" i="31"/>
  <c r="Z245" i="31"/>
  <c r="Z246" i="31"/>
  <c r="Z247" i="31"/>
  <c r="Z248" i="31"/>
  <c r="Z249" i="31"/>
  <c r="Z250" i="31"/>
  <c r="Z251" i="31"/>
  <c r="Z252" i="31"/>
  <c r="Z253" i="31"/>
  <c r="Z254" i="31"/>
  <c r="Z255" i="31"/>
  <c r="Z256" i="31"/>
  <c r="Z257" i="31"/>
  <c r="Z258" i="31"/>
  <c r="Z259" i="31"/>
  <c r="Z260" i="31"/>
  <c r="Z261" i="31"/>
  <c r="Z262" i="31"/>
  <c r="Z263" i="31"/>
  <c r="Z264" i="31"/>
  <c r="Z265" i="31"/>
  <c r="Z266" i="31"/>
  <c r="Z267" i="31"/>
  <c r="Z268" i="31"/>
  <c r="Z269" i="31"/>
  <c r="Z270" i="31"/>
  <c r="Z271" i="31"/>
  <c r="Z272" i="31"/>
  <c r="Z273" i="31"/>
  <c r="Z274" i="31"/>
  <c r="Z275" i="31"/>
  <c r="Z276" i="31"/>
  <c r="Z277" i="31"/>
  <c r="Z278" i="31"/>
  <c r="Z279" i="31"/>
  <c r="Z280" i="31"/>
  <c r="Z281" i="31"/>
  <c r="Z282" i="31"/>
  <c r="Z283" i="31"/>
  <c r="Z284" i="31"/>
  <c r="Z285" i="31"/>
  <c r="Z286" i="31"/>
  <c r="Z287" i="31"/>
  <c r="Z288" i="31"/>
  <c r="Z289" i="31"/>
  <c r="Z290" i="31"/>
  <c r="Z291" i="31"/>
  <c r="Z292" i="31"/>
  <c r="Z293" i="31"/>
  <c r="Z294" i="31"/>
  <c r="Z295" i="31"/>
  <c r="Z296" i="31"/>
  <c r="Z297" i="31"/>
  <c r="Z298" i="31"/>
  <c r="Z299" i="31"/>
  <c r="Z300" i="31"/>
  <c r="Z301" i="31"/>
  <c r="Z302" i="31"/>
  <c r="Z303" i="31"/>
  <c r="Z304" i="31"/>
  <c r="Z305" i="31"/>
  <c r="Z306" i="31"/>
  <c r="Z307" i="31"/>
  <c r="Z308" i="31"/>
  <c r="Z309" i="31"/>
  <c r="Z310" i="31"/>
  <c r="Z311" i="31"/>
  <c r="Z312" i="31"/>
  <c r="Z313" i="31"/>
  <c r="Z314" i="31"/>
  <c r="Z315" i="31"/>
  <c r="Z316" i="31"/>
  <c r="Z317" i="31"/>
  <c r="Z318" i="31"/>
  <c r="Z319" i="31"/>
  <c r="Z320" i="31"/>
  <c r="Z321" i="31"/>
  <c r="Z322" i="31"/>
  <c r="Z323" i="31"/>
  <c r="Z324" i="31"/>
  <c r="Z325" i="31"/>
  <c r="Z326" i="31"/>
  <c r="Z327" i="31"/>
  <c r="Z328" i="31"/>
  <c r="Z329" i="31"/>
  <c r="Z330" i="31"/>
  <c r="Z331" i="31"/>
  <c r="Z332" i="31"/>
  <c r="Z333" i="31"/>
  <c r="Z334" i="31"/>
  <c r="Z335" i="31"/>
  <c r="Z336" i="31"/>
  <c r="Z337" i="31"/>
  <c r="Z338" i="31"/>
  <c r="Z339" i="31"/>
  <c r="Z340" i="31"/>
  <c r="Z341" i="31"/>
  <c r="Z342" i="31"/>
  <c r="Z343" i="31"/>
  <c r="Z344" i="31"/>
  <c r="Z345" i="31"/>
  <c r="Z346" i="31"/>
  <c r="Z347" i="31"/>
  <c r="Z348" i="31"/>
  <c r="Z349" i="31"/>
  <c r="Z350" i="31"/>
  <c r="Z351" i="31"/>
  <c r="Z352" i="31"/>
  <c r="Z353" i="31"/>
  <c r="Z354" i="31"/>
  <c r="Z355" i="31"/>
  <c r="Z356" i="31"/>
  <c r="Z357" i="31"/>
  <c r="Z358" i="31"/>
  <c r="Z359" i="31"/>
  <c r="Z360" i="31"/>
  <c r="Z361" i="31"/>
  <c r="Z362" i="31"/>
  <c r="Z363" i="31"/>
  <c r="Z364" i="31"/>
  <c r="Z365" i="31"/>
  <c r="Z366" i="31"/>
  <c r="Z367" i="31"/>
  <c r="Z368" i="31"/>
  <c r="Z369" i="31"/>
  <c r="Z370" i="31"/>
  <c r="Z371" i="31"/>
  <c r="Z372" i="31"/>
  <c r="Z373" i="31"/>
  <c r="Z374" i="31"/>
  <c r="Z375" i="31"/>
  <c r="Z376" i="31"/>
  <c r="Z377" i="31"/>
  <c r="Z378" i="31"/>
  <c r="Z379" i="31"/>
  <c r="Z380" i="31"/>
  <c r="Z381" i="31"/>
  <c r="Z382" i="31"/>
  <c r="Z383" i="31"/>
  <c r="Z384" i="31"/>
  <c r="Z385" i="31"/>
  <c r="Z386" i="31"/>
  <c r="Z387" i="31"/>
  <c r="Z388" i="31"/>
  <c r="Z389" i="31"/>
  <c r="Z390" i="31"/>
  <c r="Z391" i="31"/>
  <c r="Z392" i="31"/>
  <c r="Z393" i="31"/>
  <c r="Z394" i="31"/>
  <c r="Z395" i="31"/>
  <c r="Z396" i="31"/>
  <c r="Z397" i="31"/>
  <c r="Z398" i="31"/>
  <c r="Z399" i="31"/>
  <c r="Z400" i="31"/>
  <c r="Z401" i="31"/>
  <c r="Z402" i="31"/>
  <c r="Z403" i="31"/>
  <c r="Z404" i="31"/>
  <c r="Z405" i="31"/>
  <c r="Z406" i="31"/>
  <c r="Z407" i="31"/>
  <c r="Z408" i="31"/>
  <c r="Z409" i="31"/>
  <c r="Z410" i="31"/>
  <c r="Z411" i="31"/>
  <c r="Z412" i="31"/>
  <c r="Z413" i="31"/>
  <c r="Z414" i="31"/>
  <c r="Z415" i="31"/>
  <c r="Z416" i="31"/>
  <c r="Z417" i="31"/>
  <c r="Z418" i="31"/>
  <c r="Z419" i="31"/>
  <c r="Z420" i="31"/>
  <c r="Z421" i="31"/>
  <c r="Z422" i="31"/>
  <c r="Z423" i="31"/>
  <c r="Z424" i="31"/>
  <c r="Z425" i="31"/>
  <c r="Z426" i="31"/>
  <c r="Z427" i="31"/>
  <c r="Z428" i="31"/>
  <c r="Z429" i="31"/>
  <c r="Z430" i="31"/>
  <c r="Z431" i="31"/>
  <c r="Z432" i="31"/>
  <c r="Z433" i="31"/>
  <c r="Z434" i="31"/>
  <c r="Z435" i="31"/>
  <c r="Z436" i="31"/>
  <c r="Z437" i="31"/>
  <c r="Z438" i="31"/>
  <c r="Z439" i="31"/>
  <c r="Z440" i="31"/>
  <c r="Z441" i="31"/>
  <c r="Z442" i="31"/>
  <c r="Z443" i="31"/>
  <c r="Z444" i="31"/>
  <c r="Z445" i="31"/>
  <c r="Z446" i="31"/>
  <c r="Z447" i="31"/>
  <c r="Z448" i="31"/>
  <c r="Z449" i="31"/>
  <c r="Z450" i="31"/>
  <c r="Z451" i="31"/>
  <c r="Z452" i="31"/>
  <c r="Z453" i="31"/>
  <c r="Z454" i="31"/>
  <c r="Z455" i="31"/>
  <c r="Z456" i="31"/>
  <c r="Z457" i="31"/>
  <c r="Z458" i="31"/>
  <c r="Z459" i="31"/>
  <c r="Z460" i="31"/>
  <c r="Z461" i="31"/>
  <c r="Z462" i="31"/>
  <c r="Z463" i="31"/>
  <c r="Z464" i="31"/>
  <c r="Z465" i="31"/>
  <c r="Z466" i="31"/>
  <c r="Z467" i="31"/>
  <c r="Z468" i="31"/>
  <c r="Z469" i="31"/>
  <c r="Z470" i="31"/>
  <c r="Z471" i="31"/>
  <c r="Z472" i="31"/>
  <c r="Z473" i="31"/>
  <c r="Z474" i="31"/>
  <c r="Z475" i="31"/>
  <c r="Z476" i="31"/>
  <c r="Z477" i="31"/>
  <c r="Z478" i="31"/>
  <c r="Z479" i="31"/>
  <c r="Z480" i="31"/>
  <c r="Z481" i="31"/>
  <c r="Z482" i="31"/>
  <c r="Z483" i="31"/>
  <c r="Z484" i="31"/>
  <c r="Z485" i="31"/>
  <c r="Z486" i="31"/>
  <c r="Z487" i="31"/>
  <c r="Z488" i="31"/>
  <c r="Z489" i="31"/>
  <c r="Z490" i="31"/>
  <c r="Z491" i="31"/>
  <c r="Z492" i="31"/>
  <c r="Z493" i="31"/>
  <c r="Z494" i="31"/>
  <c r="Z495" i="31"/>
  <c r="Z496" i="31"/>
  <c r="Z497" i="31"/>
  <c r="Z498" i="31"/>
  <c r="Z499" i="31"/>
  <c r="Z500" i="31"/>
  <c r="Z501" i="31"/>
  <c r="Z502" i="31"/>
  <c r="Z503" i="31"/>
  <c r="Z504" i="31"/>
  <c r="Z505" i="31"/>
  <c r="Z506" i="31"/>
  <c r="X12" i="31"/>
  <c r="X14" i="31"/>
  <c r="X15" i="31"/>
  <c r="X16" i="31"/>
  <c r="X17"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X209" i="31"/>
  <c r="X210" i="31"/>
  <c r="X211" i="31"/>
  <c r="X212" i="31"/>
  <c r="X213" i="31"/>
  <c r="X214" i="31"/>
  <c r="X215" i="31"/>
  <c r="X216" i="31"/>
  <c r="X217" i="31"/>
  <c r="X218" i="31"/>
  <c r="X219" i="31"/>
  <c r="X220" i="31"/>
  <c r="X221" i="31"/>
  <c r="X222" i="31"/>
  <c r="X223" i="31"/>
  <c r="X224" i="31"/>
  <c r="X225" i="31"/>
  <c r="X226" i="31"/>
  <c r="X227" i="31"/>
  <c r="X228" i="31"/>
  <c r="X229" i="31"/>
  <c r="X230" i="31"/>
  <c r="X231" i="31"/>
  <c r="X232" i="31"/>
  <c r="X233" i="31"/>
  <c r="X234" i="31"/>
  <c r="X235" i="31"/>
  <c r="X236" i="31"/>
  <c r="X237" i="31"/>
  <c r="X238" i="31"/>
  <c r="X239" i="31"/>
  <c r="X240" i="31"/>
  <c r="X241" i="31"/>
  <c r="X242" i="31"/>
  <c r="X243" i="31"/>
  <c r="X244" i="31"/>
  <c r="X245" i="31"/>
  <c r="X246" i="31"/>
  <c r="X247" i="31"/>
  <c r="X248" i="31"/>
  <c r="X249" i="31"/>
  <c r="X250" i="31"/>
  <c r="X251" i="31"/>
  <c r="X252" i="31"/>
  <c r="X253" i="31"/>
  <c r="X254" i="31"/>
  <c r="X255" i="31"/>
  <c r="X256" i="31"/>
  <c r="X257" i="31"/>
  <c r="X258" i="31"/>
  <c r="X259" i="31"/>
  <c r="X260" i="31"/>
  <c r="X261" i="31"/>
  <c r="X262" i="31"/>
  <c r="X263" i="31"/>
  <c r="X264" i="31"/>
  <c r="X265" i="31"/>
  <c r="X266" i="31"/>
  <c r="X267" i="31"/>
  <c r="X268" i="31"/>
  <c r="X269" i="31"/>
  <c r="X270" i="31"/>
  <c r="X271" i="31"/>
  <c r="X272" i="31"/>
  <c r="X273" i="31"/>
  <c r="X274" i="31"/>
  <c r="X275" i="31"/>
  <c r="X276" i="31"/>
  <c r="X277" i="31"/>
  <c r="X278" i="31"/>
  <c r="X279" i="31"/>
  <c r="X280" i="31"/>
  <c r="X281" i="31"/>
  <c r="X282" i="31"/>
  <c r="X283" i="31"/>
  <c r="X284" i="31"/>
  <c r="X285" i="31"/>
  <c r="X286" i="31"/>
  <c r="X287" i="31"/>
  <c r="X288" i="31"/>
  <c r="X289" i="31"/>
  <c r="X290" i="31"/>
  <c r="X291" i="31"/>
  <c r="X292" i="31"/>
  <c r="X293" i="31"/>
  <c r="X294" i="31"/>
  <c r="X295" i="31"/>
  <c r="X296" i="31"/>
  <c r="X297" i="31"/>
  <c r="X298" i="31"/>
  <c r="X299" i="31"/>
  <c r="X300" i="31"/>
  <c r="X301" i="31"/>
  <c r="X302" i="31"/>
  <c r="X303" i="31"/>
  <c r="X304" i="31"/>
  <c r="X305" i="31"/>
  <c r="X306" i="31"/>
  <c r="X307" i="31"/>
  <c r="X308" i="31"/>
  <c r="X309" i="31"/>
  <c r="X310" i="31"/>
  <c r="X311" i="31"/>
  <c r="X312" i="31"/>
  <c r="X313" i="31"/>
  <c r="X314" i="31"/>
  <c r="X315" i="31"/>
  <c r="X316" i="31"/>
  <c r="X317" i="31"/>
  <c r="X318" i="31"/>
  <c r="X319" i="31"/>
  <c r="X320" i="31"/>
  <c r="X321" i="31"/>
  <c r="X322" i="31"/>
  <c r="X323" i="31"/>
  <c r="X324" i="31"/>
  <c r="X325" i="31"/>
  <c r="X326" i="31"/>
  <c r="X327" i="31"/>
  <c r="X328" i="31"/>
  <c r="X329" i="31"/>
  <c r="X330" i="31"/>
  <c r="X331" i="31"/>
  <c r="X332" i="31"/>
  <c r="X333" i="31"/>
  <c r="X334" i="31"/>
  <c r="X335" i="31"/>
  <c r="X336" i="31"/>
  <c r="X337" i="31"/>
  <c r="X338" i="31"/>
  <c r="X339" i="31"/>
  <c r="X340" i="31"/>
  <c r="X341" i="31"/>
  <c r="X342" i="31"/>
  <c r="X343" i="31"/>
  <c r="X344" i="31"/>
  <c r="X345" i="31"/>
  <c r="X346" i="31"/>
  <c r="X347" i="31"/>
  <c r="X348" i="31"/>
  <c r="X349" i="31"/>
  <c r="X350" i="31"/>
  <c r="X351" i="31"/>
  <c r="X352" i="31"/>
  <c r="X353" i="31"/>
  <c r="X354" i="31"/>
  <c r="X355" i="31"/>
  <c r="X356" i="31"/>
  <c r="X357" i="31"/>
  <c r="X358" i="31"/>
  <c r="X359" i="31"/>
  <c r="X360" i="31"/>
  <c r="X361" i="31"/>
  <c r="X362" i="31"/>
  <c r="X363" i="31"/>
  <c r="X364" i="31"/>
  <c r="X365" i="31"/>
  <c r="X366" i="31"/>
  <c r="X367" i="31"/>
  <c r="X368" i="31"/>
  <c r="X369" i="31"/>
  <c r="X370" i="31"/>
  <c r="X371" i="31"/>
  <c r="X372" i="31"/>
  <c r="X373" i="31"/>
  <c r="X374" i="31"/>
  <c r="X375" i="31"/>
  <c r="X376" i="31"/>
  <c r="X377" i="31"/>
  <c r="X378" i="31"/>
  <c r="X379" i="31"/>
  <c r="X380" i="31"/>
  <c r="X381" i="31"/>
  <c r="X382" i="31"/>
  <c r="X383" i="31"/>
  <c r="X384" i="31"/>
  <c r="X385" i="31"/>
  <c r="X386" i="31"/>
  <c r="X387" i="31"/>
  <c r="X388" i="31"/>
  <c r="X389" i="31"/>
  <c r="X390" i="31"/>
  <c r="X391" i="31"/>
  <c r="X392" i="31"/>
  <c r="X393" i="31"/>
  <c r="X394" i="31"/>
  <c r="X395" i="31"/>
  <c r="X396" i="31"/>
  <c r="X397" i="31"/>
  <c r="X398" i="31"/>
  <c r="X399" i="31"/>
  <c r="X400" i="31"/>
  <c r="X401" i="31"/>
  <c r="X402" i="31"/>
  <c r="X403" i="31"/>
  <c r="X404" i="31"/>
  <c r="X405" i="31"/>
  <c r="X406" i="31"/>
  <c r="X407" i="31"/>
  <c r="X408" i="31"/>
  <c r="X409" i="31"/>
  <c r="X410" i="31"/>
  <c r="X411" i="31"/>
  <c r="X412" i="31"/>
  <c r="X413" i="31"/>
  <c r="X414" i="31"/>
  <c r="X415" i="31"/>
  <c r="X416" i="31"/>
  <c r="X417" i="31"/>
  <c r="X418" i="31"/>
  <c r="X419" i="31"/>
  <c r="X420" i="31"/>
  <c r="X421" i="31"/>
  <c r="X422" i="31"/>
  <c r="X423" i="31"/>
  <c r="X424" i="31"/>
  <c r="X425" i="31"/>
  <c r="X426" i="31"/>
  <c r="X427" i="31"/>
  <c r="X428" i="31"/>
  <c r="X429" i="31"/>
  <c r="X430" i="31"/>
  <c r="X431" i="31"/>
  <c r="X432" i="31"/>
  <c r="X433" i="31"/>
  <c r="X434" i="31"/>
  <c r="X435" i="31"/>
  <c r="X436" i="31"/>
  <c r="X437" i="31"/>
  <c r="X438" i="31"/>
  <c r="X439" i="31"/>
  <c r="X440" i="31"/>
  <c r="X441" i="31"/>
  <c r="X442" i="31"/>
  <c r="X443" i="31"/>
  <c r="X444" i="31"/>
  <c r="X445" i="31"/>
  <c r="X446" i="31"/>
  <c r="X447" i="31"/>
  <c r="X448" i="31"/>
  <c r="X449" i="31"/>
  <c r="X450" i="31"/>
  <c r="X451" i="31"/>
  <c r="X452" i="31"/>
  <c r="X453" i="31"/>
  <c r="X454" i="31"/>
  <c r="X455" i="31"/>
  <c r="X456" i="31"/>
  <c r="X457" i="31"/>
  <c r="X458" i="31"/>
  <c r="X459" i="31"/>
  <c r="X460" i="31"/>
  <c r="X461" i="31"/>
  <c r="X462" i="31"/>
  <c r="X463" i="31"/>
  <c r="X464" i="31"/>
  <c r="X465" i="31"/>
  <c r="X466" i="31"/>
  <c r="X467" i="31"/>
  <c r="X468" i="31"/>
  <c r="X469" i="31"/>
  <c r="X470" i="31"/>
  <c r="X471" i="31"/>
  <c r="X472" i="31"/>
  <c r="X473" i="31"/>
  <c r="X474" i="31"/>
  <c r="X475" i="31"/>
  <c r="X476" i="31"/>
  <c r="X477" i="31"/>
  <c r="X478" i="31"/>
  <c r="X479" i="31"/>
  <c r="X480" i="31"/>
  <c r="X481" i="31"/>
  <c r="X482" i="31"/>
  <c r="X483" i="31"/>
  <c r="X484" i="31"/>
  <c r="X485" i="31"/>
  <c r="X486" i="31"/>
  <c r="X487" i="31"/>
  <c r="X488" i="31"/>
  <c r="X489" i="31"/>
  <c r="X490" i="31"/>
  <c r="X491" i="31"/>
  <c r="X492" i="31"/>
  <c r="X493" i="31"/>
  <c r="X494" i="31"/>
  <c r="X495" i="31"/>
  <c r="X496" i="31"/>
  <c r="X497" i="31"/>
  <c r="X498" i="31"/>
  <c r="X499" i="31"/>
  <c r="X500" i="31"/>
  <c r="X501" i="31"/>
  <c r="X502" i="31"/>
  <c r="X503" i="31"/>
  <c r="X504" i="31"/>
  <c r="X505" i="31"/>
  <c r="X506" i="31"/>
  <c r="O8"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N8"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H8" i="31"/>
  <c r="H9" i="31"/>
  <c r="O9" i="31" s="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239" i="31"/>
  <c r="H240" i="31"/>
  <c r="H241" i="31"/>
  <c r="H242" i="31"/>
  <c r="H243" i="31"/>
  <c r="H244" i="31"/>
  <c r="H245" i="31"/>
  <c r="H246" i="31"/>
  <c r="H247" i="31"/>
  <c r="H248" i="31"/>
  <c r="H249" i="31"/>
  <c r="H250" i="31"/>
  <c r="H251" i="31"/>
  <c r="H252" i="31"/>
  <c r="H253" i="31"/>
  <c r="H254" i="31"/>
  <c r="H255" i="31"/>
  <c r="H256" i="31"/>
  <c r="H257" i="31"/>
  <c r="H258" i="31"/>
  <c r="H259" i="31"/>
  <c r="H260" i="31"/>
  <c r="H261" i="31"/>
  <c r="H262" i="31"/>
  <c r="H263" i="31"/>
  <c r="H264" i="31"/>
  <c r="H265" i="31"/>
  <c r="H266" i="31"/>
  <c r="H267" i="31"/>
  <c r="H268" i="31"/>
  <c r="H269" i="31"/>
  <c r="H270" i="31"/>
  <c r="H271" i="31"/>
  <c r="H272" i="31"/>
  <c r="H273" i="31"/>
  <c r="H274" i="31"/>
  <c r="H275" i="31"/>
  <c r="H276" i="31"/>
  <c r="H277" i="31"/>
  <c r="H278" i="31"/>
  <c r="H279" i="31"/>
  <c r="H280" i="31"/>
  <c r="H281" i="31"/>
  <c r="H282" i="31"/>
  <c r="H283" i="31"/>
  <c r="H284" i="31"/>
  <c r="H285" i="31"/>
  <c r="H286" i="31"/>
  <c r="H287" i="31"/>
  <c r="H288" i="31"/>
  <c r="H289" i="31"/>
  <c r="H290" i="31"/>
  <c r="H291" i="31"/>
  <c r="H292" i="31"/>
  <c r="H293" i="31"/>
  <c r="H294" i="31"/>
  <c r="H295" i="31"/>
  <c r="H296" i="31"/>
  <c r="H297" i="31"/>
  <c r="H298" i="31"/>
  <c r="H299" i="31"/>
  <c r="H300" i="31"/>
  <c r="H301" i="31"/>
  <c r="H302" i="31"/>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5" i="31"/>
  <c r="H336" i="31"/>
  <c r="H337" i="31"/>
  <c r="H338" i="31"/>
  <c r="H339" i="31"/>
  <c r="H340" i="31"/>
  <c r="H341" i="31"/>
  <c r="H342" i="31"/>
  <c r="H343" i="31"/>
  <c r="H344" i="31"/>
  <c r="H345" i="31"/>
  <c r="H346" i="31"/>
  <c r="H347" i="31"/>
  <c r="H348" i="31"/>
  <c r="H349" i="31"/>
  <c r="H350" i="31"/>
  <c r="H351" i="31"/>
  <c r="H352" i="31"/>
  <c r="H353" i="31"/>
  <c r="H354" i="31"/>
  <c r="H355" i="31"/>
  <c r="H356" i="31"/>
  <c r="H357" i="31"/>
  <c r="H358" i="31"/>
  <c r="H359" i="31"/>
  <c r="H360" i="31"/>
  <c r="H361" i="31"/>
  <c r="H362" i="31"/>
  <c r="H363" i="31"/>
  <c r="H364" i="31"/>
  <c r="H365" i="31"/>
  <c r="H366" i="31"/>
  <c r="H367" i="31"/>
  <c r="H368" i="31"/>
  <c r="H369" i="31"/>
  <c r="H370" i="31"/>
  <c r="H371" i="31"/>
  <c r="H372" i="31"/>
  <c r="H373" i="31"/>
  <c r="H374" i="31"/>
  <c r="H375" i="31"/>
  <c r="H376" i="31"/>
  <c r="H377" i="31"/>
  <c r="H378" i="31"/>
  <c r="H379" i="31"/>
  <c r="H380" i="31"/>
  <c r="H381" i="31"/>
  <c r="H382" i="31"/>
  <c r="H383" i="31"/>
  <c r="H384" i="31"/>
  <c r="H385" i="31"/>
  <c r="H386" i="31"/>
  <c r="H387" i="31"/>
  <c r="H388" i="31"/>
  <c r="H389" i="31"/>
  <c r="H390" i="31"/>
  <c r="H391" i="31"/>
  <c r="H392" i="31"/>
  <c r="H393" i="31"/>
  <c r="H394" i="31"/>
  <c r="H395" i="31"/>
  <c r="H396" i="31"/>
  <c r="H397" i="31"/>
  <c r="H398" i="31"/>
  <c r="H399" i="31"/>
  <c r="H400" i="31"/>
  <c r="H401" i="31"/>
  <c r="H402" i="31"/>
  <c r="H403" i="31"/>
  <c r="H404" i="31"/>
  <c r="H405" i="31"/>
  <c r="H406" i="31"/>
  <c r="H407" i="31"/>
  <c r="H408" i="31"/>
  <c r="H409" i="31"/>
  <c r="H410" i="31"/>
  <c r="H411" i="31"/>
  <c r="H412" i="31"/>
  <c r="H413" i="31"/>
  <c r="H414" i="31"/>
  <c r="H415" i="31"/>
  <c r="H416" i="31"/>
  <c r="H417" i="31"/>
  <c r="H418" i="31"/>
  <c r="H419" i="31"/>
  <c r="H420" i="31"/>
  <c r="H421" i="31"/>
  <c r="H422" i="31"/>
  <c r="H423" i="31"/>
  <c r="H424" i="31"/>
  <c r="H425" i="31"/>
  <c r="H426" i="31"/>
  <c r="H427" i="31"/>
  <c r="H428" i="31"/>
  <c r="H429" i="31"/>
  <c r="H430" i="31"/>
  <c r="H431" i="31"/>
  <c r="H432" i="31"/>
  <c r="H433" i="31"/>
  <c r="H434" i="31"/>
  <c r="H435" i="31"/>
  <c r="H436" i="31"/>
  <c r="H437" i="31"/>
  <c r="H438" i="31"/>
  <c r="H439" i="31"/>
  <c r="H440" i="31"/>
  <c r="H441" i="31"/>
  <c r="H442" i="31"/>
  <c r="H443" i="31"/>
  <c r="H444" i="31"/>
  <c r="H445" i="31"/>
  <c r="H446" i="31"/>
  <c r="H447" i="31"/>
  <c r="H448" i="31"/>
  <c r="H449" i="31"/>
  <c r="H450" i="31"/>
  <c r="H451" i="31"/>
  <c r="H452" i="31"/>
  <c r="H453" i="31"/>
  <c r="H454" i="31"/>
  <c r="H455" i="31"/>
  <c r="H456" i="31"/>
  <c r="H457" i="31"/>
  <c r="H458" i="31"/>
  <c r="H459" i="31"/>
  <c r="H460" i="31"/>
  <c r="H461" i="31"/>
  <c r="H462" i="31"/>
  <c r="H463" i="31"/>
  <c r="H464" i="31"/>
  <c r="H465" i="31"/>
  <c r="H466" i="31"/>
  <c r="H467" i="31"/>
  <c r="H468" i="31"/>
  <c r="H469" i="31"/>
  <c r="H470" i="31"/>
  <c r="H471" i="31"/>
  <c r="H472" i="31"/>
  <c r="H473" i="31"/>
  <c r="H474" i="31"/>
  <c r="H475" i="31"/>
  <c r="H476" i="31"/>
  <c r="H477" i="31"/>
  <c r="H478" i="31"/>
  <c r="H479" i="31"/>
  <c r="H480" i="31"/>
  <c r="H481" i="31"/>
  <c r="H482" i="31"/>
  <c r="H483" i="31"/>
  <c r="H484" i="31"/>
  <c r="H485" i="31"/>
  <c r="H486" i="31"/>
  <c r="H487" i="31"/>
  <c r="H488" i="31"/>
  <c r="H489" i="31"/>
  <c r="H490" i="31"/>
  <c r="H491" i="31"/>
  <c r="H492" i="31"/>
  <c r="H493" i="31"/>
  <c r="H494" i="31"/>
  <c r="H495" i="31"/>
  <c r="H496" i="31"/>
  <c r="H497" i="31"/>
  <c r="H498" i="31"/>
  <c r="H499" i="31"/>
  <c r="H500" i="31"/>
  <c r="H501" i="31"/>
  <c r="H502" i="31"/>
  <c r="H503" i="31"/>
  <c r="H504" i="31"/>
  <c r="H505" i="31"/>
  <c r="H506" i="31"/>
  <c r="G8" i="31"/>
  <c r="G9" i="31"/>
  <c r="N9" i="31" s="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7" i="31"/>
  <c r="N7" i="31" s="1"/>
  <c r="H7" i="31"/>
  <c r="O7" i="31" s="1"/>
  <c r="F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186" i="31"/>
  <c r="F187" i="31"/>
  <c r="F188" i="31"/>
  <c r="F189" i="31"/>
  <c r="F190" i="31"/>
  <c r="F191" i="31"/>
  <c r="F192" i="31"/>
  <c r="F193" i="31"/>
  <c r="F194" i="31"/>
  <c r="F195" i="31"/>
  <c r="F196" i="31"/>
  <c r="F197" i="31"/>
  <c r="F198" i="31"/>
  <c r="F199" i="31"/>
  <c r="F200" i="31"/>
  <c r="F201" i="31"/>
  <c r="F202" i="31"/>
  <c r="F203" i="31"/>
  <c r="F204" i="31"/>
  <c r="F205" i="31"/>
  <c r="F206" i="31"/>
  <c r="F207" i="31"/>
  <c r="F208" i="31"/>
  <c r="F209" i="31"/>
  <c r="F210" i="31"/>
  <c r="F211" i="31"/>
  <c r="F212" i="31"/>
  <c r="F213" i="31"/>
  <c r="F214" i="31"/>
  <c r="F215" i="31"/>
  <c r="F216" i="31"/>
  <c r="F217" i="31"/>
  <c r="F218" i="31"/>
  <c r="F219" i="31"/>
  <c r="F220" i="31"/>
  <c r="F221" i="31"/>
  <c r="F222" i="31"/>
  <c r="F223" i="31"/>
  <c r="F224" i="31"/>
  <c r="F225" i="31"/>
  <c r="F226" i="31"/>
  <c r="F227" i="31"/>
  <c r="F228" i="31"/>
  <c r="F229" i="31"/>
  <c r="F230" i="31"/>
  <c r="F231" i="31"/>
  <c r="F232" i="31"/>
  <c r="F233" i="31"/>
  <c r="F234" i="31"/>
  <c r="F235" i="31"/>
  <c r="F236" i="31"/>
  <c r="F237" i="31"/>
  <c r="F238" i="31"/>
  <c r="F239" i="31"/>
  <c r="F240" i="31"/>
  <c r="F241" i="31"/>
  <c r="F242" i="31"/>
  <c r="F243" i="31"/>
  <c r="F244" i="31"/>
  <c r="F245" i="31"/>
  <c r="F246" i="31"/>
  <c r="F247" i="31"/>
  <c r="F248" i="31"/>
  <c r="F249" i="31"/>
  <c r="F250" i="31"/>
  <c r="F251" i="31"/>
  <c r="F252" i="31"/>
  <c r="F253" i="31"/>
  <c r="F254" i="31"/>
  <c r="F255" i="31"/>
  <c r="F256" i="31"/>
  <c r="F257" i="31"/>
  <c r="F258" i="31"/>
  <c r="F259" i="31"/>
  <c r="F260" i="31"/>
  <c r="F261" i="31"/>
  <c r="F262" i="31"/>
  <c r="F263" i="31"/>
  <c r="F264" i="31"/>
  <c r="F265" i="31"/>
  <c r="F266" i="31"/>
  <c r="F267" i="31"/>
  <c r="F268" i="31"/>
  <c r="F269" i="31"/>
  <c r="F270" i="31"/>
  <c r="F271" i="31"/>
  <c r="F272" i="31"/>
  <c r="F273" i="31"/>
  <c r="F274" i="31"/>
  <c r="F275" i="31"/>
  <c r="F276" i="31"/>
  <c r="F277" i="31"/>
  <c r="F278" i="31"/>
  <c r="F279" i="31"/>
  <c r="F280" i="31"/>
  <c r="F281" i="31"/>
  <c r="F282" i="31"/>
  <c r="F283" i="31"/>
  <c r="F284" i="31"/>
  <c r="F285" i="31"/>
  <c r="F286" i="31"/>
  <c r="F287" i="31"/>
  <c r="F288" i="31"/>
  <c r="F289" i="31"/>
  <c r="F290" i="31"/>
  <c r="F291" i="31"/>
  <c r="F292" i="31"/>
  <c r="F293" i="31"/>
  <c r="F294" i="31"/>
  <c r="F295" i="31"/>
  <c r="F296" i="31"/>
  <c r="F297" i="31"/>
  <c r="F298" i="31"/>
  <c r="F299" i="31"/>
  <c r="F300" i="31"/>
  <c r="F301" i="31"/>
  <c r="F302" i="31"/>
  <c r="F303" i="31"/>
  <c r="F304" i="31"/>
  <c r="F305" i="31"/>
  <c r="F306" i="31"/>
  <c r="F307" i="31"/>
  <c r="F308" i="31"/>
  <c r="F309" i="31"/>
  <c r="F310" i="31"/>
  <c r="F311" i="31"/>
  <c r="F312" i="31"/>
  <c r="F313" i="31"/>
  <c r="F314" i="31"/>
  <c r="F315" i="31"/>
  <c r="F316" i="31"/>
  <c r="F317" i="31"/>
  <c r="F318" i="31"/>
  <c r="F319" i="31"/>
  <c r="F320" i="31"/>
  <c r="F321" i="31"/>
  <c r="F322" i="31"/>
  <c r="F323" i="31"/>
  <c r="F324" i="31"/>
  <c r="F325" i="31"/>
  <c r="F326" i="31"/>
  <c r="F327" i="31"/>
  <c r="F328" i="31"/>
  <c r="F329" i="31"/>
  <c r="F330" i="31"/>
  <c r="F331" i="31"/>
  <c r="F332" i="31"/>
  <c r="F333" i="31"/>
  <c r="F334" i="31"/>
  <c r="F335" i="31"/>
  <c r="F336" i="31"/>
  <c r="F337" i="31"/>
  <c r="F338" i="31"/>
  <c r="F339" i="31"/>
  <c r="F340" i="31"/>
  <c r="F341" i="31"/>
  <c r="F342" i="31"/>
  <c r="F343" i="31"/>
  <c r="F344" i="31"/>
  <c r="F345" i="31"/>
  <c r="F346" i="31"/>
  <c r="F347" i="31"/>
  <c r="F348" i="31"/>
  <c r="F349" i="31"/>
  <c r="F350" i="31"/>
  <c r="F351" i="31"/>
  <c r="F352" i="31"/>
  <c r="F353" i="31"/>
  <c r="F354" i="31"/>
  <c r="F355" i="31"/>
  <c r="F356" i="31"/>
  <c r="F357" i="31"/>
  <c r="F358" i="31"/>
  <c r="F359" i="31"/>
  <c r="F360" i="31"/>
  <c r="F361" i="31"/>
  <c r="F362" i="31"/>
  <c r="F363" i="31"/>
  <c r="F364" i="31"/>
  <c r="F365" i="31"/>
  <c r="F366" i="31"/>
  <c r="F367" i="31"/>
  <c r="F368" i="31"/>
  <c r="F369" i="31"/>
  <c r="F370" i="31"/>
  <c r="F371" i="31"/>
  <c r="F372" i="31"/>
  <c r="F373" i="31"/>
  <c r="F374" i="31"/>
  <c r="F375" i="31"/>
  <c r="F376" i="31"/>
  <c r="F377" i="31"/>
  <c r="F378" i="31"/>
  <c r="F379" i="31"/>
  <c r="F380" i="31"/>
  <c r="F381" i="31"/>
  <c r="F382" i="31"/>
  <c r="F383" i="31"/>
  <c r="F384" i="31"/>
  <c r="F385" i="31"/>
  <c r="F386" i="31"/>
  <c r="F387" i="31"/>
  <c r="F388" i="31"/>
  <c r="F389" i="31"/>
  <c r="F390" i="31"/>
  <c r="F391" i="31"/>
  <c r="F392" i="31"/>
  <c r="F393" i="31"/>
  <c r="F394" i="31"/>
  <c r="F395" i="31"/>
  <c r="F396" i="31"/>
  <c r="F397" i="31"/>
  <c r="F398" i="31"/>
  <c r="F399" i="31"/>
  <c r="F400" i="31"/>
  <c r="F401" i="31"/>
  <c r="F402" i="31"/>
  <c r="F403" i="31"/>
  <c r="F404" i="31"/>
  <c r="F405" i="31"/>
  <c r="F406" i="31"/>
  <c r="F407" i="31"/>
  <c r="F408" i="31"/>
  <c r="F409" i="31"/>
  <c r="F410" i="31"/>
  <c r="F411" i="31"/>
  <c r="F412" i="31"/>
  <c r="F413" i="31"/>
  <c r="F414" i="31"/>
  <c r="F415" i="31"/>
  <c r="F416" i="31"/>
  <c r="F417" i="31"/>
  <c r="F418" i="31"/>
  <c r="F419" i="31"/>
  <c r="F420" i="31"/>
  <c r="F421" i="31"/>
  <c r="F422" i="31"/>
  <c r="F423" i="31"/>
  <c r="F424" i="31"/>
  <c r="F425" i="31"/>
  <c r="F426" i="31"/>
  <c r="F427" i="31"/>
  <c r="F428" i="31"/>
  <c r="F429" i="31"/>
  <c r="F430" i="31"/>
  <c r="F431" i="31"/>
  <c r="F432" i="31"/>
  <c r="F433" i="31"/>
  <c r="F434" i="31"/>
  <c r="F435" i="31"/>
  <c r="F436" i="31"/>
  <c r="F437" i="31"/>
  <c r="F438" i="31"/>
  <c r="F439" i="31"/>
  <c r="F440" i="31"/>
  <c r="F441" i="31"/>
  <c r="F442" i="31"/>
  <c r="F443" i="31"/>
  <c r="F444" i="31"/>
  <c r="F445" i="31"/>
  <c r="F446" i="31"/>
  <c r="F447" i="31"/>
  <c r="F448" i="31"/>
  <c r="F449" i="31"/>
  <c r="F450" i="31"/>
  <c r="F451" i="31"/>
  <c r="F452" i="31"/>
  <c r="F453" i="31"/>
  <c r="F454" i="31"/>
  <c r="F455" i="31"/>
  <c r="F456" i="31"/>
  <c r="F457" i="31"/>
  <c r="F458" i="31"/>
  <c r="F459" i="31"/>
  <c r="F460" i="31"/>
  <c r="F461" i="31"/>
  <c r="F462" i="31"/>
  <c r="F463" i="31"/>
  <c r="F464" i="31"/>
  <c r="F465" i="31"/>
  <c r="F466" i="31"/>
  <c r="F467" i="31"/>
  <c r="F468" i="31"/>
  <c r="F469" i="31"/>
  <c r="F470" i="31"/>
  <c r="F471" i="31"/>
  <c r="F472" i="31"/>
  <c r="F473" i="31"/>
  <c r="F474" i="31"/>
  <c r="F475" i="31"/>
  <c r="F476" i="31"/>
  <c r="F477" i="31"/>
  <c r="F478" i="31"/>
  <c r="F479" i="31"/>
  <c r="F480" i="31"/>
  <c r="F481" i="31"/>
  <c r="F482" i="31"/>
  <c r="F483" i="31"/>
  <c r="F484" i="31"/>
  <c r="F485" i="31"/>
  <c r="F486" i="31"/>
  <c r="F487" i="31"/>
  <c r="F488" i="31"/>
  <c r="F489" i="31"/>
  <c r="F490" i="31"/>
  <c r="F491" i="31"/>
  <c r="F492" i="31"/>
  <c r="F493" i="31"/>
  <c r="F494" i="31"/>
  <c r="F495" i="31"/>
  <c r="F496" i="31"/>
  <c r="F497" i="31"/>
  <c r="F498" i="31"/>
  <c r="F499" i="31"/>
  <c r="F500" i="31"/>
  <c r="F501" i="31"/>
  <c r="F502" i="31"/>
  <c r="F503" i="31"/>
  <c r="F504" i="31"/>
  <c r="F505" i="31"/>
  <c r="F506" i="31"/>
  <c r="F7" i="31"/>
  <c r="H6" i="24"/>
  <c r="R7" i="36" l="1"/>
  <c r="R8" i="36"/>
  <c r="E50" i="21"/>
  <c r="D50" i="21" l="1"/>
  <c r="I6" i="35" l="1"/>
  <c r="J6" i="2" l="1"/>
  <c r="L507" i="29"/>
  <c r="H506" i="29"/>
  <c r="G506" i="29"/>
  <c r="F506" i="29"/>
  <c r="E506" i="29"/>
  <c r="B506" i="29"/>
  <c r="H505" i="29"/>
  <c r="G505" i="29"/>
  <c r="F505" i="29"/>
  <c r="E505" i="29"/>
  <c r="B505" i="29"/>
  <c r="H504" i="29"/>
  <c r="G504" i="29"/>
  <c r="F504" i="29"/>
  <c r="E504" i="29"/>
  <c r="B504" i="29"/>
  <c r="H503" i="29"/>
  <c r="G503" i="29"/>
  <c r="F503" i="29"/>
  <c r="E503" i="29"/>
  <c r="B503" i="29"/>
  <c r="H502" i="29"/>
  <c r="G502" i="29"/>
  <c r="F502" i="29"/>
  <c r="E502" i="29"/>
  <c r="B502" i="29"/>
  <c r="H501" i="29"/>
  <c r="G501" i="29"/>
  <c r="F501" i="29"/>
  <c r="E501" i="29"/>
  <c r="B501" i="29"/>
  <c r="H500" i="29"/>
  <c r="G500" i="29"/>
  <c r="F500" i="29"/>
  <c r="E500" i="29"/>
  <c r="B500" i="29"/>
  <c r="H499" i="29"/>
  <c r="G499" i="29"/>
  <c r="F499" i="29"/>
  <c r="E499" i="29"/>
  <c r="B499" i="29"/>
  <c r="H498" i="29"/>
  <c r="G498" i="29"/>
  <c r="F498" i="29"/>
  <c r="E498" i="29"/>
  <c r="B498" i="29"/>
  <c r="H497" i="29"/>
  <c r="G497" i="29"/>
  <c r="F497" i="29"/>
  <c r="E497" i="29"/>
  <c r="B497" i="29"/>
  <c r="H496" i="29"/>
  <c r="G496" i="29"/>
  <c r="F496" i="29"/>
  <c r="E496" i="29"/>
  <c r="B496" i="29"/>
  <c r="H495" i="29"/>
  <c r="G495" i="29"/>
  <c r="F495" i="29"/>
  <c r="E495" i="29"/>
  <c r="B495" i="29"/>
  <c r="H494" i="29"/>
  <c r="G494" i="29"/>
  <c r="F494" i="29"/>
  <c r="E494" i="29"/>
  <c r="B494" i="29"/>
  <c r="H493" i="29"/>
  <c r="G493" i="29"/>
  <c r="F493" i="29"/>
  <c r="E493" i="29"/>
  <c r="B493" i="29"/>
  <c r="H492" i="29"/>
  <c r="G492" i="29"/>
  <c r="F492" i="29"/>
  <c r="E492" i="29"/>
  <c r="B492" i="29"/>
  <c r="H491" i="29"/>
  <c r="G491" i="29"/>
  <c r="F491" i="29"/>
  <c r="E491" i="29"/>
  <c r="B491" i="29"/>
  <c r="H490" i="29"/>
  <c r="G490" i="29"/>
  <c r="F490" i="29"/>
  <c r="E490" i="29"/>
  <c r="B490" i="29"/>
  <c r="H489" i="29"/>
  <c r="G489" i="29"/>
  <c r="F489" i="29"/>
  <c r="E489" i="29"/>
  <c r="B489" i="29"/>
  <c r="H488" i="29"/>
  <c r="G488" i="29"/>
  <c r="F488" i="29"/>
  <c r="E488" i="29"/>
  <c r="B488" i="29"/>
  <c r="H487" i="29"/>
  <c r="G487" i="29"/>
  <c r="F487" i="29"/>
  <c r="E487" i="29"/>
  <c r="B487" i="29"/>
  <c r="H486" i="29"/>
  <c r="G486" i="29"/>
  <c r="F486" i="29"/>
  <c r="E486" i="29"/>
  <c r="B486" i="29"/>
  <c r="H485" i="29"/>
  <c r="G485" i="29"/>
  <c r="F485" i="29"/>
  <c r="E485" i="29"/>
  <c r="B485" i="29"/>
  <c r="H484" i="29"/>
  <c r="G484" i="29"/>
  <c r="F484" i="29"/>
  <c r="E484" i="29"/>
  <c r="B484" i="29"/>
  <c r="H483" i="29"/>
  <c r="G483" i="29"/>
  <c r="F483" i="29"/>
  <c r="E483" i="29"/>
  <c r="B483" i="29"/>
  <c r="H482" i="29"/>
  <c r="G482" i="29"/>
  <c r="F482" i="29"/>
  <c r="E482" i="29"/>
  <c r="B482" i="29"/>
  <c r="H481" i="29"/>
  <c r="G481" i="29"/>
  <c r="F481" i="29"/>
  <c r="E481" i="29"/>
  <c r="B481" i="29"/>
  <c r="H480" i="29"/>
  <c r="G480" i="29"/>
  <c r="F480" i="29"/>
  <c r="E480" i="29"/>
  <c r="B480" i="29"/>
  <c r="H479" i="29"/>
  <c r="G479" i="29"/>
  <c r="F479" i="29"/>
  <c r="E479" i="29"/>
  <c r="B479" i="29"/>
  <c r="H478" i="29"/>
  <c r="G478" i="29"/>
  <c r="F478" i="29"/>
  <c r="E478" i="29"/>
  <c r="B478" i="29"/>
  <c r="H477" i="29"/>
  <c r="G477" i="29"/>
  <c r="F477" i="29"/>
  <c r="E477" i="29"/>
  <c r="B477" i="29"/>
  <c r="H476" i="29"/>
  <c r="G476" i="29"/>
  <c r="F476" i="29"/>
  <c r="E476" i="29"/>
  <c r="B476" i="29"/>
  <c r="H475" i="29"/>
  <c r="G475" i="29"/>
  <c r="F475" i="29"/>
  <c r="E475" i="29"/>
  <c r="B475" i="29"/>
  <c r="H474" i="29"/>
  <c r="G474" i="29"/>
  <c r="F474" i="29"/>
  <c r="E474" i="29"/>
  <c r="B474" i="29"/>
  <c r="H473" i="29"/>
  <c r="G473" i="29"/>
  <c r="F473" i="29"/>
  <c r="E473" i="29"/>
  <c r="B473" i="29"/>
  <c r="H472" i="29"/>
  <c r="G472" i="29"/>
  <c r="F472" i="29"/>
  <c r="E472" i="29"/>
  <c r="B472" i="29"/>
  <c r="H471" i="29"/>
  <c r="G471" i="29"/>
  <c r="F471" i="29"/>
  <c r="E471" i="29"/>
  <c r="B471" i="29"/>
  <c r="H470" i="29"/>
  <c r="G470" i="29"/>
  <c r="F470" i="29"/>
  <c r="E470" i="29"/>
  <c r="B470" i="29"/>
  <c r="H469" i="29"/>
  <c r="G469" i="29"/>
  <c r="F469" i="29"/>
  <c r="E469" i="29"/>
  <c r="B469" i="29"/>
  <c r="H468" i="29"/>
  <c r="G468" i="29"/>
  <c r="F468" i="29"/>
  <c r="E468" i="29"/>
  <c r="B468" i="29"/>
  <c r="H467" i="29"/>
  <c r="G467" i="29"/>
  <c r="F467" i="29"/>
  <c r="E467" i="29"/>
  <c r="B467" i="29"/>
  <c r="H466" i="29"/>
  <c r="G466" i="29"/>
  <c r="F466" i="29"/>
  <c r="E466" i="29"/>
  <c r="B466" i="29"/>
  <c r="H465" i="29"/>
  <c r="G465" i="29"/>
  <c r="F465" i="29"/>
  <c r="E465" i="29"/>
  <c r="B465" i="29"/>
  <c r="H464" i="29"/>
  <c r="G464" i="29"/>
  <c r="F464" i="29"/>
  <c r="E464" i="29"/>
  <c r="B464" i="29"/>
  <c r="H463" i="29"/>
  <c r="G463" i="29"/>
  <c r="F463" i="29"/>
  <c r="E463" i="29"/>
  <c r="B463" i="29"/>
  <c r="H462" i="29"/>
  <c r="G462" i="29"/>
  <c r="F462" i="29"/>
  <c r="E462" i="29"/>
  <c r="B462" i="29"/>
  <c r="H461" i="29"/>
  <c r="G461" i="29"/>
  <c r="F461" i="29"/>
  <c r="E461" i="29"/>
  <c r="B461" i="29"/>
  <c r="H460" i="29"/>
  <c r="G460" i="29"/>
  <c r="F460" i="29"/>
  <c r="E460" i="29"/>
  <c r="B460" i="29"/>
  <c r="H459" i="29"/>
  <c r="G459" i="29"/>
  <c r="F459" i="29"/>
  <c r="E459" i="29"/>
  <c r="B459" i="29"/>
  <c r="H458" i="29"/>
  <c r="G458" i="29"/>
  <c r="F458" i="29"/>
  <c r="E458" i="29"/>
  <c r="B458" i="29"/>
  <c r="H457" i="29"/>
  <c r="G457" i="29"/>
  <c r="F457" i="29"/>
  <c r="E457" i="29"/>
  <c r="B457" i="29"/>
  <c r="H456" i="29"/>
  <c r="G456" i="29"/>
  <c r="F456" i="29"/>
  <c r="E456" i="29"/>
  <c r="B456" i="29"/>
  <c r="H455" i="29"/>
  <c r="G455" i="29"/>
  <c r="F455" i="29"/>
  <c r="E455" i="29"/>
  <c r="B455" i="29"/>
  <c r="H454" i="29"/>
  <c r="G454" i="29"/>
  <c r="F454" i="29"/>
  <c r="E454" i="29"/>
  <c r="B454" i="29"/>
  <c r="H453" i="29"/>
  <c r="G453" i="29"/>
  <c r="F453" i="29"/>
  <c r="E453" i="29"/>
  <c r="B453" i="29"/>
  <c r="H452" i="29"/>
  <c r="G452" i="29"/>
  <c r="F452" i="29"/>
  <c r="E452" i="29"/>
  <c r="B452" i="29"/>
  <c r="H451" i="29"/>
  <c r="G451" i="29"/>
  <c r="F451" i="29"/>
  <c r="E451" i="29"/>
  <c r="B451" i="29"/>
  <c r="H450" i="29"/>
  <c r="G450" i="29"/>
  <c r="F450" i="29"/>
  <c r="E450" i="29"/>
  <c r="B450" i="29"/>
  <c r="H449" i="29"/>
  <c r="G449" i="29"/>
  <c r="F449" i="29"/>
  <c r="E449" i="29"/>
  <c r="B449" i="29"/>
  <c r="H448" i="29"/>
  <c r="G448" i="29"/>
  <c r="F448" i="29"/>
  <c r="E448" i="29"/>
  <c r="B448" i="29"/>
  <c r="H447" i="29"/>
  <c r="G447" i="29"/>
  <c r="F447" i="29"/>
  <c r="E447" i="29"/>
  <c r="B447" i="29"/>
  <c r="H446" i="29"/>
  <c r="G446" i="29"/>
  <c r="F446" i="29"/>
  <c r="E446" i="29"/>
  <c r="B446" i="29"/>
  <c r="H445" i="29"/>
  <c r="G445" i="29"/>
  <c r="F445" i="29"/>
  <c r="E445" i="29"/>
  <c r="B445" i="29"/>
  <c r="H444" i="29"/>
  <c r="G444" i="29"/>
  <c r="F444" i="29"/>
  <c r="E444" i="29"/>
  <c r="B444" i="29"/>
  <c r="H443" i="29"/>
  <c r="G443" i="29"/>
  <c r="F443" i="29"/>
  <c r="E443" i="29"/>
  <c r="B443" i="29"/>
  <c r="H442" i="29"/>
  <c r="G442" i="29"/>
  <c r="F442" i="29"/>
  <c r="E442" i="29"/>
  <c r="B442" i="29"/>
  <c r="H441" i="29"/>
  <c r="G441" i="29"/>
  <c r="F441" i="29"/>
  <c r="E441" i="29"/>
  <c r="B441" i="29"/>
  <c r="H440" i="29"/>
  <c r="G440" i="29"/>
  <c r="F440" i="29"/>
  <c r="E440" i="29"/>
  <c r="B440" i="29"/>
  <c r="H439" i="29"/>
  <c r="G439" i="29"/>
  <c r="F439" i="29"/>
  <c r="E439" i="29"/>
  <c r="B439" i="29"/>
  <c r="H438" i="29"/>
  <c r="G438" i="29"/>
  <c r="F438" i="29"/>
  <c r="E438" i="29"/>
  <c r="B438" i="29"/>
  <c r="H437" i="29"/>
  <c r="G437" i="29"/>
  <c r="F437" i="29"/>
  <c r="E437" i="29"/>
  <c r="B437" i="29"/>
  <c r="H436" i="29"/>
  <c r="G436" i="29"/>
  <c r="F436" i="29"/>
  <c r="E436" i="29"/>
  <c r="B436" i="29"/>
  <c r="H435" i="29"/>
  <c r="G435" i="29"/>
  <c r="F435" i="29"/>
  <c r="E435" i="29"/>
  <c r="B435" i="29"/>
  <c r="H434" i="29"/>
  <c r="G434" i="29"/>
  <c r="F434" i="29"/>
  <c r="E434" i="29"/>
  <c r="B434" i="29"/>
  <c r="H433" i="29"/>
  <c r="G433" i="29"/>
  <c r="F433" i="29"/>
  <c r="E433" i="29"/>
  <c r="B433" i="29"/>
  <c r="H432" i="29"/>
  <c r="G432" i="29"/>
  <c r="F432" i="29"/>
  <c r="E432" i="29"/>
  <c r="B432" i="29"/>
  <c r="H431" i="29"/>
  <c r="G431" i="29"/>
  <c r="F431" i="29"/>
  <c r="E431" i="29"/>
  <c r="B431" i="29"/>
  <c r="H430" i="29"/>
  <c r="G430" i="29"/>
  <c r="F430" i="29"/>
  <c r="E430" i="29"/>
  <c r="B430" i="29"/>
  <c r="H429" i="29"/>
  <c r="G429" i="29"/>
  <c r="F429" i="29"/>
  <c r="E429" i="29"/>
  <c r="B429" i="29"/>
  <c r="H428" i="29"/>
  <c r="G428" i="29"/>
  <c r="F428" i="29"/>
  <c r="E428" i="29"/>
  <c r="B428" i="29"/>
  <c r="H427" i="29"/>
  <c r="G427" i="29"/>
  <c r="F427" i="29"/>
  <c r="E427" i="29"/>
  <c r="B427" i="29"/>
  <c r="H426" i="29"/>
  <c r="G426" i="29"/>
  <c r="F426" i="29"/>
  <c r="E426" i="29"/>
  <c r="B426" i="29"/>
  <c r="H425" i="29"/>
  <c r="G425" i="29"/>
  <c r="F425" i="29"/>
  <c r="E425" i="29"/>
  <c r="B425" i="29"/>
  <c r="H424" i="29"/>
  <c r="G424" i="29"/>
  <c r="F424" i="29"/>
  <c r="E424" i="29"/>
  <c r="B424" i="29"/>
  <c r="H423" i="29"/>
  <c r="G423" i="29"/>
  <c r="F423" i="29"/>
  <c r="E423" i="29"/>
  <c r="B423" i="29"/>
  <c r="H422" i="29"/>
  <c r="G422" i="29"/>
  <c r="F422" i="29"/>
  <c r="E422" i="29"/>
  <c r="B422" i="29"/>
  <c r="H421" i="29"/>
  <c r="G421" i="29"/>
  <c r="F421" i="29"/>
  <c r="E421" i="29"/>
  <c r="B421" i="29"/>
  <c r="H420" i="29"/>
  <c r="G420" i="29"/>
  <c r="F420" i="29"/>
  <c r="E420" i="29"/>
  <c r="B420" i="29"/>
  <c r="H419" i="29"/>
  <c r="G419" i="29"/>
  <c r="F419" i="29"/>
  <c r="E419" i="29"/>
  <c r="B419" i="29"/>
  <c r="H418" i="29"/>
  <c r="G418" i="29"/>
  <c r="F418" i="29"/>
  <c r="E418" i="29"/>
  <c r="B418" i="29"/>
  <c r="H417" i="29"/>
  <c r="G417" i="29"/>
  <c r="F417" i="29"/>
  <c r="E417" i="29"/>
  <c r="B417" i="29"/>
  <c r="H416" i="29"/>
  <c r="G416" i="29"/>
  <c r="F416" i="29"/>
  <c r="E416" i="29"/>
  <c r="B416" i="29"/>
  <c r="H415" i="29"/>
  <c r="G415" i="29"/>
  <c r="F415" i="29"/>
  <c r="E415" i="29"/>
  <c r="B415" i="29"/>
  <c r="H414" i="29"/>
  <c r="G414" i="29"/>
  <c r="F414" i="29"/>
  <c r="E414" i="29"/>
  <c r="B414" i="29"/>
  <c r="H413" i="29"/>
  <c r="G413" i="29"/>
  <c r="F413" i="29"/>
  <c r="E413" i="29"/>
  <c r="B413" i="29"/>
  <c r="H412" i="29"/>
  <c r="G412" i="29"/>
  <c r="F412" i="29"/>
  <c r="E412" i="29"/>
  <c r="B412" i="29"/>
  <c r="H411" i="29"/>
  <c r="G411" i="29"/>
  <c r="F411" i="29"/>
  <c r="E411" i="29"/>
  <c r="B411" i="29"/>
  <c r="H410" i="29"/>
  <c r="G410" i="29"/>
  <c r="F410" i="29"/>
  <c r="E410" i="29"/>
  <c r="B410" i="29"/>
  <c r="H409" i="29"/>
  <c r="G409" i="29"/>
  <c r="F409" i="29"/>
  <c r="E409" i="29"/>
  <c r="B409" i="29"/>
  <c r="H408" i="29"/>
  <c r="G408" i="29"/>
  <c r="F408" i="29"/>
  <c r="E408" i="29"/>
  <c r="B408" i="29"/>
  <c r="H407" i="29"/>
  <c r="G407" i="29"/>
  <c r="F407" i="29"/>
  <c r="E407" i="29"/>
  <c r="B407" i="29"/>
  <c r="H406" i="29"/>
  <c r="G406" i="29"/>
  <c r="F406" i="29"/>
  <c r="E406" i="29"/>
  <c r="B406" i="29"/>
  <c r="H405" i="29"/>
  <c r="G405" i="29"/>
  <c r="F405" i="29"/>
  <c r="E405" i="29"/>
  <c r="B405" i="29"/>
  <c r="H404" i="29"/>
  <c r="G404" i="29"/>
  <c r="F404" i="29"/>
  <c r="E404" i="29"/>
  <c r="B404" i="29"/>
  <c r="H403" i="29"/>
  <c r="G403" i="29"/>
  <c r="F403" i="29"/>
  <c r="E403" i="29"/>
  <c r="B403" i="29"/>
  <c r="H402" i="29"/>
  <c r="G402" i="29"/>
  <c r="F402" i="29"/>
  <c r="E402" i="29"/>
  <c r="B402" i="29"/>
  <c r="H401" i="29"/>
  <c r="G401" i="29"/>
  <c r="F401" i="29"/>
  <c r="E401" i="29"/>
  <c r="B401" i="29"/>
  <c r="H400" i="29"/>
  <c r="G400" i="29"/>
  <c r="F400" i="29"/>
  <c r="E400" i="29"/>
  <c r="B400" i="29"/>
  <c r="H399" i="29"/>
  <c r="G399" i="29"/>
  <c r="F399" i="29"/>
  <c r="E399" i="29"/>
  <c r="B399" i="29"/>
  <c r="H398" i="29"/>
  <c r="G398" i="29"/>
  <c r="F398" i="29"/>
  <c r="E398" i="29"/>
  <c r="B398" i="29"/>
  <c r="H397" i="29"/>
  <c r="G397" i="29"/>
  <c r="F397" i="29"/>
  <c r="E397" i="29"/>
  <c r="B397" i="29"/>
  <c r="H396" i="29"/>
  <c r="G396" i="29"/>
  <c r="F396" i="29"/>
  <c r="E396" i="29"/>
  <c r="B396" i="29"/>
  <c r="H395" i="29"/>
  <c r="G395" i="29"/>
  <c r="F395" i="29"/>
  <c r="E395" i="29"/>
  <c r="B395" i="29"/>
  <c r="H394" i="29"/>
  <c r="G394" i="29"/>
  <c r="F394" i="29"/>
  <c r="E394" i="29"/>
  <c r="B394" i="29"/>
  <c r="H393" i="29"/>
  <c r="G393" i="29"/>
  <c r="F393" i="29"/>
  <c r="E393" i="29"/>
  <c r="B393" i="29"/>
  <c r="H392" i="29"/>
  <c r="G392" i="29"/>
  <c r="F392" i="29"/>
  <c r="E392" i="29"/>
  <c r="B392" i="29"/>
  <c r="H391" i="29"/>
  <c r="G391" i="29"/>
  <c r="F391" i="29"/>
  <c r="E391" i="29"/>
  <c r="B391" i="29"/>
  <c r="H390" i="29"/>
  <c r="G390" i="29"/>
  <c r="F390" i="29"/>
  <c r="E390" i="29"/>
  <c r="B390" i="29"/>
  <c r="H389" i="29"/>
  <c r="G389" i="29"/>
  <c r="F389" i="29"/>
  <c r="E389" i="29"/>
  <c r="B389" i="29"/>
  <c r="H388" i="29"/>
  <c r="G388" i="29"/>
  <c r="F388" i="29"/>
  <c r="E388" i="29"/>
  <c r="B388" i="29"/>
  <c r="H387" i="29"/>
  <c r="G387" i="29"/>
  <c r="F387" i="29"/>
  <c r="E387" i="29"/>
  <c r="B387" i="29"/>
  <c r="H386" i="29"/>
  <c r="G386" i="29"/>
  <c r="F386" i="29"/>
  <c r="E386" i="29"/>
  <c r="B386" i="29"/>
  <c r="H385" i="29"/>
  <c r="G385" i="29"/>
  <c r="F385" i="29"/>
  <c r="E385" i="29"/>
  <c r="B385" i="29"/>
  <c r="H384" i="29"/>
  <c r="G384" i="29"/>
  <c r="F384" i="29"/>
  <c r="E384" i="29"/>
  <c r="B384" i="29"/>
  <c r="H383" i="29"/>
  <c r="G383" i="29"/>
  <c r="F383" i="29"/>
  <c r="E383" i="29"/>
  <c r="B383" i="29"/>
  <c r="H382" i="29"/>
  <c r="G382" i="29"/>
  <c r="F382" i="29"/>
  <c r="E382" i="29"/>
  <c r="B382" i="29"/>
  <c r="H381" i="29"/>
  <c r="G381" i="29"/>
  <c r="F381" i="29"/>
  <c r="E381" i="29"/>
  <c r="B381" i="29"/>
  <c r="H380" i="29"/>
  <c r="G380" i="29"/>
  <c r="F380" i="29"/>
  <c r="E380" i="29"/>
  <c r="B380" i="29"/>
  <c r="H379" i="29"/>
  <c r="G379" i="29"/>
  <c r="F379" i="29"/>
  <c r="E379" i="29"/>
  <c r="B379" i="29"/>
  <c r="H378" i="29"/>
  <c r="G378" i="29"/>
  <c r="F378" i="29"/>
  <c r="E378" i="29"/>
  <c r="B378" i="29"/>
  <c r="H377" i="29"/>
  <c r="G377" i="29"/>
  <c r="F377" i="29"/>
  <c r="E377" i="29"/>
  <c r="B377" i="29"/>
  <c r="H376" i="29"/>
  <c r="G376" i="29"/>
  <c r="F376" i="29"/>
  <c r="E376" i="29"/>
  <c r="B376" i="29"/>
  <c r="H375" i="29"/>
  <c r="G375" i="29"/>
  <c r="F375" i="29"/>
  <c r="E375" i="29"/>
  <c r="B375" i="29"/>
  <c r="H374" i="29"/>
  <c r="G374" i="29"/>
  <c r="F374" i="29"/>
  <c r="E374" i="29"/>
  <c r="B374" i="29"/>
  <c r="H373" i="29"/>
  <c r="G373" i="29"/>
  <c r="F373" i="29"/>
  <c r="E373" i="29"/>
  <c r="B373" i="29"/>
  <c r="H372" i="29"/>
  <c r="G372" i="29"/>
  <c r="F372" i="29"/>
  <c r="E372" i="29"/>
  <c r="B372" i="29"/>
  <c r="H371" i="29"/>
  <c r="G371" i="29"/>
  <c r="F371" i="29"/>
  <c r="E371" i="29"/>
  <c r="B371" i="29"/>
  <c r="H370" i="29"/>
  <c r="G370" i="29"/>
  <c r="F370" i="29"/>
  <c r="E370" i="29"/>
  <c r="B370" i="29"/>
  <c r="H369" i="29"/>
  <c r="G369" i="29"/>
  <c r="F369" i="29"/>
  <c r="E369" i="29"/>
  <c r="B369" i="29"/>
  <c r="H368" i="29"/>
  <c r="G368" i="29"/>
  <c r="F368" i="29"/>
  <c r="E368" i="29"/>
  <c r="B368" i="29"/>
  <c r="H367" i="29"/>
  <c r="G367" i="29"/>
  <c r="F367" i="29"/>
  <c r="E367" i="29"/>
  <c r="B367" i="29"/>
  <c r="H366" i="29"/>
  <c r="G366" i="29"/>
  <c r="F366" i="29"/>
  <c r="E366" i="29"/>
  <c r="B366" i="29"/>
  <c r="H365" i="29"/>
  <c r="G365" i="29"/>
  <c r="F365" i="29"/>
  <c r="E365" i="29"/>
  <c r="B365" i="29"/>
  <c r="H364" i="29"/>
  <c r="G364" i="29"/>
  <c r="F364" i="29"/>
  <c r="E364" i="29"/>
  <c r="B364" i="29"/>
  <c r="H363" i="29"/>
  <c r="G363" i="29"/>
  <c r="F363" i="29"/>
  <c r="E363" i="29"/>
  <c r="B363" i="29"/>
  <c r="H362" i="29"/>
  <c r="G362" i="29"/>
  <c r="F362" i="29"/>
  <c r="E362" i="29"/>
  <c r="B362" i="29"/>
  <c r="H361" i="29"/>
  <c r="G361" i="29"/>
  <c r="F361" i="29"/>
  <c r="E361" i="29"/>
  <c r="B361" i="29"/>
  <c r="H360" i="29"/>
  <c r="G360" i="29"/>
  <c r="F360" i="29"/>
  <c r="E360" i="29"/>
  <c r="B360" i="29"/>
  <c r="H359" i="29"/>
  <c r="G359" i="29"/>
  <c r="F359" i="29"/>
  <c r="E359" i="29"/>
  <c r="B359" i="29"/>
  <c r="H358" i="29"/>
  <c r="G358" i="29"/>
  <c r="F358" i="29"/>
  <c r="E358" i="29"/>
  <c r="B358" i="29"/>
  <c r="H357" i="29"/>
  <c r="G357" i="29"/>
  <c r="F357" i="29"/>
  <c r="E357" i="29"/>
  <c r="B357" i="29"/>
  <c r="H356" i="29"/>
  <c r="G356" i="29"/>
  <c r="F356" i="29"/>
  <c r="E356" i="29"/>
  <c r="B356" i="29"/>
  <c r="H355" i="29"/>
  <c r="G355" i="29"/>
  <c r="F355" i="29"/>
  <c r="E355" i="29"/>
  <c r="B355" i="29"/>
  <c r="H354" i="29"/>
  <c r="G354" i="29"/>
  <c r="F354" i="29"/>
  <c r="E354" i="29"/>
  <c r="B354" i="29"/>
  <c r="H353" i="29"/>
  <c r="G353" i="29"/>
  <c r="F353" i="29"/>
  <c r="E353" i="29"/>
  <c r="B353" i="29"/>
  <c r="H352" i="29"/>
  <c r="G352" i="29"/>
  <c r="F352" i="29"/>
  <c r="E352" i="29"/>
  <c r="B352" i="29"/>
  <c r="H351" i="29"/>
  <c r="G351" i="29"/>
  <c r="F351" i="29"/>
  <c r="E351" i="29"/>
  <c r="B351" i="29"/>
  <c r="H350" i="29"/>
  <c r="G350" i="29"/>
  <c r="F350" i="29"/>
  <c r="E350" i="29"/>
  <c r="B350" i="29"/>
  <c r="H349" i="29"/>
  <c r="G349" i="29"/>
  <c r="F349" i="29"/>
  <c r="E349" i="29"/>
  <c r="B349" i="29"/>
  <c r="H348" i="29"/>
  <c r="G348" i="29"/>
  <c r="F348" i="29"/>
  <c r="E348" i="29"/>
  <c r="B348" i="29"/>
  <c r="H347" i="29"/>
  <c r="G347" i="29"/>
  <c r="F347" i="29"/>
  <c r="E347" i="29"/>
  <c r="B347" i="29"/>
  <c r="H346" i="29"/>
  <c r="G346" i="29"/>
  <c r="F346" i="29"/>
  <c r="E346" i="29"/>
  <c r="B346" i="29"/>
  <c r="H345" i="29"/>
  <c r="G345" i="29"/>
  <c r="F345" i="29"/>
  <c r="E345" i="29"/>
  <c r="B345" i="29"/>
  <c r="H344" i="29"/>
  <c r="G344" i="29"/>
  <c r="F344" i="29"/>
  <c r="E344" i="29"/>
  <c r="B344" i="29"/>
  <c r="H343" i="29"/>
  <c r="G343" i="29"/>
  <c r="F343" i="29"/>
  <c r="E343" i="29"/>
  <c r="B343" i="29"/>
  <c r="H342" i="29"/>
  <c r="G342" i="29"/>
  <c r="F342" i="29"/>
  <c r="E342" i="29"/>
  <c r="B342" i="29"/>
  <c r="H341" i="29"/>
  <c r="G341" i="29"/>
  <c r="F341" i="29"/>
  <c r="E341" i="29"/>
  <c r="B341" i="29"/>
  <c r="H340" i="29"/>
  <c r="G340" i="29"/>
  <c r="F340" i="29"/>
  <c r="E340" i="29"/>
  <c r="B340" i="29"/>
  <c r="H339" i="29"/>
  <c r="G339" i="29"/>
  <c r="F339" i="29"/>
  <c r="E339" i="29"/>
  <c r="B339" i="29"/>
  <c r="H338" i="29"/>
  <c r="G338" i="29"/>
  <c r="F338" i="29"/>
  <c r="E338" i="29"/>
  <c r="B338" i="29"/>
  <c r="H337" i="29"/>
  <c r="G337" i="29"/>
  <c r="F337" i="29"/>
  <c r="E337" i="29"/>
  <c r="B337" i="29"/>
  <c r="H336" i="29"/>
  <c r="G336" i="29"/>
  <c r="F336" i="29"/>
  <c r="E336" i="29"/>
  <c r="B336" i="29"/>
  <c r="H335" i="29"/>
  <c r="G335" i="29"/>
  <c r="F335" i="29"/>
  <c r="E335" i="29"/>
  <c r="B335" i="29"/>
  <c r="H334" i="29"/>
  <c r="G334" i="29"/>
  <c r="F334" i="29"/>
  <c r="E334" i="29"/>
  <c r="B334" i="29"/>
  <c r="H333" i="29"/>
  <c r="G333" i="29"/>
  <c r="F333" i="29"/>
  <c r="E333" i="29"/>
  <c r="B333" i="29"/>
  <c r="H332" i="29"/>
  <c r="G332" i="29"/>
  <c r="F332" i="29"/>
  <c r="E332" i="29"/>
  <c r="B332" i="29"/>
  <c r="H331" i="29"/>
  <c r="G331" i="29"/>
  <c r="F331" i="29"/>
  <c r="E331" i="29"/>
  <c r="B331" i="29"/>
  <c r="H330" i="29"/>
  <c r="G330" i="29"/>
  <c r="F330" i="29"/>
  <c r="E330" i="29"/>
  <c r="B330" i="29"/>
  <c r="H329" i="29"/>
  <c r="G329" i="29"/>
  <c r="F329" i="29"/>
  <c r="E329" i="29"/>
  <c r="B329" i="29"/>
  <c r="H328" i="29"/>
  <c r="G328" i="29"/>
  <c r="F328" i="29"/>
  <c r="E328" i="29"/>
  <c r="B328" i="29"/>
  <c r="H327" i="29"/>
  <c r="G327" i="29"/>
  <c r="F327" i="29"/>
  <c r="E327" i="29"/>
  <c r="B327" i="29"/>
  <c r="H326" i="29"/>
  <c r="G326" i="29"/>
  <c r="F326" i="29"/>
  <c r="E326" i="29"/>
  <c r="B326" i="29"/>
  <c r="H325" i="29"/>
  <c r="G325" i="29"/>
  <c r="F325" i="29"/>
  <c r="E325" i="29"/>
  <c r="B325" i="29"/>
  <c r="H324" i="29"/>
  <c r="G324" i="29"/>
  <c r="F324" i="29"/>
  <c r="E324" i="29"/>
  <c r="B324" i="29"/>
  <c r="H323" i="29"/>
  <c r="G323" i="29"/>
  <c r="F323" i="29"/>
  <c r="E323" i="29"/>
  <c r="B323" i="29"/>
  <c r="H322" i="29"/>
  <c r="G322" i="29"/>
  <c r="F322" i="29"/>
  <c r="E322" i="29"/>
  <c r="B322" i="29"/>
  <c r="H321" i="29"/>
  <c r="G321" i="29"/>
  <c r="F321" i="29"/>
  <c r="E321" i="29"/>
  <c r="B321" i="29"/>
  <c r="H320" i="29"/>
  <c r="G320" i="29"/>
  <c r="F320" i="29"/>
  <c r="E320" i="29"/>
  <c r="B320" i="29"/>
  <c r="H319" i="29"/>
  <c r="G319" i="29"/>
  <c r="F319" i="29"/>
  <c r="E319" i="29"/>
  <c r="B319" i="29"/>
  <c r="H318" i="29"/>
  <c r="G318" i="29"/>
  <c r="F318" i="29"/>
  <c r="E318" i="29"/>
  <c r="B318" i="29"/>
  <c r="H317" i="29"/>
  <c r="G317" i="29"/>
  <c r="F317" i="29"/>
  <c r="E317" i="29"/>
  <c r="B317" i="29"/>
  <c r="H316" i="29"/>
  <c r="G316" i="29"/>
  <c r="F316" i="29"/>
  <c r="E316" i="29"/>
  <c r="B316" i="29"/>
  <c r="H315" i="29"/>
  <c r="G315" i="29"/>
  <c r="F315" i="29"/>
  <c r="E315" i="29"/>
  <c r="B315" i="29"/>
  <c r="H314" i="29"/>
  <c r="G314" i="29"/>
  <c r="F314" i="29"/>
  <c r="E314" i="29"/>
  <c r="B314" i="29"/>
  <c r="H313" i="29"/>
  <c r="G313" i="29"/>
  <c r="F313" i="29"/>
  <c r="E313" i="29"/>
  <c r="B313" i="29"/>
  <c r="H312" i="29"/>
  <c r="G312" i="29"/>
  <c r="F312" i="29"/>
  <c r="E312" i="29"/>
  <c r="B312" i="29"/>
  <c r="H311" i="29"/>
  <c r="G311" i="29"/>
  <c r="F311" i="29"/>
  <c r="E311" i="29"/>
  <c r="B311" i="29"/>
  <c r="H310" i="29"/>
  <c r="G310" i="29"/>
  <c r="F310" i="29"/>
  <c r="E310" i="29"/>
  <c r="B310" i="29"/>
  <c r="H309" i="29"/>
  <c r="G309" i="29"/>
  <c r="F309" i="29"/>
  <c r="E309" i="29"/>
  <c r="B309" i="29"/>
  <c r="H308" i="29"/>
  <c r="G308" i="29"/>
  <c r="F308" i="29"/>
  <c r="E308" i="29"/>
  <c r="B308" i="29"/>
  <c r="H307" i="29"/>
  <c r="G307" i="29"/>
  <c r="F307" i="29"/>
  <c r="E307" i="29"/>
  <c r="B307" i="29"/>
  <c r="H306" i="29"/>
  <c r="G306" i="29"/>
  <c r="F306" i="29"/>
  <c r="E306" i="29"/>
  <c r="B306" i="29"/>
  <c r="H305" i="29"/>
  <c r="G305" i="29"/>
  <c r="F305" i="29"/>
  <c r="E305" i="29"/>
  <c r="B305" i="29"/>
  <c r="H304" i="29"/>
  <c r="G304" i="29"/>
  <c r="F304" i="29"/>
  <c r="E304" i="29"/>
  <c r="B304" i="29"/>
  <c r="H303" i="29"/>
  <c r="G303" i="29"/>
  <c r="F303" i="29"/>
  <c r="E303" i="29"/>
  <c r="B303" i="29"/>
  <c r="H302" i="29"/>
  <c r="G302" i="29"/>
  <c r="F302" i="29"/>
  <c r="E302" i="29"/>
  <c r="B302" i="29"/>
  <c r="H301" i="29"/>
  <c r="G301" i="29"/>
  <c r="F301" i="29"/>
  <c r="E301" i="29"/>
  <c r="B301" i="29"/>
  <c r="H300" i="29"/>
  <c r="G300" i="29"/>
  <c r="F300" i="29"/>
  <c r="E300" i="29"/>
  <c r="B300" i="29"/>
  <c r="H299" i="29"/>
  <c r="G299" i="29"/>
  <c r="F299" i="29"/>
  <c r="E299" i="29"/>
  <c r="B299" i="29"/>
  <c r="H298" i="29"/>
  <c r="G298" i="29"/>
  <c r="F298" i="29"/>
  <c r="E298" i="29"/>
  <c r="B298" i="29"/>
  <c r="H297" i="29"/>
  <c r="G297" i="29"/>
  <c r="F297" i="29"/>
  <c r="E297" i="29"/>
  <c r="B297" i="29"/>
  <c r="H296" i="29"/>
  <c r="G296" i="29"/>
  <c r="F296" i="29"/>
  <c r="E296" i="29"/>
  <c r="B296" i="29"/>
  <c r="H295" i="29"/>
  <c r="G295" i="29"/>
  <c r="F295" i="29"/>
  <c r="E295" i="29"/>
  <c r="B295" i="29"/>
  <c r="H294" i="29"/>
  <c r="G294" i="29"/>
  <c r="F294" i="29"/>
  <c r="E294" i="29"/>
  <c r="B294" i="29"/>
  <c r="H293" i="29"/>
  <c r="G293" i="29"/>
  <c r="F293" i="29"/>
  <c r="E293" i="29"/>
  <c r="B293" i="29"/>
  <c r="H292" i="29"/>
  <c r="G292" i="29"/>
  <c r="F292" i="29"/>
  <c r="E292" i="29"/>
  <c r="B292" i="29"/>
  <c r="H291" i="29"/>
  <c r="G291" i="29"/>
  <c r="F291" i="29"/>
  <c r="E291" i="29"/>
  <c r="B291" i="29"/>
  <c r="H290" i="29"/>
  <c r="G290" i="29"/>
  <c r="F290" i="29"/>
  <c r="E290" i="29"/>
  <c r="B290" i="29"/>
  <c r="H289" i="29"/>
  <c r="G289" i="29"/>
  <c r="F289" i="29"/>
  <c r="E289" i="29"/>
  <c r="B289" i="29"/>
  <c r="H288" i="29"/>
  <c r="G288" i="29"/>
  <c r="F288" i="29"/>
  <c r="E288" i="29"/>
  <c r="B288" i="29"/>
  <c r="H287" i="29"/>
  <c r="G287" i="29"/>
  <c r="F287" i="29"/>
  <c r="E287" i="29"/>
  <c r="B287" i="29"/>
  <c r="H286" i="29"/>
  <c r="G286" i="29"/>
  <c r="F286" i="29"/>
  <c r="E286" i="29"/>
  <c r="B286" i="29"/>
  <c r="H285" i="29"/>
  <c r="G285" i="29"/>
  <c r="F285" i="29"/>
  <c r="E285" i="29"/>
  <c r="B285" i="29"/>
  <c r="H284" i="29"/>
  <c r="G284" i="29"/>
  <c r="F284" i="29"/>
  <c r="E284" i="29"/>
  <c r="B284" i="29"/>
  <c r="H283" i="29"/>
  <c r="G283" i="29"/>
  <c r="F283" i="29"/>
  <c r="E283" i="29"/>
  <c r="B283" i="29"/>
  <c r="H282" i="29"/>
  <c r="G282" i="29"/>
  <c r="F282" i="29"/>
  <c r="E282" i="29"/>
  <c r="B282" i="29"/>
  <c r="H281" i="29"/>
  <c r="G281" i="29"/>
  <c r="F281" i="29"/>
  <c r="E281" i="29"/>
  <c r="B281" i="29"/>
  <c r="H280" i="29"/>
  <c r="G280" i="29"/>
  <c r="F280" i="29"/>
  <c r="E280" i="29"/>
  <c r="B280" i="29"/>
  <c r="H279" i="29"/>
  <c r="G279" i="29"/>
  <c r="F279" i="29"/>
  <c r="E279" i="29"/>
  <c r="B279" i="29"/>
  <c r="H278" i="29"/>
  <c r="G278" i="29"/>
  <c r="F278" i="29"/>
  <c r="E278" i="29"/>
  <c r="B278" i="29"/>
  <c r="H277" i="29"/>
  <c r="G277" i="29"/>
  <c r="F277" i="29"/>
  <c r="E277" i="29"/>
  <c r="B277" i="29"/>
  <c r="H276" i="29"/>
  <c r="G276" i="29"/>
  <c r="F276" i="29"/>
  <c r="E276" i="29"/>
  <c r="B276" i="29"/>
  <c r="H275" i="29"/>
  <c r="G275" i="29"/>
  <c r="F275" i="29"/>
  <c r="E275" i="29"/>
  <c r="B275" i="29"/>
  <c r="H274" i="29"/>
  <c r="G274" i="29"/>
  <c r="F274" i="29"/>
  <c r="E274" i="29"/>
  <c r="B274" i="29"/>
  <c r="H273" i="29"/>
  <c r="G273" i="29"/>
  <c r="F273" i="29"/>
  <c r="E273" i="29"/>
  <c r="B273" i="29"/>
  <c r="H272" i="29"/>
  <c r="G272" i="29"/>
  <c r="F272" i="29"/>
  <c r="E272" i="29"/>
  <c r="B272" i="29"/>
  <c r="H271" i="29"/>
  <c r="G271" i="29"/>
  <c r="F271" i="29"/>
  <c r="E271" i="29"/>
  <c r="B271" i="29"/>
  <c r="H270" i="29"/>
  <c r="G270" i="29"/>
  <c r="F270" i="29"/>
  <c r="E270" i="29"/>
  <c r="B270" i="29"/>
  <c r="H269" i="29"/>
  <c r="G269" i="29"/>
  <c r="F269" i="29"/>
  <c r="E269" i="29"/>
  <c r="B269" i="29"/>
  <c r="H268" i="29"/>
  <c r="G268" i="29"/>
  <c r="F268" i="29"/>
  <c r="E268" i="29"/>
  <c r="B268" i="29"/>
  <c r="H267" i="29"/>
  <c r="G267" i="29"/>
  <c r="F267" i="29"/>
  <c r="E267" i="29"/>
  <c r="B267" i="29"/>
  <c r="H266" i="29"/>
  <c r="G266" i="29"/>
  <c r="F266" i="29"/>
  <c r="E266" i="29"/>
  <c r="B266" i="29"/>
  <c r="H265" i="29"/>
  <c r="G265" i="29"/>
  <c r="F265" i="29"/>
  <c r="E265" i="29"/>
  <c r="B265" i="29"/>
  <c r="H264" i="29"/>
  <c r="G264" i="29"/>
  <c r="F264" i="29"/>
  <c r="E264" i="29"/>
  <c r="B264" i="29"/>
  <c r="H263" i="29"/>
  <c r="G263" i="29"/>
  <c r="F263" i="29"/>
  <c r="E263" i="29"/>
  <c r="B263" i="29"/>
  <c r="H262" i="29"/>
  <c r="G262" i="29"/>
  <c r="F262" i="29"/>
  <c r="E262" i="29"/>
  <c r="B262" i="29"/>
  <c r="H261" i="29"/>
  <c r="G261" i="29"/>
  <c r="F261" i="29"/>
  <c r="E261" i="29"/>
  <c r="B261" i="29"/>
  <c r="H260" i="29"/>
  <c r="G260" i="29"/>
  <c r="F260" i="29"/>
  <c r="E260" i="29"/>
  <c r="B260" i="29"/>
  <c r="H259" i="29"/>
  <c r="G259" i="29"/>
  <c r="F259" i="29"/>
  <c r="E259" i="29"/>
  <c r="B259" i="29"/>
  <c r="H258" i="29"/>
  <c r="G258" i="29"/>
  <c r="F258" i="29"/>
  <c r="E258" i="29"/>
  <c r="B258" i="29"/>
  <c r="H257" i="29"/>
  <c r="G257" i="29"/>
  <c r="F257" i="29"/>
  <c r="E257" i="29"/>
  <c r="B257" i="29"/>
  <c r="H256" i="29"/>
  <c r="G256" i="29"/>
  <c r="F256" i="29"/>
  <c r="E256" i="29"/>
  <c r="B256" i="29"/>
  <c r="H255" i="29"/>
  <c r="G255" i="29"/>
  <c r="F255" i="29"/>
  <c r="E255" i="29"/>
  <c r="B255" i="29"/>
  <c r="H254" i="29"/>
  <c r="G254" i="29"/>
  <c r="F254" i="29"/>
  <c r="E254" i="29"/>
  <c r="B254" i="29"/>
  <c r="H253" i="29"/>
  <c r="G253" i="29"/>
  <c r="F253" i="29"/>
  <c r="E253" i="29"/>
  <c r="B253" i="29"/>
  <c r="H252" i="29"/>
  <c r="G252" i="29"/>
  <c r="F252" i="29"/>
  <c r="E252" i="29"/>
  <c r="B252" i="29"/>
  <c r="H251" i="29"/>
  <c r="G251" i="29"/>
  <c r="F251" i="29"/>
  <c r="E251" i="29"/>
  <c r="B251" i="29"/>
  <c r="H250" i="29"/>
  <c r="G250" i="29"/>
  <c r="F250" i="29"/>
  <c r="E250" i="29"/>
  <c r="B250" i="29"/>
  <c r="H249" i="29"/>
  <c r="G249" i="29"/>
  <c r="F249" i="29"/>
  <c r="E249" i="29"/>
  <c r="B249" i="29"/>
  <c r="H248" i="29"/>
  <c r="G248" i="29"/>
  <c r="F248" i="29"/>
  <c r="E248" i="29"/>
  <c r="B248" i="29"/>
  <c r="H247" i="29"/>
  <c r="G247" i="29"/>
  <c r="F247" i="29"/>
  <c r="E247" i="29"/>
  <c r="B247" i="29"/>
  <c r="H246" i="29"/>
  <c r="G246" i="29"/>
  <c r="F246" i="29"/>
  <c r="E246" i="29"/>
  <c r="B246" i="29"/>
  <c r="H245" i="29"/>
  <c r="G245" i="29"/>
  <c r="F245" i="29"/>
  <c r="E245" i="29"/>
  <c r="B245" i="29"/>
  <c r="H244" i="29"/>
  <c r="G244" i="29"/>
  <c r="F244" i="29"/>
  <c r="E244" i="29"/>
  <c r="B244" i="29"/>
  <c r="H243" i="29"/>
  <c r="G243" i="29"/>
  <c r="F243" i="29"/>
  <c r="E243" i="29"/>
  <c r="B243" i="29"/>
  <c r="H242" i="29"/>
  <c r="G242" i="29"/>
  <c r="F242" i="29"/>
  <c r="E242" i="29"/>
  <c r="B242" i="29"/>
  <c r="H241" i="29"/>
  <c r="G241" i="29"/>
  <c r="F241" i="29"/>
  <c r="E241" i="29"/>
  <c r="B241" i="29"/>
  <c r="H240" i="29"/>
  <c r="G240" i="29"/>
  <c r="F240" i="29"/>
  <c r="E240" i="29"/>
  <c r="B240" i="29"/>
  <c r="H239" i="29"/>
  <c r="G239" i="29"/>
  <c r="F239" i="29"/>
  <c r="E239" i="29"/>
  <c r="B239" i="29"/>
  <c r="H238" i="29"/>
  <c r="G238" i="29"/>
  <c r="F238" i="29"/>
  <c r="E238" i="29"/>
  <c r="B238" i="29"/>
  <c r="H237" i="29"/>
  <c r="G237" i="29"/>
  <c r="F237" i="29"/>
  <c r="E237" i="29"/>
  <c r="B237" i="29"/>
  <c r="H236" i="29"/>
  <c r="G236" i="29"/>
  <c r="F236" i="29"/>
  <c r="E236" i="29"/>
  <c r="B236" i="29"/>
  <c r="H235" i="29"/>
  <c r="G235" i="29"/>
  <c r="F235" i="29"/>
  <c r="E235" i="29"/>
  <c r="B235" i="29"/>
  <c r="H234" i="29"/>
  <c r="G234" i="29"/>
  <c r="F234" i="29"/>
  <c r="E234" i="29"/>
  <c r="B234" i="29"/>
  <c r="H233" i="29"/>
  <c r="G233" i="29"/>
  <c r="F233" i="29"/>
  <c r="E233" i="29"/>
  <c r="B233" i="29"/>
  <c r="H232" i="29"/>
  <c r="G232" i="29"/>
  <c r="F232" i="29"/>
  <c r="E232" i="29"/>
  <c r="B232" i="29"/>
  <c r="H231" i="29"/>
  <c r="G231" i="29"/>
  <c r="F231" i="29"/>
  <c r="E231" i="29"/>
  <c r="B231" i="29"/>
  <c r="H230" i="29"/>
  <c r="G230" i="29"/>
  <c r="F230" i="29"/>
  <c r="E230" i="29"/>
  <c r="B230" i="29"/>
  <c r="H229" i="29"/>
  <c r="G229" i="29"/>
  <c r="F229" i="29"/>
  <c r="E229" i="29"/>
  <c r="B229" i="29"/>
  <c r="H228" i="29"/>
  <c r="G228" i="29"/>
  <c r="F228" i="29"/>
  <c r="E228" i="29"/>
  <c r="B228" i="29"/>
  <c r="H227" i="29"/>
  <c r="G227" i="29"/>
  <c r="F227" i="29"/>
  <c r="E227" i="29"/>
  <c r="B227" i="29"/>
  <c r="H226" i="29"/>
  <c r="G226" i="29"/>
  <c r="F226" i="29"/>
  <c r="E226" i="29"/>
  <c r="B226" i="29"/>
  <c r="H225" i="29"/>
  <c r="G225" i="29"/>
  <c r="F225" i="29"/>
  <c r="E225" i="29"/>
  <c r="B225" i="29"/>
  <c r="H224" i="29"/>
  <c r="G224" i="29"/>
  <c r="F224" i="29"/>
  <c r="E224" i="29"/>
  <c r="B224" i="29"/>
  <c r="H223" i="29"/>
  <c r="G223" i="29"/>
  <c r="F223" i="29"/>
  <c r="E223" i="29"/>
  <c r="B223" i="29"/>
  <c r="H222" i="29"/>
  <c r="G222" i="29"/>
  <c r="F222" i="29"/>
  <c r="E222" i="29"/>
  <c r="B222" i="29"/>
  <c r="H221" i="29"/>
  <c r="G221" i="29"/>
  <c r="F221" i="29"/>
  <c r="E221" i="29"/>
  <c r="B221" i="29"/>
  <c r="H220" i="29"/>
  <c r="G220" i="29"/>
  <c r="F220" i="29"/>
  <c r="E220" i="29"/>
  <c r="B220" i="29"/>
  <c r="H219" i="29"/>
  <c r="G219" i="29"/>
  <c r="F219" i="29"/>
  <c r="E219" i="29"/>
  <c r="B219" i="29"/>
  <c r="H218" i="29"/>
  <c r="G218" i="29"/>
  <c r="F218" i="29"/>
  <c r="E218" i="29"/>
  <c r="B218" i="29"/>
  <c r="H217" i="29"/>
  <c r="G217" i="29"/>
  <c r="F217" i="29"/>
  <c r="E217" i="29"/>
  <c r="B217" i="29"/>
  <c r="H216" i="29"/>
  <c r="G216" i="29"/>
  <c r="F216" i="29"/>
  <c r="E216" i="29"/>
  <c r="B216" i="29"/>
  <c r="H215" i="29"/>
  <c r="G215" i="29"/>
  <c r="F215" i="29"/>
  <c r="E215" i="29"/>
  <c r="B215" i="29"/>
  <c r="H214" i="29"/>
  <c r="G214" i="29"/>
  <c r="F214" i="29"/>
  <c r="E214" i="29"/>
  <c r="B214" i="29"/>
  <c r="H213" i="29"/>
  <c r="G213" i="29"/>
  <c r="F213" i="29"/>
  <c r="E213" i="29"/>
  <c r="B213" i="29"/>
  <c r="H212" i="29"/>
  <c r="G212" i="29"/>
  <c r="F212" i="29"/>
  <c r="E212" i="29"/>
  <c r="B212" i="29"/>
  <c r="H211" i="29"/>
  <c r="G211" i="29"/>
  <c r="F211" i="29"/>
  <c r="E211" i="29"/>
  <c r="B211" i="29"/>
  <c r="H210" i="29"/>
  <c r="G210" i="29"/>
  <c r="F210" i="29"/>
  <c r="E210" i="29"/>
  <c r="B210" i="29"/>
  <c r="H209" i="29"/>
  <c r="G209" i="29"/>
  <c r="F209" i="29"/>
  <c r="E209" i="29"/>
  <c r="B209" i="29"/>
  <c r="H208" i="29"/>
  <c r="G208" i="29"/>
  <c r="F208" i="29"/>
  <c r="E208" i="29"/>
  <c r="B208" i="29"/>
  <c r="H207" i="29"/>
  <c r="G207" i="29"/>
  <c r="F207" i="29"/>
  <c r="E207" i="29"/>
  <c r="B207" i="29"/>
  <c r="H206" i="29"/>
  <c r="G206" i="29"/>
  <c r="F206" i="29"/>
  <c r="E206" i="29"/>
  <c r="B206" i="29"/>
  <c r="H205" i="29"/>
  <c r="G205" i="29"/>
  <c r="F205" i="29"/>
  <c r="E205" i="29"/>
  <c r="B205" i="29"/>
  <c r="H204" i="29"/>
  <c r="G204" i="29"/>
  <c r="F204" i="29"/>
  <c r="E204" i="29"/>
  <c r="B204" i="29"/>
  <c r="H203" i="29"/>
  <c r="G203" i="29"/>
  <c r="F203" i="29"/>
  <c r="E203" i="29"/>
  <c r="B203" i="29"/>
  <c r="H202" i="29"/>
  <c r="G202" i="29"/>
  <c r="F202" i="29"/>
  <c r="E202" i="29"/>
  <c r="B202" i="29"/>
  <c r="H201" i="29"/>
  <c r="G201" i="29"/>
  <c r="F201" i="29"/>
  <c r="E201" i="29"/>
  <c r="B201" i="29"/>
  <c r="H200" i="29"/>
  <c r="G200" i="29"/>
  <c r="F200" i="29"/>
  <c r="E200" i="29"/>
  <c r="B200" i="29"/>
  <c r="H199" i="29"/>
  <c r="G199" i="29"/>
  <c r="F199" i="29"/>
  <c r="E199" i="29"/>
  <c r="B199" i="29"/>
  <c r="H198" i="29"/>
  <c r="G198" i="29"/>
  <c r="F198" i="29"/>
  <c r="E198" i="29"/>
  <c r="B198" i="29"/>
  <c r="H197" i="29"/>
  <c r="G197" i="29"/>
  <c r="F197" i="29"/>
  <c r="E197" i="29"/>
  <c r="B197" i="29"/>
  <c r="H196" i="29"/>
  <c r="G196" i="29"/>
  <c r="F196" i="29"/>
  <c r="E196" i="29"/>
  <c r="B196" i="29"/>
  <c r="H195" i="29"/>
  <c r="G195" i="29"/>
  <c r="F195" i="29"/>
  <c r="E195" i="29"/>
  <c r="B195" i="29"/>
  <c r="H194" i="29"/>
  <c r="G194" i="29"/>
  <c r="F194" i="29"/>
  <c r="E194" i="29"/>
  <c r="B194" i="29"/>
  <c r="H193" i="29"/>
  <c r="G193" i="29"/>
  <c r="F193" i="29"/>
  <c r="E193" i="29"/>
  <c r="B193" i="29"/>
  <c r="H192" i="29"/>
  <c r="G192" i="29"/>
  <c r="F192" i="29"/>
  <c r="E192" i="29"/>
  <c r="B192" i="29"/>
  <c r="H191" i="29"/>
  <c r="G191" i="29"/>
  <c r="F191" i="29"/>
  <c r="E191" i="29"/>
  <c r="B191" i="29"/>
  <c r="H190" i="29"/>
  <c r="G190" i="29"/>
  <c r="F190" i="29"/>
  <c r="E190" i="29"/>
  <c r="B190" i="29"/>
  <c r="H189" i="29"/>
  <c r="G189" i="29"/>
  <c r="F189" i="29"/>
  <c r="E189" i="29"/>
  <c r="B189" i="29"/>
  <c r="H188" i="29"/>
  <c r="G188" i="29"/>
  <c r="F188" i="29"/>
  <c r="E188" i="29"/>
  <c r="B188" i="29"/>
  <c r="H187" i="29"/>
  <c r="G187" i="29"/>
  <c r="F187" i="29"/>
  <c r="E187" i="29"/>
  <c r="B187" i="29"/>
  <c r="H186" i="29"/>
  <c r="G186" i="29"/>
  <c r="F186" i="29"/>
  <c r="E186" i="29"/>
  <c r="B186" i="29"/>
  <c r="H185" i="29"/>
  <c r="G185" i="29"/>
  <c r="F185" i="29"/>
  <c r="E185" i="29"/>
  <c r="B185" i="29"/>
  <c r="H184" i="29"/>
  <c r="G184" i="29"/>
  <c r="F184" i="29"/>
  <c r="E184" i="29"/>
  <c r="B184" i="29"/>
  <c r="H183" i="29"/>
  <c r="G183" i="29"/>
  <c r="F183" i="29"/>
  <c r="E183" i="29"/>
  <c r="B183" i="29"/>
  <c r="H182" i="29"/>
  <c r="G182" i="29"/>
  <c r="F182" i="29"/>
  <c r="E182" i="29"/>
  <c r="B182" i="29"/>
  <c r="H181" i="29"/>
  <c r="G181" i="29"/>
  <c r="F181" i="29"/>
  <c r="E181" i="29"/>
  <c r="B181" i="29"/>
  <c r="H180" i="29"/>
  <c r="G180" i="29"/>
  <c r="F180" i="29"/>
  <c r="E180" i="29"/>
  <c r="B180" i="29"/>
  <c r="H179" i="29"/>
  <c r="G179" i="29"/>
  <c r="F179" i="29"/>
  <c r="E179" i="29"/>
  <c r="B179" i="29"/>
  <c r="H178" i="29"/>
  <c r="G178" i="29"/>
  <c r="F178" i="29"/>
  <c r="E178" i="29"/>
  <c r="B178" i="29"/>
  <c r="H177" i="29"/>
  <c r="G177" i="29"/>
  <c r="F177" i="29"/>
  <c r="E177" i="29"/>
  <c r="B177" i="29"/>
  <c r="H176" i="29"/>
  <c r="G176" i="29"/>
  <c r="F176" i="29"/>
  <c r="E176" i="29"/>
  <c r="B176" i="29"/>
  <c r="H175" i="29"/>
  <c r="G175" i="29"/>
  <c r="F175" i="29"/>
  <c r="E175" i="29"/>
  <c r="B175" i="29"/>
  <c r="H174" i="29"/>
  <c r="G174" i="29"/>
  <c r="F174" i="29"/>
  <c r="E174" i="29"/>
  <c r="B174" i="29"/>
  <c r="H173" i="29"/>
  <c r="G173" i="29"/>
  <c r="F173" i="29"/>
  <c r="E173" i="29"/>
  <c r="B173" i="29"/>
  <c r="H172" i="29"/>
  <c r="G172" i="29"/>
  <c r="F172" i="29"/>
  <c r="E172" i="29"/>
  <c r="B172" i="29"/>
  <c r="H171" i="29"/>
  <c r="G171" i="29"/>
  <c r="F171" i="29"/>
  <c r="E171" i="29"/>
  <c r="B171" i="29"/>
  <c r="H170" i="29"/>
  <c r="G170" i="29"/>
  <c r="F170" i="29"/>
  <c r="E170" i="29"/>
  <c r="B170" i="29"/>
  <c r="H169" i="29"/>
  <c r="G169" i="29"/>
  <c r="F169" i="29"/>
  <c r="E169" i="29"/>
  <c r="B169" i="29"/>
  <c r="H168" i="29"/>
  <c r="G168" i="29"/>
  <c r="F168" i="29"/>
  <c r="E168" i="29"/>
  <c r="B168" i="29"/>
  <c r="H167" i="29"/>
  <c r="G167" i="29"/>
  <c r="F167" i="29"/>
  <c r="E167" i="29"/>
  <c r="B167" i="29"/>
  <c r="H166" i="29"/>
  <c r="G166" i="29"/>
  <c r="F166" i="29"/>
  <c r="E166" i="29"/>
  <c r="B166" i="29"/>
  <c r="H165" i="29"/>
  <c r="G165" i="29"/>
  <c r="F165" i="29"/>
  <c r="E165" i="29"/>
  <c r="B165" i="29"/>
  <c r="H164" i="29"/>
  <c r="G164" i="29"/>
  <c r="F164" i="29"/>
  <c r="E164" i="29"/>
  <c r="B164" i="29"/>
  <c r="H163" i="29"/>
  <c r="G163" i="29"/>
  <c r="F163" i="29"/>
  <c r="E163" i="29"/>
  <c r="B163" i="29"/>
  <c r="H162" i="29"/>
  <c r="G162" i="29"/>
  <c r="F162" i="29"/>
  <c r="E162" i="29"/>
  <c r="B162" i="29"/>
  <c r="H161" i="29"/>
  <c r="G161" i="29"/>
  <c r="F161" i="29"/>
  <c r="E161" i="29"/>
  <c r="B161" i="29"/>
  <c r="H160" i="29"/>
  <c r="G160" i="29"/>
  <c r="F160" i="29"/>
  <c r="E160" i="29"/>
  <c r="B160" i="29"/>
  <c r="H159" i="29"/>
  <c r="G159" i="29"/>
  <c r="F159" i="29"/>
  <c r="E159" i="29"/>
  <c r="B159" i="29"/>
  <c r="H158" i="29"/>
  <c r="G158" i="29"/>
  <c r="F158" i="29"/>
  <c r="E158" i="29"/>
  <c r="B158" i="29"/>
  <c r="H157" i="29"/>
  <c r="G157" i="29"/>
  <c r="F157" i="29"/>
  <c r="E157" i="29"/>
  <c r="B157" i="29"/>
  <c r="H156" i="29"/>
  <c r="G156" i="29"/>
  <c r="F156" i="29"/>
  <c r="E156" i="29"/>
  <c r="B156" i="29"/>
  <c r="H155" i="29"/>
  <c r="G155" i="29"/>
  <c r="F155" i="29"/>
  <c r="E155" i="29"/>
  <c r="B155" i="29"/>
  <c r="H154" i="29"/>
  <c r="G154" i="29"/>
  <c r="F154" i="29"/>
  <c r="E154" i="29"/>
  <c r="B154" i="29"/>
  <c r="H153" i="29"/>
  <c r="G153" i="29"/>
  <c r="F153" i="29"/>
  <c r="E153" i="29"/>
  <c r="B153" i="29"/>
  <c r="H152" i="29"/>
  <c r="G152" i="29"/>
  <c r="F152" i="29"/>
  <c r="E152" i="29"/>
  <c r="B152" i="29"/>
  <c r="H151" i="29"/>
  <c r="G151" i="29"/>
  <c r="F151" i="29"/>
  <c r="E151" i="29"/>
  <c r="B151" i="29"/>
  <c r="H150" i="29"/>
  <c r="G150" i="29"/>
  <c r="F150" i="29"/>
  <c r="E150" i="29"/>
  <c r="B150" i="29"/>
  <c r="H149" i="29"/>
  <c r="G149" i="29"/>
  <c r="F149" i="29"/>
  <c r="E149" i="29"/>
  <c r="B149" i="29"/>
  <c r="H148" i="29"/>
  <c r="G148" i="29"/>
  <c r="F148" i="29"/>
  <c r="E148" i="29"/>
  <c r="B148" i="29"/>
  <c r="H147" i="29"/>
  <c r="G147" i="29"/>
  <c r="F147" i="29"/>
  <c r="E147" i="29"/>
  <c r="B147" i="29"/>
  <c r="H146" i="29"/>
  <c r="G146" i="29"/>
  <c r="F146" i="29"/>
  <c r="E146" i="29"/>
  <c r="B146" i="29"/>
  <c r="H145" i="29"/>
  <c r="G145" i="29"/>
  <c r="F145" i="29"/>
  <c r="E145" i="29"/>
  <c r="B145" i="29"/>
  <c r="H144" i="29"/>
  <c r="G144" i="29"/>
  <c r="F144" i="29"/>
  <c r="E144" i="29"/>
  <c r="B144" i="29"/>
  <c r="H143" i="29"/>
  <c r="G143" i="29"/>
  <c r="F143" i="29"/>
  <c r="E143" i="29"/>
  <c r="B143" i="29"/>
  <c r="H142" i="29"/>
  <c r="G142" i="29"/>
  <c r="F142" i="29"/>
  <c r="E142" i="29"/>
  <c r="B142" i="29"/>
  <c r="H141" i="29"/>
  <c r="G141" i="29"/>
  <c r="F141" i="29"/>
  <c r="E141" i="29"/>
  <c r="B141" i="29"/>
  <c r="H140" i="29"/>
  <c r="G140" i="29"/>
  <c r="F140" i="29"/>
  <c r="E140" i="29"/>
  <c r="B140" i="29"/>
  <c r="H139" i="29"/>
  <c r="G139" i="29"/>
  <c r="F139" i="29"/>
  <c r="E139" i="29"/>
  <c r="B139" i="29"/>
  <c r="H138" i="29"/>
  <c r="G138" i="29"/>
  <c r="F138" i="29"/>
  <c r="E138" i="29"/>
  <c r="B138" i="29"/>
  <c r="H137" i="29"/>
  <c r="G137" i="29"/>
  <c r="F137" i="29"/>
  <c r="E137" i="29"/>
  <c r="B137" i="29"/>
  <c r="H136" i="29"/>
  <c r="G136" i="29"/>
  <c r="F136" i="29"/>
  <c r="E136" i="29"/>
  <c r="B136" i="29"/>
  <c r="H135" i="29"/>
  <c r="G135" i="29"/>
  <c r="F135" i="29"/>
  <c r="E135" i="29"/>
  <c r="B135" i="29"/>
  <c r="H134" i="29"/>
  <c r="G134" i="29"/>
  <c r="F134" i="29"/>
  <c r="E134" i="29"/>
  <c r="B134" i="29"/>
  <c r="H133" i="29"/>
  <c r="G133" i="29"/>
  <c r="F133" i="29"/>
  <c r="E133" i="29"/>
  <c r="B133" i="29"/>
  <c r="H132" i="29"/>
  <c r="G132" i="29"/>
  <c r="F132" i="29"/>
  <c r="E132" i="29"/>
  <c r="B132" i="29"/>
  <c r="H131" i="29"/>
  <c r="G131" i="29"/>
  <c r="F131" i="29"/>
  <c r="E131" i="29"/>
  <c r="B131" i="29"/>
  <c r="H130" i="29"/>
  <c r="G130" i="29"/>
  <c r="F130" i="29"/>
  <c r="E130" i="29"/>
  <c r="B130" i="29"/>
  <c r="H129" i="29"/>
  <c r="G129" i="29"/>
  <c r="F129" i="29"/>
  <c r="E129" i="29"/>
  <c r="B129" i="29"/>
  <c r="H128" i="29"/>
  <c r="G128" i="29"/>
  <c r="F128" i="29"/>
  <c r="E128" i="29"/>
  <c r="B128" i="29"/>
  <c r="H127" i="29"/>
  <c r="G127" i="29"/>
  <c r="F127" i="29"/>
  <c r="E127" i="29"/>
  <c r="B127" i="29"/>
  <c r="H126" i="29"/>
  <c r="G126" i="29"/>
  <c r="F126" i="29"/>
  <c r="E126" i="29"/>
  <c r="B126" i="29"/>
  <c r="H125" i="29"/>
  <c r="G125" i="29"/>
  <c r="F125" i="29"/>
  <c r="E125" i="29"/>
  <c r="B125" i="29"/>
  <c r="H124" i="29"/>
  <c r="G124" i="29"/>
  <c r="F124" i="29"/>
  <c r="E124" i="29"/>
  <c r="B124" i="29"/>
  <c r="H123" i="29"/>
  <c r="G123" i="29"/>
  <c r="F123" i="29"/>
  <c r="E123" i="29"/>
  <c r="B123" i="29"/>
  <c r="H122" i="29"/>
  <c r="G122" i="29"/>
  <c r="F122" i="29"/>
  <c r="E122" i="29"/>
  <c r="B122" i="29"/>
  <c r="H121" i="29"/>
  <c r="G121" i="29"/>
  <c r="F121" i="29"/>
  <c r="E121" i="29"/>
  <c r="B121" i="29"/>
  <c r="H120" i="29"/>
  <c r="G120" i="29"/>
  <c r="F120" i="29"/>
  <c r="E120" i="29"/>
  <c r="B120" i="29"/>
  <c r="H119" i="29"/>
  <c r="G119" i="29"/>
  <c r="F119" i="29"/>
  <c r="E119" i="29"/>
  <c r="B119" i="29"/>
  <c r="H118" i="29"/>
  <c r="G118" i="29"/>
  <c r="F118" i="29"/>
  <c r="E118" i="29"/>
  <c r="B118" i="29"/>
  <c r="H117" i="29"/>
  <c r="G117" i="29"/>
  <c r="F117" i="29"/>
  <c r="E117" i="29"/>
  <c r="B117" i="29"/>
  <c r="H116" i="29"/>
  <c r="G116" i="29"/>
  <c r="F116" i="29"/>
  <c r="E116" i="29"/>
  <c r="B116" i="29"/>
  <c r="H115" i="29"/>
  <c r="G115" i="29"/>
  <c r="F115" i="29"/>
  <c r="E115" i="29"/>
  <c r="B115" i="29"/>
  <c r="H114" i="29"/>
  <c r="G114" i="29"/>
  <c r="F114" i="29"/>
  <c r="E114" i="29"/>
  <c r="B114" i="29"/>
  <c r="H113" i="29"/>
  <c r="G113" i="29"/>
  <c r="F113" i="29"/>
  <c r="E113" i="29"/>
  <c r="B113" i="29"/>
  <c r="H112" i="29"/>
  <c r="G112" i="29"/>
  <c r="F112" i="29"/>
  <c r="E112" i="29"/>
  <c r="B112" i="29"/>
  <c r="H111" i="29"/>
  <c r="G111" i="29"/>
  <c r="F111" i="29"/>
  <c r="E111" i="29"/>
  <c r="B111" i="29"/>
  <c r="H110" i="29"/>
  <c r="G110" i="29"/>
  <c r="F110" i="29"/>
  <c r="E110" i="29"/>
  <c r="B110" i="29"/>
  <c r="H109" i="29"/>
  <c r="G109" i="29"/>
  <c r="F109" i="29"/>
  <c r="E109" i="29"/>
  <c r="B109" i="29"/>
  <c r="H108" i="29"/>
  <c r="G108" i="29"/>
  <c r="F108" i="29"/>
  <c r="E108" i="29"/>
  <c r="B108" i="29"/>
  <c r="H107" i="29"/>
  <c r="G107" i="29"/>
  <c r="F107" i="29"/>
  <c r="E107" i="29"/>
  <c r="B107" i="29"/>
  <c r="H106" i="29"/>
  <c r="G106" i="29"/>
  <c r="F106" i="29"/>
  <c r="E106" i="29"/>
  <c r="B106" i="29"/>
  <c r="H105" i="29"/>
  <c r="G105" i="29"/>
  <c r="F105" i="29"/>
  <c r="E105" i="29"/>
  <c r="B105" i="29"/>
  <c r="H104" i="29"/>
  <c r="G104" i="29"/>
  <c r="F104" i="29"/>
  <c r="E104" i="29"/>
  <c r="B104" i="29"/>
  <c r="H103" i="29"/>
  <c r="G103" i="29"/>
  <c r="F103" i="29"/>
  <c r="E103" i="29"/>
  <c r="B103" i="29"/>
  <c r="H102" i="29"/>
  <c r="G102" i="29"/>
  <c r="F102" i="29"/>
  <c r="E102" i="29"/>
  <c r="B102" i="29"/>
  <c r="H101" i="29"/>
  <c r="G101" i="29"/>
  <c r="F101" i="29"/>
  <c r="E101" i="29"/>
  <c r="B101" i="29"/>
  <c r="H100" i="29"/>
  <c r="G100" i="29"/>
  <c r="F100" i="29"/>
  <c r="E100" i="29"/>
  <c r="B100" i="29"/>
  <c r="H99" i="29"/>
  <c r="G99" i="29"/>
  <c r="F99" i="29"/>
  <c r="E99" i="29"/>
  <c r="B99" i="29"/>
  <c r="H98" i="29"/>
  <c r="G98" i="29"/>
  <c r="F98" i="29"/>
  <c r="E98" i="29"/>
  <c r="B98" i="29"/>
  <c r="H97" i="29"/>
  <c r="G97" i="29"/>
  <c r="F97" i="29"/>
  <c r="E97" i="29"/>
  <c r="B97" i="29"/>
  <c r="H96" i="29"/>
  <c r="G96" i="29"/>
  <c r="F96" i="29"/>
  <c r="E96" i="29"/>
  <c r="B96" i="29"/>
  <c r="H95" i="29"/>
  <c r="G95" i="29"/>
  <c r="F95" i="29"/>
  <c r="E95" i="29"/>
  <c r="B95" i="29"/>
  <c r="H94" i="29"/>
  <c r="G94" i="29"/>
  <c r="F94" i="29"/>
  <c r="E94" i="29"/>
  <c r="B94" i="29"/>
  <c r="H93" i="29"/>
  <c r="G93" i="29"/>
  <c r="F93" i="29"/>
  <c r="E93" i="29"/>
  <c r="B93" i="29"/>
  <c r="H92" i="29"/>
  <c r="G92" i="29"/>
  <c r="F92" i="29"/>
  <c r="E92" i="29"/>
  <c r="B92" i="29"/>
  <c r="H91" i="29"/>
  <c r="G91" i="29"/>
  <c r="F91" i="29"/>
  <c r="E91" i="29"/>
  <c r="B91" i="29"/>
  <c r="H90" i="29"/>
  <c r="G90" i="29"/>
  <c r="F90" i="29"/>
  <c r="E90" i="29"/>
  <c r="B90" i="29"/>
  <c r="H89" i="29"/>
  <c r="G89" i="29"/>
  <c r="F89" i="29"/>
  <c r="E89" i="29"/>
  <c r="B89" i="29"/>
  <c r="H88" i="29"/>
  <c r="G88" i="29"/>
  <c r="F88" i="29"/>
  <c r="E88" i="29"/>
  <c r="B88" i="29"/>
  <c r="H87" i="29"/>
  <c r="G87" i="29"/>
  <c r="F87" i="29"/>
  <c r="E87" i="29"/>
  <c r="B87" i="29"/>
  <c r="H86" i="29"/>
  <c r="G86" i="29"/>
  <c r="F86" i="29"/>
  <c r="E86" i="29"/>
  <c r="B86" i="29"/>
  <c r="H85" i="29"/>
  <c r="G85" i="29"/>
  <c r="F85" i="29"/>
  <c r="E85" i="29"/>
  <c r="B85" i="29"/>
  <c r="H84" i="29"/>
  <c r="G84" i="29"/>
  <c r="F84" i="29"/>
  <c r="E84" i="29"/>
  <c r="B84" i="29"/>
  <c r="H83" i="29"/>
  <c r="G83" i="29"/>
  <c r="F83" i="29"/>
  <c r="E83" i="29"/>
  <c r="B83" i="29"/>
  <c r="H82" i="29"/>
  <c r="G82" i="29"/>
  <c r="F82" i="29"/>
  <c r="E82" i="29"/>
  <c r="B82" i="29"/>
  <c r="H81" i="29"/>
  <c r="G81" i="29"/>
  <c r="F81" i="29"/>
  <c r="E81" i="29"/>
  <c r="B81" i="29"/>
  <c r="H80" i="29"/>
  <c r="G80" i="29"/>
  <c r="F80" i="29"/>
  <c r="E80" i="29"/>
  <c r="B80" i="29"/>
  <c r="H79" i="29"/>
  <c r="G79" i="29"/>
  <c r="F79" i="29"/>
  <c r="E79" i="29"/>
  <c r="B79" i="29"/>
  <c r="H78" i="29"/>
  <c r="G78" i="29"/>
  <c r="F78" i="29"/>
  <c r="E78" i="29"/>
  <c r="B78" i="29"/>
  <c r="H77" i="29"/>
  <c r="G77" i="29"/>
  <c r="F77" i="29"/>
  <c r="E77" i="29"/>
  <c r="B77" i="29"/>
  <c r="H76" i="29"/>
  <c r="G76" i="29"/>
  <c r="F76" i="29"/>
  <c r="E76" i="29"/>
  <c r="B76" i="29"/>
  <c r="H75" i="29"/>
  <c r="G75" i="29"/>
  <c r="F75" i="29"/>
  <c r="E75" i="29"/>
  <c r="B75" i="29"/>
  <c r="H74" i="29"/>
  <c r="G74" i="29"/>
  <c r="F74" i="29"/>
  <c r="E74" i="29"/>
  <c r="B74" i="29"/>
  <c r="H73" i="29"/>
  <c r="G73" i="29"/>
  <c r="F73" i="29"/>
  <c r="E73" i="29"/>
  <c r="B73" i="29"/>
  <c r="H72" i="29"/>
  <c r="G72" i="29"/>
  <c r="F72" i="29"/>
  <c r="E72" i="29"/>
  <c r="B72" i="29"/>
  <c r="H71" i="29"/>
  <c r="G71" i="29"/>
  <c r="F71" i="29"/>
  <c r="E71" i="29"/>
  <c r="B71" i="29"/>
  <c r="H70" i="29"/>
  <c r="G70" i="29"/>
  <c r="F70" i="29"/>
  <c r="E70" i="29"/>
  <c r="B70" i="29"/>
  <c r="H69" i="29"/>
  <c r="G69" i="29"/>
  <c r="F69" i="29"/>
  <c r="E69" i="29"/>
  <c r="B69" i="29"/>
  <c r="H68" i="29"/>
  <c r="G68" i="29"/>
  <c r="F68" i="29"/>
  <c r="E68" i="29"/>
  <c r="B68" i="29"/>
  <c r="H67" i="29"/>
  <c r="G67" i="29"/>
  <c r="F67" i="29"/>
  <c r="E67" i="29"/>
  <c r="B67" i="29"/>
  <c r="H66" i="29"/>
  <c r="G66" i="29"/>
  <c r="F66" i="29"/>
  <c r="E66" i="29"/>
  <c r="B66" i="29"/>
  <c r="H65" i="29"/>
  <c r="G65" i="29"/>
  <c r="F65" i="29"/>
  <c r="E65" i="29"/>
  <c r="B65" i="29"/>
  <c r="H64" i="29"/>
  <c r="G64" i="29"/>
  <c r="F64" i="29"/>
  <c r="E64" i="29"/>
  <c r="B64" i="29"/>
  <c r="H63" i="29"/>
  <c r="G63" i="29"/>
  <c r="F63" i="29"/>
  <c r="E63" i="29"/>
  <c r="B63" i="29"/>
  <c r="H62" i="29"/>
  <c r="G62" i="29"/>
  <c r="F62" i="29"/>
  <c r="E62" i="29"/>
  <c r="B62" i="29"/>
  <c r="H61" i="29"/>
  <c r="G61" i="29"/>
  <c r="F61" i="29"/>
  <c r="E61" i="29"/>
  <c r="B61" i="29"/>
  <c r="H60" i="29"/>
  <c r="G60" i="29"/>
  <c r="F60" i="29"/>
  <c r="E60" i="29"/>
  <c r="B60" i="29"/>
  <c r="H59" i="29"/>
  <c r="G59" i="29"/>
  <c r="F59" i="29"/>
  <c r="E59" i="29"/>
  <c r="B59" i="29"/>
  <c r="H58" i="29"/>
  <c r="G58" i="29"/>
  <c r="F58" i="29"/>
  <c r="E58" i="29"/>
  <c r="B58" i="29"/>
  <c r="H57" i="29"/>
  <c r="G57" i="29"/>
  <c r="F57" i="29"/>
  <c r="E57" i="29"/>
  <c r="B57" i="29"/>
  <c r="H56" i="29"/>
  <c r="G56" i="29"/>
  <c r="F56" i="29"/>
  <c r="E56" i="29"/>
  <c r="B56" i="29"/>
  <c r="H55" i="29"/>
  <c r="G55" i="29"/>
  <c r="F55" i="29"/>
  <c r="E55" i="29"/>
  <c r="B55" i="29"/>
  <c r="H54" i="29"/>
  <c r="G54" i="29"/>
  <c r="F54" i="29"/>
  <c r="E54" i="29"/>
  <c r="B54" i="29"/>
  <c r="H53" i="29"/>
  <c r="G53" i="29"/>
  <c r="F53" i="29"/>
  <c r="E53" i="29"/>
  <c r="B53" i="29"/>
  <c r="H52" i="29"/>
  <c r="G52" i="29"/>
  <c r="F52" i="29"/>
  <c r="E52" i="29"/>
  <c r="B52" i="29"/>
  <c r="H51" i="29"/>
  <c r="G51" i="29"/>
  <c r="F51" i="29"/>
  <c r="E51" i="29"/>
  <c r="B51" i="29"/>
  <c r="H50" i="29"/>
  <c r="G50" i="29"/>
  <c r="F50" i="29"/>
  <c r="E50" i="29"/>
  <c r="B50" i="29"/>
  <c r="H49" i="29"/>
  <c r="G49" i="29"/>
  <c r="F49" i="29"/>
  <c r="E49" i="29"/>
  <c r="B49" i="29"/>
  <c r="H48" i="29"/>
  <c r="G48" i="29"/>
  <c r="F48" i="29"/>
  <c r="E48" i="29"/>
  <c r="B48" i="29"/>
  <c r="H47" i="29"/>
  <c r="G47" i="29"/>
  <c r="F47" i="29"/>
  <c r="E47" i="29"/>
  <c r="B47" i="29"/>
  <c r="H46" i="29"/>
  <c r="G46" i="29"/>
  <c r="F46" i="29"/>
  <c r="E46" i="29"/>
  <c r="B46" i="29"/>
  <c r="H45" i="29"/>
  <c r="G45" i="29"/>
  <c r="F45" i="29"/>
  <c r="E45" i="29"/>
  <c r="B45" i="29"/>
  <c r="H44" i="29"/>
  <c r="G44" i="29"/>
  <c r="F44" i="29"/>
  <c r="E44" i="29"/>
  <c r="B44" i="29"/>
  <c r="H43" i="29"/>
  <c r="G43" i="29"/>
  <c r="F43" i="29"/>
  <c r="E43" i="29"/>
  <c r="B43" i="29"/>
  <c r="H42" i="29"/>
  <c r="G42" i="29"/>
  <c r="F42" i="29"/>
  <c r="E42" i="29"/>
  <c r="B42" i="29"/>
  <c r="H41" i="29"/>
  <c r="G41" i="29"/>
  <c r="F41" i="29"/>
  <c r="E41" i="29"/>
  <c r="B41" i="29"/>
  <c r="H40" i="29"/>
  <c r="G40" i="29"/>
  <c r="F40" i="29"/>
  <c r="E40" i="29"/>
  <c r="B40" i="29"/>
  <c r="H39" i="29"/>
  <c r="G39" i="29"/>
  <c r="F39" i="29"/>
  <c r="E39" i="29"/>
  <c r="B39" i="29"/>
  <c r="H38" i="29"/>
  <c r="G38" i="29"/>
  <c r="F38" i="29"/>
  <c r="E38" i="29"/>
  <c r="B38" i="29"/>
  <c r="H37" i="29"/>
  <c r="G37" i="29"/>
  <c r="F37" i="29"/>
  <c r="E37" i="29"/>
  <c r="B37" i="29"/>
  <c r="H36" i="29"/>
  <c r="G36" i="29"/>
  <c r="F36" i="29"/>
  <c r="E36" i="29"/>
  <c r="B36" i="29"/>
  <c r="H35" i="29"/>
  <c r="G35" i="29"/>
  <c r="F35" i="29"/>
  <c r="E35" i="29"/>
  <c r="B35" i="29"/>
  <c r="H34" i="29"/>
  <c r="G34" i="29"/>
  <c r="F34" i="29"/>
  <c r="E34" i="29"/>
  <c r="B34" i="29"/>
  <c r="H33" i="29"/>
  <c r="G33" i="29"/>
  <c r="F33" i="29"/>
  <c r="E33" i="29"/>
  <c r="B33" i="29"/>
  <c r="H32" i="29"/>
  <c r="G32" i="29"/>
  <c r="F32" i="29"/>
  <c r="E32" i="29"/>
  <c r="B32" i="29"/>
  <c r="H31" i="29"/>
  <c r="G31" i="29"/>
  <c r="F31" i="29"/>
  <c r="E31" i="29"/>
  <c r="B31" i="29"/>
  <c r="H30" i="29"/>
  <c r="G30" i="29"/>
  <c r="F30" i="29"/>
  <c r="E30" i="29"/>
  <c r="B30" i="29"/>
  <c r="H29" i="29"/>
  <c r="G29" i="29"/>
  <c r="F29" i="29"/>
  <c r="E29" i="29"/>
  <c r="B29" i="29"/>
  <c r="H28" i="29"/>
  <c r="G28" i="29"/>
  <c r="F28" i="29"/>
  <c r="E28" i="29"/>
  <c r="B28" i="29"/>
  <c r="H27" i="29"/>
  <c r="G27" i="29"/>
  <c r="F27" i="29"/>
  <c r="E27" i="29"/>
  <c r="B27" i="29"/>
  <c r="H26" i="29"/>
  <c r="G26" i="29"/>
  <c r="F26" i="29"/>
  <c r="E26" i="29"/>
  <c r="B26" i="29"/>
  <c r="H25" i="29"/>
  <c r="G25" i="29"/>
  <c r="F25" i="29"/>
  <c r="E25" i="29"/>
  <c r="B25" i="29"/>
  <c r="H24" i="29"/>
  <c r="G24" i="29"/>
  <c r="F24" i="29"/>
  <c r="E24" i="29"/>
  <c r="B24" i="29"/>
  <c r="H23" i="29"/>
  <c r="G23" i="29"/>
  <c r="F23" i="29"/>
  <c r="E23" i="29"/>
  <c r="B23" i="29"/>
  <c r="H22" i="29"/>
  <c r="G22" i="29"/>
  <c r="F22" i="29"/>
  <c r="E22" i="29"/>
  <c r="B22" i="29"/>
  <c r="H21" i="29"/>
  <c r="G21" i="29"/>
  <c r="F21" i="29"/>
  <c r="E21" i="29"/>
  <c r="B21" i="29"/>
  <c r="H20" i="29"/>
  <c r="G20" i="29"/>
  <c r="F20" i="29"/>
  <c r="E20" i="29"/>
  <c r="B20" i="29"/>
  <c r="H19" i="29"/>
  <c r="G19" i="29"/>
  <c r="F19" i="29"/>
  <c r="E19" i="29"/>
  <c r="B19" i="29"/>
  <c r="H18" i="29"/>
  <c r="G18" i="29"/>
  <c r="F18" i="29"/>
  <c r="E18" i="29"/>
  <c r="B18" i="29"/>
  <c r="H17" i="29"/>
  <c r="G17" i="29"/>
  <c r="F17" i="29"/>
  <c r="E17" i="29"/>
  <c r="B17" i="29"/>
  <c r="H16" i="29"/>
  <c r="G16" i="29"/>
  <c r="F16" i="29"/>
  <c r="E16" i="29"/>
  <c r="B16" i="29"/>
  <c r="H15" i="29"/>
  <c r="G15" i="29"/>
  <c r="K15" i="29" s="1"/>
  <c r="F15" i="29"/>
  <c r="J15" i="29" s="1"/>
  <c r="E15" i="29"/>
  <c r="B15" i="29"/>
  <c r="Q15" i="29" s="1"/>
  <c r="H14" i="29"/>
  <c r="G14" i="29"/>
  <c r="K14" i="29" s="1"/>
  <c r="F14" i="29"/>
  <c r="J14" i="29" s="1"/>
  <c r="E14" i="29"/>
  <c r="B14" i="29"/>
  <c r="Q14" i="29" s="1"/>
  <c r="H13" i="29"/>
  <c r="G13" i="29"/>
  <c r="K13" i="29" s="1"/>
  <c r="F13" i="29"/>
  <c r="J13" i="29" s="1"/>
  <c r="O13" i="29" s="1"/>
  <c r="E13" i="29"/>
  <c r="B13" i="29"/>
  <c r="Q13" i="29" s="1"/>
  <c r="H12" i="29"/>
  <c r="G12" i="29"/>
  <c r="K12" i="29" s="1"/>
  <c r="F12" i="29"/>
  <c r="J12" i="29" s="1"/>
  <c r="O12" i="29" s="1"/>
  <c r="E12" i="29"/>
  <c r="B12" i="29"/>
  <c r="Q12" i="29" s="1"/>
  <c r="H11" i="29"/>
  <c r="G11" i="29"/>
  <c r="K11" i="29" s="1"/>
  <c r="F11" i="29"/>
  <c r="J11" i="29" s="1"/>
  <c r="E11" i="29"/>
  <c r="B11" i="29"/>
  <c r="Q11" i="29" s="1"/>
  <c r="H10" i="29"/>
  <c r="G10" i="29"/>
  <c r="K10" i="29" s="1"/>
  <c r="F10" i="29"/>
  <c r="J10" i="29" s="1"/>
  <c r="E10" i="29"/>
  <c r="B10" i="29"/>
  <c r="Q10" i="29" s="1"/>
  <c r="H9" i="29"/>
  <c r="G9" i="29"/>
  <c r="K9" i="29" s="1"/>
  <c r="F9" i="29"/>
  <c r="J9" i="29" s="1"/>
  <c r="E9" i="29"/>
  <c r="B9" i="29"/>
  <c r="Q9" i="29" s="1"/>
  <c r="H8" i="29"/>
  <c r="G8" i="29"/>
  <c r="K8" i="29" s="1"/>
  <c r="F8" i="29"/>
  <c r="J8" i="29" s="1"/>
  <c r="E8" i="29"/>
  <c r="B8" i="29"/>
  <c r="Q8" i="29" s="1"/>
  <c r="H7" i="29"/>
  <c r="G7" i="29"/>
  <c r="F7" i="29"/>
  <c r="J7" i="29" s="1"/>
  <c r="E7" i="29"/>
  <c r="B7" i="29"/>
  <c r="Q7" i="29" s="1"/>
  <c r="L6" i="29"/>
  <c r="M507" i="36"/>
  <c r="I506" i="36"/>
  <c r="F506" i="36"/>
  <c r="P506" i="36" s="1"/>
  <c r="E506" i="36"/>
  <c r="D506" i="36"/>
  <c r="C506" i="36"/>
  <c r="B506" i="36"/>
  <c r="I505" i="36"/>
  <c r="F505" i="36"/>
  <c r="P505" i="36" s="1"/>
  <c r="E505" i="36"/>
  <c r="D505" i="36"/>
  <c r="C505" i="36"/>
  <c r="B505" i="36"/>
  <c r="I504" i="36"/>
  <c r="F504" i="36"/>
  <c r="P504" i="36" s="1"/>
  <c r="E504" i="36"/>
  <c r="D504" i="36"/>
  <c r="C504" i="36"/>
  <c r="B504" i="36"/>
  <c r="I503" i="36"/>
  <c r="F503" i="36"/>
  <c r="P503" i="36" s="1"/>
  <c r="E503" i="36"/>
  <c r="D503" i="36"/>
  <c r="C503" i="36"/>
  <c r="B503" i="36"/>
  <c r="I502" i="36"/>
  <c r="F502" i="36"/>
  <c r="P502" i="36" s="1"/>
  <c r="E502" i="36"/>
  <c r="D502" i="36"/>
  <c r="C502" i="36"/>
  <c r="B502" i="36"/>
  <c r="I501" i="36"/>
  <c r="F501" i="36"/>
  <c r="P501" i="36" s="1"/>
  <c r="E501" i="36"/>
  <c r="D501" i="36"/>
  <c r="C501" i="36"/>
  <c r="B501" i="36"/>
  <c r="I500" i="36"/>
  <c r="F500" i="36"/>
  <c r="P500" i="36" s="1"/>
  <c r="E500" i="36"/>
  <c r="D500" i="36"/>
  <c r="C500" i="36"/>
  <c r="B500" i="36"/>
  <c r="I499" i="36"/>
  <c r="F499" i="36"/>
  <c r="P499" i="36" s="1"/>
  <c r="E499" i="36"/>
  <c r="D499" i="36"/>
  <c r="C499" i="36"/>
  <c r="B499" i="36"/>
  <c r="I498" i="36"/>
  <c r="F498" i="36"/>
  <c r="P498" i="36" s="1"/>
  <c r="E498" i="36"/>
  <c r="D498" i="36"/>
  <c r="C498" i="36"/>
  <c r="B498" i="36"/>
  <c r="I497" i="36"/>
  <c r="F497" i="36"/>
  <c r="P497" i="36" s="1"/>
  <c r="E497" i="36"/>
  <c r="D497" i="36"/>
  <c r="C497" i="36"/>
  <c r="B497" i="36"/>
  <c r="I496" i="36"/>
  <c r="F496" i="36"/>
  <c r="P496" i="36" s="1"/>
  <c r="E496" i="36"/>
  <c r="D496" i="36"/>
  <c r="C496" i="36"/>
  <c r="B496" i="36"/>
  <c r="I495" i="36"/>
  <c r="F495" i="36"/>
  <c r="P495" i="36" s="1"/>
  <c r="E495" i="36"/>
  <c r="D495" i="36"/>
  <c r="C495" i="36"/>
  <c r="B495" i="36"/>
  <c r="I494" i="36"/>
  <c r="F494" i="36"/>
  <c r="P494" i="36" s="1"/>
  <c r="E494" i="36"/>
  <c r="D494" i="36"/>
  <c r="C494" i="36"/>
  <c r="B494" i="36"/>
  <c r="I493" i="36"/>
  <c r="F493" i="36"/>
  <c r="P493" i="36" s="1"/>
  <c r="E493" i="36"/>
  <c r="D493" i="36"/>
  <c r="C493" i="36"/>
  <c r="B493" i="36"/>
  <c r="I492" i="36"/>
  <c r="F492" i="36"/>
  <c r="P492" i="36" s="1"/>
  <c r="E492" i="36"/>
  <c r="D492" i="36"/>
  <c r="C492" i="36"/>
  <c r="B492" i="36"/>
  <c r="I491" i="36"/>
  <c r="F491" i="36"/>
  <c r="P491" i="36" s="1"/>
  <c r="E491" i="36"/>
  <c r="D491" i="36"/>
  <c r="C491" i="36"/>
  <c r="B491" i="36"/>
  <c r="I490" i="36"/>
  <c r="F490" i="36"/>
  <c r="P490" i="36" s="1"/>
  <c r="E490" i="36"/>
  <c r="D490" i="36"/>
  <c r="C490" i="36"/>
  <c r="B490" i="36"/>
  <c r="I489" i="36"/>
  <c r="F489" i="36"/>
  <c r="P489" i="36" s="1"/>
  <c r="E489" i="36"/>
  <c r="D489" i="36"/>
  <c r="C489" i="36"/>
  <c r="B489" i="36"/>
  <c r="I488" i="36"/>
  <c r="F488" i="36"/>
  <c r="P488" i="36" s="1"/>
  <c r="E488" i="36"/>
  <c r="D488" i="36"/>
  <c r="C488" i="36"/>
  <c r="B488" i="36"/>
  <c r="I487" i="36"/>
  <c r="F487" i="36"/>
  <c r="P487" i="36" s="1"/>
  <c r="E487" i="36"/>
  <c r="D487" i="36"/>
  <c r="C487" i="36"/>
  <c r="B487" i="36"/>
  <c r="I486" i="36"/>
  <c r="F486" i="36"/>
  <c r="P486" i="36" s="1"/>
  <c r="E486" i="36"/>
  <c r="D486" i="36"/>
  <c r="C486" i="36"/>
  <c r="B486" i="36"/>
  <c r="I485" i="36"/>
  <c r="F485" i="36"/>
  <c r="P485" i="36" s="1"/>
  <c r="E485" i="36"/>
  <c r="D485" i="36"/>
  <c r="C485" i="36"/>
  <c r="B485" i="36"/>
  <c r="I484" i="36"/>
  <c r="F484" i="36"/>
  <c r="P484" i="36" s="1"/>
  <c r="E484" i="36"/>
  <c r="D484" i="36"/>
  <c r="C484" i="36"/>
  <c r="B484" i="36"/>
  <c r="I483" i="36"/>
  <c r="F483" i="36"/>
  <c r="P483" i="36" s="1"/>
  <c r="E483" i="36"/>
  <c r="D483" i="36"/>
  <c r="C483" i="36"/>
  <c r="B483" i="36"/>
  <c r="I482" i="36"/>
  <c r="F482" i="36"/>
  <c r="P482" i="36" s="1"/>
  <c r="E482" i="36"/>
  <c r="D482" i="36"/>
  <c r="C482" i="36"/>
  <c r="B482" i="36"/>
  <c r="I481" i="36"/>
  <c r="F481" i="36"/>
  <c r="P481" i="36" s="1"/>
  <c r="E481" i="36"/>
  <c r="D481" i="36"/>
  <c r="C481" i="36"/>
  <c r="B481" i="36"/>
  <c r="I480" i="36"/>
  <c r="F480" i="36"/>
  <c r="P480" i="36" s="1"/>
  <c r="E480" i="36"/>
  <c r="D480" i="36"/>
  <c r="C480" i="36"/>
  <c r="B480" i="36"/>
  <c r="I479" i="36"/>
  <c r="F479" i="36"/>
  <c r="P479" i="36" s="1"/>
  <c r="E479" i="36"/>
  <c r="D479" i="36"/>
  <c r="C479" i="36"/>
  <c r="B479" i="36"/>
  <c r="I478" i="36"/>
  <c r="F478" i="36"/>
  <c r="P478" i="36" s="1"/>
  <c r="E478" i="36"/>
  <c r="D478" i="36"/>
  <c r="C478" i="36"/>
  <c r="B478" i="36"/>
  <c r="I477" i="36"/>
  <c r="F477" i="36"/>
  <c r="P477" i="36" s="1"/>
  <c r="E477" i="36"/>
  <c r="D477" i="36"/>
  <c r="C477" i="36"/>
  <c r="B477" i="36"/>
  <c r="I476" i="36"/>
  <c r="F476" i="36"/>
  <c r="P476" i="36" s="1"/>
  <c r="E476" i="36"/>
  <c r="D476" i="36"/>
  <c r="C476" i="36"/>
  <c r="B476" i="36"/>
  <c r="I475" i="36"/>
  <c r="F475" i="36"/>
  <c r="P475" i="36" s="1"/>
  <c r="E475" i="36"/>
  <c r="D475" i="36"/>
  <c r="C475" i="36"/>
  <c r="B475" i="36"/>
  <c r="I474" i="36"/>
  <c r="F474" i="36"/>
  <c r="P474" i="36" s="1"/>
  <c r="E474" i="36"/>
  <c r="D474" i="36"/>
  <c r="C474" i="36"/>
  <c r="B474" i="36"/>
  <c r="I473" i="36"/>
  <c r="F473" i="36"/>
  <c r="P473" i="36" s="1"/>
  <c r="E473" i="36"/>
  <c r="D473" i="36"/>
  <c r="C473" i="36"/>
  <c r="B473" i="36"/>
  <c r="I472" i="36"/>
  <c r="F472" i="36"/>
  <c r="P472" i="36" s="1"/>
  <c r="E472" i="36"/>
  <c r="D472" i="36"/>
  <c r="C472" i="36"/>
  <c r="B472" i="36"/>
  <c r="I471" i="36"/>
  <c r="F471" i="36"/>
  <c r="P471" i="36" s="1"/>
  <c r="E471" i="36"/>
  <c r="D471" i="36"/>
  <c r="C471" i="36"/>
  <c r="B471" i="36"/>
  <c r="I470" i="36"/>
  <c r="F470" i="36"/>
  <c r="P470" i="36" s="1"/>
  <c r="E470" i="36"/>
  <c r="D470" i="36"/>
  <c r="C470" i="36"/>
  <c r="B470" i="36"/>
  <c r="I469" i="36"/>
  <c r="F469" i="36"/>
  <c r="P469" i="36" s="1"/>
  <c r="E469" i="36"/>
  <c r="D469" i="36"/>
  <c r="C469" i="36"/>
  <c r="B469" i="36"/>
  <c r="I468" i="36"/>
  <c r="F468" i="36"/>
  <c r="P468" i="36" s="1"/>
  <c r="E468" i="36"/>
  <c r="D468" i="36"/>
  <c r="C468" i="36"/>
  <c r="B468" i="36"/>
  <c r="I467" i="36"/>
  <c r="F467" i="36"/>
  <c r="P467" i="36" s="1"/>
  <c r="E467" i="36"/>
  <c r="D467" i="36"/>
  <c r="C467" i="36"/>
  <c r="B467" i="36"/>
  <c r="I466" i="36"/>
  <c r="F466" i="36"/>
  <c r="P466" i="36" s="1"/>
  <c r="E466" i="36"/>
  <c r="D466" i="36"/>
  <c r="C466" i="36"/>
  <c r="B466" i="36"/>
  <c r="I465" i="36"/>
  <c r="F465" i="36"/>
  <c r="P465" i="36" s="1"/>
  <c r="E465" i="36"/>
  <c r="D465" i="36"/>
  <c r="C465" i="36"/>
  <c r="B465" i="36"/>
  <c r="I464" i="36"/>
  <c r="F464" i="36"/>
  <c r="P464" i="36" s="1"/>
  <c r="E464" i="36"/>
  <c r="D464" i="36"/>
  <c r="C464" i="36"/>
  <c r="B464" i="36"/>
  <c r="I463" i="36"/>
  <c r="F463" i="36"/>
  <c r="P463" i="36" s="1"/>
  <c r="E463" i="36"/>
  <c r="D463" i="36"/>
  <c r="C463" i="36"/>
  <c r="B463" i="36"/>
  <c r="I462" i="36"/>
  <c r="F462" i="36"/>
  <c r="P462" i="36" s="1"/>
  <c r="E462" i="36"/>
  <c r="D462" i="36"/>
  <c r="C462" i="36"/>
  <c r="B462" i="36"/>
  <c r="I461" i="36"/>
  <c r="F461" i="36"/>
  <c r="P461" i="36" s="1"/>
  <c r="E461" i="36"/>
  <c r="D461" i="36"/>
  <c r="C461" i="36"/>
  <c r="B461" i="36"/>
  <c r="I460" i="36"/>
  <c r="F460" i="36"/>
  <c r="P460" i="36" s="1"/>
  <c r="E460" i="36"/>
  <c r="D460" i="36"/>
  <c r="C460" i="36"/>
  <c r="B460" i="36"/>
  <c r="I459" i="36"/>
  <c r="F459" i="36"/>
  <c r="P459" i="36" s="1"/>
  <c r="E459" i="36"/>
  <c r="D459" i="36"/>
  <c r="C459" i="36"/>
  <c r="B459" i="36"/>
  <c r="I458" i="36"/>
  <c r="F458" i="36"/>
  <c r="P458" i="36" s="1"/>
  <c r="E458" i="36"/>
  <c r="D458" i="36"/>
  <c r="C458" i="36"/>
  <c r="B458" i="36"/>
  <c r="I457" i="36"/>
  <c r="F457" i="36"/>
  <c r="P457" i="36" s="1"/>
  <c r="E457" i="36"/>
  <c r="D457" i="36"/>
  <c r="C457" i="36"/>
  <c r="B457" i="36"/>
  <c r="I456" i="36"/>
  <c r="F456" i="36"/>
  <c r="P456" i="36" s="1"/>
  <c r="E456" i="36"/>
  <c r="D456" i="36"/>
  <c r="C456" i="36"/>
  <c r="B456" i="36"/>
  <c r="I455" i="36"/>
  <c r="F455" i="36"/>
  <c r="P455" i="36" s="1"/>
  <c r="E455" i="36"/>
  <c r="D455" i="36"/>
  <c r="C455" i="36"/>
  <c r="B455" i="36"/>
  <c r="I454" i="36"/>
  <c r="F454" i="36"/>
  <c r="P454" i="36" s="1"/>
  <c r="E454" i="36"/>
  <c r="D454" i="36"/>
  <c r="C454" i="36"/>
  <c r="B454" i="36"/>
  <c r="I453" i="36"/>
  <c r="F453" i="36"/>
  <c r="P453" i="36" s="1"/>
  <c r="E453" i="36"/>
  <c r="D453" i="36"/>
  <c r="C453" i="36"/>
  <c r="B453" i="36"/>
  <c r="I452" i="36"/>
  <c r="F452" i="36"/>
  <c r="P452" i="36" s="1"/>
  <c r="E452" i="36"/>
  <c r="D452" i="36"/>
  <c r="C452" i="36"/>
  <c r="B452" i="36"/>
  <c r="I451" i="36"/>
  <c r="F451" i="36"/>
  <c r="P451" i="36" s="1"/>
  <c r="E451" i="36"/>
  <c r="D451" i="36"/>
  <c r="C451" i="36"/>
  <c r="B451" i="36"/>
  <c r="I450" i="36"/>
  <c r="F450" i="36"/>
  <c r="P450" i="36" s="1"/>
  <c r="E450" i="36"/>
  <c r="D450" i="36"/>
  <c r="C450" i="36"/>
  <c r="B450" i="36"/>
  <c r="I449" i="36"/>
  <c r="F449" i="36"/>
  <c r="P449" i="36" s="1"/>
  <c r="E449" i="36"/>
  <c r="D449" i="36"/>
  <c r="C449" i="36"/>
  <c r="B449" i="36"/>
  <c r="I448" i="36"/>
  <c r="F448" i="36"/>
  <c r="P448" i="36" s="1"/>
  <c r="E448" i="36"/>
  <c r="D448" i="36"/>
  <c r="C448" i="36"/>
  <c r="B448" i="36"/>
  <c r="I447" i="36"/>
  <c r="F447" i="36"/>
  <c r="P447" i="36" s="1"/>
  <c r="E447" i="36"/>
  <c r="D447" i="36"/>
  <c r="C447" i="36"/>
  <c r="B447" i="36"/>
  <c r="I446" i="36"/>
  <c r="F446" i="36"/>
  <c r="P446" i="36" s="1"/>
  <c r="E446" i="36"/>
  <c r="D446" i="36"/>
  <c r="C446" i="36"/>
  <c r="B446" i="36"/>
  <c r="I445" i="36"/>
  <c r="F445" i="36"/>
  <c r="P445" i="36" s="1"/>
  <c r="E445" i="36"/>
  <c r="D445" i="36"/>
  <c r="C445" i="36"/>
  <c r="B445" i="36"/>
  <c r="I444" i="36"/>
  <c r="F444" i="36"/>
  <c r="P444" i="36" s="1"/>
  <c r="E444" i="36"/>
  <c r="D444" i="36"/>
  <c r="C444" i="36"/>
  <c r="B444" i="36"/>
  <c r="I443" i="36"/>
  <c r="F443" i="36"/>
  <c r="P443" i="36" s="1"/>
  <c r="E443" i="36"/>
  <c r="D443" i="36"/>
  <c r="C443" i="36"/>
  <c r="B443" i="36"/>
  <c r="I442" i="36"/>
  <c r="F442" i="36"/>
  <c r="P442" i="36" s="1"/>
  <c r="E442" i="36"/>
  <c r="D442" i="36"/>
  <c r="C442" i="36"/>
  <c r="B442" i="36"/>
  <c r="I441" i="36"/>
  <c r="F441" i="36"/>
  <c r="P441" i="36" s="1"/>
  <c r="E441" i="36"/>
  <c r="D441" i="36"/>
  <c r="C441" i="36"/>
  <c r="B441" i="36"/>
  <c r="I440" i="36"/>
  <c r="F440" i="36"/>
  <c r="P440" i="36" s="1"/>
  <c r="E440" i="36"/>
  <c r="D440" i="36"/>
  <c r="C440" i="36"/>
  <c r="B440" i="36"/>
  <c r="I439" i="36"/>
  <c r="F439" i="36"/>
  <c r="P439" i="36" s="1"/>
  <c r="E439" i="36"/>
  <c r="D439" i="36"/>
  <c r="C439" i="36"/>
  <c r="B439" i="36"/>
  <c r="I438" i="36"/>
  <c r="F438" i="36"/>
  <c r="P438" i="36" s="1"/>
  <c r="E438" i="36"/>
  <c r="D438" i="36"/>
  <c r="C438" i="36"/>
  <c r="B438" i="36"/>
  <c r="I437" i="36"/>
  <c r="F437" i="36"/>
  <c r="P437" i="36" s="1"/>
  <c r="E437" i="36"/>
  <c r="D437" i="36"/>
  <c r="C437" i="36"/>
  <c r="B437" i="36"/>
  <c r="I436" i="36"/>
  <c r="F436" i="36"/>
  <c r="P436" i="36" s="1"/>
  <c r="E436" i="36"/>
  <c r="D436" i="36"/>
  <c r="C436" i="36"/>
  <c r="B436" i="36"/>
  <c r="I435" i="36"/>
  <c r="F435" i="36"/>
  <c r="P435" i="36" s="1"/>
  <c r="E435" i="36"/>
  <c r="D435" i="36"/>
  <c r="C435" i="36"/>
  <c r="B435" i="36"/>
  <c r="I434" i="36"/>
  <c r="F434" i="36"/>
  <c r="P434" i="36" s="1"/>
  <c r="E434" i="36"/>
  <c r="D434" i="36"/>
  <c r="C434" i="36"/>
  <c r="B434" i="36"/>
  <c r="I433" i="36"/>
  <c r="F433" i="36"/>
  <c r="P433" i="36" s="1"/>
  <c r="E433" i="36"/>
  <c r="D433" i="36"/>
  <c r="C433" i="36"/>
  <c r="B433" i="36"/>
  <c r="I432" i="36"/>
  <c r="F432" i="36"/>
  <c r="P432" i="36" s="1"/>
  <c r="E432" i="36"/>
  <c r="D432" i="36"/>
  <c r="C432" i="36"/>
  <c r="B432" i="36"/>
  <c r="I431" i="36"/>
  <c r="F431" i="36"/>
  <c r="P431" i="36" s="1"/>
  <c r="E431" i="36"/>
  <c r="D431" i="36"/>
  <c r="C431" i="36"/>
  <c r="B431" i="36"/>
  <c r="I430" i="36"/>
  <c r="F430" i="36"/>
  <c r="P430" i="36" s="1"/>
  <c r="E430" i="36"/>
  <c r="D430" i="36"/>
  <c r="C430" i="36"/>
  <c r="B430" i="36"/>
  <c r="I429" i="36"/>
  <c r="F429" i="36"/>
  <c r="P429" i="36" s="1"/>
  <c r="E429" i="36"/>
  <c r="D429" i="36"/>
  <c r="C429" i="36"/>
  <c r="B429" i="36"/>
  <c r="I428" i="36"/>
  <c r="F428" i="36"/>
  <c r="P428" i="36" s="1"/>
  <c r="E428" i="36"/>
  <c r="D428" i="36"/>
  <c r="C428" i="36"/>
  <c r="B428" i="36"/>
  <c r="I427" i="36"/>
  <c r="F427" i="36"/>
  <c r="P427" i="36" s="1"/>
  <c r="E427" i="36"/>
  <c r="D427" i="36"/>
  <c r="C427" i="36"/>
  <c r="B427" i="36"/>
  <c r="I426" i="36"/>
  <c r="F426" i="36"/>
  <c r="P426" i="36" s="1"/>
  <c r="E426" i="36"/>
  <c r="D426" i="36"/>
  <c r="C426" i="36"/>
  <c r="B426" i="36"/>
  <c r="I425" i="36"/>
  <c r="F425" i="36"/>
  <c r="P425" i="36" s="1"/>
  <c r="E425" i="36"/>
  <c r="D425" i="36"/>
  <c r="C425" i="36"/>
  <c r="B425" i="36"/>
  <c r="I424" i="36"/>
  <c r="F424" i="36"/>
  <c r="P424" i="36" s="1"/>
  <c r="E424" i="36"/>
  <c r="D424" i="36"/>
  <c r="C424" i="36"/>
  <c r="B424" i="36"/>
  <c r="I423" i="36"/>
  <c r="F423" i="36"/>
  <c r="P423" i="36" s="1"/>
  <c r="E423" i="36"/>
  <c r="D423" i="36"/>
  <c r="C423" i="36"/>
  <c r="B423" i="36"/>
  <c r="I422" i="36"/>
  <c r="F422" i="36"/>
  <c r="P422" i="36" s="1"/>
  <c r="E422" i="36"/>
  <c r="D422" i="36"/>
  <c r="C422" i="36"/>
  <c r="B422" i="36"/>
  <c r="I421" i="36"/>
  <c r="F421" i="36"/>
  <c r="P421" i="36" s="1"/>
  <c r="E421" i="36"/>
  <c r="D421" i="36"/>
  <c r="C421" i="36"/>
  <c r="B421" i="36"/>
  <c r="I420" i="36"/>
  <c r="F420" i="36"/>
  <c r="P420" i="36" s="1"/>
  <c r="E420" i="36"/>
  <c r="D420" i="36"/>
  <c r="C420" i="36"/>
  <c r="B420" i="36"/>
  <c r="I419" i="36"/>
  <c r="F419" i="36"/>
  <c r="P419" i="36" s="1"/>
  <c r="E419" i="36"/>
  <c r="D419" i="36"/>
  <c r="C419" i="36"/>
  <c r="B419" i="36"/>
  <c r="I418" i="36"/>
  <c r="F418" i="36"/>
  <c r="P418" i="36" s="1"/>
  <c r="E418" i="36"/>
  <c r="D418" i="36"/>
  <c r="C418" i="36"/>
  <c r="B418" i="36"/>
  <c r="I417" i="36"/>
  <c r="F417" i="36"/>
  <c r="P417" i="36" s="1"/>
  <c r="E417" i="36"/>
  <c r="D417" i="36"/>
  <c r="C417" i="36"/>
  <c r="B417" i="36"/>
  <c r="I416" i="36"/>
  <c r="F416" i="36"/>
  <c r="P416" i="36" s="1"/>
  <c r="E416" i="36"/>
  <c r="D416" i="36"/>
  <c r="C416" i="36"/>
  <c r="B416" i="36"/>
  <c r="I415" i="36"/>
  <c r="F415" i="36"/>
  <c r="P415" i="36" s="1"/>
  <c r="E415" i="36"/>
  <c r="D415" i="36"/>
  <c r="C415" i="36"/>
  <c r="B415" i="36"/>
  <c r="I414" i="36"/>
  <c r="F414" i="36"/>
  <c r="P414" i="36" s="1"/>
  <c r="E414" i="36"/>
  <c r="D414" i="36"/>
  <c r="C414" i="36"/>
  <c r="B414" i="36"/>
  <c r="I413" i="36"/>
  <c r="F413" i="36"/>
  <c r="P413" i="36" s="1"/>
  <c r="E413" i="36"/>
  <c r="D413" i="36"/>
  <c r="C413" i="36"/>
  <c r="B413" i="36"/>
  <c r="I412" i="36"/>
  <c r="F412" i="36"/>
  <c r="P412" i="36" s="1"/>
  <c r="E412" i="36"/>
  <c r="D412" i="36"/>
  <c r="C412" i="36"/>
  <c r="B412" i="36"/>
  <c r="I411" i="36"/>
  <c r="F411" i="36"/>
  <c r="P411" i="36" s="1"/>
  <c r="E411" i="36"/>
  <c r="D411" i="36"/>
  <c r="C411" i="36"/>
  <c r="B411" i="36"/>
  <c r="I410" i="36"/>
  <c r="F410" i="36"/>
  <c r="P410" i="36" s="1"/>
  <c r="E410" i="36"/>
  <c r="D410" i="36"/>
  <c r="C410" i="36"/>
  <c r="B410" i="36"/>
  <c r="I409" i="36"/>
  <c r="F409" i="36"/>
  <c r="P409" i="36" s="1"/>
  <c r="E409" i="36"/>
  <c r="D409" i="36"/>
  <c r="C409" i="36"/>
  <c r="B409" i="36"/>
  <c r="I408" i="36"/>
  <c r="F408" i="36"/>
  <c r="P408" i="36" s="1"/>
  <c r="E408" i="36"/>
  <c r="D408" i="36"/>
  <c r="C408" i="36"/>
  <c r="B408" i="36"/>
  <c r="I407" i="36"/>
  <c r="F407" i="36"/>
  <c r="P407" i="36" s="1"/>
  <c r="E407" i="36"/>
  <c r="D407" i="36"/>
  <c r="C407" i="36"/>
  <c r="B407" i="36"/>
  <c r="I406" i="36"/>
  <c r="F406" i="36"/>
  <c r="P406" i="36" s="1"/>
  <c r="E406" i="36"/>
  <c r="D406" i="36"/>
  <c r="C406" i="36"/>
  <c r="B406" i="36"/>
  <c r="I405" i="36"/>
  <c r="F405" i="36"/>
  <c r="P405" i="36" s="1"/>
  <c r="E405" i="36"/>
  <c r="D405" i="36"/>
  <c r="C405" i="36"/>
  <c r="B405" i="36"/>
  <c r="I404" i="36"/>
  <c r="F404" i="36"/>
  <c r="P404" i="36" s="1"/>
  <c r="E404" i="36"/>
  <c r="D404" i="36"/>
  <c r="C404" i="36"/>
  <c r="B404" i="36"/>
  <c r="I403" i="36"/>
  <c r="F403" i="36"/>
  <c r="P403" i="36" s="1"/>
  <c r="E403" i="36"/>
  <c r="D403" i="36"/>
  <c r="C403" i="36"/>
  <c r="B403" i="36"/>
  <c r="I402" i="36"/>
  <c r="F402" i="36"/>
  <c r="P402" i="36" s="1"/>
  <c r="E402" i="36"/>
  <c r="D402" i="36"/>
  <c r="C402" i="36"/>
  <c r="B402" i="36"/>
  <c r="I401" i="36"/>
  <c r="F401" i="36"/>
  <c r="P401" i="36" s="1"/>
  <c r="E401" i="36"/>
  <c r="D401" i="36"/>
  <c r="C401" i="36"/>
  <c r="B401" i="36"/>
  <c r="I400" i="36"/>
  <c r="F400" i="36"/>
  <c r="P400" i="36" s="1"/>
  <c r="E400" i="36"/>
  <c r="D400" i="36"/>
  <c r="C400" i="36"/>
  <c r="B400" i="36"/>
  <c r="I399" i="36"/>
  <c r="F399" i="36"/>
  <c r="P399" i="36" s="1"/>
  <c r="E399" i="36"/>
  <c r="D399" i="36"/>
  <c r="C399" i="36"/>
  <c r="B399" i="36"/>
  <c r="I398" i="36"/>
  <c r="F398" i="36"/>
  <c r="P398" i="36" s="1"/>
  <c r="E398" i="36"/>
  <c r="D398" i="36"/>
  <c r="C398" i="36"/>
  <c r="B398" i="36"/>
  <c r="I397" i="36"/>
  <c r="F397" i="36"/>
  <c r="P397" i="36" s="1"/>
  <c r="E397" i="36"/>
  <c r="D397" i="36"/>
  <c r="C397" i="36"/>
  <c r="B397" i="36"/>
  <c r="I396" i="36"/>
  <c r="F396" i="36"/>
  <c r="P396" i="36" s="1"/>
  <c r="E396" i="36"/>
  <c r="D396" i="36"/>
  <c r="C396" i="36"/>
  <c r="B396" i="36"/>
  <c r="I395" i="36"/>
  <c r="F395" i="36"/>
  <c r="P395" i="36" s="1"/>
  <c r="E395" i="36"/>
  <c r="D395" i="36"/>
  <c r="C395" i="36"/>
  <c r="B395" i="36"/>
  <c r="I394" i="36"/>
  <c r="F394" i="36"/>
  <c r="P394" i="36" s="1"/>
  <c r="E394" i="36"/>
  <c r="D394" i="36"/>
  <c r="C394" i="36"/>
  <c r="B394" i="36"/>
  <c r="I393" i="36"/>
  <c r="F393" i="36"/>
  <c r="P393" i="36" s="1"/>
  <c r="E393" i="36"/>
  <c r="D393" i="36"/>
  <c r="C393" i="36"/>
  <c r="B393" i="36"/>
  <c r="I392" i="36"/>
  <c r="F392" i="36"/>
  <c r="P392" i="36" s="1"/>
  <c r="E392" i="36"/>
  <c r="D392" i="36"/>
  <c r="C392" i="36"/>
  <c r="B392" i="36"/>
  <c r="I391" i="36"/>
  <c r="F391" i="36"/>
  <c r="P391" i="36" s="1"/>
  <c r="E391" i="36"/>
  <c r="D391" i="36"/>
  <c r="C391" i="36"/>
  <c r="B391" i="36"/>
  <c r="I390" i="36"/>
  <c r="F390" i="36"/>
  <c r="P390" i="36" s="1"/>
  <c r="E390" i="36"/>
  <c r="D390" i="36"/>
  <c r="C390" i="36"/>
  <c r="B390" i="36"/>
  <c r="I389" i="36"/>
  <c r="F389" i="36"/>
  <c r="P389" i="36" s="1"/>
  <c r="E389" i="36"/>
  <c r="D389" i="36"/>
  <c r="C389" i="36"/>
  <c r="B389" i="36"/>
  <c r="I388" i="36"/>
  <c r="F388" i="36"/>
  <c r="P388" i="36" s="1"/>
  <c r="E388" i="36"/>
  <c r="D388" i="36"/>
  <c r="C388" i="36"/>
  <c r="B388" i="36"/>
  <c r="I387" i="36"/>
  <c r="F387" i="36"/>
  <c r="P387" i="36" s="1"/>
  <c r="E387" i="36"/>
  <c r="D387" i="36"/>
  <c r="C387" i="36"/>
  <c r="B387" i="36"/>
  <c r="I386" i="36"/>
  <c r="F386" i="36"/>
  <c r="P386" i="36" s="1"/>
  <c r="E386" i="36"/>
  <c r="D386" i="36"/>
  <c r="C386" i="36"/>
  <c r="B386" i="36"/>
  <c r="I385" i="36"/>
  <c r="F385" i="36"/>
  <c r="P385" i="36" s="1"/>
  <c r="E385" i="36"/>
  <c r="D385" i="36"/>
  <c r="C385" i="36"/>
  <c r="B385" i="36"/>
  <c r="I384" i="36"/>
  <c r="F384" i="36"/>
  <c r="P384" i="36" s="1"/>
  <c r="E384" i="36"/>
  <c r="D384" i="36"/>
  <c r="C384" i="36"/>
  <c r="B384" i="36"/>
  <c r="I383" i="36"/>
  <c r="F383" i="36"/>
  <c r="P383" i="36" s="1"/>
  <c r="E383" i="36"/>
  <c r="D383" i="36"/>
  <c r="C383" i="36"/>
  <c r="B383" i="36"/>
  <c r="I382" i="36"/>
  <c r="F382" i="36"/>
  <c r="P382" i="36" s="1"/>
  <c r="E382" i="36"/>
  <c r="D382" i="36"/>
  <c r="C382" i="36"/>
  <c r="B382" i="36"/>
  <c r="I381" i="36"/>
  <c r="F381" i="36"/>
  <c r="P381" i="36" s="1"/>
  <c r="E381" i="36"/>
  <c r="D381" i="36"/>
  <c r="C381" i="36"/>
  <c r="B381" i="36"/>
  <c r="I380" i="36"/>
  <c r="F380" i="36"/>
  <c r="P380" i="36" s="1"/>
  <c r="E380" i="36"/>
  <c r="D380" i="36"/>
  <c r="C380" i="36"/>
  <c r="B380" i="36"/>
  <c r="I379" i="36"/>
  <c r="F379" i="36"/>
  <c r="P379" i="36" s="1"/>
  <c r="E379" i="36"/>
  <c r="D379" i="36"/>
  <c r="C379" i="36"/>
  <c r="B379" i="36"/>
  <c r="I378" i="36"/>
  <c r="F378" i="36"/>
  <c r="P378" i="36" s="1"/>
  <c r="E378" i="36"/>
  <c r="D378" i="36"/>
  <c r="C378" i="36"/>
  <c r="B378" i="36"/>
  <c r="I377" i="36"/>
  <c r="F377" i="36"/>
  <c r="P377" i="36" s="1"/>
  <c r="E377" i="36"/>
  <c r="D377" i="36"/>
  <c r="C377" i="36"/>
  <c r="B377" i="36"/>
  <c r="I376" i="36"/>
  <c r="F376" i="36"/>
  <c r="P376" i="36" s="1"/>
  <c r="E376" i="36"/>
  <c r="D376" i="36"/>
  <c r="C376" i="36"/>
  <c r="B376" i="36"/>
  <c r="I375" i="36"/>
  <c r="F375" i="36"/>
  <c r="P375" i="36" s="1"/>
  <c r="E375" i="36"/>
  <c r="D375" i="36"/>
  <c r="C375" i="36"/>
  <c r="B375" i="36"/>
  <c r="I374" i="36"/>
  <c r="F374" i="36"/>
  <c r="P374" i="36" s="1"/>
  <c r="E374" i="36"/>
  <c r="D374" i="36"/>
  <c r="C374" i="36"/>
  <c r="B374" i="36"/>
  <c r="I373" i="36"/>
  <c r="F373" i="36"/>
  <c r="P373" i="36" s="1"/>
  <c r="E373" i="36"/>
  <c r="D373" i="36"/>
  <c r="C373" i="36"/>
  <c r="B373" i="36"/>
  <c r="I372" i="36"/>
  <c r="F372" i="36"/>
  <c r="P372" i="36" s="1"/>
  <c r="E372" i="36"/>
  <c r="D372" i="36"/>
  <c r="C372" i="36"/>
  <c r="B372" i="36"/>
  <c r="I371" i="36"/>
  <c r="F371" i="36"/>
  <c r="P371" i="36" s="1"/>
  <c r="E371" i="36"/>
  <c r="D371" i="36"/>
  <c r="C371" i="36"/>
  <c r="B371" i="36"/>
  <c r="I370" i="36"/>
  <c r="F370" i="36"/>
  <c r="P370" i="36" s="1"/>
  <c r="E370" i="36"/>
  <c r="D370" i="36"/>
  <c r="C370" i="36"/>
  <c r="B370" i="36"/>
  <c r="I369" i="36"/>
  <c r="F369" i="36"/>
  <c r="P369" i="36" s="1"/>
  <c r="E369" i="36"/>
  <c r="D369" i="36"/>
  <c r="C369" i="36"/>
  <c r="B369" i="36"/>
  <c r="I368" i="36"/>
  <c r="F368" i="36"/>
  <c r="P368" i="36" s="1"/>
  <c r="E368" i="36"/>
  <c r="D368" i="36"/>
  <c r="C368" i="36"/>
  <c r="B368" i="36"/>
  <c r="I367" i="36"/>
  <c r="F367" i="36"/>
  <c r="P367" i="36" s="1"/>
  <c r="E367" i="36"/>
  <c r="D367" i="36"/>
  <c r="C367" i="36"/>
  <c r="B367" i="36"/>
  <c r="I366" i="36"/>
  <c r="F366" i="36"/>
  <c r="P366" i="36" s="1"/>
  <c r="E366" i="36"/>
  <c r="D366" i="36"/>
  <c r="C366" i="36"/>
  <c r="B366" i="36"/>
  <c r="I365" i="36"/>
  <c r="F365" i="36"/>
  <c r="P365" i="36" s="1"/>
  <c r="E365" i="36"/>
  <c r="D365" i="36"/>
  <c r="C365" i="36"/>
  <c r="B365" i="36"/>
  <c r="I364" i="36"/>
  <c r="F364" i="36"/>
  <c r="P364" i="36" s="1"/>
  <c r="E364" i="36"/>
  <c r="D364" i="36"/>
  <c r="C364" i="36"/>
  <c r="B364" i="36"/>
  <c r="I363" i="36"/>
  <c r="F363" i="36"/>
  <c r="P363" i="36" s="1"/>
  <c r="E363" i="36"/>
  <c r="D363" i="36"/>
  <c r="C363" i="36"/>
  <c r="B363" i="36"/>
  <c r="I362" i="36"/>
  <c r="F362" i="36"/>
  <c r="P362" i="36" s="1"/>
  <c r="E362" i="36"/>
  <c r="D362" i="36"/>
  <c r="C362" i="36"/>
  <c r="B362" i="36"/>
  <c r="I361" i="36"/>
  <c r="F361" i="36"/>
  <c r="P361" i="36" s="1"/>
  <c r="E361" i="36"/>
  <c r="D361" i="36"/>
  <c r="C361" i="36"/>
  <c r="B361" i="36"/>
  <c r="I360" i="36"/>
  <c r="F360" i="36"/>
  <c r="P360" i="36" s="1"/>
  <c r="E360" i="36"/>
  <c r="D360" i="36"/>
  <c r="C360" i="36"/>
  <c r="B360" i="36"/>
  <c r="I359" i="36"/>
  <c r="F359" i="36"/>
  <c r="P359" i="36" s="1"/>
  <c r="E359" i="36"/>
  <c r="D359" i="36"/>
  <c r="C359" i="36"/>
  <c r="B359" i="36"/>
  <c r="I358" i="36"/>
  <c r="F358" i="36"/>
  <c r="P358" i="36" s="1"/>
  <c r="E358" i="36"/>
  <c r="D358" i="36"/>
  <c r="C358" i="36"/>
  <c r="B358" i="36"/>
  <c r="I357" i="36"/>
  <c r="F357" i="36"/>
  <c r="P357" i="36" s="1"/>
  <c r="E357" i="36"/>
  <c r="D357" i="36"/>
  <c r="C357" i="36"/>
  <c r="B357" i="36"/>
  <c r="I356" i="36"/>
  <c r="F356" i="36"/>
  <c r="P356" i="36" s="1"/>
  <c r="E356" i="36"/>
  <c r="D356" i="36"/>
  <c r="C356" i="36"/>
  <c r="B356" i="36"/>
  <c r="I355" i="36"/>
  <c r="F355" i="36"/>
  <c r="P355" i="36" s="1"/>
  <c r="E355" i="36"/>
  <c r="D355" i="36"/>
  <c r="C355" i="36"/>
  <c r="B355" i="36"/>
  <c r="I354" i="36"/>
  <c r="F354" i="36"/>
  <c r="P354" i="36" s="1"/>
  <c r="E354" i="36"/>
  <c r="D354" i="36"/>
  <c r="C354" i="36"/>
  <c r="B354" i="36"/>
  <c r="I353" i="36"/>
  <c r="F353" i="36"/>
  <c r="P353" i="36" s="1"/>
  <c r="E353" i="36"/>
  <c r="D353" i="36"/>
  <c r="C353" i="36"/>
  <c r="B353" i="36"/>
  <c r="I352" i="36"/>
  <c r="F352" i="36"/>
  <c r="P352" i="36" s="1"/>
  <c r="E352" i="36"/>
  <c r="D352" i="36"/>
  <c r="C352" i="36"/>
  <c r="B352" i="36"/>
  <c r="I351" i="36"/>
  <c r="F351" i="36"/>
  <c r="P351" i="36" s="1"/>
  <c r="E351" i="36"/>
  <c r="D351" i="36"/>
  <c r="C351" i="36"/>
  <c r="B351" i="36"/>
  <c r="I350" i="36"/>
  <c r="F350" i="36"/>
  <c r="P350" i="36" s="1"/>
  <c r="E350" i="36"/>
  <c r="D350" i="36"/>
  <c r="C350" i="36"/>
  <c r="B350" i="36"/>
  <c r="I349" i="36"/>
  <c r="F349" i="36"/>
  <c r="P349" i="36" s="1"/>
  <c r="E349" i="36"/>
  <c r="D349" i="36"/>
  <c r="C349" i="36"/>
  <c r="B349" i="36"/>
  <c r="I348" i="36"/>
  <c r="F348" i="36"/>
  <c r="P348" i="36" s="1"/>
  <c r="E348" i="36"/>
  <c r="D348" i="36"/>
  <c r="C348" i="36"/>
  <c r="B348" i="36"/>
  <c r="I347" i="36"/>
  <c r="F347" i="36"/>
  <c r="P347" i="36" s="1"/>
  <c r="E347" i="36"/>
  <c r="D347" i="36"/>
  <c r="C347" i="36"/>
  <c r="B347" i="36"/>
  <c r="I346" i="36"/>
  <c r="F346" i="36"/>
  <c r="P346" i="36" s="1"/>
  <c r="E346" i="36"/>
  <c r="D346" i="36"/>
  <c r="C346" i="36"/>
  <c r="B346" i="36"/>
  <c r="I345" i="36"/>
  <c r="F345" i="36"/>
  <c r="P345" i="36" s="1"/>
  <c r="E345" i="36"/>
  <c r="D345" i="36"/>
  <c r="C345" i="36"/>
  <c r="B345" i="36"/>
  <c r="I344" i="36"/>
  <c r="F344" i="36"/>
  <c r="P344" i="36" s="1"/>
  <c r="E344" i="36"/>
  <c r="D344" i="36"/>
  <c r="C344" i="36"/>
  <c r="B344" i="36"/>
  <c r="I343" i="36"/>
  <c r="F343" i="36"/>
  <c r="P343" i="36" s="1"/>
  <c r="E343" i="36"/>
  <c r="D343" i="36"/>
  <c r="C343" i="36"/>
  <c r="B343" i="36"/>
  <c r="I342" i="36"/>
  <c r="F342" i="36"/>
  <c r="P342" i="36" s="1"/>
  <c r="E342" i="36"/>
  <c r="D342" i="36"/>
  <c r="C342" i="36"/>
  <c r="B342" i="36"/>
  <c r="I341" i="36"/>
  <c r="F341" i="36"/>
  <c r="P341" i="36" s="1"/>
  <c r="E341" i="36"/>
  <c r="D341" i="36"/>
  <c r="C341" i="36"/>
  <c r="B341" i="36"/>
  <c r="I340" i="36"/>
  <c r="F340" i="36"/>
  <c r="P340" i="36" s="1"/>
  <c r="E340" i="36"/>
  <c r="D340" i="36"/>
  <c r="C340" i="36"/>
  <c r="B340" i="36"/>
  <c r="I339" i="36"/>
  <c r="F339" i="36"/>
  <c r="P339" i="36" s="1"/>
  <c r="E339" i="36"/>
  <c r="D339" i="36"/>
  <c r="C339" i="36"/>
  <c r="B339" i="36"/>
  <c r="I338" i="36"/>
  <c r="F338" i="36"/>
  <c r="P338" i="36" s="1"/>
  <c r="E338" i="36"/>
  <c r="D338" i="36"/>
  <c r="C338" i="36"/>
  <c r="B338" i="36"/>
  <c r="I337" i="36"/>
  <c r="F337" i="36"/>
  <c r="P337" i="36" s="1"/>
  <c r="E337" i="36"/>
  <c r="D337" i="36"/>
  <c r="C337" i="36"/>
  <c r="B337" i="36"/>
  <c r="I336" i="36"/>
  <c r="F336" i="36"/>
  <c r="P336" i="36" s="1"/>
  <c r="E336" i="36"/>
  <c r="D336" i="36"/>
  <c r="C336" i="36"/>
  <c r="B336" i="36"/>
  <c r="I335" i="36"/>
  <c r="F335" i="36"/>
  <c r="P335" i="36" s="1"/>
  <c r="E335" i="36"/>
  <c r="D335" i="36"/>
  <c r="C335" i="36"/>
  <c r="B335" i="36"/>
  <c r="I334" i="36"/>
  <c r="F334" i="36"/>
  <c r="P334" i="36" s="1"/>
  <c r="E334" i="36"/>
  <c r="D334" i="36"/>
  <c r="C334" i="36"/>
  <c r="B334" i="36"/>
  <c r="I333" i="36"/>
  <c r="F333" i="36"/>
  <c r="P333" i="36" s="1"/>
  <c r="E333" i="36"/>
  <c r="D333" i="36"/>
  <c r="C333" i="36"/>
  <c r="B333" i="36"/>
  <c r="I332" i="36"/>
  <c r="F332" i="36"/>
  <c r="P332" i="36" s="1"/>
  <c r="E332" i="36"/>
  <c r="D332" i="36"/>
  <c r="C332" i="36"/>
  <c r="B332" i="36"/>
  <c r="I331" i="36"/>
  <c r="F331" i="36"/>
  <c r="P331" i="36" s="1"/>
  <c r="E331" i="36"/>
  <c r="D331" i="36"/>
  <c r="C331" i="36"/>
  <c r="B331" i="36"/>
  <c r="I330" i="36"/>
  <c r="F330" i="36"/>
  <c r="P330" i="36" s="1"/>
  <c r="E330" i="36"/>
  <c r="D330" i="36"/>
  <c r="C330" i="36"/>
  <c r="B330" i="36"/>
  <c r="I329" i="36"/>
  <c r="F329" i="36"/>
  <c r="P329" i="36" s="1"/>
  <c r="E329" i="36"/>
  <c r="D329" i="36"/>
  <c r="C329" i="36"/>
  <c r="B329" i="36"/>
  <c r="I328" i="36"/>
  <c r="F328" i="36"/>
  <c r="P328" i="36" s="1"/>
  <c r="E328" i="36"/>
  <c r="D328" i="36"/>
  <c r="C328" i="36"/>
  <c r="B328" i="36"/>
  <c r="I327" i="36"/>
  <c r="F327" i="36"/>
  <c r="P327" i="36" s="1"/>
  <c r="E327" i="36"/>
  <c r="D327" i="36"/>
  <c r="C327" i="36"/>
  <c r="B327" i="36"/>
  <c r="I326" i="36"/>
  <c r="F326" i="36"/>
  <c r="P326" i="36" s="1"/>
  <c r="E326" i="36"/>
  <c r="D326" i="36"/>
  <c r="C326" i="36"/>
  <c r="B326" i="36"/>
  <c r="I325" i="36"/>
  <c r="F325" i="36"/>
  <c r="P325" i="36" s="1"/>
  <c r="E325" i="36"/>
  <c r="D325" i="36"/>
  <c r="C325" i="36"/>
  <c r="B325" i="36"/>
  <c r="I324" i="36"/>
  <c r="F324" i="36"/>
  <c r="P324" i="36" s="1"/>
  <c r="E324" i="36"/>
  <c r="D324" i="36"/>
  <c r="C324" i="36"/>
  <c r="B324" i="36"/>
  <c r="I323" i="36"/>
  <c r="F323" i="36"/>
  <c r="P323" i="36" s="1"/>
  <c r="E323" i="36"/>
  <c r="D323" i="36"/>
  <c r="C323" i="36"/>
  <c r="B323" i="36"/>
  <c r="I322" i="36"/>
  <c r="F322" i="36"/>
  <c r="P322" i="36" s="1"/>
  <c r="E322" i="36"/>
  <c r="D322" i="36"/>
  <c r="C322" i="36"/>
  <c r="B322" i="36"/>
  <c r="I321" i="36"/>
  <c r="F321" i="36"/>
  <c r="P321" i="36" s="1"/>
  <c r="E321" i="36"/>
  <c r="D321" i="36"/>
  <c r="C321" i="36"/>
  <c r="B321" i="36"/>
  <c r="I320" i="36"/>
  <c r="F320" i="36"/>
  <c r="P320" i="36" s="1"/>
  <c r="E320" i="36"/>
  <c r="D320" i="36"/>
  <c r="C320" i="36"/>
  <c r="B320" i="36"/>
  <c r="I319" i="36"/>
  <c r="F319" i="36"/>
  <c r="P319" i="36" s="1"/>
  <c r="E319" i="36"/>
  <c r="D319" i="36"/>
  <c r="C319" i="36"/>
  <c r="B319" i="36"/>
  <c r="I318" i="36"/>
  <c r="F318" i="36"/>
  <c r="P318" i="36" s="1"/>
  <c r="E318" i="36"/>
  <c r="D318" i="36"/>
  <c r="C318" i="36"/>
  <c r="B318" i="36"/>
  <c r="I317" i="36"/>
  <c r="F317" i="36"/>
  <c r="P317" i="36" s="1"/>
  <c r="E317" i="36"/>
  <c r="D317" i="36"/>
  <c r="C317" i="36"/>
  <c r="B317" i="36"/>
  <c r="I316" i="36"/>
  <c r="F316" i="36"/>
  <c r="P316" i="36" s="1"/>
  <c r="E316" i="36"/>
  <c r="D316" i="36"/>
  <c r="C316" i="36"/>
  <c r="B316" i="36"/>
  <c r="I315" i="36"/>
  <c r="F315" i="36"/>
  <c r="P315" i="36" s="1"/>
  <c r="E315" i="36"/>
  <c r="D315" i="36"/>
  <c r="C315" i="36"/>
  <c r="B315" i="36"/>
  <c r="I314" i="36"/>
  <c r="F314" i="36"/>
  <c r="P314" i="36" s="1"/>
  <c r="E314" i="36"/>
  <c r="D314" i="36"/>
  <c r="C314" i="36"/>
  <c r="B314" i="36"/>
  <c r="I313" i="36"/>
  <c r="F313" i="36"/>
  <c r="P313" i="36" s="1"/>
  <c r="E313" i="36"/>
  <c r="D313" i="36"/>
  <c r="C313" i="36"/>
  <c r="B313" i="36"/>
  <c r="I312" i="36"/>
  <c r="F312" i="36"/>
  <c r="P312" i="36" s="1"/>
  <c r="E312" i="36"/>
  <c r="D312" i="36"/>
  <c r="C312" i="36"/>
  <c r="B312" i="36"/>
  <c r="I311" i="36"/>
  <c r="F311" i="36"/>
  <c r="P311" i="36" s="1"/>
  <c r="E311" i="36"/>
  <c r="D311" i="36"/>
  <c r="C311" i="36"/>
  <c r="B311" i="36"/>
  <c r="I310" i="36"/>
  <c r="F310" i="36"/>
  <c r="P310" i="36" s="1"/>
  <c r="E310" i="36"/>
  <c r="D310" i="36"/>
  <c r="C310" i="36"/>
  <c r="B310" i="36"/>
  <c r="I309" i="36"/>
  <c r="F309" i="36"/>
  <c r="P309" i="36" s="1"/>
  <c r="E309" i="36"/>
  <c r="D309" i="36"/>
  <c r="C309" i="36"/>
  <c r="B309" i="36"/>
  <c r="I308" i="36"/>
  <c r="F308" i="36"/>
  <c r="P308" i="36" s="1"/>
  <c r="E308" i="36"/>
  <c r="D308" i="36"/>
  <c r="C308" i="36"/>
  <c r="B308" i="36"/>
  <c r="I307" i="36"/>
  <c r="F307" i="36"/>
  <c r="P307" i="36" s="1"/>
  <c r="E307" i="36"/>
  <c r="D307" i="36"/>
  <c r="C307" i="36"/>
  <c r="B307" i="36"/>
  <c r="I306" i="36"/>
  <c r="F306" i="36"/>
  <c r="P306" i="36" s="1"/>
  <c r="E306" i="36"/>
  <c r="D306" i="36"/>
  <c r="C306" i="36"/>
  <c r="B306" i="36"/>
  <c r="I305" i="36"/>
  <c r="F305" i="36"/>
  <c r="P305" i="36" s="1"/>
  <c r="E305" i="36"/>
  <c r="D305" i="36"/>
  <c r="C305" i="36"/>
  <c r="B305" i="36"/>
  <c r="I304" i="36"/>
  <c r="F304" i="36"/>
  <c r="P304" i="36" s="1"/>
  <c r="E304" i="36"/>
  <c r="D304" i="36"/>
  <c r="C304" i="36"/>
  <c r="B304" i="36"/>
  <c r="I303" i="36"/>
  <c r="F303" i="36"/>
  <c r="P303" i="36" s="1"/>
  <c r="E303" i="36"/>
  <c r="D303" i="36"/>
  <c r="C303" i="36"/>
  <c r="B303" i="36"/>
  <c r="I302" i="36"/>
  <c r="F302" i="36"/>
  <c r="P302" i="36" s="1"/>
  <c r="E302" i="36"/>
  <c r="D302" i="36"/>
  <c r="C302" i="36"/>
  <c r="B302" i="36"/>
  <c r="I301" i="36"/>
  <c r="F301" i="36"/>
  <c r="P301" i="36" s="1"/>
  <c r="E301" i="36"/>
  <c r="D301" i="36"/>
  <c r="C301" i="36"/>
  <c r="B301" i="36"/>
  <c r="I300" i="36"/>
  <c r="F300" i="36"/>
  <c r="P300" i="36" s="1"/>
  <c r="E300" i="36"/>
  <c r="D300" i="36"/>
  <c r="C300" i="36"/>
  <c r="B300" i="36"/>
  <c r="I299" i="36"/>
  <c r="F299" i="36"/>
  <c r="P299" i="36" s="1"/>
  <c r="E299" i="36"/>
  <c r="D299" i="36"/>
  <c r="C299" i="36"/>
  <c r="B299" i="36"/>
  <c r="I298" i="36"/>
  <c r="F298" i="36"/>
  <c r="P298" i="36" s="1"/>
  <c r="E298" i="36"/>
  <c r="D298" i="36"/>
  <c r="C298" i="36"/>
  <c r="B298" i="36"/>
  <c r="I297" i="36"/>
  <c r="F297" i="36"/>
  <c r="P297" i="36" s="1"/>
  <c r="E297" i="36"/>
  <c r="D297" i="36"/>
  <c r="C297" i="36"/>
  <c r="B297" i="36"/>
  <c r="I296" i="36"/>
  <c r="F296" i="36"/>
  <c r="P296" i="36" s="1"/>
  <c r="E296" i="36"/>
  <c r="D296" i="36"/>
  <c r="C296" i="36"/>
  <c r="B296" i="36"/>
  <c r="I295" i="36"/>
  <c r="F295" i="36"/>
  <c r="P295" i="36" s="1"/>
  <c r="E295" i="36"/>
  <c r="D295" i="36"/>
  <c r="C295" i="36"/>
  <c r="B295" i="36"/>
  <c r="I294" i="36"/>
  <c r="F294" i="36"/>
  <c r="P294" i="36" s="1"/>
  <c r="E294" i="36"/>
  <c r="D294" i="36"/>
  <c r="C294" i="36"/>
  <c r="B294" i="36"/>
  <c r="I293" i="36"/>
  <c r="F293" i="36"/>
  <c r="P293" i="36" s="1"/>
  <c r="E293" i="36"/>
  <c r="D293" i="36"/>
  <c r="C293" i="36"/>
  <c r="B293" i="36"/>
  <c r="I292" i="36"/>
  <c r="F292" i="36"/>
  <c r="P292" i="36" s="1"/>
  <c r="E292" i="36"/>
  <c r="D292" i="36"/>
  <c r="C292" i="36"/>
  <c r="B292" i="36"/>
  <c r="I291" i="36"/>
  <c r="F291" i="36"/>
  <c r="P291" i="36" s="1"/>
  <c r="E291" i="36"/>
  <c r="D291" i="36"/>
  <c r="C291" i="36"/>
  <c r="B291" i="36"/>
  <c r="I290" i="36"/>
  <c r="F290" i="36"/>
  <c r="P290" i="36" s="1"/>
  <c r="E290" i="36"/>
  <c r="D290" i="36"/>
  <c r="C290" i="36"/>
  <c r="B290" i="36"/>
  <c r="I289" i="36"/>
  <c r="F289" i="36"/>
  <c r="P289" i="36" s="1"/>
  <c r="E289" i="36"/>
  <c r="D289" i="36"/>
  <c r="C289" i="36"/>
  <c r="B289" i="36"/>
  <c r="I288" i="36"/>
  <c r="F288" i="36"/>
  <c r="P288" i="36" s="1"/>
  <c r="E288" i="36"/>
  <c r="D288" i="36"/>
  <c r="C288" i="36"/>
  <c r="B288" i="36"/>
  <c r="I287" i="36"/>
  <c r="F287" i="36"/>
  <c r="P287" i="36" s="1"/>
  <c r="E287" i="36"/>
  <c r="D287" i="36"/>
  <c r="C287" i="36"/>
  <c r="B287" i="36"/>
  <c r="I286" i="36"/>
  <c r="F286" i="36"/>
  <c r="P286" i="36" s="1"/>
  <c r="E286" i="36"/>
  <c r="D286" i="36"/>
  <c r="C286" i="36"/>
  <c r="B286" i="36"/>
  <c r="I285" i="36"/>
  <c r="F285" i="36"/>
  <c r="P285" i="36" s="1"/>
  <c r="E285" i="36"/>
  <c r="D285" i="36"/>
  <c r="C285" i="36"/>
  <c r="B285" i="36"/>
  <c r="I284" i="36"/>
  <c r="F284" i="36"/>
  <c r="P284" i="36" s="1"/>
  <c r="E284" i="36"/>
  <c r="D284" i="36"/>
  <c r="C284" i="36"/>
  <c r="B284" i="36"/>
  <c r="I283" i="36"/>
  <c r="F283" i="36"/>
  <c r="P283" i="36" s="1"/>
  <c r="E283" i="36"/>
  <c r="D283" i="36"/>
  <c r="C283" i="36"/>
  <c r="B283" i="36"/>
  <c r="I282" i="36"/>
  <c r="F282" i="36"/>
  <c r="P282" i="36" s="1"/>
  <c r="E282" i="36"/>
  <c r="D282" i="36"/>
  <c r="C282" i="36"/>
  <c r="B282" i="36"/>
  <c r="I281" i="36"/>
  <c r="F281" i="36"/>
  <c r="P281" i="36" s="1"/>
  <c r="E281" i="36"/>
  <c r="D281" i="36"/>
  <c r="C281" i="36"/>
  <c r="B281" i="36"/>
  <c r="I280" i="36"/>
  <c r="F280" i="36"/>
  <c r="P280" i="36" s="1"/>
  <c r="E280" i="36"/>
  <c r="D280" i="36"/>
  <c r="C280" i="36"/>
  <c r="B280" i="36"/>
  <c r="I279" i="36"/>
  <c r="F279" i="36"/>
  <c r="P279" i="36" s="1"/>
  <c r="E279" i="36"/>
  <c r="D279" i="36"/>
  <c r="C279" i="36"/>
  <c r="B279" i="36"/>
  <c r="I278" i="36"/>
  <c r="F278" i="36"/>
  <c r="P278" i="36" s="1"/>
  <c r="E278" i="36"/>
  <c r="D278" i="36"/>
  <c r="C278" i="36"/>
  <c r="B278" i="36"/>
  <c r="I277" i="36"/>
  <c r="F277" i="36"/>
  <c r="P277" i="36" s="1"/>
  <c r="E277" i="36"/>
  <c r="D277" i="36"/>
  <c r="C277" i="36"/>
  <c r="B277" i="36"/>
  <c r="I276" i="36"/>
  <c r="F276" i="36"/>
  <c r="P276" i="36" s="1"/>
  <c r="E276" i="36"/>
  <c r="D276" i="36"/>
  <c r="C276" i="36"/>
  <c r="B276" i="36"/>
  <c r="I275" i="36"/>
  <c r="F275" i="36"/>
  <c r="P275" i="36" s="1"/>
  <c r="E275" i="36"/>
  <c r="D275" i="36"/>
  <c r="C275" i="36"/>
  <c r="B275" i="36"/>
  <c r="I274" i="36"/>
  <c r="F274" i="36"/>
  <c r="P274" i="36" s="1"/>
  <c r="E274" i="36"/>
  <c r="D274" i="36"/>
  <c r="C274" i="36"/>
  <c r="B274" i="36"/>
  <c r="I273" i="36"/>
  <c r="F273" i="36"/>
  <c r="P273" i="36" s="1"/>
  <c r="E273" i="36"/>
  <c r="D273" i="36"/>
  <c r="C273" i="36"/>
  <c r="B273" i="36"/>
  <c r="I272" i="36"/>
  <c r="F272" i="36"/>
  <c r="P272" i="36" s="1"/>
  <c r="E272" i="36"/>
  <c r="D272" i="36"/>
  <c r="C272" i="36"/>
  <c r="B272" i="36"/>
  <c r="I271" i="36"/>
  <c r="F271" i="36"/>
  <c r="P271" i="36" s="1"/>
  <c r="E271" i="36"/>
  <c r="D271" i="36"/>
  <c r="C271" i="36"/>
  <c r="B271" i="36"/>
  <c r="I270" i="36"/>
  <c r="F270" i="36"/>
  <c r="P270" i="36" s="1"/>
  <c r="E270" i="36"/>
  <c r="D270" i="36"/>
  <c r="C270" i="36"/>
  <c r="B270" i="36"/>
  <c r="I269" i="36"/>
  <c r="F269" i="36"/>
  <c r="P269" i="36" s="1"/>
  <c r="E269" i="36"/>
  <c r="D269" i="36"/>
  <c r="C269" i="36"/>
  <c r="B269" i="36"/>
  <c r="I268" i="36"/>
  <c r="F268" i="36"/>
  <c r="P268" i="36" s="1"/>
  <c r="E268" i="36"/>
  <c r="D268" i="36"/>
  <c r="C268" i="36"/>
  <c r="B268" i="36"/>
  <c r="I267" i="36"/>
  <c r="F267" i="36"/>
  <c r="P267" i="36" s="1"/>
  <c r="E267" i="36"/>
  <c r="D267" i="36"/>
  <c r="C267" i="36"/>
  <c r="B267" i="36"/>
  <c r="I266" i="36"/>
  <c r="F266" i="36"/>
  <c r="P266" i="36" s="1"/>
  <c r="E266" i="36"/>
  <c r="D266" i="36"/>
  <c r="C266" i="36"/>
  <c r="B266" i="36"/>
  <c r="I265" i="36"/>
  <c r="F265" i="36"/>
  <c r="P265" i="36" s="1"/>
  <c r="E265" i="36"/>
  <c r="D265" i="36"/>
  <c r="C265" i="36"/>
  <c r="B265" i="36"/>
  <c r="I264" i="36"/>
  <c r="F264" i="36"/>
  <c r="P264" i="36" s="1"/>
  <c r="E264" i="36"/>
  <c r="D264" i="36"/>
  <c r="C264" i="36"/>
  <c r="B264" i="36"/>
  <c r="I263" i="36"/>
  <c r="F263" i="36"/>
  <c r="P263" i="36" s="1"/>
  <c r="E263" i="36"/>
  <c r="D263" i="36"/>
  <c r="C263" i="36"/>
  <c r="B263" i="36"/>
  <c r="I262" i="36"/>
  <c r="F262" i="36"/>
  <c r="P262" i="36" s="1"/>
  <c r="E262" i="36"/>
  <c r="D262" i="36"/>
  <c r="C262" i="36"/>
  <c r="B262" i="36"/>
  <c r="I261" i="36"/>
  <c r="F261" i="36"/>
  <c r="P261" i="36" s="1"/>
  <c r="E261" i="36"/>
  <c r="D261" i="36"/>
  <c r="C261" i="36"/>
  <c r="B261" i="36"/>
  <c r="I260" i="36"/>
  <c r="F260" i="36"/>
  <c r="P260" i="36" s="1"/>
  <c r="E260" i="36"/>
  <c r="D260" i="36"/>
  <c r="C260" i="36"/>
  <c r="B260" i="36"/>
  <c r="I259" i="36"/>
  <c r="F259" i="36"/>
  <c r="P259" i="36" s="1"/>
  <c r="E259" i="36"/>
  <c r="D259" i="36"/>
  <c r="C259" i="36"/>
  <c r="B259" i="36"/>
  <c r="I258" i="36"/>
  <c r="F258" i="36"/>
  <c r="P258" i="36" s="1"/>
  <c r="E258" i="36"/>
  <c r="D258" i="36"/>
  <c r="C258" i="36"/>
  <c r="B258" i="36"/>
  <c r="I257" i="36"/>
  <c r="F257" i="36"/>
  <c r="P257" i="36" s="1"/>
  <c r="E257" i="36"/>
  <c r="D257" i="36"/>
  <c r="C257" i="36"/>
  <c r="B257" i="36"/>
  <c r="I256" i="36"/>
  <c r="F256" i="36"/>
  <c r="P256" i="36" s="1"/>
  <c r="E256" i="36"/>
  <c r="D256" i="36"/>
  <c r="C256" i="36"/>
  <c r="B256" i="36"/>
  <c r="I255" i="36"/>
  <c r="F255" i="36"/>
  <c r="P255" i="36" s="1"/>
  <c r="E255" i="36"/>
  <c r="D255" i="36"/>
  <c r="C255" i="36"/>
  <c r="B255" i="36"/>
  <c r="I254" i="36"/>
  <c r="F254" i="36"/>
  <c r="P254" i="36" s="1"/>
  <c r="E254" i="36"/>
  <c r="D254" i="36"/>
  <c r="C254" i="36"/>
  <c r="B254" i="36"/>
  <c r="I253" i="36"/>
  <c r="F253" i="36"/>
  <c r="P253" i="36" s="1"/>
  <c r="E253" i="36"/>
  <c r="D253" i="36"/>
  <c r="C253" i="36"/>
  <c r="B253" i="36"/>
  <c r="I252" i="36"/>
  <c r="F252" i="36"/>
  <c r="P252" i="36" s="1"/>
  <c r="E252" i="36"/>
  <c r="D252" i="36"/>
  <c r="C252" i="36"/>
  <c r="B252" i="36"/>
  <c r="I251" i="36"/>
  <c r="F251" i="36"/>
  <c r="P251" i="36" s="1"/>
  <c r="E251" i="36"/>
  <c r="D251" i="36"/>
  <c r="C251" i="36"/>
  <c r="B251" i="36"/>
  <c r="I250" i="36"/>
  <c r="F250" i="36"/>
  <c r="P250" i="36" s="1"/>
  <c r="E250" i="36"/>
  <c r="D250" i="36"/>
  <c r="C250" i="36"/>
  <c r="B250" i="36"/>
  <c r="I249" i="36"/>
  <c r="F249" i="36"/>
  <c r="P249" i="36" s="1"/>
  <c r="E249" i="36"/>
  <c r="D249" i="36"/>
  <c r="C249" i="36"/>
  <c r="B249" i="36"/>
  <c r="I248" i="36"/>
  <c r="F248" i="36"/>
  <c r="P248" i="36" s="1"/>
  <c r="E248" i="36"/>
  <c r="D248" i="36"/>
  <c r="C248" i="36"/>
  <c r="B248" i="36"/>
  <c r="I247" i="36"/>
  <c r="F247" i="36"/>
  <c r="P247" i="36" s="1"/>
  <c r="E247" i="36"/>
  <c r="D247" i="36"/>
  <c r="C247" i="36"/>
  <c r="B247" i="36"/>
  <c r="I246" i="36"/>
  <c r="F246" i="36"/>
  <c r="P246" i="36" s="1"/>
  <c r="E246" i="36"/>
  <c r="D246" i="36"/>
  <c r="C246" i="36"/>
  <c r="B246" i="36"/>
  <c r="I245" i="36"/>
  <c r="F245" i="36"/>
  <c r="P245" i="36" s="1"/>
  <c r="E245" i="36"/>
  <c r="D245" i="36"/>
  <c r="C245" i="36"/>
  <c r="B245" i="36"/>
  <c r="I244" i="36"/>
  <c r="F244" i="36"/>
  <c r="P244" i="36" s="1"/>
  <c r="E244" i="36"/>
  <c r="D244" i="36"/>
  <c r="C244" i="36"/>
  <c r="B244" i="36"/>
  <c r="I243" i="36"/>
  <c r="F243" i="36"/>
  <c r="P243" i="36" s="1"/>
  <c r="E243" i="36"/>
  <c r="D243" i="36"/>
  <c r="C243" i="36"/>
  <c r="B243" i="36"/>
  <c r="I242" i="36"/>
  <c r="F242" i="36"/>
  <c r="P242" i="36" s="1"/>
  <c r="E242" i="36"/>
  <c r="D242" i="36"/>
  <c r="C242" i="36"/>
  <c r="B242" i="36"/>
  <c r="I241" i="36"/>
  <c r="F241" i="36"/>
  <c r="P241" i="36" s="1"/>
  <c r="E241" i="36"/>
  <c r="D241" i="36"/>
  <c r="C241" i="36"/>
  <c r="B241" i="36"/>
  <c r="I240" i="36"/>
  <c r="F240" i="36"/>
  <c r="P240" i="36" s="1"/>
  <c r="E240" i="36"/>
  <c r="D240" i="36"/>
  <c r="C240" i="36"/>
  <c r="B240" i="36"/>
  <c r="I239" i="36"/>
  <c r="F239" i="36"/>
  <c r="P239" i="36" s="1"/>
  <c r="E239" i="36"/>
  <c r="D239" i="36"/>
  <c r="C239" i="36"/>
  <c r="B239" i="36"/>
  <c r="I238" i="36"/>
  <c r="F238" i="36"/>
  <c r="P238" i="36" s="1"/>
  <c r="E238" i="36"/>
  <c r="D238" i="36"/>
  <c r="C238" i="36"/>
  <c r="B238" i="36"/>
  <c r="I237" i="36"/>
  <c r="F237" i="36"/>
  <c r="P237" i="36" s="1"/>
  <c r="E237" i="36"/>
  <c r="D237" i="36"/>
  <c r="C237" i="36"/>
  <c r="B237" i="36"/>
  <c r="I236" i="36"/>
  <c r="F236" i="36"/>
  <c r="P236" i="36" s="1"/>
  <c r="E236" i="36"/>
  <c r="D236" i="36"/>
  <c r="C236" i="36"/>
  <c r="B236" i="36"/>
  <c r="I235" i="36"/>
  <c r="F235" i="36"/>
  <c r="P235" i="36" s="1"/>
  <c r="E235" i="36"/>
  <c r="D235" i="36"/>
  <c r="C235" i="36"/>
  <c r="B235" i="36"/>
  <c r="I234" i="36"/>
  <c r="F234" i="36"/>
  <c r="P234" i="36" s="1"/>
  <c r="E234" i="36"/>
  <c r="D234" i="36"/>
  <c r="C234" i="36"/>
  <c r="B234" i="36"/>
  <c r="I233" i="36"/>
  <c r="F233" i="36"/>
  <c r="P233" i="36" s="1"/>
  <c r="E233" i="36"/>
  <c r="D233" i="36"/>
  <c r="C233" i="36"/>
  <c r="B233" i="36"/>
  <c r="I232" i="36"/>
  <c r="F232" i="36"/>
  <c r="P232" i="36" s="1"/>
  <c r="E232" i="36"/>
  <c r="D232" i="36"/>
  <c r="C232" i="36"/>
  <c r="B232" i="36"/>
  <c r="I231" i="36"/>
  <c r="F231" i="36"/>
  <c r="P231" i="36" s="1"/>
  <c r="E231" i="36"/>
  <c r="D231" i="36"/>
  <c r="C231" i="36"/>
  <c r="B231" i="36"/>
  <c r="I230" i="36"/>
  <c r="F230" i="36"/>
  <c r="P230" i="36" s="1"/>
  <c r="E230" i="36"/>
  <c r="D230" i="36"/>
  <c r="C230" i="36"/>
  <c r="B230" i="36"/>
  <c r="I229" i="36"/>
  <c r="F229" i="36"/>
  <c r="P229" i="36" s="1"/>
  <c r="E229" i="36"/>
  <c r="D229" i="36"/>
  <c r="C229" i="36"/>
  <c r="B229" i="36"/>
  <c r="I228" i="36"/>
  <c r="F228" i="36"/>
  <c r="P228" i="36" s="1"/>
  <c r="E228" i="36"/>
  <c r="D228" i="36"/>
  <c r="C228" i="36"/>
  <c r="B228" i="36"/>
  <c r="I227" i="36"/>
  <c r="F227" i="36"/>
  <c r="P227" i="36" s="1"/>
  <c r="E227" i="36"/>
  <c r="D227" i="36"/>
  <c r="C227" i="36"/>
  <c r="B227" i="36"/>
  <c r="I226" i="36"/>
  <c r="F226" i="36"/>
  <c r="P226" i="36" s="1"/>
  <c r="E226" i="36"/>
  <c r="D226" i="36"/>
  <c r="C226" i="36"/>
  <c r="B226" i="36"/>
  <c r="I225" i="36"/>
  <c r="F225" i="36"/>
  <c r="P225" i="36" s="1"/>
  <c r="E225" i="36"/>
  <c r="D225" i="36"/>
  <c r="C225" i="36"/>
  <c r="B225" i="36"/>
  <c r="I224" i="36"/>
  <c r="F224" i="36"/>
  <c r="P224" i="36" s="1"/>
  <c r="E224" i="36"/>
  <c r="D224" i="36"/>
  <c r="C224" i="36"/>
  <c r="B224" i="36"/>
  <c r="I223" i="36"/>
  <c r="F223" i="36"/>
  <c r="P223" i="36" s="1"/>
  <c r="E223" i="36"/>
  <c r="D223" i="36"/>
  <c r="C223" i="36"/>
  <c r="B223" i="36"/>
  <c r="I222" i="36"/>
  <c r="F222" i="36"/>
  <c r="P222" i="36" s="1"/>
  <c r="E222" i="36"/>
  <c r="D222" i="36"/>
  <c r="C222" i="36"/>
  <c r="B222" i="36"/>
  <c r="I221" i="36"/>
  <c r="F221" i="36"/>
  <c r="P221" i="36" s="1"/>
  <c r="E221" i="36"/>
  <c r="D221" i="36"/>
  <c r="C221" i="36"/>
  <c r="B221" i="36"/>
  <c r="I220" i="36"/>
  <c r="F220" i="36"/>
  <c r="P220" i="36" s="1"/>
  <c r="E220" i="36"/>
  <c r="D220" i="36"/>
  <c r="C220" i="36"/>
  <c r="B220" i="36"/>
  <c r="I219" i="36"/>
  <c r="F219" i="36"/>
  <c r="P219" i="36" s="1"/>
  <c r="E219" i="36"/>
  <c r="D219" i="36"/>
  <c r="C219" i="36"/>
  <c r="B219" i="36"/>
  <c r="I218" i="36"/>
  <c r="F218" i="36"/>
  <c r="P218" i="36" s="1"/>
  <c r="E218" i="36"/>
  <c r="D218" i="36"/>
  <c r="C218" i="36"/>
  <c r="B218" i="36"/>
  <c r="I217" i="36"/>
  <c r="F217" i="36"/>
  <c r="P217" i="36" s="1"/>
  <c r="E217" i="36"/>
  <c r="D217" i="36"/>
  <c r="C217" i="36"/>
  <c r="B217" i="36"/>
  <c r="I216" i="36"/>
  <c r="F216" i="36"/>
  <c r="P216" i="36" s="1"/>
  <c r="E216" i="36"/>
  <c r="D216" i="36"/>
  <c r="C216" i="36"/>
  <c r="B216" i="36"/>
  <c r="I215" i="36"/>
  <c r="F215" i="36"/>
  <c r="P215" i="36" s="1"/>
  <c r="E215" i="36"/>
  <c r="D215" i="36"/>
  <c r="C215" i="36"/>
  <c r="B215" i="36"/>
  <c r="I214" i="36"/>
  <c r="F214" i="36"/>
  <c r="P214" i="36" s="1"/>
  <c r="E214" i="36"/>
  <c r="D214" i="36"/>
  <c r="C214" i="36"/>
  <c r="B214" i="36"/>
  <c r="I213" i="36"/>
  <c r="F213" i="36"/>
  <c r="P213" i="36" s="1"/>
  <c r="E213" i="36"/>
  <c r="D213" i="36"/>
  <c r="C213" i="36"/>
  <c r="B213" i="36"/>
  <c r="I212" i="36"/>
  <c r="F212" i="36"/>
  <c r="P212" i="36" s="1"/>
  <c r="E212" i="36"/>
  <c r="D212" i="36"/>
  <c r="C212" i="36"/>
  <c r="B212" i="36"/>
  <c r="I211" i="36"/>
  <c r="F211" i="36"/>
  <c r="P211" i="36" s="1"/>
  <c r="E211" i="36"/>
  <c r="D211" i="36"/>
  <c r="C211" i="36"/>
  <c r="B211" i="36"/>
  <c r="I210" i="36"/>
  <c r="F210" i="36"/>
  <c r="P210" i="36" s="1"/>
  <c r="E210" i="36"/>
  <c r="D210" i="36"/>
  <c r="C210" i="36"/>
  <c r="B210" i="36"/>
  <c r="I209" i="36"/>
  <c r="F209" i="36"/>
  <c r="P209" i="36" s="1"/>
  <c r="E209" i="36"/>
  <c r="D209" i="36"/>
  <c r="C209" i="36"/>
  <c r="B209" i="36"/>
  <c r="I208" i="36"/>
  <c r="F208" i="36"/>
  <c r="P208" i="36" s="1"/>
  <c r="E208" i="36"/>
  <c r="D208" i="36"/>
  <c r="C208" i="36"/>
  <c r="B208" i="36"/>
  <c r="I207" i="36"/>
  <c r="F207" i="36"/>
  <c r="P207" i="36" s="1"/>
  <c r="E207" i="36"/>
  <c r="D207" i="36"/>
  <c r="C207" i="36"/>
  <c r="B207" i="36"/>
  <c r="I206" i="36"/>
  <c r="F206" i="36"/>
  <c r="P206" i="36" s="1"/>
  <c r="E206" i="36"/>
  <c r="D206" i="36"/>
  <c r="C206" i="36"/>
  <c r="B206" i="36"/>
  <c r="I205" i="36"/>
  <c r="F205" i="36"/>
  <c r="P205" i="36" s="1"/>
  <c r="E205" i="36"/>
  <c r="D205" i="36"/>
  <c r="C205" i="36"/>
  <c r="B205" i="36"/>
  <c r="I204" i="36"/>
  <c r="F204" i="36"/>
  <c r="P204" i="36" s="1"/>
  <c r="E204" i="36"/>
  <c r="D204" i="36"/>
  <c r="C204" i="36"/>
  <c r="B204" i="36"/>
  <c r="I203" i="36"/>
  <c r="F203" i="36"/>
  <c r="P203" i="36" s="1"/>
  <c r="E203" i="36"/>
  <c r="D203" i="36"/>
  <c r="C203" i="36"/>
  <c r="B203" i="36"/>
  <c r="I202" i="36"/>
  <c r="F202" i="36"/>
  <c r="P202" i="36" s="1"/>
  <c r="E202" i="36"/>
  <c r="D202" i="36"/>
  <c r="C202" i="36"/>
  <c r="B202" i="36"/>
  <c r="I201" i="36"/>
  <c r="F201" i="36"/>
  <c r="P201" i="36" s="1"/>
  <c r="E201" i="36"/>
  <c r="D201" i="36"/>
  <c r="C201" i="36"/>
  <c r="B201" i="36"/>
  <c r="I200" i="36"/>
  <c r="F200" i="36"/>
  <c r="P200" i="36" s="1"/>
  <c r="E200" i="36"/>
  <c r="D200" i="36"/>
  <c r="C200" i="36"/>
  <c r="B200" i="36"/>
  <c r="I199" i="36"/>
  <c r="F199" i="36"/>
  <c r="P199" i="36" s="1"/>
  <c r="E199" i="36"/>
  <c r="D199" i="36"/>
  <c r="C199" i="36"/>
  <c r="B199" i="36"/>
  <c r="I198" i="36"/>
  <c r="F198" i="36"/>
  <c r="P198" i="36" s="1"/>
  <c r="E198" i="36"/>
  <c r="D198" i="36"/>
  <c r="C198" i="36"/>
  <c r="B198" i="36"/>
  <c r="I197" i="36"/>
  <c r="F197" i="36"/>
  <c r="P197" i="36" s="1"/>
  <c r="E197" i="36"/>
  <c r="D197" i="36"/>
  <c r="C197" i="36"/>
  <c r="B197" i="36"/>
  <c r="I196" i="36"/>
  <c r="F196" i="36"/>
  <c r="P196" i="36" s="1"/>
  <c r="E196" i="36"/>
  <c r="D196" i="36"/>
  <c r="C196" i="36"/>
  <c r="B196" i="36"/>
  <c r="I195" i="36"/>
  <c r="F195" i="36"/>
  <c r="P195" i="36" s="1"/>
  <c r="E195" i="36"/>
  <c r="D195" i="36"/>
  <c r="C195" i="36"/>
  <c r="B195" i="36"/>
  <c r="I194" i="36"/>
  <c r="F194" i="36"/>
  <c r="P194" i="36" s="1"/>
  <c r="E194" i="36"/>
  <c r="D194" i="36"/>
  <c r="C194" i="36"/>
  <c r="B194" i="36"/>
  <c r="I193" i="36"/>
  <c r="F193" i="36"/>
  <c r="P193" i="36" s="1"/>
  <c r="E193" i="36"/>
  <c r="D193" i="36"/>
  <c r="C193" i="36"/>
  <c r="B193" i="36"/>
  <c r="I192" i="36"/>
  <c r="F192" i="36"/>
  <c r="P192" i="36" s="1"/>
  <c r="E192" i="36"/>
  <c r="D192" i="36"/>
  <c r="C192" i="36"/>
  <c r="B192" i="36"/>
  <c r="I191" i="36"/>
  <c r="F191" i="36"/>
  <c r="P191" i="36" s="1"/>
  <c r="E191" i="36"/>
  <c r="D191" i="36"/>
  <c r="C191" i="36"/>
  <c r="B191" i="36"/>
  <c r="I190" i="36"/>
  <c r="F190" i="36"/>
  <c r="P190" i="36" s="1"/>
  <c r="E190" i="36"/>
  <c r="D190" i="36"/>
  <c r="C190" i="36"/>
  <c r="B190" i="36"/>
  <c r="I189" i="36"/>
  <c r="F189" i="36"/>
  <c r="P189" i="36" s="1"/>
  <c r="E189" i="36"/>
  <c r="D189" i="36"/>
  <c r="C189" i="36"/>
  <c r="B189" i="36"/>
  <c r="I188" i="36"/>
  <c r="F188" i="36"/>
  <c r="P188" i="36" s="1"/>
  <c r="E188" i="36"/>
  <c r="D188" i="36"/>
  <c r="C188" i="36"/>
  <c r="B188" i="36"/>
  <c r="I187" i="36"/>
  <c r="F187" i="36"/>
  <c r="P187" i="36" s="1"/>
  <c r="E187" i="36"/>
  <c r="D187" i="36"/>
  <c r="C187" i="36"/>
  <c r="B187" i="36"/>
  <c r="I186" i="36"/>
  <c r="F186" i="36"/>
  <c r="P186" i="36" s="1"/>
  <c r="E186" i="36"/>
  <c r="D186" i="36"/>
  <c r="C186" i="36"/>
  <c r="B186" i="36"/>
  <c r="I185" i="36"/>
  <c r="F185" i="36"/>
  <c r="P185" i="36" s="1"/>
  <c r="E185" i="36"/>
  <c r="D185" i="36"/>
  <c r="C185" i="36"/>
  <c r="B185" i="36"/>
  <c r="I184" i="36"/>
  <c r="F184" i="36"/>
  <c r="P184" i="36" s="1"/>
  <c r="E184" i="36"/>
  <c r="D184" i="36"/>
  <c r="C184" i="36"/>
  <c r="B184" i="36"/>
  <c r="I183" i="36"/>
  <c r="F183" i="36"/>
  <c r="P183" i="36" s="1"/>
  <c r="E183" i="36"/>
  <c r="D183" i="36"/>
  <c r="C183" i="36"/>
  <c r="B183" i="36"/>
  <c r="I182" i="36"/>
  <c r="F182" i="36"/>
  <c r="P182" i="36" s="1"/>
  <c r="E182" i="36"/>
  <c r="D182" i="36"/>
  <c r="C182" i="36"/>
  <c r="B182" i="36"/>
  <c r="I181" i="36"/>
  <c r="F181" i="36"/>
  <c r="P181" i="36" s="1"/>
  <c r="E181" i="36"/>
  <c r="D181" i="36"/>
  <c r="C181" i="36"/>
  <c r="B181" i="36"/>
  <c r="I180" i="36"/>
  <c r="F180" i="36"/>
  <c r="P180" i="36" s="1"/>
  <c r="E180" i="36"/>
  <c r="D180" i="36"/>
  <c r="C180" i="36"/>
  <c r="B180" i="36"/>
  <c r="I179" i="36"/>
  <c r="F179" i="36"/>
  <c r="P179" i="36" s="1"/>
  <c r="E179" i="36"/>
  <c r="D179" i="36"/>
  <c r="C179" i="36"/>
  <c r="B179" i="36"/>
  <c r="I178" i="36"/>
  <c r="F178" i="36"/>
  <c r="P178" i="36" s="1"/>
  <c r="E178" i="36"/>
  <c r="D178" i="36"/>
  <c r="C178" i="36"/>
  <c r="B178" i="36"/>
  <c r="I177" i="36"/>
  <c r="F177" i="36"/>
  <c r="P177" i="36" s="1"/>
  <c r="E177" i="36"/>
  <c r="D177" i="36"/>
  <c r="C177" i="36"/>
  <c r="B177" i="36"/>
  <c r="I176" i="36"/>
  <c r="F176" i="36"/>
  <c r="P176" i="36" s="1"/>
  <c r="E176" i="36"/>
  <c r="D176" i="36"/>
  <c r="C176" i="36"/>
  <c r="B176" i="36"/>
  <c r="I175" i="36"/>
  <c r="F175" i="36"/>
  <c r="P175" i="36" s="1"/>
  <c r="E175" i="36"/>
  <c r="D175" i="36"/>
  <c r="C175" i="36"/>
  <c r="B175" i="36"/>
  <c r="I174" i="36"/>
  <c r="F174" i="36"/>
  <c r="P174" i="36" s="1"/>
  <c r="E174" i="36"/>
  <c r="D174" i="36"/>
  <c r="C174" i="36"/>
  <c r="B174" i="36"/>
  <c r="I173" i="36"/>
  <c r="F173" i="36"/>
  <c r="P173" i="36" s="1"/>
  <c r="E173" i="36"/>
  <c r="D173" i="36"/>
  <c r="C173" i="36"/>
  <c r="B173" i="36"/>
  <c r="I172" i="36"/>
  <c r="F172" i="36"/>
  <c r="P172" i="36" s="1"/>
  <c r="E172" i="36"/>
  <c r="D172" i="36"/>
  <c r="C172" i="36"/>
  <c r="B172" i="36"/>
  <c r="I171" i="36"/>
  <c r="F171" i="36"/>
  <c r="P171" i="36" s="1"/>
  <c r="E171" i="36"/>
  <c r="D171" i="36"/>
  <c r="C171" i="36"/>
  <c r="B171" i="36"/>
  <c r="I170" i="36"/>
  <c r="F170" i="36"/>
  <c r="P170" i="36" s="1"/>
  <c r="E170" i="36"/>
  <c r="D170" i="36"/>
  <c r="C170" i="36"/>
  <c r="B170" i="36"/>
  <c r="I169" i="36"/>
  <c r="F169" i="36"/>
  <c r="P169" i="36" s="1"/>
  <c r="E169" i="36"/>
  <c r="D169" i="36"/>
  <c r="C169" i="36"/>
  <c r="B169" i="36"/>
  <c r="I168" i="36"/>
  <c r="F168" i="36"/>
  <c r="P168" i="36" s="1"/>
  <c r="E168" i="36"/>
  <c r="D168" i="36"/>
  <c r="C168" i="36"/>
  <c r="B168" i="36"/>
  <c r="I167" i="36"/>
  <c r="F167" i="36"/>
  <c r="P167" i="36" s="1"/>
  <c r="E167" i="36"/>
  <c r="D167" i="36"/>
  <c r="C167" i="36"/>
  <c r="B167" i="36"/>
  <c r="I166" i="36"/>
  <c r="F166" i="36"/>
  <c r="P166" i="36" s="1"/>
  <c r="E166" i="36"/>
  <c r="D166" i="36"/>
  <c r="C166" i="36"/>
  <c r="B166" i="36"/>
  <c r="I165" i="36"/>
  <c r="F165" i="36"/>
  <c r="P165" i="36" s="1"/>
  <c r="E165" i="36"/>
  <c r="D165" i="36"/>
  <c r="C165" i="36"/>
  <c r="B165" i="36"/>
  <c r="I164" i="36"/>
  <c r="F164" i="36"/>
  <c r="P164" i="36" s="1"/>
  <c r="E164" i="36"/>
  <c r="D164" i="36"/>
  <c r="C164" i="36"/>
  <c r="B164" i="36"/>
  <c r="I163" i="36"/>
  <c r="F163" i="36"/>
  <c r="P163" i="36" s="1"/>
  <c r="E163" i="36"/>
  <c r="D163" i="36"/>
  <c r="C163" i="36"/>
  <c r="B163" i="36"/>
  <c r="I162" i="36"/>
  <c r="F162" i="36"/>
  <c r="P162" i="36" s="1"/>
  <c r="E162" i="36"/>
  <c r="D162" i="36"/>
  <c r="C162" i="36"/>
  <c r="B162" i="36"/>
  <c r="I161" i="36"/>
  <c r="F161" i="36"/>
  <c r="P161" i="36" s="1"/>
  <c r="E161" i="36"/>
  <c r="D161" i="36"/>
  <c r="C161" i="36"/>
  <c r="B161" i="36"/>
  <c r="I160" i="36"/>
  <c r="F160" i="36"/>
  <c r="P160" i="36" s="1"/>
  <c r="E160" i="36"/>
  <c r="D160" i="36"/>
  <c r="C160" i="36"/>
  <c r="B160" i="36"/>
  <c r="I159" i="36"/>
  <c r="F159" i="36"/>
  <c r="P159" i="36" s="1"/>
  <c r="E159" i="36"/>
  <c r="D159" i="36"/>
  <c r="C159" i="36"/>
  <c r="B159" i="36"/>
  <c r="I158" i="36"/>
  <c r="F158" i="36"/>
  <c r="P158" i="36" s="1"/>
  <c r="E158" i="36"/>
  <c r="D158" i="36"/>
  <c r="C158" i="36"/>
  <c r="B158" i="36"/>
  <c r="I157" i="36"/>
  <c r="F157" i="36"/>
  <c r="P157" i="36" s="1"/>
  <c r="E157" i="36"/>
  <c r="D157" i="36"/>
  <c r="C157" i="36"/>
  <c r="B157" i="36"/>
  <c r="I156" i="36"/>
  <c r="F156" i="36"/>
  <c r="P156" i="36" s="1"/>
  <c r="E156" i="36"/>
  <c r="D156" i="36"/>
  <c r="C156" i="36"/>
  <c r="B156" i="36"/>
  <c r="I155" i="36"/>
  <c r="F155" i="36"/>
  <c r="P155" i="36" s="1"/>
  <c r="E155" i="36"/>
  <c r="D155" i="36"/>
  <c r="C155" i="36"/>
  <c r="B155" i="36"/>
  <c r="I154" i="36"/>
  <c r="F154" i="36"/>
  <c r="P154" i="36" s="1"/>
  <c r="E154" i="36"/>
  <c r="D154" i="36"/>
  <c r="C154" i="36"/>
  <c r="B154" i="36"/>
  <c r="I153" i="36"/>
  <c r="F153" i="36"/>
  <c r="P153" i="36" s="1"/>
  <c r="E153" i="36"/>
  <c r="D153" i="36"/>
  <c r="C153" i="36"/>
  <c r="B153" i="36"/>
  <c r="I152" i="36"/>
  <c r="F152" i="36"/>
  <c r="P152" i="36" s="1"/>
  <c r="E152" i="36"/>
  <c r="D152" i="36"/>
  <c r="C152" i="36"/>
  <c r="B152" i="36"/>
  <c r="I151" i="36"/>
  <c r="F151" i="36"/>
  <c r="P151" i="36" s="1"/>
  <c r="E151" i="36"/>
  <c r="D151" i="36"/>
  <c r="C151" i="36"/>
  <c r="B151" i="36"/>
  <c r="I150" i="36"/>
  <c r="F150" i="36"/>
  <c r="P150" i="36" s="1"/>
  <c r="E150" i="36"/>
  <c r="D150" i="36"/>
  <c r="C150" i="36"/>
  <c r="B150" i="36"/>
  <c r="I149" i="36"/>
  <c r="F149" i="36"/>
  <c r="P149" i="36" s="1"/>
  <c r="E149" i="36"/>
  <c r="D149" i="36"/>
  <c r="C149" i="36"/>
  <c r="B149" i="36"/>
  <c r="I148" i="36"/>
  <c r="F148" i="36"/>
  <c r="P148" i="36" s="1"/>
  <c r="E148" i="36"/>
  <c r="D148" i="36"/>
  <c r="C148" i="36"/>
  <c r="B148" i="36"/>
  <c r="I147" i="36"/>
  <c r="F147" i="36"/>
  <c r="P147" i="36" s="1"/>
  <c r="E147" i="36"/>
  <c r="D147" i="36"/>
  <c r="C147" i="36"/>
  <c r="B147" i="36"/>
  <c r="I146" i="36"/>
  <c r="F146" i="36"/>
  <c r="P146" i="36" s="1"/>
  <c r="E146" i="36"/>
  <c r="D146" i="36"/>
  <c r="C146" i="36"/>
  <c r="B146" i="36"/>
  <c r="I145" i="36"/>
  <c r="F145" i="36"/>
  <c r="P145" i="36" s="1"/>
  <c r="E145" i="36"/>
  <c r="D145" i="36"/>
  <c r="C145" i="36"/>
  <c r="B145" i="36"/>
  <c r="I144" i="36"/>
  <c r="F144" i="36"/>
  <c r="P144" i="36" s="1"/>
  <c r="E144" i="36"/>
  <c r="D144" i="36"/>
  <c r="C144" i="36"/>
  <c r="B144" i="36"/>
  <c r="I143" i="36"/>
  <c r="F143" i="36"/>
  <c r="P143" i="36" s="1"/>
  <c r="E143" i="36"/>
  <c r="D143" i="36"/>
  <c r="C143" i="36"/>
  <c r="B143" i="36"/>
  <c r="I142" i="36"/>
  <c r="F142" i="36"/>
  <c r="P142" i="36" s="1"/>
  <c r="E142" i="36"/>
  <c r="D142" i="36"/>
  <c r="C142" i="36"/>
  <c r="B142" i="36"/>
  <c r="I141" i="36"/>
  <c r="F141" i="36"/>
  <c r="P141" i="36" s="1"/>
  <c r="E141" i="36"/>
  <c r="D141" i="36"/>
  <c r="C141" i="36"/>
  <c r="B141" i="36"/>
  <c r="I140" i="36"/>
  <c r="F140" i="36"/>
  <c r="P140" i="36" s="1"/>
  <c r="E140" i="36"/>
  <c r="D140" i="36"/>
  <c r="C140" i="36"/>
  <c r="B140" i="36"/>
  <c r="I139" i="36"/>
  <c r="F139" i="36"/>
  <c r="P139" i="36" s="1"/>
  <c r="E139" i="36"/>
  <c r="D139" i="36"/>
  <c r="C139" i="36"/>
  <c r="B139" i="36"/>
  <c r="I138" i="36"/>
  <c r="F138" i="36"/>
  <c r="P138" i="36" s="1"/>
  <c r="E138" i="36"/>
  <c r="D138" i="36"/>
  <c r="C138" i="36"/>
  <c r="B138" i="36"/>
  <c r="I137" i="36"/>
  <c r="F137" i="36"/>
  <c r="P137" i="36" s="1"/>
  <c r="E137" i="36"/>
  <c r="D137" i="36"/>
  <c r="C137" i="36"/>
  <c r="B137" i="36"/>
  <c r="I136" i="36"/>
  <c r="F136" i="36"/>
  <c r="P136" i="36" s="1"/>
  <c r="E136" i="36"/>
  <c r="D136" i="36"/>
  <c r="C136" i="36"/>
  <c r="B136" i="36"/>
  <c r="I135" i="36"/>
  <c r="F135" i="36"/>
  <c r="P135" i="36" s="1"/>
  <c r="E135" i="36"/>
  <c r="D135" i="36"/>
  <c r="C135" i="36"/>
  <c r="B135" i="36"/>
  <c r="I134" i="36"/>
  <c r="F134" i="36"/>
  <c r="P134" i="36" s="1"/>
  <c r="E134" i="36"/>
  <c r="D134" i="36"/>
  <c r="C134" i="36"/>
  <c r="B134" i="36"/>
  <c r="I133" i="36"/>
  <c r="F133" i="36"/>
  <c r="P133" i="36" s="1"/>
  <c r="E133" i="36"/>
  <c r="D133" i="36"/>
  <c r="C133" i="36"/>
  <c r="B133" i="36"/>
  <c r="I132" i="36"/>
  <c r="F132" i="36"/>
  <c r="P132" i="36" s="1"/>
  <c r="E132" i="36"/>
  <c r="D132" i="36"/>
  <c r="C132" i="36"/>
  <c r="B132" i="36"/>
  <c r="I131" i="36"/>
  <c r="F131" i="36"/>
  <c r="P131" i="36" s="1"/>
  <c r="E131" i="36"/>
  <c r="D131" i="36"/>
  <c r="C131" i="36"/>
  <c r="B131" i="36"/>
  <c r="I130" i="36"/>
  <c r="F130" i="36"/>
  <c r="P130" i="36" s="1"/>
  <c r="E130" i="36"/>
  <c r="D130" i="36"/>
  <c r="C130" i="36"/>
  <c r="B130" i="36"/>
  <c r="I129" i="36"/>
  <c r="F129" i="36"/>
  <c r="P129" i="36" s="1"/>
  <c r="E129" i="36"/>
  <c r="D129" i="36"/>
  <c r="C129" i="36"/>
  <c r="B129" i="36"/>
  <c r="I128" i="36"/>
  <c r="F128" i="36"/>
  <c r="P128" i="36" s="1"/>
  <c r="E128" i="36"/>
  <c r="D128" i="36"/>
  <c r="C128" i="36"/>
  <c r="B128" i="36"/>
  <c r="I127" i="36"/>
  <c r="F127" i="36"/>
  <c r="P127" i="36" s="1"/>
  <c r="E127" i="36"/>
  <c r="D127" i="36"/>
  <c r="C127" i="36"/>
  <c r="B127" i="36"/>
  <c r="I126" i="36"/>
  <c r="F126" i="36"/>
  <c r="P126" i="36" s="1"/>
  <c r="E126" i="36"/>
  <c r="D126" i="36"/>
  <c r="C126" i="36"/>
  <c r="B126" i="36"/>
  <c r="I125" i="36"/>
  <c r="F125" i="36"/>
  <c r="P125" i="36" s="1"/>
  <c r="E125" i="36"/>
  <c r="D125" i="36"/>
  <c r="C125" i="36"/>
  <c r="B125" i="36"/>
  <c r="I124" i="36"/>
  <c r="F124" i="36"/>
  <c r="P124" i="36" s="1"/>
  <c r="E124" i="36"/>
  <c r="D124" i="36"/>
  <c r="C124" i="36"/>
  <c r="B124" i="36"/>
  <c r="I123" i="36"/>
  <c r="F123" i="36"/>
  <c r="P123" i="36" s="1"/>
  <c r="E123" i="36"/>
  <c r="D123" i="36"/>
  <c r="C123" i="36"/>
  <c r="B123" i="36"/>
  <c r="I122" i="36"/>
  <c r="F122" i="36"/>
  <c r="P122" i="36" s="1"/>
  <c r="E122" i="36"/>
  <c r="D122" i="36"/>
  <c r="C122" i="36"/>
  <c r="B122" i="36"/>
  <c r="I121" i="36"/>
  <c r="F121" i="36"/>
  <c r="P121" i="36" s="1"/>
  <c r="E121" i="36"/>
  <c r="D121" i="36"/>
  <c r="C121" i="36"/>
  <c r="B121" i="36"/>
  <c r="I120" i="36"/>
  <c r="F120" i="36"/>
  <c r="P120" i="36" s="1"/>
  <c r="E120" i="36"/>
  <c r="D120" i="36"/>
  <c r="C120" i="36"/>
  <c r="B120" i="36"/>
  <c r="I119" i="36"/>
  <c r="F119" i="36"/>
  <c r="P119" i="36" s="1"/>
  <c r="E119" i="36"/>
  <c r="D119" i="36"/>
  <c r="C119" i="36"/>
  <c r="B119" i="36"/>
  <c r="I118" i="36"/>
  <c r="F118" i="36"/>
  <c r="P118" i="36" s="1"/>
  <c r="E118" i="36"/>
  <c r="D118" i="36"/>
  <c r="C118" i="36"/>
  <c r="B118" i="36"/>
  <c r="I117" i="36"/>
  <c r="F117" i="36"/>
  <c r="P117" i="36" s="1"/>
  <c r="E117" i="36"/>
  <c r="D117" i="36"/>
  <c r="C117" i="36"/>
  <c r="B117" i="36"/>
  <c r="I116" i="36"/>
  <c r="F116" i="36"/>
  <c r="P116" i="36" s="1"/>
  <c r="E116" i="36"/>
  <c r="D116" i="36"/>
  <c r="C116" i="36"/>
  <c r="B116" i="36"/>
  <c r="I115" i="36"/>
  <c r="F115" i="36"/>
  <c r="P115" i="36" s="1"/>
  <c r="E115" i="36"/>
  <c r="D115" i="36"/>
  <c r="C115" i="36"/>
  <c r="B115" i="36"/>
  <c r="I114" i="36"/>
  <c r="F114" i="36"/>
  <c r="P114" i="36" s="1"/>
  <c r="E114" i="36"/>
  <c r="D114" i="36"/>
  <c r="C114" i="36"/>
  <c r="B114" i="36"/>
  <c r="I113" i="36"/>
  <c r="F113" i="36"/>
  <c r="P113" i="36" s="1"/>
  <c r="E113" i="36"/>
  <c r="D113" i="36"/>
  <c r="C113" i="36"/>
  <c r="B113" i="36"/>
  <c r="I112" i="36"/>
  <c r="F112" i="36"/>
  <c r="P112" i="36" s="1"/>
  <c r="E112" i="36"/>
  <c r="D112" i="36"/>
  <c r="C112" i="36"/>
  <c r="B112" i="36"/>
  <c r="I111" i="36"/>
  <c r="F111" i="36"/>
  <c r="P111" i="36" s="1"/>
  <c r="E111" i="36"/>
  <c r="D111" i="36"/>
  <c r="C111" i="36"/>
  <c r="B111" i="36"/>
  <c r="I110" i="36"/>
  <c r="F110" i="36"/>
  <c r="P110" i="36" s="1"/>
  <c r="E110" i="36"/>
  <c r="D110" i="36"/>
  <c r="C110" i="36"/>
  <c r="B110" i="36"/>
  <c r="I109" i="36"/>
  <c r="F109" i="36"/>
  <c r="P109" i="36" s="1"/>
  <c r="E109" i="36"/>
  <c r="D109" i="36"/>
  <c r="C109" i="36"/>
  <c r="B109" i="36"/>
  <c r="I108" i="36"/>
  <c r="F108" i="36"/>
  <c r="P108" i="36" s="1"/>
  <c r="E108" i="36"/>
  <c r="D108" i="36"/>
  <c r="C108" i="36"/>
  <c r="B108" i="36"/>
  <c r="I107" i="36"/>
  <c r="F107" i="36"/>
  <c r="P107" i="36" s="1"/>
  <c r="E107" i="36"/>
  <c r="D107" i="36"/>
  <c r="C107" i="36"/>
  <c r="B107" i="36"/>
  <c r="I106" i="36"/>
  <c r="F106" i="36"/>
  <c r="P106" i="36" s="1"/>
  <c r="E106" i="36"/>
  <c r="D106" i="36"/>
  <c r="C106" i="36"/>
  <c r="B106" i="36"/>
  <c r="I105" i="36"/>
  <c r="F105" i="36"/>
  <c r="P105" i="36" s="1"/>
  <c r="E105" i="36"/>
  <c r="D105" i="36"/>
  <c r="C105" i="36"/>
  <c r="B105" i="36"/>
  <c r="I104" i="36"/>
  <c r="F104" i="36"/>
  <c r="P104" i="36" s="1"/>
  <c r="E104" i="36"/>
  <c r="D104" i="36"/>
  <c r="C104" i="36"/>
  <c r="B104" i="36"/>
  <c r="I103" i="36"/>
  <c r="F103" i="36"/>
  <c r="P103" i="36" s="1"/>
  <c r="E103" i="36"/>
  <c r="D103" i="36"/>
  <c r="C103" i="36"/>
  <c r="B103" i="36"/>
  <c r="I102" i="36"/>
  <c r="F102" i="36"/>
  <c r="P102" i="36" s="1"/>
  <c r="E102" i="36"/>
  <c r="D102" i="36"/>
  <c r="C102" i="36"/>
  <c r="B102" i="36"/>
  <c r="I101" i="36"/>
  <c r="F101" i="36"/>
  <c r="P101" i="36" s="1"/>
  <c r="E101" i="36"/>
  <c r="D101" i="36"/>
  <c r="C101" i="36"/>
  <c r="B101" i="36"/>
  <c r="I100" i="36"/>
  <c r="F100" i="36"/>
  <c r="P100" i="36" s="1"/>
  <c r="E100" i="36"/>
  <c r="D100" i="36"/>
  <c r="C100" i="36"/>
  <c r="B100" i="36"/>
  <c r="I99" i="36"/>
  <c r="F99" i="36"/>
  <c r="P99" i="36" s="1"/>
  <c r="E99" i="36"/>
  <c r="D99" i="36"/>
  <c r="C99" i="36"/>
  <c r="B99" i="36"/>
  <c r="I98" i="36"/>
  <c r="F98" i="36"/>
  <c r="P98" i="36" s="1"/>
  <c r="E98" i="36"/>
  <c r="D98" i="36"/>
  <c r="C98" i="36"/>
  <c r="B98" i="36"/>
  <c r="I97" i="36"/>
  <c r="F97" i="36"/>
  <c r="P97" i="36" s="1"/>
  <c r="E97" i="36"/>
  <c r="D97" i="36"/>
  <c r="C97" i="36"/>
  <c r="B97" i="36"/>
  <c r="I96" i="36"/>
  <c r="F96" i="36"/>
  <c r="P96" i="36" s="1"/>
  <c r="E96" i="36"/>
  <c r="D96" i="36"/>
  <c r="C96" i="36"/>
  <c r="B96" i="36"/>
  <c r="I95" i="36"/>
  <c r="F95" i="36"/>
  <c r="P95" i="36" s="1"/>
  <c r="E95" i="36"/>
  <c r="D95" i="36"/>
  <c r="C95" i="36"/>
  <c r="B95" i="36"/>
  <c r="I94" i="36"/>
  <c r="F94" i="36"/>
  <c r="P94" i="36" s="1"/>
  <c r="E94" i="36"/>
  <c r="D94" i="36"/>
  <c r="C94" i="36"/>
  <c r="B94" i="36"/>
  <c r="I93" i="36"/>
  <c r="F93" i="36"/>
  <c r="P93" i="36" s="1"/>
  <c r="E93" i="36"/>
  <c r="D93" i="36"/>
  <c r="C93" i="36"/>
  <c r="B93" i="36"/>
  <c r="I92" i="36"/>
  <c r="F92" i="36"/>
  <c r="P92" i="36" s="1"/>
  <c r="E92" i="36"/>
  <c r="D92" i="36"/>
  <c r="C92" i="36"/>
  <c r="B92" i="36"/>
  <c r="I91" i="36"/>
  <c r="F91" i="36"/>
  <c r="P91" i="36" s="1"/>
  <c r="E91" i="36"/>
  <c r="D91" i="36"/>
  <c r="C91" i="36"/>
  <c r="B91" i="36"/>
  <c r="I90" i="36"/>
  <c r="F90" i="36"/>
  <c r="P90" i="36" s="1"/>
  <c r="E90" i="36"/>
  <c r="D90" i="36"/>
  <c r="C90" i="36"/>
  <c r="B90" i="36"/>
  <c r="I89" i="36"/>
  <c r="F89" i="36"/>
  <c r="P89" i="36" s="1"/>
  <c r="E89" i="36"/>
  <c r="D89" i="36"/>
  <c r="C89" i="36"/>
  <c r="B89" i="36"/>
  <c r="I88" i="36"/>
  <c r="F88" i="36"/>
  <c r="P88" i="36" s="1"/>
  <c r="E88" i="36"/>
  <c r="D88" i="36"/>
  <c r="C88" i="36"/>
  <c r="B88" i="36"/>
  <c r="I87" i="36"/>
  <c r="F87" i="36"/>
  <c r="P87" i="36" s="1"/>
  <c r="E87" i="36"/>
  <c r="D87" i="36"/>
  <c r="C87" i="36"/>
  <c r="B87" i="36"/>
  <c r="I86" i="36"/>
  <c r="F86" i="36"/>
  <c r="P86" i="36" s="1"/>
  <c r="E86" i="36"/>
  <c r="D86" i="36"/>
  <c r="C86" i="36"/>
  <c r="B86" i="36"/>
  <c r="I85" i="36"/>
  <c r="F85" i="36"/>
  <c r="P85" i="36" s="1"/>
  <c r="E85" i="36"/>
  <c r="D85" i="36"/>
  <c r="C85" i="36"/>
  <c r="B85" i="36"/>
  <c r="I84" i="36"/>
  <c r="F84" i="36"/>
  <c r="P84" i="36" s="1"/>
  <c r="E84" i="36"/>
  <c r="D84" i="36"/>
  <c r="C84" i="36"/>
  <c r="B84" i="36"/>
  <c r="I83" i="36"/>
  <c r="F83" i="36"/>
  <c r="P83" i="36" s="1"/>
  <c r="E83" i="36"/>
  <c r="D83" i="36"/>
  <c r="C83" i="36"/>
  <c r="B83" i="36"/>
  <c r="I82" i="36"/>
  <c r="F82" i="36"/>
  <c r="P82" i="36" s="1"/>
  <c r="E82" i="36"/>
  <c r="D82" i="36"/>
  <c r="C82" i="36"/>
  <c r="B82" i="36"/>
  <c r="I81" i="36"/>
  <c r="F81" i="36"/>
  <c r="P81" i="36" s="1"/>
  <c r="E81" i="36"/>
  <c r="D81" i="36"/>
  <c r="C81" i="36"/>
  <c r="B81" i="36"/>
  <c r="I80" i="36"/>
  <c r="F80" i="36"/>
  <c r="P80" i="36" s="1"/>
  <c r="E80" i="36"/>
  <c r="D80" i="36"/>
  <c r="C80" i="36"/>
  <c r="B80" i="36"/>
  <c r="I79" i="36"/>
  <c r="F79" i="36"/>
  <c r="P79" i="36" s="1"/>
  <c r="E79" i="36"/>
  <c r="D79" i="36"/>
  <c r="C79" i="36"/>
  <c r="B79" i="36"/>
  <c r="I78" i="36"/>
  <c r="F78" i="36"/>
  <c r="P78" i="36" s="1"/>
  <c r="E78" i="36"/>
  <c r="D78" i="36"/>
  <c r="C78" i="36"/>
  <c r="B78" i="36"/>
  <c r="I77" i="36"/>
  <c r="F77" i="36"/>
  <c r="P77" i="36" s="1"/>
  <c r="E77" i="36"/>
  <c r="D77" i="36"/>
  <c r="C77" i="36"/>
  <c r="B77" i="36"/>
  <c r="I76" i="36"/>
  <c r="F76" i="36"/>
  <c r="P76" i="36" s="1"/>
  <c r="E76" i="36"/>
  <c r="D76" i="36"/>
  <c r="C76" i="36"/>
  <c r="B76" i="36"/>
  <c r="I75" i="36"/>
  <c r="F75" i="36"/>
  <c r="P75" i="36" s="1"/>
  <c r="E75" i="36"/>
  <c r="D75" i="36"/>
  <c r="C75" i="36"/>
  <c r="B75" i="36"/>
  <c r="I74" i="36"/>
  <c r="F74" i="36"/>
  <c r="P74" i="36" s="1"/>
  <c r="E74" i="36"/>
  <c r="D74" i="36"/>
  <c r="C74" i="36"/>
  <c r="B74" i="36"/>
  <c r="I73" i="36"/>
  <c r="F73" i="36"/>
  <c r="P73" i="36" s="1"/>
  <c r="E73" i="36"/>
  <c r="D73" i="36"/>
  <c r="C73" i="36"/>
  <c r="B73" i="36"/>
  <c r="I72" i="36"/>
  <c r="F72" i="36"/>
  <c r="P72" i="36" s="1"/>
  <c r="E72" i="36"/>
  <c r="D72" i="36"/>
  <c r="C72" i="36"/>
  <c r="B72" i="36"/>
  <c r="I71" i="36"/>
  <c r="F71" i="36"/>
  <c r="P71" i="36" s="1"/>
  <c r="E71" i="36"/>
  <c r="D71" i="36"/>
  <c r="C71" i="36"/>
  <c r="B71" i="36"/>
  <c r="I70" i="36"/>
  <c r="F70" i="36"/>
  <c r="P70" i="36" s="1"/>
  <c r="E70" i="36"/>
  <c r="D70" i="36"/>
  <c r="C70" i="36"/>
  <c r="B70" i="36"/>
  <c r="I69" i="36"/>
  <c r="F69" i="36"/>
  <c r="P69" i="36" s="1"/>
  <c r="E69" i="36"/>
  <c r="D69" i="36"/>
  <c r="C69" i="36"/>
  <c r="B69" i="36"/>
  <c r="I68" i="36"/>
  <c r="F68" i="36"/>
  <c r="P68" i="36" s="1"/>
  <c r="E68" i="36"/>
  <c r="D68" i="36"/>
  <c r="C68" i="36"/>
  <c r="B68" i="36"/>
  <c r="I67" i="36"/>
  <c r="F67" i="36"/>
  <c r="P67" i="36" s="1"/>
  <c r="E67" i="36"/>
  <c r="D67" i="36"/>
  <c r="C67" i="36"/>
  <c r="B67" i="36"/>
  <c r="I66" i="36"/>
  <c r="F66" i="36"/>
  <c r="P66" i="36" s="1"/>
  <c r="E66" i="36"/>
  <c r="D66" i="36"/>
  <c r="C66" i="36"/>
  <c r="B66" i="36"/>
  <c r="I65" i="36"/>
  <c r="F65" i="36"/>
  <c r="P65" i="36" s="1"/>
  <c r="E65" i="36"/>
  <c r="D65" i="36"/>
  <c r="C65" i="36"/>
  <c r="B65" i="36"/>
  <c r="I64" i="36"/>
  <c r="F64" i="36"/>
  <c r="P64" i="36" s="1"/>
  <c r="E64" i="36"/>
  <c r="D64" i="36"/>
  <c r="C64" i="36"/>
  <c r="B64" i="36"/>
  <c r="I63" i="36"/>
  <c r="F63" i="36"/>
  <c r="P63" i="36" s="1"/>
  <c r="E63" i="36"/>
  <c r="D63" i="36"/>
  <c r="C63" i="36"/>
  <c r="B63" i="36"/>
  <c r="I62" i="36"/>
  <c r="F62" i="36"/>
  <c r="P62" i="36" s="1"/>
  <c r="E62" i="36"/>
  <c r="D62" i="36"/>
  <c r="C62" i="36"/>
  <c r="B62" i="36"/>
  <c r="I61" i="36"/>
  <c r="F61" i="36"/>
  <c r="P61" i="36" s="1"/>
  <c r="E61" i="36"/>
  <c r="D61" i="36"/>
  <c r="C61" i="36"/>
  <c r="B61" i="36"/>
  <c r="I60" i="36"/>
  <c r="F60" i="36"/>
  <c r="P60" i="36" s="1"/>
  <c r="E60" i="36"/>
  <c r="D60" i="36"/>
  <c r="C60" i="36"/>
  <c r="B60" i="36"/>
  <c r="I59" i="36"/>
  <c r="F59" i="36"/>
  <c r="P59" i="36" s="1"/>
  <c r="E59" i="36"/>
  <c r="D59" i="36"/>
  <c r="C59" i="36"/>
  <c r="B59" i="36"/>
  <c r="I58" i="36"/>
  <c r="F58" i="36"/>
  <c r="P58" i="36" s="1"/>
  <c r="E58" i="36"/>
  <c r="D58" i="36"/>
  <c r="C58" i="36"/>
  <c r="B58" i="36"/>
  <c r="I57" i="36"/>
  <c r="F57" i="36"/>
  <c r="P57" i="36" s="1"/>
  <c r="E57" i="36"/>
  <c r="D57" i="36"/>
  <c r="C57" i="36"/>
  <c r="B57" i="36"/>
  <c r="I56" i="36"/>
  <c r="F56" i="36"/>
  <c r="P56" i="36" s="1"/>
  <c r="E56" i="36"/>
  <c r="D56" i="36"/>
  <c r="C56" i="36"/>
  <c r="B56" i="36"/>
  <c r="I55" i="36"/>
  <c r="F55" i="36"/>
  <c r="P55" i="36" s="1"/>
  <c r="E55" i="36"/>
  <c r="D55" i="36"/>
  <c r="C55" i="36"/>
  <c r="B55" i="36"/>
  <c r="I54" i="36"/>
  <c r="F54" i="36"/>
  <c r="P54" i="36" s="1"/>
  <c r="E54" i="36"/>
  <c r="D54" i="36"/>
  <c r="C54" i="36"/>
  <c r="B54" i="36"/>
  <c r="I53" i="36"/>
  <c r="F53" i="36"/>
  <c r="P53" i="36" s="1"/>
  <c r="E53" i="36"/>
  <c r="D53" i="36"/>
  <c r="C53" i="36"/>
  <c r="B53" i="36"/>
  <c r="I52" i="36"/>
  <c r="F52" i="36"/>
  <c r="P52" i="36" s="1"/>
  <c r="E52" i="36"/>
  <c r="D52" i="36"/>
  <c r="C52" i="36"/>
  <c r="B52" i="36"/>
  <c r="I51" i="36"/>
  <c r="F51" i="36"/>
  <c r="P51" i="36" s="1"/>
  <c r="E51" i="36"/>
  <c r="D51" i="36"/>
  <c r="C51" i="36"/>
  <c r="B51" i="36"/>
  <c r="I50" i="36"/>
  <c r="F50" i="36"/>
  <c r="P50" i="36" s="1"/>
  <c r="E50" i="36"/>
  <c r="D50" i="36"/>
  <c r="C50" i="36"/>
  <c r="B50" i="36"/>
  <c r="I49" i="36"/>
  <c r="F49" i="36"/>
  <c r="P49" i="36" s="1"/>
  <c r="E49" i="36"/>
  <c r="D49" i="36"/>
  <c r="C49" i="36"/>
  <c r="B49" i="36"/>
  <c r="I48" i="36"/>
  <c r="F48" i="36"/>
  <c r="P48" i="36" s="1"/>
  <c r="E48" i="36"/>
  <c r="D48" i="36"/>
  <c r="C48" i="36"/>
  <c r="B48" i="36"/>
  <c r="I47" i="36"/>
  <c r="F47" i="36"/>
  <c r="P47" i="36" s="1"/>
  <c r="E47" i="36"/>
  <c r="D47" i="36"/>
  <c r="C47" i="36"/>
  <c r="B47" i="36"/>
  <c r="I46" i="36"/>
  <c r="F46" i="36"/>
  <c r="P46" i="36" s="1"/>
  <c r="E46" i="36"/>
  <c r="D46" i="36"/>
  <c r="C46" i="36"/>
  <c r="B46" i="36"/>
  <c r="I45" i="36"/>
  <c r="F45" i="36"/>
  <c r="P45" i="36" s="1"/>
  <c r="E45" i="36"/>
  <c r="D45" i="36"/>
  <c r="C45" i="36"/>
  <c r="B45" i="36"/>
  <c r="I44" i="36"/>
  <c r="F44" i="36"/>
  <c r="P44" i="36" s="1"/>
  <c r="E44" i="36"/>
  <c r="D44" i="36"/>
  <c r="C44" i="36"/>
  <c r="B44" i="36"/>
  <c r="I43" i="36"/>
  <c r="F43" i="36"/>
  <c r="P43" i="36" s="1"/>
  <c r="E43" i="36"/>
  <c r="D43" i="36"/>
  <c r="C43" i="36"/>
  <c r="B43" i="36"/>
  <c r="P42" i="36"/>
  <c r="I42" i="36"/>
  <c r="F42" i="36"/>
  <c r="E42" i="36"/>
  <c r="D42" i="36"/>
  <c r="C42" i="36"/>
  <c r="B42" i="36"/>
  <c r="I41" i="36"/>
  <c r="F41" i="36"/>
  <c r="P41" i="36" s="1"/>
  <c r="E41" i="36"/>
  <c r="D41" i="36"/>
  <c r="C41" i="36"/>
  <c r="B41" i="36"/>
  <c r="I40" i="36"/>
  <c r="F40" i="36"/>
  <c r="P40" i="36" s="1"/>
  <c r="E40" i="36"/>
  <c r="D40" i="36"/>
  <c r="C40" i="36"/>
  <c r="B40" i="36"/>
  <c r="I39" i="36"/>
  <c r="F39" i="36"/>
  <c r="P39" i="36" s="1"/>
  <c r="E39" i="36"/>
  <c r="D39" i="36"/>
  <c r="C39" i="36"/>
  <c r="B39" i="36"/>
  <c r="I38" i="36"/>
  <c r="F38" i="36"/>
  <c r="P38" i="36" s="1"/>
  <c r="E38" i="36"/>
  <c r="D38" i="36"/>
  <c r="C38" i="36"/>
  <c r="B38" i="36"/>
  <c r="I37" i="36"/>
  <c r="F37" i="36"/>
  <c r="P37" i="36" s="1"/>
  <c r="E37" i="36"/>
  <c r="D37" i="36"/>
  <c r="C37" i="36"/>
  <c r="B37" i="36"/>
  <c r="I36" i="36"/>
  <c r="F36" i="36"/>
  <c r="P36" i="36" s="1"/>
  <c r="E36" i="36"/>
  <c r="D36" i="36"/>
  <c r="C36" i="36"/>
  <c r="B36" i="36"/>
  <c r="I35" i="36"/>
  <c r="F35" i="36"/>
  <c r="P35" i="36" s="1"/>
  <c r="E35" i="36"/>
  <c r="D35" i="36"/>
  <c r="C35" i="36"/>
  <c r="B35" i="36"/>
  <c r="I34" i="36"/>
  <c r="F34" i="36"/>
  <c r="P34" i="36" s="1"/>
  <c r="E34" i="36"/>
  <c r="D34" i="36"/>
  <c r="C34" i="36"/>
  <c r="B34" i="36"/>
  <c r="I33" i="36"/>
  <c r="F33" i="36"/>
  <c r="P33" i="36" s="1"/>
  <c r="E33" i="36"/>
  <c r="D33" i="36"/>
  <c r="C33" i="36"/>
  <c r="B33" i="36"/>
  <c r="I32" i="36"/>
  <c r="F32" i="36"/>
  <c r="P32" i="36" s="1"/>
  <c r="E32" i="36"/>
  <c r="D32" i="36"/>
  <c r="C32" i="36"/>
  <c r="B32" i="36"/>
  <c r="I31" i="36"/>
  <c r="F31" i="36"/>
  <c r="P31" i="36" s="1"/>
  <c r="E31" i="36"/>
  <c r="D31" i="36"/>
  <c r="C31" i="36"/>
  <c r="B31" i="36"/>
  <c r="I30" i="36"/>
  <c r="F30" i="36"/>
  <c r="P30" i="36" s="1"/>
  <c r="E30" i="36"/>
  <c r="D30" i="36"/>
  <c r="C30" i="36"/>
  <c r="B30" i="36"/>
  <c r="I29" i="36"/>
  <c r="F29" i="36"/>
  <c r="P29" i="36" s="1"/>
  <c r="E29" i="36"/>
  <c r="D29" i="36"/>
  <c r="C29" i="36"/>
  <c r="B29" i="36"/>
  <c r="I28" i="36"/>
  <c r="F28" i="36"/>
  <c r="P28" i="36" s="1"/>
  <c r="E28" i="36"/>
  <c r="D28" i="36"/>
  <c r="C28" i="36"/>
  <c r="B28" i="36"/>
  <c r="I27" i="36"/>
  <c r="F27" i="36"/>
  <c r="P27" i="36" s="1"/>
  <c r="E27" i="36"/>
  <c r="D27" i="36"/>
  <c r="C27" i="36"/>
  <c r="B27" i="36"/>
  <c r="I26" i="36"/>
  <c r="F26" i="36"/>
  <c r="P26" i="36" s="1"/>
  <c r="E26" i="36"/>
  <c r="D26" i="36"/>
  <c r="C26" i="36"/>
  <c r="B26" i="36"/>
  <c r="I25" i="36"/>
  <c r="F25" i="36"/>
  <c r="P25" i="36" s="1"/>
  <c r="E25" i="36"/>
  <c r="D25" i="36"/>
  <c r="C25" i="36"/>
  <c r="B25" i="36"/>
  <c r="I24" i="36"/>
  <c r="F24" i="36"/>
  <c r="P24" i="36" s="1"/>
  <c r="E24" i="36"/>
  <c r="D24" i="36"/>
  <c r="C24" i="36"/>
  <c r="B24" i="36"/>
  <c r="I23" i="36"/>
  <c r="F23" i="36"/>
  <c r="P23" i="36" s="1"/>
  <c r="E23" i="36"/>
  <c r="D23" i="36"/>
  <c r="C23" i="36"/>
  <c r="B23" i="36"/>
  <c r="I22" i="36"/>
  <c r="F22" i="36"/>
  <c r="P22" i="36" s="1"/>
  <c r="E22" i="36"/>
  <c r="D22" i="36"/>
  <c r="C22" i="36"/>
  <c r="B22" i="36"/>
  <c r="I21" i="36"/>
  <c r="F21" i="36"/>
  <c r="P21" i="36" s="1"/>
  <c r="E21" i="36"/>
  <c r="D21" i="36"/>
  <c r="C21" i="36"/>
  <c r="B21" i="36"/>
  <c r="I20" i="36"/>
  <c r="F20" i="36"/>
  <c r="P20" i="36" s="1"/>
  <c r="E20" i="36"/>
  <c r="D20" i="36"/>
  <c r="C20" i="36"/>
  <c r="B20" i="36"/>
  <c r="I19" i="36"/>
  <c r="F19" i="36"/>
  <c r="P19" i="36" s="1"/>
  <c r="E19" i="36"/>
  <c r="D19" i="36"/>
  <c r="C19" i="36"/>
  <c r="B19" i="36"/>
  <c r="I18" i="36"/>
  <c r="F18" i="36"/>
  <c r="P18" i="36" s="1"/>
  <c r="E18" i="36"/>
  <c r="D18" i="36"/>
  <c r="C18" i="36"/>
  <c r="B18" i="36"/>
  <c r="I17" i="36"/>
  <c r="F17" i="36"/>
  <c r="P17" i="36" s="1"/>
  <c r="E17" i="36"/>
  <c r="D17" i="36"/>
  <c r="C17" i="36"/>
  <c r="B17" i="36"/>
  <c r="I16" i="36"/>
  <c r="F16" i="36"/>
  <c r="P16" i="36" s="1"/>
  <c r="E16" i="36"/>
  <c r="D16" i="36"/>
  <c r="C16" i="36"/>
  <c r="B16" i="36"/>
  <c r="I15" i="36"/>
  <c r="F15" i="36"/>
  <c r="P15" i="36" s="1"/>
  <c r="E15" i="36"/>
  <c r="D15" i="36"/>
  <c r="C15" i="36"/>
  <c r="B15" i="36"/>
  <c r="I14" i="36"/>
  <c r="F14" i="36"/>
  <c r="P14" i="36" s="1"/>
  <c r="E14" i="36"/>
  <c r="D14" i="36"/>
  <c r="C14" i="36"/>
  <c r="B14" i="36"/>
  <c r="I13" i="36"/>
  <c r="F13" i="36"/>
  <c r="P13" i="36" s="1"/>
  <c r="E13" i="36"/>
  <c r="D13" i="36"/>
  <c r="C13" i="36"/>
  <c r="B13" i="36"/>
  <c r="I12" i="36"/>
  <c r="F12" i="36"/>
  <c r="P12" i="36" s="1"/>
  <c r="E12" i="36"/>
  <c r="D12" i="36"/>
  <c r="C12" i="36"/>
  <c r="B12" i="36"/>
  <c r="T12" i="36" s="1"/>
  <c r="I11" i="36"/>
  <c r="F11" i="36"/>
  <c r="P11" i="36" s="1"/>
  <c r="Q11" i="36" s="1"/>
  <c r="E11" i="36"/>
  <c r="D11" i="36"/>
  <c r="C11" i="36"/>
  <c r="B11" i="36"/>
  <c r="T11" i="36" s="1"/>
  <c r="I10" i="36"/>
  <c r="F10" i="36"/>
  <c r="E10" i="36"/>
  <c r="D10" i="36"/>
  <c r="C10" i="36"/>
  <c r="B10" i="36"/>
  <c r="T10" i="36" s="1"/>
  <c r="I9" i="36"/>
  <c r="F9" i="36"/>
  <c r="E9" i="36"/>
  <c r="D9" i="36"/>
  <c r="C9" i="36"/>
  <c r="B9" i="36"/>
  <c r="T9" i="36" s="1"/>
  <c r="I8" i="36"/>
  <c r="F8" i="36"/>
  <c r="E8" i="36"/>
  <c r="D8" i="36"/>
  <c r="C8" i="36"/>
  <c r="B8" i="36"/>
  <c r="T8" i="36" s="1"/>
  <c r="I7" i="36"/>
  <c r="F7" i="36"/>
  <c r="E7" i="36"/>
  <c r="D7" i="36"/>
  <c r="C7" i="36"/>
  <c r="B7" i="36"/>
  <c r="T7" i="36" s="1"/>
  <c r="F506" i="33"/>
  <c r="E506" i="33"/>
  <c r="D506" i="33"/>
  <c r="C506" i="33"/>
  <c r="B506" i="33"/>
  <c r="F505" i="33"/>
  <c r="E505" i="33"/>
  <c r="D505" i="33"/>
  <c r="C505" i="33"/>
  <c r="B505" i="33"/>
  <c r="F504" i="33"/>
  <c r="E504" i="33"/>
  <c r="D504" i="33"/>
  <c r="C504" i="33"/>
  <c r="B504" i="33"/>
  <c r="F503" i="33"/>
  <c r="E503" i="33"/>
  <c r="D503" i="33"/>
  <c r="C503" i="33"/>
  <c r="B503" i="33"/>
  <c r="F502" i="33"/>
  <c r="E502" i="33"/>
  <c r="D502" i="33"/>
  <c r="C502" i="33"/>
  <c r="B502" i="33"/>
  <c r="F501" i="33"/>
  <c r="E501" i="33"/>
  <c r="D501" i="33"/>
  <c r="C501" i="33"/>
  <c r="B501" i="33"/>
  <c r="F500" i="33"/>
  <c r="E500" i="33"/>
  <c r="D500" i="33"/>
  <c r="C500" i="33"/>
  <c r="B500" i="33"/>
  <c r="F499" i="33"/>
  <c r="E499" i="33"/>
  <c r="D499" i="33"/>
  <c r="C499" i="33"/>
  <c r="B499" i="33"/>
  <c r="F498" i="33"/>
  <c r="E498" i="33"/>
  <c r="D498" i="33"/>
  <c r="C498" i="33"/>
  <c r="B498" i="33"/>
  <c r="F497" i="33"/>
  <c r="E497" i="33"/>
  <c r="D497" i="33"/>
  <c r="C497" i="33"/>
  <c r="B497" i="33"/>
  <c r="F496" i="33"/>
  <c r="E496" i="33"/>
  <c r="D496" i="33"/>
  <c r="C496" i="33"/>
  <c r="B496" i="33"/>
  <c r="F495" i="33"/>
  <c r="E495" i="33"/>
  <c r="D495" i="33"/>
  <c r="C495" i="33"/>
  <c r="B495" i="33"/>
  <c r="F494" i="33"/>
  <c r="E494" i="33"/>
  <c r="D494" i="33"/>
  <c r="C494" i="33"/>
  <c r="B494" i="33"/>
  <c r="F493" i="33"/>
  <c r="E493" i="33"/>
  <c r="D493" i="33"/>
  <c r="C493" i="33"/>
  <c r="B493" i="33"/>
  <c r="F492" i="33"/>
  <c r="E492" i="33"/>
  <c r="D492" i="33"/>
  <c r="C492" i="33"/>
  <c r="B492" i="33"/>
  <c r="F491" i="33"/>
  <c r="E491" i="33"/>
  <c r="D491" i="33"/>
  <c r="C491" i="33"/>
  <c r="B491" i="33"/>
  <c r="F490" i="33"/>
  <c r="E490" i="33"/>
  <c r="D490" i="33"/>
  <c r="C490" i="33"/>
  <c r="B490" i="33"/>
  <c r="F489" i="33"/>
  <c r="E489" i="33"/>
  <c r="D489" i="33"/>
  <c r="C489" i="33"/>
  <c r="B489" i="33"/>
  <c r="F488" i="33"/>
  <c r="E488" i="33"/>
  <c r="D488" i="33"/>
  <c r="C488" i="33"/>
  <c r="B488" i="33"/>
  <c r="F487" i="33"/>
  <c r="E487" i="33"/>
  <c r="D487" i="33"/>
  <c r="C487" i="33"/>
  <c r="B487" i="33"/>
  <c r="F486" i="33"/>
  <c r="E486" i="33"/>
  <c r="D486" i="33"/>
  <c r="C486" i="33"/>
  <c r="B486" i="33"/>
  <c r="F485" i="33"/>
  <c r="E485" i="33"/>
  <c r="D485" i="33"/>
  <c r="C485" i="33"/>
  <c r="B485" i="33"/>
  <c r="F484" i="33"/>
  <c r="E484" i="33"/>
  <c r="D484" i="33"/>
  <c r="C484" i="33"/>
  <c r="B484" i="33"/>
  <c r="F483" i="33"/>
  <c r="E483" i="33"/>
  <c r="D483" i="33"/>
  <c r="C483" i="33"/>
  <c r="B483" i="33"/>
  <c r="F482" i="33"/>
  <c r="E482" i="33"/>
  <c r="D482" i="33"/>
  <c r="C482" i="33"/>
  <c r="B482" i="33"/>
  <c r="F481" i="33"/>
  <c r="E481" i="33"/>
  <c r="D481" i="33"/>
  <c r="C481" i="33"/>
  <c r="B481" i="33"/>
  <c r="F480" i="33"/>
  <c r="E480" i="33"/>
  <c r="D480" i="33"/>
  <c r="C480" i="33"/>
  <c r="B480" i="33"/>
  <c r="F479" i="33"/>
  <c r="E479" i="33"/>
  <c r="D479" i="33"/>
  <c r="C479" i="33"/>
  <c r="B479" i="33"/>
  <c r="F478" i="33"/>
  <c r="E478" i="33"/>
  <c r="D478" i="33"/>
  <c r="C478" i="33"/>
  <c r="B478" i="33"/>
  <c r="F477" i="33"/>
  <c r="E477" i="33"/>
  <c r="D477" i="33"/>
  <c r="C477" i="33"/>
  <c r="B477" i="33"/>
  <c r="F476" i="33"/>
  <c r="E476" i="33"/>
  <c r="D476" i="33"/>
  <c r="C476" i="33"/>
  <c r="B476" i="33"/>
  <c r="F475" i="33"/>
  <c r="E475" i="33"/>
  <c r="D475" i="33"/>
  <c r="C475" i="33"/>
  <c r="B475" i="33"/>
  <c r="F474" i="33"/>
  <c r="E474" i="33"/>
  <c r="D474" i="33"/>
  <c r="C474" i="33"/>
  <c r="B474" i="33"/>
  <c r="F473" i="33"/>
  <c r="E473" i="33"/>
  <c r="D473" i="33"/>
  <c r="C473" i="33"/>
  <c r="B473" i="33"/>
  <c r="F472" i="33"/>
  <c r="E472" i="33"/>
  <c r="D472" i="33"/>
  <c r="C472" i="33"/>
  <c r="B472" i="33"/>
  <c r="F471" i="33"/>
  <c r="E471" i="33"/>
  <c r="D471" i="33"/>
  <c r="C471" i="33"/>
  <c r="B471" i="33"/>
  <c r="F470" i="33"/>
  <c r="E470" i="33"/>
  <c r="D470" i="33"/>
  <c r="C470" i="33"/>
  <c r="B470" i="33"/>
  <c r="F469" i="33"/>
  <c r="E469" i="33"/>
  <c r="D469" i="33"/>
  <c r="C469" i="33"/>
  <c r="B469" i="33"/>
  <c r="F468" i="33"/>
  <c r="E468" i="33"/>
  <c r="D468" i="33"/>
  <c r="C468" i="33"/>
  <c r="B468" i="33"/>
  <c r="F467" i="33"/>
  <c r="E467" i="33"/>
  <c r="D467" i="33"/>
  <c r="C467" i="33"/>
  <c r="B467" i="33"/>
  <c r="F466" i="33"/>
  <c r="E466" i="33"/>
  <c r="D466" i="33"/>
  <c r="C466" i="33"/>
  <c r="B466" i="33"/>
  <c r="F465" i="33"/>
  <c r="E465" i="33"/>
  <c r="D465" i="33"/>
  <c r="C465" i="33"/>
  <c r="B465" i="33"/>
  <c r="F464" i="33"/>
  <c r="E464" i="33"/>
  <c r="D464" i="33"/>
  <c r="C464" i="33"/>
  <c r="B464" i="33"/>
  <c r="F463" i="33"/>
  <c r="E463" i="33"/>
  <c r="D463" i="33"/>
  <c r="C463" i="33"/>
  <c r="B463" i="33"/>
  <c r="F462" i="33"/>
  <c r="E462" i="33"/>
  <c r="D462" i="33"/>
  <c r="C462" i="33"/>
  <c r="B462" i="33"/>
  <c r="F461" i="33"/>
  <c r="E461" i="33"/>
  <c r="D461" i="33"/>
  <c r="C461" i="33"/>
  <c r="B461" i="33"/>
  <c r="F460" i="33"/>
  <c r="E460" i="33"/>
  <c r="D460" i="33"/>
  <c r="C460" i="33"/>
  <c r="B460" i="33"/>
  <c r="F459" i="33"/>
  <c r="E459" i="33"/>
  <c r="D459" i="33"/>
  <c r="C459" i="33"/>
  <c r="B459" i="33"/>
  <c r="F458" i="33"/>
  <c r="E458" i="33"/>
  <c r="D458" i="33"/>
  <c r="C458" i="33"/>
  <c r="B458" i="33"/>
  <c r="F457" i="33"/>
  <c r="E457" i="33"/>
  <c r="D457" i="33"/>
  <c r="C457" i="33"/>
  <c r="B457" i="33"/>
  <c r="F456" i="33"/>
  <c r="E456" i="33"/>
  <c r="D456" i="33"/>
  <c r="C456" i="33"/>
  <c r="B456" i="33"/>
  <c r="F455" i="33"/>
  <c r="E455" i="33"/>
  <c r="D455" i="33"/>
  <c r="C455" i="33"/>
  <c r="B455" i="33"/>
  <c r="F454" i="33"/>
  <c r="E454" i="33"/>
  <c r="D454" i="33"/>
  <c r="C454" i="33"/>
  <c r="B454" i="33"/>
  <c r="F453" i="33"/>
  <c r="E453" i="33"/>
  <c r="D453" i="33"/>
  <c r="C453" i="33"/>
  <c r="B453" i="33"/>
  <c r="F452" i="33"/>
  <c r="E452" i="33"/>
  <c r="D452" i="33"/>
  <c r="C452" i="33"/>
  <c r="B452" i="33"/>
  <c r="F451" i="33"/>
  <c r="E451" i="33"/>
  <c r="D451" i="33"/>
  <c r="C451" i="33"/>
  <c r="B451" i="33"/>
  <c r="F450" i="33"/>
  <c r="E450" i="33"/>
  <c r="D450" i="33"/>
  <c r="C450" i="33"/>
  <c r="B450" i="33"/>
  <c r="F449" i="33"/>
  <c r="E449" i="33"/>
  <c r="D449" i="33"/>
  <c r="C449" i="33"/>
  <c r="B449" i="33"/>
  <c r="F448" i="33"/>
  <c r="E448" i="33"/>
  <c r="D448" i="33"/>
  <c r="C448" i="33"/>
  <c r="B448" i="33"/>
  <c r="F447" i="33"/>
  <c r="E447" i="33"/>
  <c r="D447" i="33"/>
  <c r="C447" i="33"/>
  <c r="B447" i="33"/>
  <c r="F446" i="33"/>
  <c r="E446" i="33"/>
  <c r="D446" i="33"/>
  <c r="C446" i="33"/>
  <c r="B446" i="33"/>
  <c r="F445" i="33"/>
  <c r="E445" i="33"/>
  <c r="D445" i="33"/>
  <c r="C445" i="33"/>
  <c r="B445" i="33"/>
  <c r="F444" i="33"/>
  <c r="E444" i="33"/>
  <c r="D444" i="33"/>
  <c r="C444" i="33"/>
  <c r="B444" i="33"/>
  <c r="F443" i="33"/>
  <c r="E443" i="33"/>
  <c r="D443" i="33"/>
  <c r="C443" i="33"/>
  <c r="B443" i="33"/>
  <c r="F442" i="33"/>
  <c r="E442" i="33"/>
  <c r="D442" i="33"/>
  <c r="C442" i="33"/>
  <c r="B442" i="33"/>
  <c r="F441" i="33"/>
  <c r="E441" i="33"/>
  <c r="D441" i="33"/>
  <c r="C441" i="33"/>
  <c r="B441" i="33"/>
  <c r="F440" i="33"/>
  <c r="E440" i="33"/>
  <c r="D440" i="33"/>
  <c r="C440" i="33"/>
  <c r="B440" i="33"/>
  <c r="F439" i="33"/>
  <c r="E439" i="33"/>
  <c r="D439" i="33"/>
  <c r="C439" i="33"/>
  <c r="B439" i="33"/>
  <c r="F438" i="33"/>
  <c r="E438" i="33"/>
  <c r="D438" i="33"/>
  <c r="C438" i="33"/>
  <c r="B438" i="33"/>
  <c r="F437" i="33"/>
  <c r="E437" i="33"/>
  <c r="D437" i="33"/>
  <c r="C437" i="33"/>
  <c r="B437" i="33"/>
  <c r="F436" i="33"/>
  <c r="E436" i="33"/>
  <c r="D436" i="33"/>
  <c r="C436" i="33"/>
  <c r="B436" i="33"/>
  <c r="F435" i="33"/>
  <c r="E435" i="33"/>
  <c r="D435" i="33"/>
  <c r="C435" i="33"/>
  <c r="B435" i="33"/>
  <c r="F434" i="33"/>
  <c r="E434" i="33"/>
  <c r="D434" i="33"/>
  <c r="C434" i="33"/>
  <c r="B434" i="33"/>
  <c r="F433" i="33"/>
  <c r="E433" i="33"/>
  <c r="D433" i="33"/>
  <c r="C433" i="33"/>
  <c r="B433" i="33"/>
  <c r="F432" i="33"/>
  <c r="E432" i="33"/>
  <c r="D432" i="33"/>
  <c r="C432" i="33"/>
  <c r="B432" i="33"/>
  <c r="F431" i="33"/>
  <c r="E431" i="33"/>
  <c r="D431" i="33"/>
  <c r="C431" i="33"/>
  <c r="B431" i="33"/>
  <c r="F430" i="33"/>
  <c r="E430" i="33"/>
  <c r="D430" i="33"/>
  <c r="C430" i="33"/>
  <c r="B430" i="33"/>
  <c r="F429" i="33"/>
  <c r="E429" i="33"/>
  <c r="D429" i="33"/>
  <c r="C429" i="33"/>
  <c r="B429" i="33"/>
  <c r="F428" i="33"/>
  <c r="E428" i="33"/>
  <c r="D428" i="33"/>
  <c r="C428" i="33"/>
  <c r="B428" i="33"/>
  <c r="F427" i="33"/>
  <c r="E427" i="33"/>
  <c r="D427" i="33"/>
  <c r="C427" i="33"/>
  <c r="B427" i="33"/>
  <c r="F426" i="33"/>
  <c r="E426" i="33"/>
  <c r="D426" i="33"/>
  <c r="C426" i="33"/>
  <c r="B426" i="33"/>
  <c r="F425" i="33"/>
  <c r="E425" i="33"/>
  <c r="D425" i="33"/>
  <c r="C425" i="33"/>
  <c r="B425" i="33"/>
  <c r="F424" i="33"/>
  <c r="E424" i="33"/>
  <c r="D424" i="33"/>
  <c r="C424" i="33"/>
  <c r="B424" i="33"/>
  <c r="F423" i="33"/>
  <c r="E423" i="33"/>
  <c r="D423" i="33"/>
  <c r="C423" i="33"/>
  <c r="B423" i="33"/>
  <c r="F422" i="33"/>
  <c r="E422" i="33"/>
  <c r="D422" i="33"/>
  <c r="C422" i="33"/>
  <c r="B422" i="33"/>
  <c r="F421" i="33"/>
  <c r="E421" i="33"/>
  <c r="D421" i="33"/>
  <c r="C421" i="33"/>
  <c r="B421" i="33"/>
  <c r="F420" i="33"/>
  <c r="E420" i="33"/>
  <c r="D420" i="33"/>
  <c r="C420" i="33"/>
  <c r="B420" i="33"/>
  <c r="F419" i="33"/>
  <c r="E419" i="33"/>
  <c r="D419" i="33"/>
  <c r="C419" i="33"/>
  <c r="B419" i="33"/>
  <c r="F418" i="33"/>
  <c r="E418" i="33"/>
  <c r="D418" i="33"/>
  <c r="C418" i="33"/>
  <c r="B418" i="33"/>
  <c r="F417" i="33"/>
  <c r="E417" i="33"/>
  <c r="D417" i="33"/>
  <c r="C417" i="33"/>
  <c r="B417" i="33"/>
  <c r="F416" i="33"/>
  <c r="E416" i="33"/>
  <c r="D416" i="33"/>
  <c r="C416" i="33"/>
  <c r="B416" i="33"/>
  <c r="F415" i="33"/>
  <c r="E415" i="33"/>
  <c r="D415" i="33"/>
  <c r="C415" i="33"/>
  <c r="B415" i="33"/>
  <c r="F414" i="33"/>
  <c r="E414" i="33"/>
  <c r="D414" i="33"/>
  <c r="C414" i="33"/>
  <c r="B414" i="33"/>
  <c r="F413" i="33"/>
  <c r="E413" i="33"/>
  <c r="D413" i="33"/>
  <c r="C413" i="33"/>
  <c r="B413" i="33"/>
  <c r="F412" i="33"/>
  <c r="E412" i="33"/>
  <c r="D412" i="33"/>
  <c r="C412" i="33"/>
  <c r="B412" i="33"/>
  <c r="F411" i="33"/>
  <c r="E411" i="33"/>
  <c r="D411" i="33"/>
  <c r="C411" i="33"/>
  <c r="B411" i="33"/>
  <c r="F410" i="33"/>
  <c r="E410" i="33"/>
  <c r="D410" i="33"/>
  <c r="C410" i="33"/>
  <c r="B410" i="33"/>
  <c r="F409" i="33"/>
  <c r="E409" i="33"/>
  <c r="D409" i="33"/>
  <c r="C409" i="33"/>
  <c r="B409" i="33"/>
  <c r="F408" i="33"/>
  <c r="E408" i="33"/>
  <c r="D408" i="33"/>
  <c r="C408" i="33"/>
  <c r="B408" i="33"/>
  <c r="F407" i="33"/>
  <c r="E407" i="33"/>
  <c r="D407" i="33"/>
  <c r="C407" i="33"/>
  <c r="B407" i="33"/>
  <c r="F406" i="33"/>
  <c r="E406" i="33"/>
  <c r="D406" i="33"/>
  <c r="C406" i="33"/>
  <c r="B406" i="33"/>
  <c r="F405" i="33"/>
  <c r="E405" i="33"/>
  <c r="D405" i="33"/>
  <c r="C405" i="33"/>
  <c r="B405" i="33"/>
  <c r="F404" i="33"/>
  <c r="E404" i="33"/>
  <c r="D404" i="33"/>
  <c r="C404" i="33"/>
  <c r="B404" i="33"/>
  <c r="F403" i="33"/>
  <c r="E403" i="33"/>
  <c r="D403" i="33"/>
  <c r="C403" i="33"/>
  <c r="B403" i="33"/>
  <c r="F402" i="33"/>
  <c r="E402" i="33"/>
  <c r="D402" i="33"/>
  <c r="C402" i="33"/>
  <c r="B402" i="33"/>
  <c r="F401" i="33"/>
  <c r="E401" i="33"/>
  <c r="D401" i="33"/>
  <c r="C401" i="33"/>
  <c r="B401" i="33"/>
  <c r="F400" i="33"/>
  <c r="E400" i="33"/>
  <c r="D400" i="33"/>
  <c r="C400" i="33"/>
  <c r="B400" i="33"/>
  <c r="F399" i="33"/>
  <c r="E399" i="33"/>
  <c r="D399" i="33"/>
  <c r="C399" i="33"/>
  <c r="B399" i="33"/>
  <c r="F398" i="33"/>
  <c r="E398" i="33"/>
  <c r="D398" i="33"/>
  <c r="C398" i="33"/>
  <c r="B398" i="33"/>
  <c r="F397" i="33"/>
  <c r="E397" i="33"/>
  <c r="D397" i="33"/>
  <c r="C397" i="33"/>
  <c r="B397" i="33"/>
  <c r="F396" i="33"/>
  <c r="E396" i="33"/>
  <c r="D396" i="33"/>
  <c r="C396" i="33"/>
  <c r="B396" i="33"/>
  <c r="F395" i="33"/>
  <c r="E395" i="33"/>
  <c r="D395" i="33"/>
  <c r="C395" i="33"/>
  <c r="B395" i="33"/>
  <c r="F394" i="33"/>
  <c r="E394" i="33"/>
  <c r="D394" i="33"/>
  <c r="C394" i="33"/>
  <c r="B394" i="33"/>
  <c r="F393" i="33"/>
  <c r="E393" i="33"/>
  <c r="D393" i="33"/>
  <c r="C393" i="33"/>
  <c r="B393" i="33"/>
  <c r="F392" i="33"/>
  <c r="E392" i="33"/>
  <c r="D392" i="33"/>
  <c r="C392" i="33"/>
  <c r="B392" i="33"/>
  <c r="F391" i="33"/>
  <c r="E391" i="33"/>
  <c r="D391" i="33"/>
  <c r="C391" i="33"/>
  <c r="B391" i="33"/>
  <c r="F390" i="33"/>
  <c r="E390" i="33"/>
  <c r="D390" i="33"/>
  <c r="C390" i="33"/>
  <c r="B390" i="33"/>
  <c r="F389" i="33"/>
  <c r="E389" i="33"/>
  <c r="D389" i="33"/>
  <c r="C389" i="33"/>
  <c r="B389" i="33"/>
  <c r="F388" i="33"/>
  <c r="E388" i="33"/>
  <c r="D388" i="33"/>
  <c r="C388" i="33"/>
  <c r="B388" i="33"/>
  <c r="F387" i="33"/>
  <c r="E387" i="33"/>
  <c r="D387" i="33"/>
  <c r="C387" i="33"/>
  <c r="B387" i="33"/>
  <c r="F386" i="33"/>
  <c r="E386" i="33"/>
  <c r="D386" i="33"/>
  <c r="C386" i="33"/>
  <c r="B386" i="33"/>
  <c r="F385" i="33"/>
  <c r="E385" i="33"/>
  <c r="D385" i="33"/>
  <c r="C385" i="33"/>
  <c r="B385" i="33"/>
  <c r="F384" i="33"/>
  <c r="E384" i="33"/>
  <c r="D384" i="33"/>
  <c r="C384" i="33"/>
  <c r="B384" i="33"/>
  <c r="F383" i="33"/>
  <c r="E383" i="33"/>
  <c r="D383" i="33"/>
  <c r="C383" i="33"/>
  <c r="B383" i="33"/>
  <c r="F382" i="33"/>
  <c r="E382" i="33"/>
  <c r="D382" i="33"/>
  <c r="C382" i="33"/>
  <c r="B382" i="33"/>
  <c r="F381" i="33"/>
  <c r="E381" i="33"/>
  <c r="D381" i="33"/>
  <c r="C381" i="33"/>
  <c r="B381" i="33"/>
  <c r="F380" i="33"/>
  <c r="E380" i="33"/>
  <c r="D380" i="33"/>
  <c r="C380" i="33"/>
  <c r="B380" i="33"/>
  <c r="F379" i="33"/>
  <c r="E379" i="33"/>
  <c r="D379" i="33"/>
  <c r="C379" i="33"/>
  <c r="B379" i="33"/>
  <c r="F378" i="33"/>
  <c r="E378" i="33"/>
  <c r="D378" i="33"/>
  <c r="C378" i="33"/>
  <c r="B378" i="33"/>
  <c r="F377" i="33"/>
  <c r="E377" i="33"/>
  <c r="D377" i="33"/>
  <c r="C377" i="33"/>
  <c r="B377" i="33"/>
  <c r="F376" i="33"/>
  <c r="E376" i="33"/>
  <c r="D376" i="33"/>
  <c r="C376" i="33"/>
  <c r="B376" i="33"/>
  <c r="F375" i="33"/>
  <c r="E375" i="33"/>
  <c r="D375" i="33"/>
  <c r="C375" i="33"/>
  <c r="B375" i="33"/>
  <c r="F374" i="33"/>
  <c r="E374" i="33"/>
  <c r="D374" i="33"/>
  <c r="C374" i="33"/>
  <c r="B374" i="33"/>
  <c r="F373" i="33"/>
  <c r="E373" i="33"/>
  <c r="D373" i="33"/>
  <c r="C373" i="33"/>
  <c r="B373" i="33"/>
  <c r="F372" i="33"/>
  <c r="E372" i="33"/>
  <c r="D372" i="33"/>
  <c r="C372" i="33"/>
  <c r="B372" i="33"/>
  <c r="F371" i="33"/>
  <c r="E371" i="33"/>
  <c r="D371" i="33"/>
  <c r="C371" i="33"/>
  <c r="B371" i="33"/>
  <c r="F370" i="33"/>
  <c r="E370" i="33"/>
  <c r="D370" i="33"/>
  <c r="C370" i="33"/>
  <c r="B370" i="33"/>
  <c r="F369" i="33"/>
  <c r="E369" i="33"/>
  <c r="D369" i="33"/>
  <c r="C369" i="33"/>
  <c r="B369" i="33"/>
  <c r="F368" i="33"/>
  <c r="E368" i="33"/>
  <c r="D368" i="33"/>
  <c r="C368" i="33"/>
  <c r="B368" i="33"/>
  <c r="F367" i="33"/>
  <c r="E367" i="33"/>
  <c r="D367" i="33"/>
  <c r="C367" i="33"/>
  <c r="B367" i="33"/>
  <c r="F366" i="33"/>
  <c r="E366" i="33"/>
  <c r="D366" i="33"/>
  <c r="C366" i="33"/>
  <c r="B366" i="33"/>
  <c r="F365" i="33"/>
  <c r="E365" i="33"/>
  <c r="D365" i="33"/>
  <c r="C365" i="33"/>
  <c r="B365" i="33"/>
  <c r="F364" i="33"/>
  <c r="E364" i="33"/>
  <c r="D364" i="33"/>
  <c r="C364" i="33"/>
  <c r="B364" i="33"/>
  <c r="F363" i="33"/>
  <c r="E363" i="33"/>
  <c r="D363" i="33"/>
  <c r="C363" i="33"/>
  <c r="B363" i="33"/>
  <c r="F362" i="33"/>
  <c r="E362" i="33"/>
  <c r="D362" i="33"/>
  <c r="C362" i="33"/>
  <c r="B362" i="33"/>
  <c r="F361" i="33"/>
  <c r="E361" i="33"/>
  <c r="D361" i="33"/>
  <c r="C361" i="33"/>
  <c r="B361" i="33"/>
  <c r="F360" i="33"/>
  <c r="E360" i="33"/>
  <c r="D360" i="33"/>
  <c r="C360" i="33"/>
  <c r="B360" i="33"/>
  <c r="F359" i="33"/>
  <c r="E359" i="33"/>
  <c r="D359" i="33"/>
  <c r="C359" i="33"/>
  <c r="B359" i="33"/>
  <c r="F358" i="33"/>
  <c r="E358" i="33"/>
  <c r="D358" i="33"/>
  <c r="C358" i="33"/>
  <c r="B358" i="33"/>
  <c r="F357" i="33"/>
  <c r="E357" i="33"/>
  <c r="D357" i="33"/>
  <c r="C357" i="33"/>
  <c r="B357" i="33"/>
  <c r="F356" i="33"/>
  <c r="E356" i="33"/>
  <c r="D356" i="33"/>
  <c r="C356" i="33"/>
  <c r="B356" i="33"/>
  <c r="F355" i="33"/>
  <c r="E355" i="33"/>
  <c r="D355" i="33"/>
  <c r="C355" i="33"/>
  <c r="B355" i="33"/>
  <c r="F354" i="33"/>
  <c r="E354" i="33"/>
  <c r="D354" i="33"/>
  <c r="C354" i="33"/>
  <c r="B354" i="33"/>
  <c r="F353" i="33"/>
  <c r="E353" i="33"/>
  <c r="D353" i="33"/>
  <c r="C353" i="33"/>
  <c r="B353" i="33"/>
  <c r="F352" i="33"/>
  <c r="E352" i="33"/>
  <c r="D352" i="33"/>
  <c r="C352" i="33"/>
  <c r="B352" i="33"/>
  <c r="F351" i="33"/>
  <c r="E351" i="33"/>
  <c r="D351" i="33"/>
  <c r="C351" i="33"/>
  <c r="B351" i="33"/>
  <c r="F350" i="33"/>
  <c r="E350" i="33"/>
  <c r="D350" i="33"/>
  <c r="C350" i="33"/>
  <c r="B350" i="33"/>
  <c r="F349" i="33"/>
  <c r="E349" i="33"/>
  <c r="D349" i="33"/>
  <c r="C349" i="33"/>
  <c r="B349" i="33"/>
  <c r="F348" i="33"/>
  <c r="E348" i="33"/>
  <c r="D348" i="33"/>
  <c r="C348" i="33"/>
  <c r="B348" i="33"/>
  <c r="F347" i="33"/>
  <c r="E347" i="33"/>
  <c r="D347" i="33"/>
  <c r="C347" i="33"/>
  <c r="B347" i="33"/>
  <c r="F346" i="33"/>
  <c r="E346" i="33"/>
  <c r="D346" i="33"/>
  <c r="C346" i="33"/>
  <c r="B346" i="33"/>
  <c r="F345" i="33"/>
  <c r="E345" i="33"/>
  <c r="D345" i="33"/>
  <c r="C345" i="33"/>
  <c r="B345" i="33"/>
  <c r="F344" i="33"/>
  <c r="E344" i="33"/>
  <c r="D344" i="33"/>
  <c r="C344" i="33"/>
  <c r="B344" i="33"/>
  <c r="F343" i="33"/>
  <c r="E343" i="33"/>
  <c r="D343" i="33"/>
  <c r="C343" i="33"/>
  <c r="B343" i="33"/>
  <c r="F342" i="33"/>
  <c r="E342" i="33"/>
  <c r="D342" i="33"/>
  <c r="C342" i="33"/>
  <c r="B342" i="33"/>
  <c r="F341" i="33"/>
  <c r="E341" i="33"/>
  <c r="D341" i="33"/>
  <c r="C341" i="33"/>
  <c r="B341" i="33"/>
  <c r="F340" i="33"/>
  <c r="E340" i="33"/>
  <c r="D340" i="33"/>
  <c r="C340" i="33"/>
  <c r="B340" i="33"/>
  <c r="F339" i="33"/>
  <c r="E339" i="33"/>
  <c r="D339" i="33"/>
  <c r="C339" i="33"/>
  <c r="B339" i="33"/>
  <c r="F338" i="33"/>
  <c r="E338" i="33"/>
  <c r="D338" i="33"/>
  <c r="C338" i="33"/>
  <c r="B338" i="33"/>
  <c r="F337" i="33"/>
  <c r="E337" i="33"/>
  <c r="D337" i="33"/>
  <c r="C337" i="33"/>
  <c r="B337" i="33"/>
  <c r="F336" i="33"/>
  <c r="E336" i="33"/>
  <c r="D336" i="33"/>
  <c r="C336" i="33"/>
  <c r="B336" i="33"/>
  <c r="F335" i="33"/>
  <c r="E335" i="33"/>
  <c r="D335" i="33"/>
  <c r="C335" i="33"/>
  <c r="B335" i="33"/>
  <c r="F334" i="33"/>
  <c r="E334" i="33"/>
  <c r="D334" i="33"/>
  <c r="C334" i="33"/>
  <c r="B334" i="33"/>
  <c r="F333" i="33"/>
  <c r="E333" i="33"/>
  <c r="D333" i="33"/>
  <c r="C333" i="33"/>
  <c r="B333" i="33"/>
  <c r="F332" i="33"/>
  <c r="E332" i="33"/>
  <c r="D332" i="33"/>
  <c r="C332" i="33"/>
  <c r="B332" i="33"/>
  <c r="F331" i="33"/>
  <c r="E331" i="33"/>
  <c r="D331" i="33"/>
  <c r="C331" i="33"/>
  <c r="B331" i="33"/>
  <c r="F330" i="33"/>
  <c r="E330" i="33"/>
  <c r="D330" i="33"/>
  <c r="C330" i="33"/>
  <c r="B330" i="33"/>
  <c r="F329" i="33"/>
  <c r="E329" i="33"/>
  <c r="D329" i="33"/>
  <c r="C329" i="33"/>
  <c r="B329" i="33"/>
  <c r="F328" i="33"/>
  <c r="E328" i="33"/>
  <c r="D328" i="33"/>
  <c r="C328" i="33"/>
  <c r="B328" i="33"/>
  <c r="F327" i="33"/>
  <c r="E327" i="33"/>
  <c r="D327" i="33"/>
  <c r="C327" i="33"/>
  <c r="B327" i="33"/>
  <c r="F326" i="33"/>
  <c r="E326" i="33"/>
  <c r="D326" i="33"/>
  <c r="C326" i="33"/>
  <c r="B326" i="33"/>
  <c r="F325" i="33"/>
  <c r="E325" i="33"/>
  <c r="D325" i="33"/>
  <c r="C325" i="33"/>
  <c r="B325" i="33"/>
  <c r="F324" i="33"/>
  <c r="E324" i="33"/>
  <c r="D324" i="33"/>
  <c r="C324" i="33"/>
  <c r="B324" i="33"/>
  <c r="F323" i="33"/>
  <c r="E323" i="33"/>
  <c r="D323" i="33"/>
  <c r="C323" i="33"/>
  <c r="B323" i="33"/>
  <c r="F322" i="33"/>
  <c r="E322" i="33"/>
  <c r="D322" i="33"/>
  <c r="C322" i="33"/>
  <c r="B322" i="33"/>
  <c r="F321" i="33"/>
  <c r="E321" i="33"/>
  <c r="D321" i="33"/>
  <c r="C321" i="33"/>
  <c r="B321" i="33"/>
  <c r="F320" i="33"/>
  <c r="E320" i="33"/>
  <c r="D320" i="33"/>
  <c r="C320" i="33"/>
  <c r="B320" i="33"/>
  <c r="F319" i="33"/>
  <c r="E319" i="33"/>
  <c r="D319" i="33"/>
  <c r="C319" i="33"/>
  <c r="B319" i="33"/>
  <c r="F318" i="33"/>
  <c r="E318" i="33"/>
  <c r="D318" i="33"/>
  <c r="C318" i="33"/>
  <c r="B318" i="33"/>
  <c r="F317" i="33"/>
  <c r="E317" i="33"/>
  <c r="D317" i="33"/>
  <c r="C317" i="33"/>
  <c r="B317" i="33"/>
  <c r="F316" i="33"/>
  <c r="E316" i="33"/>
  <c r="D316" i="33"/>
  <c r="C316" i="33"/>
  <c r="B316" i="33"/>
  <c r="F315" i="33"/>
  <c r="E315" i="33"/>
  <c r="D315" i="33"/>
  <c r="C315" i="33"/>
  <c r="B315" i="33"/>
  <c r="F314" i="33"/>
  <c r="E314" i="33"/>
  <c r="D314" i="33"/>
  <c r="C314" i="33"/>
  <c r="B314" i="33"/>
  <c r="F313" i="33"/>
  <c r="E313" i="33"/>
  <c r="D313" i="33"/>
  <c r="C313" i="33"/>
  <c r="B313" i="33"/>
  <c r="F312" i="33"/>
  <c r="E312" i="33"/>
  <c r="D312" i="33"/>
  <c r="C312" i="33"/>
  <c r="B312" i="33"/>
  <c r="F311" i="33"/>
  <c r="E311" i="33"/>
  <c r="D311" i="33"/>
  <c r="C311" i="33"/>
  <c r="B311" i="33"/>
  <c r="F310" i="33"/>
  <c r="E310" i="33"/>
  <c r="D310" i="33"/>
  <c r="C310" i="33"/>
  <c r="B310" i="33"/>
  <c r="F309" i="33"/>
  <c r="E309" i="33"/>
  <c r="D309" i="33"/>
  <c r="C309" i="33"/>
  <c r="B309" i="33"/>
  <c r="F308" i="33"/>
  <c r="E308" i="33"/>
  <c r="D308" i="33"/>
  <c r="C308" i="33"/>
  <c r="B308" i="33"/>
  <c r="F307" i="33"/>
  <c r="E307" i="33"/>
  <c r="D307" i="33"/>
  <c r="C307" i="33"/>
  <c r="B307" i="33"/>
  <c r="F306" i="33"/>
  <c r="E306" i="33"/>
  <c r="D306" i="33"/>
  <c r="C306" i="33"/>
  <c r="B306" i="33"/>
  <c r="F305" i="33"/>
  <c r="E305" i="33"/>
  <c r="D305" i="33"/>
  <c r="C305" i="33"/>
  <c r="B305" i="33"/>
  <c r="F304" i="33"/>
  <c r="E304" i="33"/>
  <c r="D304" i="33"/>
  <c r="C304" i="33"/>
  <c r="B304" i="33"/>
  <c r="F303" i="33"/>
  <c r="E303" i="33"/>
  <c r="D303" i="33"/>
  <c r="C303" i="33"/>
  <c r="B303" i="33"/>
  <c r="F302" i="33"/>
  <c r="E302" i="33"/>
  <c r="D302" i="33"/>
  <c r="C302" i="33"/>
  <c r="B302" i="33"/>
  <c r="F301" i="33"/>
  <c r="E301" i="33"/>
  <c r="D301" i="33"/>
  <c r="C301" i="33"/>
  <c r="B301" i="33"/>
  <c r="F300" i="33"/>
  <c r="E300" i="33"/>
  <c r="D300" i="33"/>
  <c r="C300" i="33"/>
  <c r="B300" i="33"/>
  <c r="F299" i="33"/>
  <c r="E299" i="33"/>
  <c r="D299" i="33"/>
  <c r="C299" i="33"/>
  <c r="B299" i="33"/>
  <c r="F298" i="33"/>
  <c r="E298" i="33"/>
  <c r="D298" i="33"/>
  <c r="C298" i="33"/>
  <c r="B298" i="33"/>
  <c r="F297" i="33"/>
  <c r="E297" i="33"/>
  <c r="D297" i="33"/>
  <c r="C297" i="33"/>
  <c r="B297" i="33"/>
  <c r="F296" i="33"/>
  <c r="E296" i="33"/>
  <c r="D296" i="33"/>
  <c r="C296" i="33"/>
  <c r="B296" i="33"/>
  <c r="F295" i="33"/>
  <c r="E295" i="33"/>
  <c r="D295" i="33"/>
  <c r="C295" i="33"/>
  <c r="B295" i="33"/>
  <c r="F294" i="33"/>
  <c r="E294" i="33"/>
  <c r="D294" i="33"/>
  <c r="C294" i="33"/>
  <c r="B294" i="33"/>
  <c r="F293" i="33"/>
  <c r="E293" i="33"/>
  <c r="D293" i="33"/>
  <c r="C293" i="33"/>
  <c r="B293" i="33"/>
  <c r="F292" i="33"/>
  <c r="E292" i="33"/>
  <c r="D292" i="33"/>
  <c r="C292" i="33"/>
  <c r="B292" i="33"/>
  <c r="F291" i="33"/>
  <c r="E291" i="33"/>
  <c r="D291" i="33"/>
  <c r="C291" i="33"/>
  <c r="B291" i="33"/>
  <c r="F290" i="33"/>
  <c r="E290" i="33"/>
  <c r="D290" i="33"/>
  <c r="C290" i="33"/>
  <c r="B290" i="33"/>
  <c r="F289" i="33"/>
  <c r="E289" i="33"/>
  <c r="D289" i="33"/>
  <c r="C289" i="33"/>
  <c r="B289" i="33"/>
  <c r="F288" i="33"/>
  <c r="E288" i="33"/>
  <c r="D288" i="33"/>
  <c r="C288" i="33"/>
  <c r="B288" i="33"/>
  <c r="F287" i="33"/>
  <c r="E287" i="33"/>
  <c r="D287" i="33"/>
  <c r="C287" i="33"/>
  <c r="B287" i="33"/>
  <c r="F286" i="33"/>
  <c r="E286" i="33"/>
  <c r="D286" i="33"/>
  <c r="C286" i="33"/>
  <c r="B286" i="33"/>
  <c r="F285" i="33"/>
  <c r="E285" i="33"/>
  <c r="D285" i="33"/>
  <c r="C285" i="33"/>
  <c r="B285" i="33"/>
  <c r="F284" i="33"/>
  <c r="E284" i="33"/>
  <c r="D284" i="33"/>
  <c r="C284" i="33"/>
  <c r="B284" i="33"/>
  <c r="F283" i="33"/>
  <c r="E283" i="33"/>
  <c r="D283" i="33"/>
  <c r="C283" i="33"/>
  <c r="B283" i="33"/>
  <c r="F282" i="33"/>
  <c r="E282" i="33"/>
  <c r="D282" i="33"/>
  <c r="C282" i="33"/>
  <c r="B282" i="33"/>
  <c r="F281" i="33"/>
  <c r="E281" i="33"/>
  <c r="D281" i="33"/>
  <c r="C281" i="33"/>
  <c r="B281" i="33"/>
  <c r="F280" i="33"/>
  <c r="E280" i="33"/>
  <c r="D280" i="33"/>
  <c r="C280" i="33"/>
  <c r="B280" i="33"/>
  <c r="F279" i="33"/>
  <c r="E279" i="33"/>
  <c r="D279" i="33"/>
  <c r="C279" i="33"/>
  <c r="B279" i="33"/>
  <c r="F278" i="33"/>
  <c r="E278" i="33"/>
  <c r="D278" i="33"/>
  <c r="C278" i="33"/>
  <c r="B278" i="33"/>
  <c r="F277" i="33"/>
  <c r="E277" i="33"/>
  <c r="D277" i="33"/>
  <c r="C277" i="33"/>
  <c r="B277" i="33"/>
  <c r="F276" i="33"/>
  <c r="E276" i="33"/>
  <c r="D276" i="33"/>
  <c r="C276" i="33"/>
  <c r="B276" i="33"/>
  <c r="F275" i="33"/>
  <c r="E275" i="33"/>
  <c r="D275" i="33"/>
  <c r="C275" i="33"/>
  <c r="B275" i="33"/>
  <c r="F274" i="33"/>
  <c r="E274" i="33"/>
  <c r="D274" i="33"/>
  <c r="C274" i="33"/>
  <c r="B274" i="33"/>
  <c r="F273" i="33"/>
  <c r="E273" i="33"/>
  <c r="D273" i="33"/>
  <c r="C273" i="33"/>
  <c r="B273" i="33"/>
  <c r="F272" i="33"/>
  <c r="E272" i="33"/>
  <c r="D272" i="33"/>
  <c r="C272" i="33"/>
  <c r="B272" i="33"/>
  <c r="F271" i="33"/>
  <c r="E271" i="33"/>
  <c r="D271" i="33"/>
  <c r="C271" i="33"/>
  <c r="B271" i="33"/>
  <c r="F270" i="33"/>
  <c r="E270" i="33"/>
  <c r="D270" i="33"/>
  <c r="C270" i="33"/>
  <c r="B270" i="33"/>
  <c r="F269" i="33"/>
  <c r="E269" i="33"/>
  <c r="D269" i="33"/>
  <c r="C269" i="33"/>
  <c r="B269" i="33"/>
  <c r="F268" i="33"/>
  <c r="E268" i="33"/>
  <c r="D268" i="33"/>
  <c r="C268" i="33"/>
  <c r="B268" i="33"/>
  <c r="F267" i="33"/>
  <c r="E267" i="33"/>
  <c r="D267" i="33"/>
  <c r="C267" i="33"/>
  <c r="B267" i="33"/>
  <c r="F266" i="33"/>
  <c r="E266" i="33"/>
  <c r="D266" i="33"/>
  <c r="C266" i="33"/>
  <c r="B266" i="33"/>
  <c r="F265" i="33"/>
  <c r="E265" i="33"/>
  <c r="D265" i="33"/>
  <c r="C265" i="33"/>
  <c r="B265" i="33"/>
  <c r="F264" i="33"/>
  <c r="E264" i="33"/>
  <c r="D264" i="33"/>
  <c r="C264" i="33"/>
  <c r="B264" i="33"/>
  <c r="F263" i="33"/>
  <c r="E263" i="33"/>
  <c r="D263" i="33"/>
  <c r="C263" i="33"/>
  <c r="B263" i="33"/>
  <c r="F262" i="33"/>
  <c r="E262" i="33"/>
  <c r="D262" i="33"/>
  <c r="C262" i="33"/>
  <c r="B262" i="33"/>
  <c r="F261" i="33"/>
  <c r="E261" i="33"/>
  <c r="D261" i="33"/>
  <c r="C261" i="33"/>
  <c r="B261" i="33"/>
  <c r="F260" i="33"/>
  <c r="E260" i="33"/>
  <c r="D260" i="33"/>
  <c r="C260" i="33"/>
  <c r="B260" i="33"/>
  <c r="F259" i="33"/>
  <c r="E259" i="33"/>
  <c r="D259" i="33"/>
  <c r="C259" i="33"/>
  <c r="B259" i="33"/>
  <c r="F258" i="33"/>
  <c r="E258" i="33"/>
  <c r="D258" i="33"/>
  <c r="C258" i="33"/>
  <c r="B258" i="33"/>
  <c r="F257" i="33"/>
  <c r="E257" i="33"/>
  <c r="D257" i="33"/>
  <c r="C257" i="33"/>
  <c r="B257" i="33"/>
  <c r="F256" i="33"/>
  <c r="E256" i="33"/>
  <c r="D256" i="33"/>
  <c r="C256" i="33"/>
  <c r="B256" i="33"/>
  <c r="F255" i="33"/>
  <c r="E255" i="33"/>
  <c r="D255" i="33"/>
  <c r="C255" i="33"/>
  <c r="B255" i="33"/>
  <c r="F254" i="33"/>
  <c r="E254" i="33"/>
  <c r="D254" i="33"/>
  <c r="C254" i="33"/>
  <c r="B254" i="33"/>
  <c r="F253" i="33"/>
  <c r="E253" i="33"/>
  <c r="D253" i="33"/>
  <c r="C253" i="33"/>
  <c r="B253" i="33"/>
  <c r="F252" i="33"/>
  <c r="E252" i="33"/>
  <c r="D252" i="33"/>
  <c r="C252" i="33"/>
  <c r="B252" i="33"/>
  <c r="F251" i="33"/>
  <c r="E251" i="33"/>
  <c r="D251" i="33"/>
  <c r="C251" i="33"/>
  <c r="B251" i="33"/>
  <c r="F250" i="33"/>
  <c r="E250" i="33"/>
  <c r="D250" i="33"/>
  <c r="C250" i="33"/>
  <c r="B250" i="33"/>
  <c r="F249" i="33"/>
  <c r="E249" i="33"/>
  <c r="D249" i="33"/>
  <c r="C249" i="33"/>
  <c r="B249" i="33"/>
  <c r="F248" i="33"/>
  <c r="E248" i="33"/>
  <c r="D248" i="33"/>
  <c r="C248" i="33"/>
  <c r="B248" i="33"/>
  <c r="F247" i="33"/>
  <c r="E247" i="33"/>
  <c r="D247" i="33"/>
  <c r="C247" i="33"/>
  <c r="B247" i="33"/>
  <c r="F246" i="33"/>
  <c r="E246" i="33"/>
  <c r="D246" i="33"/>
  <c r="C246" i="33"/>
  <c r="B246" i="33"/>
  <c r="F245" i="33"/>
  <c r="E245" i="33"/>
  <c r="D245" i="33"/>
  <c r="C245" i="33"/>
  <c r="B245" i="33"/>
  <c r="F244" i="33"/>
  <c r="E244" i="33"/>
  <c r="D244" i="33"/>
  <c r="C244" i="33"/>
  <c r="B244" i="33"/>
  <c r="F243" i="33"/>
  <c r="E243" i="33"/>
  <c r="D243" i="33"/>
  <c r="C243" i="33"/>
  <c r="B243" i="33"/>
  <c r="F242" i="33"/>
  <c r="E242" i="33"/>
  <c r="D242" i="33"/>
  <c r="C242" i="33"/>
  <c r="B242" i="33"/>
  <c r="F241" i="33"/>
  <c r="E241" i="33"/>
  <c r="D241" i="33"/>
  <c r="C241" i="33"/>
  <c r="B241" i="33"/>
  <c r="F240" i="33"/>
  <c r="E240" i="33"/>
  <c r="D240" i="33"/>
  <c r="C240" i="33"/>
  <c r="B240" i="33"/>
  <c r="F239" i="33"/>
  <c r="E239" i="33"/>
  <c r="D239" i="33"/>
  <c r="C239" i="33"/>
  <c r="B239" i="33"/>
  <c r="F238" i="33"/>
  <c r="E238" i="33"/>
  <c r="D238" i="33"/>
  <c r="C238" i="33"/>
  <c r="B238" i="33"/>
  <c r="F237" i="33"/>
  <c r="E237" i="33"/>
  <c r="D237" i="33"/>
  <c r="C237" i="33"/>
  <c r="B237" i="33"/>
  <c r="F236" i="33"/>
  <c r="E236" i="33"/>
  <c r="D236" i="33"/>
  <c r="C236" i="33"/>
  <c r="B236" i="33"/>
  <c r="F235" i="33"/>
  <c r="E235" i="33"/>
  <c r="D235" i="33"/>
  <c r="C235" i="33"/>
  <c r="B235" i="33"/>
  <c r="F234" i="33"/>
  <c r="E234" i="33"/>
  <c r="D234" i="33"/>
  <c r="C234" i="33"/>
  <c r="B234" i="33"/>
  <c r="F233" i="33"/>
  <c r="E233" i="33"/>
  <c r="D233" i="33"/>
  <c r="C233" i="33"/>
  <c r="B233" i="33"/>
  <c r="F232" i="33"/>
  <c r="E232" i="33"/>
  <c r="D232" i="33"/>
  <c r="C232" i="33"/>
  <c r="B232" i="33"/>
  <c r="F231" i="33"/>
  <c r="E231" i="33"/>
  <c r="D231" i="33"/>
  <c r="C231" i="33"/>
  <c r="B231" i="33"/>
  <c r="F230" i="33"/>
  <c r="E230" i="33"/>
  <c r="D230" i="33"/>
  <c r="C230" i="33"/>
  <c r="B230" i="33"/>
  <c r="F229" i="33"/>
  <c r="E229" i="33"/>
  <c r="D229" i="33"/>
  <c r="C229" i="33"/>
  <c r="B229" i="33"/>
  <c r="F228" i="33"/>
  <c r="E228" i="33"/>
  <c r="D228" i="33"/>
  <c r="C228" i="33"/>
  <c r="B228" i="33"/>
  <c r="F227" i="33"/>
  <c r="E227" i="33"/>
  <c r="D227" i="33"/>
  <c r="C227" i="33"/>
  <c r="B227" i="33"/>
  <c r="F226" i="33"/>
  <c r="E226" i="33"/>
  <c r="D226" i="33"/>
  <c r="C226" i="33"/>
  <c r="B226" i="33"/>
  <c r="F225" i="33"/>
  <c r="E225" i="33"/>
  <c r="D225" i="33"/>
  <c r="C225" i="33"/>
  <c r="B225" i="33"/>
  <c r="F224" i="33"/>
  <c r="E224" i="33"/>
  <c r="D224" i="33"/>
  <c r="C224" i="33"/>
  <c r="B224" i="33"/>
  <c r="F223" i="33"/>
  <c r="E223" i="33"/>
  <c r="D223" i="33"/>
  <c r="C223" i="33"/>
  <c r="B223" i="33"/>
  <c r="F222" i="33"/>
  <c r="E222" i="33"/>
  <c r="D222" i="33"/>
  <c r="C222" i="33"/>
  <c r="B222" i="33"/>
  <c r="F221" i="33"/>
  <c r="E221" i="33"/>
  <c r="D221" i="33"/>
  <c r="C221" i="33"/>
  <c r="B221" i="33"/>
  <c r="F220" i="33"/>
  <c r="E220" i="33"/>
  <c r="D220" i="33"/>
  <c r="C220" i="33"/>
  <c r="B220" i="33"/>
  <c r="F219" i="33"/>
  <c r="E219" i="33"/>
  <c r="D219" i="33"/>
  <c r="C219" i="33"/>
  <c r="B219" i="33"/>
  <c r="F218" i="33"/>
  <c r="E218" i="33"/>
  <c r="D218" i="33"/>
  <c r="C218" i="33"/>
  <c r="B218" i="33"/>
  <c r="F217" i="33"/>
  <c r="E217" i="33"/>
  <c r="D217" i="33"/>
  <c r="C217" i="33"/>
  <c r="B217" i="33"/>
  <c r="F216" i="33"/>
  <c r="E216" i="33"/>
  <c r="D216" i="33"/>
  <c r="C216" i="33"/>
  <c r="B216" i="33"/>
  <c r="F215" i="33"/>
  <c r="E215" i="33"/>
  <c r="D215" i="33"/>
  <c r="C215" i="33"/>
  <c r="B215" i="33"/>
  <c r="F214" i="33"/>
  <c r="E214" i="33"/>
  <c r="D214" i="33"/>
  <c r="C214" i="33"/>
  <c r="B214" i="33"/>
  <c r="F213" i="33"/>
  <c r="E213" i="33"/>
  <c r="D213" i="33"/>
  <c r="C213" i="33"/>
  <c r="B213" i="33"/>
  <c r="F212" i="33"/>
  <c r="E212" i="33"/>
  <c r="D212" i="33"/>
  <c r="C212" i="33"/>
  <c r="B212" i="33"/>
  <c r="F211" i="33"/>
  <c r="E211" i="33"/>
  <c r="D211" i="33"/>
  <c r="C211" i="33"/>
  <c r="B211" i="33"/>
  <c r="F210" i="33"/>
  <c r="E210" i="33"/>
  <c r="D210" i="33"/>
  <c r="C210" i="33"/>
  <c r="B210" i="33"/>
  <c r="F209" i="33"/>
  <c r="E209" i="33"/>
  <c r="D209" i="33"/>
  <c r="C209" i="33"/>
  <c r="B209" i="33"/>
  <c r="F208" i="33"/>
  <c r="E208" i="33"/>
  <c r="D208" i="33"/>
  <c r="C208" i="33"/>
  <c r="B208" i="33"/>
  <c r="F207" i="33"/>
  <c r="E207" i="33"/>
  <c r="D207" i="33"/>
  <c r="C207" i="33"/>
  <c r="B207" i="33"/>
  <c r="F206" i="33"/>
  <c r="E206" i="33"/>
  <c r="D206" i="33"/>
  <c r="C206" i="33"/>
  <c r="B206" i="33"/>
  <c r="F205" i="33"/>
  <c r="E205" i="33"/>
  <c r="D205" i="33"/>
  <c r="C205" i="33"/>
  <c r="B205" i="33"/>
  <c r="F204" i="33"/>
  <c r="E204" i="33"/>
  <c r="D204" i="33"/>
  <c r="C204" i="33"/>
  <c r="B204" i="33"/>
  <c r="F203" i="33"/>
  <c r="E203" i="33"/>
  <c r="D203" i="33"/>
  <c r="C203" i="33"/>
  <c r="B203" i="33"/>
  <c r="F202" i="33"/>
  <c r="E202" i="33"/>
  <c r="D202" i="33"/>
  <c r="C202" i="33"/>
  <c r="B202" i="33"/>
  <c r="F201" i="33"/>
  <c r="E201" i="33"/>
  <c r="D201" i="33"/>
  <c r="C201" i="33"/>
  <c r="B201" i="33"/>
  <c r="F200" i="33"/>
  <c r="E200" i="33"/>
  <c r="D200" i="33"/>
  <c r="C200" i="33"/>
  <c r="B200" i="33"/>
  <c r="F199" i="33"/>
  <c r="E199" i="33"/>
  <c r="D199" i="33"/>
  <c r="C199" i="33"/>
  <c r="B199" i="33"/>
  <c r="F198" i="33"/>
  <c r="E198" i="33"/>
  <c r="D198" i="33"/>
  <c r="C198" i="33"/>
  <c r="B198" i="33"/>
  <c r="F197" i="33"/>
  <c r="E197" i="33"/>
  <c r="D197" i="33"/>
  <c r="C197" i="33"/>
  <c r="B197" i="33"/>
  <c r="F196" i="33"/>
  <c r="E196" i="33"/>
  <c r="D196" i="33"/>
  <c r="C196" i="33"/>
  <c r="B196" i="33"/>
  <c r="F195" i="33"/>
  <c r="E195" i="33"/>
  <c r="D195" i="33"/>
  <c r="C195" i="33"/>
  <c r="B195" i="33"/>
  <c r="F194" i="33"/>
  <c r="E194" i="33"/>
  <c r="D194" i="33"/>
  <c r="C194" i="33"/>
  <c r="B194" i="33"/>
  <c r="F193" i="33"/>
  <c r="E193" i="33"/>
  <c r="D193" i="33"/>
  <c r="C193" i="33"/>
  <c r="B193" i="33"/>
  <c r="F192" i="33"/>
  <c r="E192" i="33"/>
  <c r="D192" i="33"/>
  <c r="C192" i="33"/>
  <c r="B192" i="33"/>
  <c r="F191" i="33"/>
  <c r="E191" i="33"/>
  <c r="D191" i="33"/>
  <c r="C191" i="33"/>
  <c r="B191" i="33"/>
  <c r="F190" i="33"/>
  <c r="E190" i="33"/>
  <c r="D190" i="33"/>
  <c r="C190" i="33"/>
  <c r="B190" i="33"/>
  <c r="F189" i="33"/>
  <c r="E189" i="33"/>
  <c r="D189" i="33"/>
  <c r="C189" i="33"/>
  <c r="B189" i="33"/>
  <c r="F188" i="33"/>
  <c r="E188" i="33"/>
  <c r="D188" i="33"/>
  <c r="C188" i="33"/>
  <c r="B188" i="33"/>
  <c r="F187" i="33"/>
  <c r="E187" i="33"/>
  <c r="D187" i="33"/>
  <c r="C187" i="33"/>
  <c r="B187" i="33"/>
  <c r="F186" i="33"/>
  <c r="E186" i="33"/>
  <c r="D186" i="33"/>
  <c r="C186" i="33"/>
  <c r="B186" i="33"/>
  <c r="F185" i="33"/>
  <c r="E185" i="33"/>
  <c r="D185" i="33"/>
  <c r="C185" i="33"/>
  <c r="B185" i="33"/>
  <c r="F184" i="33"/>
  <c r="E184" i="33"/>
  <c r="D184" i="33"/>
  <c r="C184" i="33"/>
  <c r="B184" i="33"/>
  <c r="F183" i="33"/>
  <c r="E183" i="33"/>
  <c r="D183" i="33"/>
  <c r="C183" i="33"/>
  <c r="B183" i="33"/>
  <c r="F182" i="33"/>
  <c r="E182" i="33"/>
  <c r="D182" i="33"/>
  <c r="C182" i="33"/>
  <c r="B182" i="33"/>
  <c r="F181" i="33"/>
  <c r="E181" i="33"/>
  <c r="D181" i="33"/>
  <c r="C181" i="33"/>
  <c r="B181" i="33"/>
  <c r="F180" i="33"/>
  <c r="E180" i="33"/>
  <c r="D180" i="33"/>
  <c r="C180" i="33"/>
  <c r="B180" i="33"/>
  <c r="F179" i="33"/>
  <c r="E179" i="33"/>
  <c r="D179" i="33"/>
  <c r="C179" i="33"/>
  <c r="B179" i="33"/>
  <c r="F178" i="33"/>
  <c r="E178" i="33"/>
  <c r="D178" i="33"/>
  <c r="C178" i="33"/>
  <c r="B178" i="33"/>
  <c r="F177" i="33"/>
  <c r="E177" i="33"/>
  <c r="D177" i="33"/>
  <c r="C177" i="33"/>
  <c r="B177" i="33"/>
  <c r="F176" i="33"/>
  <c r="E176" i="33"/>
  <c r="D176" i="33"/>
  <c r="C176" i="33"/>
  <c r="B176" i="33"/>
  <c r="F175" i="33"/>
  <c r="E175" i="33"/>
  <c r="D175" i="33"/>
  <c r="C175" i="33"/>
  <c r="B175" i="33"/>
  <c r="F174" i="33"/>
  <c r="E174" i="33"/>
  <c r="D174" i="33"/>
  <c r="C174" i="33"/>
  <c r="B174" i="33"/>
  <c r="F173" i="33"/>
  <c r="E173" i="33"/>
  <c r="D173" i="33"/>
  <c r="C173" i="33"/>
  <c r="B173" i="33"/>
  <c r="F172" i="33"/>
  <c r="E172" i="33"/>
  <c r="D172" i="33"/>
  <c r="C172" i="33"/>
  <c r="B172" i="33"/>
  <c r="F171" i="33"/>
  <c r="E171" i="33"/>
  <c r="D171" i="33"/>
  <c r="C171" i="33"/>
  <c r="B171" i="33"/>
  <c r="F170" i="33"/>
  <c r="E170" i="33"/>
  <c r="D170" i="33"/>
  <c r="C170" i="33"/>
  <c r="B170" i="33"/>
  <c r="F169" i="33"/>
  <c r="E169" i="33"/>
  <c r="D169" i="33"/>
  <c r="C169" i="33"/>
  <c r="B169" i="33"/>
  <c r="F168" i="33"/>
  <c r="E168" i="33"/>
  <c r="D168" i="33"/>
  <c r="C168" i="33"/>
  <c r="B168" i="33"/>
  <c r="F167" i="33"/>
  <c r="E167" i="33"/>
  <c r="D167" i="33"/>
  <c r="C167" i="33"/>
  <c r="B167" i="33"/>
  <c r="F166" i="33"/>
  <c r="E166" i="33"/>
  <c r="D166" i="33"/>
  <c r="C166" i="33"/>
  <c r="B166" i="33"/>
  <c r="F165" i="33"/>
  <c r="E165" i="33"/>
  <c r="D165" i="33"/>
  <c r="C165" i="33"/>
  <c r="B165" i="33"/>
  <c r="F164" i="33"/>
  <c r="E164" i="33"/>
  <c r="D164" i="33"/>
  <c r="C164" i="33"/>
  <c r="B164" i="33"/>
  <c r="F163" i="33"/>
  <c r="E163" i="33"/>
  <c r="D163" i="33"/>
  <c r="C163" i="33"/>
  <c r="B163" i="33"/>
  <c r="F162" i="33"/>
  <c r="E162" i="33"/>
  <c r="D162" i="33"/>
  <c r="C162" i="33"/>
  <c r="B162" i="33"/>
  <c r="F161" i="33"/>
  <c r="E161" i="33"/>
  <c r="D161" i="33"/>
  <c r="C161" i="33"/>
  <c r="B161" i="33"/>
  <c r="F160" i="33"/>
  <c r="E160" i="33"/>
  <c r="D160" i="33"/>
  <c r="C160" i="33"/>
  <c r="B160" i="33"/>
  <c r="F159" i="33"/>
  <c r="E159" i="33"/>
  <c r="D159" i="33"/>
  <c r="C159" i="33"/>
  <c r="B159" i="33"/>
  <c r="F158" i="33"/>
  <c r="E158" i="33"/>
  <c r="D158" i="33"/>
  <c r="C158" i="33"/>
  <c r="B158" i="33"/>
  <c r="F157" i="33"/>
  <c r="E157" i="33"/>
  <c r="D157" i="33"/>
  <c r="C157" i="33"/>
  <c r="B157" i="33"/>
  <c r="F156" i="33"/>
  <c r="E156" i="33"/>
  <c r="D156" i="33"/>
  <c r="C156" i="33"/>
  <c r="B156"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45" i="33"/>
  <c r="E145" i="33"/>
  <c r="D145" i="33"/>
  <c r="C145" i="33"/>
  <c r="B145" i="33"/>
  <c r="F144" i="33"/>
  <c r="E144" i="33"/>
  <c r="D144" i="33"/>
  <c r="C144" i="33"/>
  <c r="B144" i="33"/>
  <c r="F143" i="33"/>
  <c r="E143" i="33"/>
  <c r="D143" i="33"/>
  <c r="C143" i="33"/>
  <c r="B143" i="33"/>
  <c r="F142" i="33"/>
  <c r="E142" i="33"/>
  <c r="D142" i="33"/>
  <c r="C142" i="33"/>
  <c r="B142" i="33"/>
  <c r="F141" i="33"/>
  <c r="E141" i="33"/>
  <c r="D141" i="33"/>
  <c r="C141" i="33"/>
  <c r="B141" i="33"/>
  <c r="F140" i="33"/>
  <c r="E140" i="33"/>
  <c r="D140" i="33"/>
  <c r="C140" i="33"/>
  <c r="B140" i="33"/>
  <c r="F139" i="33"/>
  <c r="E139" i="33"/>
  <c r="D139" i="33"/>
  <c r="C139" i="33"/>
  <c r="B139" i="33"/>
  <c r="F138" i="33"/>
  <c r="E138" i="33"/>
  <c r="D138" i="33"/>
  <c r="C138" i="33"/>
  <c r="B138" i="33"/>
  <c r="F137" i="33"/>
  <c r="E137" i="33"/>
  <c r="D137" i="33"/>
  <c r="C137" i="33"/>
  <c r="B137"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26" i="33"/>
  <c r="E126" i="33"/>
  <c r="D126" i="33"/>
  <c r="C126" i="33"/>
  <c r="B126" i="33"/>
  <c r="F125" i="33"/>
  <c r="E125" i="33"/>
  <c r="D125" i="33"/>
  <c r="C125" i="33"/>
  <c r="B125" i="33"/>
  <c r="F124" i="33"/>
  <c r="E124" i="33"/>
  <c r="D124" i="33"/>
  <c r="C124" i="33"/>
  <c r="B124" i="33"/>
  <c r="F123" i="33"/>
  <c r="E123" i="33"/>
  <c r="D123" i="33"/>
  <c r="C123" i="33"/>
  <c r="B123" i="33"/>
  <c r="F122" i="33"/>
  <c r="E122" i="33"/>
  <c r="D122" i="33"/>
  <c r="C122" i="33"/>
  <c r="B122" i="33"/>
  <c r="F121" i="33"/>
  <c r="E121" i="33"/>
  <c r="D121" i="33"/>
  <c r="C121" i="33"/>
  <c r="B121" i="33"/>
  <c r="F120" i="33"/>
  <c r="E120" i="33"/>
  <c r="D120" i="33"/>
  <c r="C120" i="33"/>
  <c r="B120" i="33"/>
  <c r="F119" i="33"/>
  <c r="E119" i="33"/>
  <c r="D119" i="33"/>
  <c r="C119" i="33"/>
  <c r="B119" i="33"/>
  <c r="F118" i="33"/>
  <c r="E118" i="33"/>
  <c r="D118" i="33"/>
  <c r="C118" i="33"/>
  <c r="B118"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07" i="33"/>
  <c r="E107" i="33"/>
  <c r="D107" i="33"/>
  <c r="C107" i="33"/>
  <c r="B107" i="33"/>
  <c r="F106" i="33"/>
  <c r="E106" i="33"/>
  <c r="D106" i="33"/>
  <c r="C106" i="33"/>
  <c r="B106" i="33"/>
  <c r="F105" i="33"/>
  <c r="E105" i="33"/>
  <c r="D105" i="33"/>
  <c r="C105" i="33"/>
  <c r="B105" i="33"/>
  <c r="F104" i="33"/>
  <c r="E104" i="33"/>
  <c r="D104" i="33"/>
  <c r="C104" i="33"/>
  <c r="B104" i="33"/>
  <c r="F103" i="33"/>
  <c r="E103" i="33"/>
  <c r="D103" i="33"/>
  <c r="C103" i="33"/>
  <c r="B103" i="33"/>
  <c r="F102" i="33"/>
  <c r="E102" i="33"/>
  <c r="D102" i="33"/>
  <c r="C102" i="33"/>
  <c r="B102" i="33"/>
  <c r="F101" i="33"/>
  <c r="E101" i="33"/>
  <c r="D101" i="33"/>
  <c r="C101" i="33"/>
  <c r="B101" i="33"/>
  <c r="F100" i="33"/>
  <c r="E100" i="33"/>
  <c r="D100" i="33"/>
  <c r="C100" i="33"/>
  <c r="B100" i="33"/>
  <c r="F99" i="33"/>
  <c r="E99" i="33"/>
  <c r="D99" i="33"/>
  <c r="C99" i="33"/>
  <c r="B99" i="33"/>
  <c r="F98" i="33"/>
  <c r="E98" i="33"/>
  <c r="D98" i="33"/>
  <c r="C98" i="33"/>
  <c r="B98" i="33"/>
  <c r="F97" i="33"/>
  <c r="E97" i="33"/>
  <c r="D97" i="33"/>
  <c r="C97" i="33"/>
  <c r="B97" i="33"/>
  <c r="F96" i="33"/>
  <c r="E96" i="33"/>
  <c r="D96" i="33"/>
  <c r="C96" i="33"/>
  <c r="B96" i="33"/>
  <c r="F95" i="33"/>
  <c r="E95" i="33"/>
  <c r="D95" i="33"/>
  <c r="C95" i="33"/>
  <c r="B95" i="33"/>
  <c r="F94" i="33"/>
  <c r="E94" i="33"/>
  <c r="D94" i="33"/>
  <c r="C94" i="33"/>
  <c r="B94" i="33"/>
  <c r="F93" i="33"/>
  <c r="E93" i="33"/>
  <c r="D93" i="33"/>
  <c r="C93" i="33"/>
  <c r="B93" i="33"/>
  <c r="F92" i="33"/>
  <c r="E92" i="33"/>
  <c r="D92" i="33"/>
  <c r="C92" i="33"/>
  <c r="B92" i="33"/>
  <c r="F91" i="33"/>
  <c r="E91" i="33"/>
  <c r="D91" i="33"/>
  <c r="C91" i="33"/>
  <c r="B91" i="33"/>
  <c r="F90" i="33"/>
  <c r="E90" i="33"/>
  <c r="D90" i="33"/>
  <c r="C90" i="33"/>
  <c r="B90" i="33"/>
  <c r="F89" i="33"/>
  <c r="E89" i="33"/>
  <c r="D89" i="33"/>
  <c r="C89" i="33"/>
  <c r="B89" i="33"/>
  <c r="F88" i="33"/>
  <c r="E88" i="33"/>
  <c r="D88" i="33"/>
  <c r="C88" i="33"/>
  <c r="B88" i="33"/>
  <c r="F87" i="33"/>
  <c r="E87" i="33"/>
  <c r="D87" i="33"/>
  <c r="C87" i="33"/>
  <c r="B87" i="33"/>
  <c r="F86" i="33"/>
  <c r="E86" i="33"/>
  <c r="D86" i="33"/>
  <c r="C86" i="33"/>
  <c r="B86" i="33"/>
  <c r="F85" i="33"/>
  <c r="E85" i="33"/>
  <c r="D85" i="33"/>
  <c r="C85" i="33"/>
  <c r="B85" i="33"/>
  <c r="F84" i="33"/>
  <c r="E84" i="33"/>
  <c r="D84" i="33"/>
  <c r="C84" i="33"/>
  <c r="B84" i="33"/>
  <c r="F83" i="33"/>
  <c r="E83" i="33"/>
  <c r="D83" i="33"/>
  <c r="C83" i="33"/>
  <c r="B83" i="33"/>
  <c r="F82" i="33"/>
  <c r="E82" i="33"/>
  <c r="D82" i="33"/>
  <c r="C82" i="33"/>
  <c r="B82" i="33"/>
  <c r="F81" i="33"/>
  <c r="E81" i="33"/>
  <c r="D81" i="33"/>
  <c r="C81" i="33"/>
  <c r="B81" i="33"/>
  <c r="F80" i="33"/>
  <c r="E80" i="33"/>
  <c r="D80" i="33"/>
  <c r="C80" i="33"/>
  <c r="B80" i="33"/>
  <c r="F79" i="33"/>
  <c r="E79" i="33"/>
  <c r="D79" i="33"/>
  <c r="C79" i="33"/>
  <c r="B79" i="33"/>
  <c r="F78" i="33"/>
  <c r="E78" i="33"/>
  <c r="D78" i="33"/>
  <c r="C78" i="33"/>
  <c r="B78"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67" i="33"/>
  <c r="E67" i="33"/>
  <c r="D67" i="33"/>
  <c r="C67" i="33"/>
  <c r="B67" i="33"/>
  <c r="F66" i="33"/>
  <c r="E66" i="33"/>
  <c r="D66" i="33"/>
  <c r="C66" i="33"/>
  <c r="B66" i="33"/>
  <c r="F65" i="33"/>
  <c r="E65" i="33"/>
  <c r="D65" i="33"/>
  <c r="C65" i="33"/>
  <c r="B65" i="33"/>
  <c r="F64" i="33"/>
  <c r="E64" i="33"/>
  <c r="D64" i="33"/>
  <c r="C64" i="33"/>
  <c r="B64" i="33"/>
  <c r="F63" i="33"/>
  <c r="E63" i="33"/>
  <c r="D63" i="33"/>
  <c r="C63" i="33"/>
  <c r="B63" i="33"/>
  <c r="F62" i="33"/>
  <c r="E62" i="33"/>
  <c r="D62" i="33"/>
  <c r="C62" i="33"/>
  <c r="B62" i="33"/>
  <c r="F61" i="33"/>
  <c r="E61" i="33"/>
  <c r="D61" i="33"/>
  <c r="C61" i="33"/>
  <c r="B61" i="33"/>
  <c r="F60" i="33"/>
  <c r="E60" i="33"/>
  <c r="D60" i="33"/>
  <c r="C60" i="33"/>
  <c r="B60" i="33"/>
  <c r="F59" i="33"/>
  <c r="E59" i="33"/>
  <c r="D59" i="33"/>
  <c r="C59" i="33"/>
  <c r="B59"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48" i="33"/>
  <c r="E48" i="33"/>
  <c r="D48" i="33"/>
  <c r="C48" i="33"/>
  <c r="B48" i="33"/>
  <c r="F47" i="33"/>
  <c r="E47" i="33"/>
  <c r="D47" i="33"/>
  <c r="C47" i="33"/>
  <c r="B47" i="33"/>
  <c r="F46" i="33"/>
  <c r="E46" i="33"/>
  <c r="D46" i="33"/>
  <c r="C46" i="33"/>
  <c r="B46" i="33"/>
  <c r="F45" i="33"/>
  <c r="E45" i="33"/>
  <c r="D45" i="33"/>
  <c r="C45" i="33"/>
  <c r="B45" i="33"/>
  <c r="F44" i="33"/>
  <c r="E44" i="33"/>
  <c r="D44" i="33"/>
  <c r="C44" i="33"/>
  <c r="B44" i="33"/>
  <c r="F43" i="33"/>
  <c r="E43" i="33"/>
  <c r="D43" i="33"/>
  <c r="C43" i="33"/>
  <c r="B43" i="33"/>
  <c r="F42" i="33"/>
  <c r="E42" i="33"/>
  <c r="D42" i="33"/>
  <c r="C42" i="33"/>
  <c r="B42" i="33"/>
  <c r="F41" i="33"/>
  <c r="E41" i="33"/>
  <c r="D41" i="33"/>
  <c r="C41" i="33"/>
  <c r="B41" i="33"/>
  <c r="F40" i="33"/>
  <c r="E40" i="33"/>
  <c r="D40" i="33"/>
  <c r="C40" i="33"/>
  <c r="B40"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29" i="33"/>
  <c r="E29" i="33"/>
  <c r="D29" i="33"/>
  <c r="C29" i="33"/>
  <c r="B29" i="33"/>
  <c r="F28" i="33"/>
  <c r="E28" i="33"/>
  <c r="D28" i="33"/>
  <c r="C28" i="33"/>
  <c r="B28" i="33"/>
  <c r="F27" i="33"/>
  <c r="E27" i="33"/>
  <c r="D27" i="33"/>
  <c r="C27" i="33"/>
  <c r="B27" i="33"/>
  <c r="F26" i="33"/>
  <c r="E26" i="33"/>
  <c r="D26" i="33"/>
  <c r="C26" i="33"/>
  <c r="B26" i="33"/>
  <c r="F25" i="33"/>
  <c r="E25" i="33"/>
  <c r="D25" i="33"/>
  <c r="C25" i="33"/>
  <c r="B25" i="33"/>
  <c r="F24" i="33"/>
  <c r="E24" i="33"/>
  <c r="D24" i="33"/>
  <c r="C24" i="33"/>
  <c r="B24" i="33"/>
  <c r="F23" i="33"/>
  <c r="E23" i="33"/>
  <c r="D23" i="33"/>
  <c r="C23" i="33"/>
  <c r="B23" i="33"/>
  <c r="F22" i="33"/>
  <c r="E22" i="33"/>
  <c r="D22" i="33"/>
  <c r="C22" i="33"/>
  <c r="B22" i="33"/>
  <c r="F21" i="33"/>
  <c r="E21" i="33"/>
  <c r="D21" i="33"/>
  <c r="C21" i="33"/>
  <c r="B21" i="33"/>
  <c r="F20" i="33"/>
  <c r="E20" i="33"/>
  <c r="D20" i="33"/>
  <c r="C20" i="33"/>
  <c r="B20" i="33"/>
  <c r="F19" i="33"/>
  <c r="E19" i="33"/>
  <c r="D19" i="33"/>
  <c r="C19" i="33"/>
  <c r="B19" i="33"/>
  <c r="F18" i="33"/>
  <c r="E18" i="33"/>
  <c r="D18" i="33"/>
  <c r="C18" i="33"/>
  <c r="B18" i="33"/>
  <c r="F17" i="33"/>
  <c r="E17" i="33"/>
  <c r="D17" i="33"/>
  <c r="C17" i="33"/>
  <c r="B17" i="33"/>
  <c r="F16" i="33"/>
  <c r="E16" i="33"/>
  <c r="D16" i="33"/>
  <c r="C16" i="33"/>
  <c r="B16" i="33"/>
  <c r="F15" i="33"/>
  <c r="E15" i="33"/>
  <c r="D15" i="33"/>
  <c r="C15" i="33"/>
  <c r="B15" i="33"/>
  <c r="F14" i="33"/>
  <c r="E14" i="33"/>
  <c r="D14" i="33"/>
  <c r="C14" i="33"/>
  <c r="B14" i="33"/>
  <c r="Y14" i="33" s="1"/>
  <c r="F13" i="33"/>
  <c r="E13" i="33"/>
  <c r="D13" i="33"/>
  <c r="C13" i="33"/>
  <c r="B13" i="33"/>
  <c r="Y13" i="33" s="1"/>
  <c r="F12" i="33"/>
  <c r="E12" i="33"/>
  <c r="D12" i="33"/>
  <c r="C12" i="33"/>
  <c r="B12" i="33"/>
  <c r="Y12" i="33" s="1"/>
  <c r="F11" i="33"/>
  <c r="E11" i="33"/>
  <c r="D11" i="33"/>
  <c r="C11" i="33"/>
  <c r="B11" i="33"/>
  <c r="Y11" i="33" s="1"/>
  <c r="F10" i="33"/>
  <c r="E10" i="33"/>
  <c r="D10" i="33"/>
  <c r="C10" i="33"/>
  <c r="B10" i="33"/>
  <c r="Y10" i="33" s="1"/>
  <c r="F9" i="33"/>
  <c r="E9" i="33"/>
  <c r="D9" i="33"/>
  <c r="C9" i="33"/>
  <c r="B9" i="33"/>
  <c r="Y9" i="33" s="1"/>
  <c r="F8" i="33"/>
  <c r="E8" i="33"/>
  <c r="D8" i="33"/>
  <c r="C8" i="33"/>
  <c r="B8" i="33"/>
  <c r="Y8" i="33" s="1"/>
  <c r="F7" i="33"/>
  <c r="E7" i="33"/>
  <c r="D7" i="33"/>
  <c r="C7" i="33"/>
  <c r="B7" i="33"/>
  <c r="Y7" i="33" s="1"/>
  <c r="V506" i="31"/>
  <c r="L506" i="31"/>
  <c r="T506" i="31" s="1"/>
  <c r="K506" i="31"/>
  <c r="J506" i="31"/>
  <c r="I506" i="31"/>
  <c r="E506" i="31"/>
  <c r="S506" i="31" s="1"/>
  <c r="D506" i="31"/>
  <c r="C506" i="31"/>
  <c r="B506" i="31"/>
  <c r="V505" i="31"/>
  <c r="L505" i="31"/>
  <c r="T505" i="31" s="1"/>
  <c r="K505" i="31"/>
  <c r="J505" i="31"/>
  <c r="I505" i="31"/>
  <c r="E505" i="31"/>
  <c r="S505" i="31" s="1"/>
  <c r="D505" i="31"/>
  <c r="C505" i="31"/>
  <c r="B505" i="31"/>
  <c r="V504" i="31"/>
  <c r="L504" i="31"/>
  <c r="T504" i="31" s="1"/>
  <c r="K504" i="31"/>
  <c r="J504" i="31"/>
  <c r="I504" i="31"/>
  <c r="E504" i="31"/>
  <c r="S504" i="31" s="1"/>
  <c r="D504" i="31"/>
  <c r="C504" i="31"/>
  <c r="B504" i="31"/>
  <c r="V503" i="31"/>
  <c r="L503" i="31"/>
  <c r="T503" i="31" s="1"/>
  <c r="K503" i="31"/>
  <c r="J503" i="31"/>
  <c r="I503" i="31"/>
  <c r="E503" i="31"/>
  <c r="S503" i="31" s="1"/>
  <c r="D503" i="31"/>
  <c r="C503" i="31"/>
  <c r="B503" i="31"/>
  <c r="V502" i="31"/>
  <c r="L502" i="31"/>
  <c r="T502" i="31" s="1"/>
  <c r="K502" i="31"/>
  <c r="J502" i="31"/>
  <c r="I502" i="31"/>
  <c r="E502" i="31"/>
  <c r="S502" i="31" s="1"/>
  <c r="D502" i="31"/>
  <c r="C502" i="31"/>
  <c r="B502" i="31"/>
  <c r="V501" i="31"/>
  <c r="L501" i="31"/>
  <c r="T501" i="31" s="1"/>
  <c r="K501" i="31"/>
  <c r="J501" i="31"/>
  <c r="I501" i="31"/>
  <c r="E501" i="31"/>
  <c r="S501" i="31" s="1"/>
  <c r="D501" i="31"/>
  <c r="C501" i="31"/>
  <c r="B501" i="31"/>
  <c r="V500" i="31"/>
  <c r="L500" i="31"/>
  <c r="T500" i="31" s="1"/>
  <c r="K500" i="31"/>
  <c r="J500" i="31"/>
  <c r="I500" i="31"/>
  <c r="E500" i="31"/>
  <c r="S500" i="31" s="1"/>
  <c r="D500" i="31"/>
  <c r="C500" i="31"/>
  <c r="B500" i="31"/>
  <c r="V499" i="31"/>
  <c r="T499" i="31"/>
  <c r="L499" i="31"/>
  <c r="K499" i="31"/>
  <c r="J499" i="31"/>
  <c r="I499" i="31"/>
  <c r="E499" i="31"/>
  <c r="S499" i="31" s="1"/>
  <c r="D499" i="31"/>
  <c r="C499" i="31"/>
  <c r="B499" i="31"/>
  <c r="V498" i="31"/>
  <c r="T498" i="31"/>
  <c r="L498" i="31"/>
  <c r="K498" i="31"/>
  <c r="J498" i="31"/>
  <c r="I498" i="31"/>
  <c r="E498" i="31"/>
  <c r="S498" i="31" s="1"/>
  <c r="D498" i="31"/>
  <c r="C498" i="31"/>
  <c r="B498" i="31"/>
  <c r="V497" i="31"/>
  <c r="L497" i="31"/>
  <c r="T497" i="31" s="1"/>
  <c r="K497" i="31"/>
  <c r="J497" i="31"/>
  <c r="I497" i="31"/>
  <c r="E497" i="31"/>
  <c r="S497" i="31" s="1"/>
  <c r="D497" i="31"/>
  <c r="C497" i="31"/>
  <c r="B497" i="31"/>
  <c r="V496" i="31"/>
  <c r="L496" i="31"/>
  <c r="T496" i="31" s="1"/>
  <c r="K496" i="31"/>
  <c r="J496" i="31"/>
  <c r="I496" i="31"/>
  <c r="E496" i="31"/>
  <c r="S496" i="31" s="1"/>
  <c r="D496" i="31"/>
  <c r="C496" i="31"/>
  <c r="B496" i="31"/>
  <c r="V495" i="31"/>
  <c r="L495" i="31"/>
  <c r="T495" i="31" s="1"/>
  <c r="K495" i="31"/>
  <c r="J495" i="31"/>
  <c r="I495" i="31"/>
  <c r="E495" i="31"/>
  <c r="S495" i="31" s="1"/>
  <c r="D495" i="31"/>
  <c r="C495" i="31"/>
  <c r="B495" i="31"/>
  <c r="V494" i="31"/>
  <c r="L494" i="31"/>
  <c r="T494" i="31" s="1"/>
  <c r="K494" i="31"/>
  <c r="J494" i="31"/>
  <c r="I494" i="31"/>
  <c r="E494" i="31"/>
  <c r="S494" i="31" s="1"/>
  <c r="D494" i="31"/>
  <c r="C494" i="31"/>
  <c r="B494" i="31"/>
  <c r="V493" i="31"/>
  <c r="L493" i="31"/>
  <c r="T493" i="31" s="1"/>
  <c r="K493" i="31"/>
  <c r="J493" i="31"/>
  <c r="I493" i="31"/>
  <c r="E493" i="31"/>
  <c r="S493" i="31" s="1"/>
  <c r="D493" i="31"/>
  <c r="C493" i="31"/>
  <c r="B493" i="31"/>
  <c r="V492" i="31"/>
  <c r="S492" i="31"/>
  <c r="L492" i="31"/>
  <c r="T492" i="31" s="1"/>
  <c r="K492" i="31"/>
  <c r="J492" i="31"/>
  <c r="I492" i="31"/>
  <c r="E492" i="31"/>
  <c r="D492" i="31"/>
  <c r="C492" i="31"/>
  <c r="B492" i="31"/>
  <c r="V491" i="31"/>
  <c r="L491" i="31"/>
  <c r="T491" i="31" s="1"/>
  <c r="K491" i="31"/>
  <c r="J491" i="31"/>
  <c r="I491" i="31"/>
  <c r="E491" i="31"/>
  <c r="S491" i="31" s="1"/>
  <c r="D491" i="31"/>
  <c r="C491" i="31"/>
  <c r="B491" i="31"/>
  <c r="V490" i="31"/>
  <c r="L490" i="31"/>
  <c r="T490" i="31" s="1"/>
  <c r="K490" i="31"/>
  <c r="J490" i="31"/>
  <c r="I490" i="31"/>
  <c r="E490" i="31"/>
  <c r="S490" i="31" s="1"/>
  <c r="D490" i="31"/>
  <c r="C490" i="31"/>
  <c r="B490" i="31"/>
  <c r="V489" i="31"/>
  <c r="L489" i="31"/>
  <c r="T489" i="31" s="1"/>
  <c r="K489" i="31"/>
  <c r="J489" i="31"/>
  <c r="I489" i="31"/>
  <c r="E489" i="31"/>
  <c r="S489" i="31" s="1"/>
  <c r="D489" i="31"/>
  <c r="C489" i="31"/>
  <c r="B489" i="31"/>
  <c r="V488" i="31"/>
  <c r="L488" i="31"/>
  <c r="T488" i="31" s="1"/>
  <c r="K488" i="31"/>
  <c r="J488" i="31"/>
  <c r="I488" i="31"/>
  <c r="E488" i="31"/>
  <c r="S488" i="31" s="1"/>
  <c r="D488" i="31"/>
  <c r="C488" i="31"/>
  <c r="B488" i="31"/>
  <c r="V487" i="31"/>
  <c r="L487" i="31"/>
  <c r="T487" i="31" s="1"/>
  <c r="K487" i="31"/>
  <c r="J487" i="31"/>
  <c r="I487" i="31"/>
  <c r="E487" i="31"/>
  <c r="S487" i="31" s="1"/>
  <c r="D487" i="31"/>
  <c r="C487" i="31"/>
  <c r="B487" i="31"/>
  <c r="V486" i="31"/>
  <c r="L486" i="31"/>
  <c r="T486" i="31" s="1"/>
  <c r="K486" i="31"/>
  <c r="J486" i="31"/>
  <c r="I486" i="31"/>
  <c r="E486" i="31"/>
  <c r="S486" i="31" s="1"/>
  <c r="D486" i="31"/>
  <c r="C486" i="31"/>
  <c r="B486" i="31"/>
  <c r="V485" i="31"/>
  <c r="L485" i="31"/>
  <c r="T485" i="31" s="1"/>
  <c r="K485" i="31"/>
  <c r="J485" i="31"/>
  <c r="I485" i="31"/>
  <c r="E485" i="31"/>
  <c r="S485" i="31" s="1"/>
  <c r="D485" i="31"/>
  <c r="C485" i="31"/>
  <c r="B485" i="31"/>
  <c r="V484" i="31"/>
  <c r="L484" i="31"/>
  <c r="T484" i="31" s="1"/>
  <c r="K484" i="31"/>
  <c r="J484" i="31"/>
  <c r="I484" i="31"/>
  <c r="E484" i="31"/>
  <c r="S484" i="31" s="1"/>
  <c r="D484" i="31"/>
  <c r="C484" i="31"/>
  <c r="B484" i="31"/>
  <c r="V483" i="31"/>
  <c r="T483" i="31"/>
  <c r="L483" i="31"/>
  <c r="K483" i="31"/>
  <c r="J483" i="31"/>
  <c r="I483" i="31"/>
  <c r="E483" i="31"/>
  <c r="S483" i="31" s="1"/>
  <c r="D483" i="31"/>
  <c r="C483" i="31"/>
  <c r="B483" i="31"/>
  <c r="V482" i="31"/>
  <c r="L482" i="31"/>
  <c r="T482" i="31" s="1"/>
  <c r="K482" i="31"/>
  <c r="J482" i="31"/>
  <c r="I482" i="31"/>
  <c r="E482" i="31"/>
  <c r="S482" i="31" s="1"/>
  <c r="D482" i="31"/>
  <c r="C482" i="31"/>
  <c r="B482" i="31"/>
  <c r="V481" i="31"/>
  <c r="L481" i="31"/>
  <c r="T481" i="31" s="1"/>
  <c r="K481" i="31"/>
  <c r="J481" i="31"/>
  <c r="I481" i="31"/>
  <c r="E481" i="31"/>
  <c r="S481" i="31" s="1"/>
  <c r="D481" i="31"/>
  <c r="C481" i="31"/>
  <c r="B481" i="31"/>
  <c r="V480" i="31"/>
  <c r="L480" i="31"/>
  <c r="T480" i="31" s="1"/>
  <c r="K480" i="31"/>
  <c r="J480" i="31"/>
  <c r="I480" i="31"/>
  <c r="E480" i="31"/>
  <c r="S480" i="31" s="1"/>
  <c r="D480" i="31"/>
  <c r="C480" i="31"/>
  <c r="B480" i="31"/>
  <c r="V479" i="31"/>
  <c r="L479" i="31"/>
  <c r="T479" i="31" s="1"/>
  <c r="K479" i="31"/>
  <c r="J479" i="31"/>
  <c r="I479" i="31"/>
  <c r="E479" i="31"/>
  <c r="S479" i="31" s="1"/>
  <c r="D479" i="31"/>
  <c r="C479" i="31"/>
  <c r="B479" i="31"/>
  <c r="V478" i="31"/>
  <c r="L478" i="31"/>
  <c r="T478" i="31" s="1"/>
  <c r="K478" i="31"/>
  <c r="J478" i="31"/>
  <c r="I478" i="31"/>
  <c r="E478" i="31"/>
  <c r="S478" i="31" s="1"/>
  <c r="D478" i="31"/>
  <c r="C478" i="31"/>
  <c r="B478" i="31"/>
  <c r="V477" i="31"/>
  <c r="L477" i="31"/>
  <c r="T477" i="31" s="1"/>
  <c r="K477" i="31"/>
  <c r="J477" i="31"/>
  <c r="I477" i="31"/>
  <c r="E477" i="31"/>
  <c r="S477" i="31" s="1"/>
  <c r="D477" i="31"/>
  <c r="C477" i="31"/>
  <c r="B477" i="31"/>
  <c r="V476" i="31"/>
  <c r="L476" i="31"/>
  <c r="T476" i="31" s="1"/>
  <c r="K476" i="31"/>
  <c r="J476" i="31"/>
  <c r="I476" i="31"/>
  <c r="E476" i="31"/>
  <c r="S476" i="31" s="1"/>
  <c r="D476" i="31"/>
  <c r="C476" i="31"/>
  <c r="B476" i="31"/>
  <c r="V475" i="31"/>
  <c r="L475" i="31"/>
  <c r="T475" i="31" s="1"/>
  <c r="K475" i="31"/>
  <c r="J475" i="31"/>
  <c r="I475" i="31"/>
  <c r="E475" i="31"/>
  <c r="S475" i="31" s="1"/>
  <c r="D475" i="31"/>
  <c r="C475" i="31"/>
  <c r="B475" i="31"/>
  <c r="V474" i="31"/>
  <c r="L474" i="31"/>
  <c r="T474" i="31" s="1"/>
  <c r="K474" i="31"/>
  <c r="J474" i="31"/>
  <c r="I474" i="31"/>
  <c r="E474" i="31"/>
  <c r="S474" i="31" s="1"/>
  <c r="D474" i="31"/>
  <c r="C474" i="31"/>
  <c r="B474" i="31"/>
  <c r="V473" i="31"/>
  <c r="L473" i="31"/>
  <c r="T473" i="31" s="1"/>
  <c r="K473" i="31"/>
  <c r="J473" i="31"/>
  <c r="I473" i="31"/>
  <c r="E473" i="31"/>
  <c r="S473" i="31" s="1"/>
  <c r="D473" i="31"/>
  <c r="C473" i="31"/>
  <c r="B473" i="31"/>
  <c r="V472" i="31"/>
  <c r="L472" i="31"/>
  <c r="T472" i="31" s="1"/>
  <c r="K472" i="31"/>
  <c r="J472" i="31"/>
  <c r="I472" i="31"/>
  <c r="E472" i="31"/>
  <c r="S472" i="31" s="1"/>
  <c r="D472" i="31"/>
  <c r="C472" i="31"/>
  <c r="B472" i="31"/>
  <c r="V471" i="31"/>
  <c r="L471" i="31"/>
  <c r="T471" i="31" s="1"/>
  <c r="K471" i="31"/>
  <c r="J471" i="31"/>
  <c r="I471" i="31"/>
  <c r="E471" i="31"/>
  <c r="S471" i="31" s="1"/>
  <c r="D471" i="31"/>
  <c r="C471" i="31"/>
  <c r="B471" i="31"/>
  <c r="V470" i="31"/>
  <c r="T470" i="31"/>
  <c r="L470" i="31"/>
  <c r="K470" i="31"/>
  <c r="J470" i="31"/>
  <c r="I470" i="31"/>
  <c r="E470" i="31"/>
  <c r="S470" i="31" s="1"/>
  <c r="D470" i="31"/>
  <c r="C470" i="31"/>
  <c r="B470" i="31"/>
  <c r="V469" i="31"/>
  <c r="L469" i="31"/>
  <c r="T469" i="31" s="1"/>
  <c r="K469" i="31"/>
  <c r="J469" i="31"/>
  <c r="I469" i="31"/>
  <c r="E469" i="31"/>
  <c r="S469" i="31" s="1"/>
  <c r="D469" i="31"/>
  <c r="C469" i="31"/>
  <c r="B469" i="31"/>
  <c r="V468" i="31"/>
  <c r="L468" i="31"/>
  <c r="T468" i="31" s="1"/>
  <c r="K468" i="31"/>
  <c r="J468" i="31"/>
  <c r="I468" i="31"/>
  <c r="E468" i="31"/>
  <c r="S468" i="31" s="1"/>
  <c r="D468" i="31"/>
  <c r="C468" i="31"/>
  <c r="B468" i="31"/>
  <c r="V467" i="31"/>
  <c r="L467" i="31"/>
  <c r="T467" i="31" s="1"/>
  <c r="K467" i="31"/>
  <c r="J467" i="31"/>
  <c r="I467" i="31"/>
  <c r="E467" i="31"/>
  <c r="S467" i="31" s="1"/>
  <c r="D467" i="31"/>
  <c r="C467" i="31"/>
  <c r="B467" i="31"/>
  <c r="V466" i="31"/>
  <c r="L466" i="31"/>
  <c r="T466" i="31" s="1"/>
  <c r="K466" i="31"/>
  <c r="J466" i="31"/>
  <c r="I466" i="31"/>
  <c r="E466" i="31"/>
  <c r="S466" i="31" s="1"/>
  <c r="D466" i="31"/>
  <c r="C466" i="31"/>
  <c r="B466" i="31"/>
  <c r="V465" i="31"/>
  <c r="L465" i="31"/>
  <c r="T465" i="31" s="1"/>
  <c r="K465" i="31"/>
  <c r="J465" i="31"/>
  <c r="I465" i="31"/>
  <c r="E465" i="31"/>
  <c r="S465" i="31" s="1"/>
  <c r="D465" i="31"/>
  <c r="C465" i="31"/>
  <c r="B465" i="31"/>
  <c r="V464" i="31"/>
  <c r="L464" i="31"/>
  <c r="T464" i="31" s="1"/>
  <c r="K464" i="31"/>
  <c r="J464" i="31"/>
  <c r="I464" i="31"/>
  <c r="E464" i="31"/>
  <c r="S464" i="31" s="1"/>
  <c r="D464" i="31"/>
  <c r="C464" i="31"/>
  <c r="B464" i="31"/>
  <c r="V463" i="31"/>
  <c r="L463" i="31"/>
  <c r="T463" i="31" s="1"/>
  <c r="K463" i="31"/>
  <c r="J463" i="31"/>
  <c r="I463" i="31"/>
  <c r="E463" i="31"/>
  <c r="S463" i="31" s="1"/>
  <c r="D463" i="31"/>
  <c r="C463" i="31"/>
  <c r="B463" i="31"/>
  <c r="V462" i="31"/>
  <c r="L462" i="31"/>
  <c r="T462" i="31" s="1"/>
  <c r="K462" i="31"/>
  <c r="J462" i="31"/>
  <c r="I462" i="31"/>
  <c r="E462" i="31"/>
  <c r="S462" i="31" s="1"/>
  <c r="D462" i="31"/>
  <c r="C462" i="31"/>
  <c r="B462" i="31"/>
  <c r="V461" i="31"/>
  <c r="L461" i="31"/>
  <c r="T461" i="31" s="1"/>
  <c r="K461" i="31"/>
  <c r="J461" i="31"/>
  <c r="I461" i="31"/>
  <c r="E461" i="31"/>
  <c r="S461" i="31" s="1"/>
  <c r="D461" i="31"/>
  <c r="C461" i="31"/>
  <c r="B461" i="31"/>
  <c r="V460" i="31"/>
  <c r="L460" i="31"/>
  <c r="T460" i="31" s="1"/>
  <c r="K460" i="31"/>
  <c r="J460" i="31"/>
  <c r="I460" i="31"/>
  <c r="E460" i="31"/>
  <c r="S460" i="31" s="1"/>
  <c r="D460" i="31"/>
  <c r="C460" i="31"/>
  <c r="B460" i="31"/>
  <c r="V459" i="31"/>
  <c r="S459" i="31"/>
  <c r="L459" i="31"/>
  <c r="T459" i="31" s="1"/>
  <c r="K459" i="31"/>
  <c r="J459" i="31"/>
  <c r="I459" i="31"/>
  <c r="E459" i="31"/>
  <c r="D459" i="31"/>
  <c r="C459" i="31"/>
  <c r="B459" i="31"/>
  <c r="V458" i="31"/>
  <c r="L458" i="31"/>
  <c r="T458" i="31" s="1"/>
  <c r="K458" i="31"/>
  <c r="J458" i="31"/>
  <c r="I458" i="31"/>
  <c r="E458" i="31"/>
  <c r="S458" i="31" s="1"/>
  <c r="D458" i="31"/>
  <c r="C458" i="31"/>
  <c r="B458" i="31"/>
  <c r="V457" i="31"/>
  <c r="L457" i="31"/>
  <c r="T457" i="31" s="1"/>
  <c r="K457" i="31"/>
  <c r="J457" i="31"/>
  <c r="I457" i="31"/>
  <c r="E457" i="31"/>
  <c r="S457" i="31" s="1"/>
  <c r="D457" i="31"/>
  <c r="C457" i="31"/>
  <c r="B457" i="31"/>
  <c r="V456" i="31"/>
  <c r="L456" i="31"/>
  <c r="T456" i="31" s="1"/>
  <c r="K456" i="31"/>
  <c r="J456" i="31"/>
  <c r="I456" i="31"/>
  <c r="E456" i="31"/>
  <c r="S456" i="31" s="1"/>
  <c r="D456" i="31"/>
  <c r="C456" i="31"/>
  <c r="B456" i="31"/>
  <c r="V455" i="31"/>
  <c r="S455" i="31"/>
  <c r="L455" i="31"/>
  <c r="T455" i="31" s="1"/>
  <c r="K455" i="31"/>
  <c r="J455" i="31"/>
  <c r="I455" i="31"/>
  <c r="E455" i="31"/>
  <c r="D455" i="31"/>
  <c r="C455" i="31"/>
  <c r="B455" i="31"/>
  <c r="V454" i="31"/>
  <c r="L454" i="31"/>
  <c r="T454" i="31" s="1"/>
  <c r="K454" i="31"/>
  <c r="J454" i="31"/>
  <c r="I454" i="31"/>
  <c r="E454" i="31"/>
  <c r="S454" i="31" s="1"/>
  <c r="D454" i="31"/>
  <c r="C454" i="31"/>
  <c r="B454" i="31"/>
  <c r="V453" i="31"/>
  <c r="L453" i="31"/>
  <c r="T453" i="31" s="1"/>
  <c r="K453" i="31"/>
  <c r="J453" i="31"/>
  <c r="I453" i="31"/>
  <c r="E453" i="31"/>
  <c r="S453" i="31" s="1"/>
  <c r="D453" i="31"/>
  <c r="C453" i="31"/>
  <c r="B453" i="31"/>
  <c r="V452" i="31"/>
  <c r="L452" i="31"/>
  <c r="T452" i="31" s="1"/>
  <c r="K452" i="31"/>
  <c r="J452" i="31"/>
  <c r="I452" i="31"/>
  <c r="E452" i="31"/>
  <c r="S452" i="31" s="1"/>
  <c r="D452" i="31"/>
  <c r="C452" i="31"/>
  <c r="B452" i="31"/>
  <c r="V451" i="31"/>
  <c r="L451" i="31"/>
  <c r="T451" i="31" s="1"/>
  <c r="K451" i="31"/>
  <c r="J451" i="31"/>
  <c r="I451" i="31"/>
  <c r="E451" i="31"/>
  <c r="S451" i="31" s="1"/>
  <c r="D451" i="31"/>
  <c r="C451" i="31"/>
  <c r="B451" i="31"/>
  <c r="V450" i="31"/>
  <c r="L450" i="31"/>
  <c r="T450" i="31" s="1"/>
  <c r="K450" i="31"/>
  <c r="J450" i="31"/>
  <c r="I450" i="31"/>
  <c r="E450" i="31"/>
  <c r="S450" i="31" s="1"/>
  <c r="D450" i="31"/>
  <c r="C450" i="31"/>
  <c r="B450" i="31"/>
  <c r="V449" i="31"/>
  <c r="L449" i="31"/>
  <c r="T449" i="31" s="1"/>
  <c r="K449" i="31"/>
  <c r="J449" i="31"/>
  <c r="I449" i="31"/>
  <c r="E449" i="31"/>
  <c r="S449" i="31" s="1"/>
  <c r="D449" i="31"/>
  <c r="C449" i="31"/>
  <c r="B449" i="31"/>
  <c r="V448" i="31"/>
  <c r="L448" i="31"/>
  <c r="T448" i="31" s="1"/>
  <c r="K448" i="31"/>
  <c r="J448" i="31"/>
  <c r="I448" i="31"/>
  <c r="E448" i="31"/>
  <c r="S448" i="31" s="1"/>
  <c r="D448" i="31"/>
  <c r="C448" i="31"/>
  <c r="B448" i="31"/>
  <c r="V447" i="31"/>
  <c r="L447" i="31"/>
  <c r="T447" i="31" s="1"/>
  <c r="K447" i="31"/>
  <c r="J447" i="31"/>
  <c r="I447" i="31"/>
  <c r="E447" i="31"/>
  <c r="S447" i="31" s="1"/>
  <c r="D447" i="31"/>
  <c r="C447" i="31"/>
  <c r="B447" i="31"/>
  <c r="V446" i="31"/>
  <c r="L446" i="31"/>
  <c r="T446" i="31" s="1"/>
  <c r="K446" i="31"/>
  <c r="J446" i="31"/>
  <c r="I446" i="31"/>
  <c r="E446" i="31"/>
  <c r="S446" i="31" s="1"/>
  <c r="D446" i="31"/>
  <c r="C446" i="31"/>
  <c r="B446" i="31"/>
  <c r="V445" i="31"/>
  <c r="L445" i="31"/>
  <c r="T445" i="31" s="1"/>
  <c r="K445" i="31"/>
  <c r="J445" i="31"/>
  <c r="I445" i="31"/>
  <c r="E445" i="31"/>
  <c r="S445" i="31" s="1"/>
  <c r="D445" i="31"/>
  <c r="C445" i="31"/>
  <c r="B445" i="31"/>
  <c r="V444" i="31"/>
  <c r="L444" i="31"/>
  <c r="T444" i="31" s="1"/>
  <c r="K444" i="31"/>
  <c r="J444" i="31"/>
  <c r="I444" i="31"/>
  <c r="E444" i="31"/>
  <c r="S444" i="31" s="1"/>
  <c r="D444" i="31"/>
  <c r="C444" i="31"/>
  <c r="B444" i="31"/>
  <c r="V443" i="31"/>
  <c r="L443" i="31"/>
  <c r="T443" i="31" s="1"/>
  <c r="K443" i="31"/>
  <c r="J443" i="31"/>
  <c r="I443" i="31"/>
  <c r="E443" i="31"/>
  <c r="S443" i="31" s="1"/>
  <c r="D443" i="31"/>
  <c r="C443" i="31"/>
  <c r="B443" i="31"/>
  <c r="V442" i="31"/>
  <c r="L442" i="31"/>
  <c r="T442" i="31" s="1"/>
  <c r="K442" i="31"/>
  <c r="J442" i="31"/>
  <c r="I442" i="31"/>
  <c r="E442" i="31"/>
  <c r="S442" i="31" s="1"/>
  <c r="D442" i="31"/>
  <c r="C442" i="31"/>
  <c r="B442" i="31"/>
  <c r="V441" i="31"/>
  <c r="L441" i="31"/>
  <c r="T441" i="31" s="1"/>
  <c r="K441" i="31"/>
  <c r="J441" i="31"/>
  <c r="I441" i="31"/>
  <c r="E441" i="31"/>
  <c r="S441" i="31" s="1"/>
  <c r="D441" i="31"/>
  <c r="C441" i="31"/>
  <c r="B441" i="31"/>
  <c r="V440" i="31"/>
  <c r="L440" i="31"/>
  <c r="T440" i="31" s="1"/>
  <c r="K440" i="31"/>
  <c r="J440" i="31"/>
  <c r="I440" i="31"/>
  <c r="E440" i="31"/>
  <c r="S440" i="31" s="1"/>
  <c r="D440" i="31"/>
  <c r="C440" i="31"/>
  <c r="B440" i="31"/>
  <c r="V439" i="31"/>
  <c r="L439" i="31"/>
  <c r="T439" i="31" s="1"/>
  <c r="K439" i="31"/>
  <c r="J439" i="31"/>
  <c r="I439" i="31"/>
  <c r="E439" i="31"/>
  <c r="S439" i="31" s="1"/>
  <c r="D439" i="31"/>
  <c r="C439" i="31"/>
  <c r="B439" i="31"/>
  <c r="V438" i="31"/>
  <c r="L438" i="31"/>
  <c r="T438" i="31" s="1"/>
  <c r="K438" i="31"/>
  <c r="J438" i="31"/>
  <c r="I438" i="31"/>
  <c r="E438" i="31"/>
  <c r="S438" i="31" s="1"/>
  <c r="D438" i="31"/>
  <c r="C438" i="31"/>
  <c r="B438" i="31"/>
  <c r="V437" i="31"/>
  <c r="L437" i="31"/>
  <c r="T437" i="31" s="1"/>
  <c r="K437" i="31"/>
  <c r="J437" i="31"/>
  <c r="I437" i="31"/>
  <c r="E437" i="31"/>
  <c r="S437" i="31" s="1"/>
  <c r="D437" i="31"/>
  <c r="C437" i="31"/>
  <c r="B437" i="31"/>
  <c r="V436" i="31"/>
  <c r="L436" i="31"/>
  <c r="T436" i="31" s="1"/>
  <c r="K436" i="31"/>
  <c r="J436" i="31"/>
  <c r="I436" i="31"/>
  <c r="E436" i="31"/>
  <c r="S436" i="31" s="1"/>
  <c r="D436" i="31"/>
  <c r="C436" i="31"/>
  <c r="B436" i="31"/>
  <c r="V435" i="31"/>
  <c r="L435" i="31"/>
  <c r="T435" i="31" s="1"/>
  <c r="K435" i="31"/>
  <c r="J435" i="31"/>
  <c r="I435" i="31"/>
  <c r="E435" i="31"/>
  <c r="S435" i="31" s="1"/>
  <c r="D435" i="31"/>
  <c r="C435" i="31"/>
  <c r="B435" i="31"/>
  <c r="V434" i="31"/>
  <c r="L434" i="31"/>
  <c r="T434" i="31" s="1"/>
  <c r="K434" i="31"/>
  <c r="J434" i="31"/>
  <c r="I434" i="31"/>
  <c r="E434" i="31"/>
  <c r="S434" i="31" s="1"/>
  <c r="D434" i="31"/>
  <c r="C434" i="31"/>
  <c r="B434" i="31"/>
  <c r="V433" i="31"/>
  <c r="S433" i="31"/>
  <c r="L433" i="31"/>
  <c r="T433" i="31" s="1"/>
  <c r="K433" i="31"/>
  <c r="J433" i="31"/>
  <c r="I433" i="31"/>
  <c r="E433" i="31"/>
  <c r="D433" i="31"/>
  <c r="C433" i="31"/>
  <c r="B433" i="31"/>
  <c r="V432" i="31"/>
  <c r="L432" i="31"/>
  <c r="T432" i="31" s="1"/>
  <c r="K432" i="31"/>
  <c r="J432" i="31"/>
  <c r="I432" i="31"/>
  <c r="E432" i="31"/>
  <c r="S432" i="31" s="1"/>
  <c r="D432" i="31"/>
  <c r="C432" i="31"/>
  <c r="B432" i="31"/>
  <c r="V431" i="31"/>
  <c r="L431" i="31"/>
  <c r="T431" i="31" s="1"/>
  <c r="K431" i="31"/>
  <c r="J431" i="31"/>
  <c r="I431" i="31"/>
  <c r="E431" i="31"/>
  <c r="S431" i="31" s="1"/>
  <c r="D431" i="31"/>
  <c r="C431" i="31"/>
  <c r="B431" i="31"/>
  <c r="V430" i="31"/>
  <c r="L430" i="31"/>
  <c r="T430" i="31" s="1"/>
  <c r="K430" i="31"/>
  <c r="J430" i="31"/>
  <c r="I430" i="31"/>
  <c r="E430" i="31"/>
  <c r="S430" i="31" s="1"/>
  <c r="D430" i="31"/>
  <c r="C430" i="31"/>
  <c r="B430" i="31"/>
  <c r="V429" i="31"/>
  <c r="L429" i="31"/>
  <c r="T429" i="31" s="1"/>
  <c r="K429" i="31"/>
  <c r="J429" i="31"/>
  <c r="I429" i="31"/>
  <c r="E429" i="31"/>
  <c r="S429" i="31" s="1"/>
  <c r="D429" i="31"/>
  <c r="C429" i="31"/>
  <c r="B429" i="31"/>
  <c r="V428" i="31"/>
  <c r="L428" i="31"/>
  <c r="T428" i="31" s="1"/>
  <c r="K428" i="31"/>
  <c r="J428" i="31"/>
  <c r="I428" i="31"/>
  <c r="E428" i="31"/>
  <c r="S428" i="31" s="1"/>
  <c r="D428" i="31"/>
  <c r="C428" i="31"/>
  <c r="B428" i="31"/>
  <c r="V427" i="31"/>
  <c r="T427" i="31"/>
  <c r="L427" i="31"/>
  <c r="K427" i="31"/>
  <c r="J427" i="31"/>
  <c r="I427" i="31"/>
  <c r="E427" i="31"/>
  <c r="S427" i="31" s="1"/>
  <c r="D427" i="31"/>
  <c r="C427" i="31"/>
  <c r="B427" i="31"/>
  <c r="V426" i="31"/>
  <c r="L426" i="31"/>
  <c r="T426" i="31" s="1"/>
  <c r="K426" i="31"/>
  <c r="J426" i="31"/>
  <c r="I426" i="31"/>
  <c r="E426" i="31"/>
  <c r="S426" i="31" s="1"/>
  <c r="D426" i="31"/>
  <c r="C426" i="31"/>
  <c r="B426" i="31"/>
  <c r="V425" i="31"/>
  <c r="L425" i="31"/>
  <c r="T425" i="31" s="1"/>
  <c r="K425" i="31"/>
  <c r="J425" i="31"/>
  <c r="I425" i="31"/>
  <c r="E425" i="31"/>
  <c r="S425" i="31" s="1"/>
  <c r="D425" i="31"/>
  <c r="C425" i="31"/>
  <c r="B425" i="31"/>
  <c r="V424" i="31"/>
  <c r="L424" i="31"/>
  <c r="T424" i="31" s="1"/>
  <c r="K424" i="31"/>
  <c r="J424" i="31"/>
  <c r="I424" i="31"/>
  <c r="E424" i="31"/>
  <c r="S424" i="31" s="1"/>
  <c r="D424" i="31"/>
  <c r="C424" i="31"/>
  <c r="B424" i="31"/>
  <c r="V423" i="31"/>
  <c r="L423" i="31"/>
  <c r="T423" i="31" s="1"/>
  <c r="K423" i="31"/>
  <c r="J423" i="31"/>
  <c r="I423" i="31"/>
  <c r="E423" i="31"/>
  <c r="S423" i="31" s="1"/>
  <c r="D423" i="31"/>
  <c r="C423" i="31"/>
  <c r="B423" i="31"/>
  <c r="V422" i="31"/>
  <c r="L422" i="31"/>
  <c r="T422" i="31" s="1"/>
  <c r="K422" i="31"/>
  <c r="J422" i="31"/>
  <c r="I422" i="31"/>
  <c r="E422" i="31"/>
  <c r="S422" i="31" s="1"/>
  <c r="D422" i="31"/>
  <c r="C422" i="31"/>
  <c r="B422" i="31"/>
  <c r="V421" i="31"/>
  <c r="L421" i="31"/>
  <c r="T421" i="31" s="1"/>
  <c r="K421" i="31"/>
  <c r="J421" i="31"/>
  <c r="I421" i="31"/>
  <c r="E421" i="31"/>
  <c r="S421" i="31" s="1"/>
  <c r="D421" i="31"/>
  <c r="C421" i="31"/>
  <c r="B421" i="31"/>
  <c r="V420" i="31"/>
  <c r="L420" i="31"/>
  <c r="T420" i="31" s="1"/>
  <c r="K420" i="31"/>
  <c r="J420" i="31"/>
  <c r="I420" i="31"/>
  <c r="E420" i="31"/>
  <c r="S420" i="31" s="1"/>
  <c r="D420" i="31"/>
  <c r="C420" i="31"/>
  <c r="B420" i="31"/>
  <c r="V419" i="31"/>
  <c r="L419" i="31"/>
  <c r="T419" i="31" s="1"/>
  <c r="K419" i="31"/>
  <c r="J419" i="31"/>
  <c r="I419" i="31"/>
  <c r="E419" i="31"/>
  <c r="S419" i="31" s="1"/>
  <c r="D419" i="31"/>
  <c r="C419" i="31"/>
  <c r="B419" i="31"/>
  <c r="V418" i="31"/>
  <c r="L418" i="31"/>
  <c r="T418" i="31" s="1"/>
  <c r="K418" i="31"/>
  <c r="J418" i="31"/>
  <c r="I418" i="31"/>
  <c r="E418" i="31"/>
  <c r="S418" i="31" s="1"/>
  <c r="D418" i="31"/>
  <c r="C418" i="31"/>
  <c r="B418" i="31"/>
  <c r="V417" i="31"/>
  <c r="L417" i="31"/>
  <c r="T417" i="31" s="1"/>
  <c r="K417" i="31"/>
  <c r="J417" i="31"/>
  <c r="I417" i="31"/>
  <c r="E417" i="31"/>
  <c r="S417" i="31" s="1"/>
  <c r="D417" i="31"/>
  <c r="C417" i="31"/>
  <c r="B417" i="31"/>
  <c r="V416" i="31"/>
  <c r="L416" i="31"/>
  <c r="T416" i="31" s="1"/>
  <c r="K416" i="31"/>
  <c r="J416" i="31"/>
  <c r="I416" i="31"/>
  <c r="E416" i="31"/>
  <c r="S416" i="31" s="1"/>
  <c r="D416" i="31"/>
  <c r="C416" i="31"/>
  <c r="B416" i="31"/>
  <c r="V415" i="31"/>
  <c r="L415" i="31"/>
  <c r="T415" i="31" s="1"/>
  <c r="K415" i="31"/>
  <c r="J415" i="31"/>
  <c r="I415" i="31"/>
  <c r="E415" i="31"/>
  <c r="S415" i="31" s="1"/>
  <c r="D415" i="31"/>
  <c r="C415" i="31"/>
  <c r="B415" i="31"/>
  <c r="V414" i="31"/>
  <c r="L414" i="31"/>
  <c r="T414" i="31" s="1"/>
  <c r="K414" i="31"/>
  <c r="J414" i="31"/>
  <c r="I414" i="31"/>
  <c r="E414" i="31"/>
  <c r="S414" i="31" s="1"/>
  <c r="D414" i="31"/>
  <c r="C414" i="31"/>
  <c r="B414" i="31"/>
  <c r="V413" i="31"/>
  <c r="L413" i="31"/>
  <c r="T413" i="31" s="1"/>
  <c r="K413" i="31"/>
  <c r="J413" i="31"/>
  <c r="I413" i="31"/>
  <c r="E413" i="31"/>
  <c r="S413" i="31" s="1"/>
  <c r="D413" i="31"/>
  <c r="C413" i="31"/>
  <c r="B413" i="31"/>
  <c r="V412" i="31"/>
  <c r="L412" i="31"/>
  <c r="T412" i="31" s="1"/>
  <c r="K412" i="31"/>
  <c r="J412" i="31"/>
  <c r="I412" i="31"/>
  <c r="E412" i="31"/>
  <c r="S412" i="31" s="1"/>
  <c r="D412" i="31"/>
  <c r="C412" i="31"/>
  <c r="B412" i="31"/>
  <c r="V411" i="31"/>
  <c r="L411" i="31"/>
  <c r="T411" i="31" s="1"/>
  <c r="K411" i="31"/>
  <c r="J411" i="31"/>
  <c r="I411" i="31"/>
  <c r="E411" i="31"/>
  <c r="S411" i="31" s="1"/>
  <c r="D411" i="31"/>
  <c r="C411" i="31"/>
  <c r="B411" i="31"/>
  <c r="V410" i="31"/>
  <c r="L410" i="31"/>
  <c r="T410" i="31" s="1"/>
  <c r="K410" i="31"/>
  <c r="J410" i="31"/>
  <c r="I410" i="31"/>
  <c r="E410" i="31"/>
  <c r="S410" i="31" s="1"/>
  <c r="D410" i="31"/>
  <c r="C410" i="31"/>
  <c r="B410" i="31"/>
  <c r="V409" i="31"/>
  <c r="S409" i="31"/>
  <c r="L409" i="31"/>
  <c r="T409" i="31" s="1"/>
  <c r="K409" i="31"/>
  <c r="J409" i="31"/>
  <c r="I409" i="31"/>
  <c r="E409" i="31"/>
  <c r="D409" i="31"/>
  <c r="C409" i="31"/>
  <c r="B409" i="31"/>
  <c r="V408" i="31"/>
  <c r="L408" i="31"/>
  <c r="T408" i="31" s="1"/>
  <c r="K408" i="31"/>
  <c r="J408" i="31"/>
  <c r="I408" i="31"/>
  <c r="E408" i="31"/>
  <c r="S408" i="31" s="1"/>
  <c r="D408" i="31"/>
  <c r="C408" i="31"/>
  <c r="B408" i="31"/>
  <c r="V407" i="31"/>
  <c r="T407" i="31"/>
  <c r="L407" i="31"/>
  <c r="K407" i="31"/>
  <c r="J407" i="31"/>
  <c r="I407" i="31"/>
  <c r="E407" i="31"/>
  <c r="S407" i="31" s="1"/>
  <c r="D407" i="31"/>
  <c r="C407" i="31"/>
  <c r="B407" i="31"/>
  <c r="V406" i="31"/>
  <c r="L406" i="31"/>
  <c r="T406" i="31" s="1"/>
  <c r="K406" i="31"/>
  <c r="J406" i="31"/>
  <c r="I406" i="31"/>
  <c r="E406" i="31"/>
  <c r="S406" i="31" s="1"/>
  <c r="D406" i="31"/>
  <c r="C406" i="31"/>
  <c r="B406" i="31"/>
  <c r="V405" i="31"/>
  <c r="L405" i="31"/>
  <c r="T405" i="31" s="1"/>
  <c r="K405" i="31"/>
  <c r="J405" i="31"/>
  <c r="I405" i="31"/>
  <c r="E405" i="31"/>
  <c r="S405" i="31" s="1"/>
  <c r="D405" i="31"/>
  <c r="C405" i="31"/>
  <c r="B405" i="31"/>
  <c r="V404" i="31"/>
  <c r="S404" i="31"/>
  <c r="L404" i="31"/>
  <c r="T404" i="31" s="1"/>
  <c r="K404" i="31"/>
  <c r="J404" i="31"/>
  <c r="I404" i="31"/>
  <c r="E404" i="31"/>
  <c r="D404" i="31"/>
  <c r="C404" i="31"/>
  <c r="B404" i="31"/>
  <c r="V403" i="31"/>
  <c r="L403" i="31"/>
  <c r="T403" i="31" s="1"/>
  <c r="K403" i="31"/>
  <c r="J403" i="31"/>
  <c r="I403" i="31"/>
  <c r="E403" i="31"/>
  <c r="S403" i="31" s="1"/>
  <c r="D403" i="31"/>
  <c r="C403" i="31"/>
  <c r="B403" i="31"/>
  <c r="V402" i="31"/>
  <c r="L402" i="31"/>
  <c r="T402" i="31" s="1"/>
  <c r="K402" i="31"/>
  <c r="J402" i="31"/>
  <c r="I402" i="31"/>
  <c r="E402" i="31"/>
  <c r="S402" i="31" s="1"/>
  <c r="D402" i="31"/>
  <c r="C402" i="31"/>
  <c r="B402" i="31"/>
  <c r="V401" i="31"/>
  <c r="L401" i="31"/>
  <c r="T401" i="31" s="1"/>
  <c r="K401" i="31"/>
  <c r="J401" i="31"/>
  <c r="I401" i="31"/>
  <c r="E401" i="31"/>
  <c r="S401" i="31" s="1"/>
  <c r="D401" i="31"/>
  <c r="C401" i="31"/>
  <c r="B401" i="31"/>
  <c r="V400" i="31"/>
  <c r="L400" i="31"/>
  <c r="T400" i="31" s="1"/>
  <c r="K400" i="31"/>
  <c r="J400" i="31"/>
  <c r="I400" i="31"/>
  <c r="E400" i="31"/>
  <c r="S400" i="31" s="1"/>
  <c r="D400" i="31"/>
  <c r="C400" i="31"/>
  <c r="B400" i="31"/>
  <c r="V399" i="31"/>
  <c r="L399" i="31"/>
  <c r="T399" i="31" s="1"/>
  <c r="K399" i="31"/>
  <c r="J399" i="31"/>
  <c r="I399" i="31"/>
  <c r="E399" i="31"/>
  <c r="S399" i="31" s="1"/>
  <c r="D399" i="31"/>
  <c r="C399" i="31"/>
  <c r="B399" i="31"/>
  <c r="V398" i="31"/>
  <c r="L398" i="31"/>
  <c r="T398" i="31" s="1"/>
  <c r="K398" i="31"/>
  <c r="J398" i="31"/>
  <c r="I398" i="31"/>
  <c r="E398" i="31"/>
  <c r="S398" i="31" s="1"/>
  <c r="D398" i="31"/>
  <c r="C398" i="31"/>
  <c r="B398" i="31"/>
  <c r="V397" i="31"/>
  <c r="L397" i="31"/>
  <c r="T397" i="31" s="1"/>
  <c r="K397" i="31"/>
  <c r="J397" i="31"/>
  <c r="I397" i="31"/>
  <c r="E397" i="31"/>
  <c r="S397" i="31" s="1"/>
  <c r="D397" i="31"/>
  <c r="C397" i="31"/>
  <c r="B397" i="31"/>
  <c r="V396" i="31"/>
  <c r="L396" i="31"/>
  <c r="T396" i="31" s="1"/>
  <c r="K396" i="31"/>
  <c r="J396" i="31"/>
  <c r="I396" i="31"/>
  <c r="E396" i="31"/>
  <c r="S396" i="31" s="1"/>
  <c r="D396" i="31"/>
  <c r="C396" i="31"/>
  <c r="B396" i="31"/>
  <c r="V395" i="31"/>
  <c r="L395" i="31"/>
  <c r="T395" i="31" s="1"/>
  <c r="K395" i="31"/>
  <c r="J395" i="31"/>
  <c r="I395" i="31"/>
  <c r="E395" i="31"/>
  <c r="S395" i="31" s="1"/>
  <c r="D395" i="31"/>
  <c r="C395" i="31"/>
  <c r="B395" i="31"/>
  <c r="V394" i="31"/>
  <c r="L394" i="31"/>
  <c r="T394" i="31" s="1"/>
  <c r="K394" i="31"/>
  <c r="J394" i="31"/>
  <c r="I394" i="31"/>
  <c r="E394" i="31"/>
  <c r="S394" i="31" s="1"/>
  <c r="D394" i="31"/>
  <c r="C394" i="31"/>
  <c r="B394" i="31"/>
  <c r="V393" i="31"/>
  <c r="L393" i="31"/>
  <c r="T393" i="31" s="1"/>
  <c r="K393" i="31"/>
  <c r="J393" i="31"/>
  <c r="I393" i="31"/>
  <c r="E393" i="31"/>
  <c r="S393" i="31" s="1"/>
  <c r="D393" i="31"/>
  <c r="C393" i="31"/>
  <c r="B393" i="31"/>
  <c r="V392" i="31"/>
  <c r="L392" i="31"/>
  <c r="T392" i="31" s="1"/>
  <c r="K392" i="31"/>
  <c r="J392" i="31"/>
  <c r="I392" i="31"/>
  <c r="E392" i="31"/>
  <c r="S392" i="31" s="1"/>
  <c r="D392" i="31"/>
  <c r="C392" i="31"/>
  <c r="B392" i="31"/>
  <c r="V391" i="31"/>
  <c r="L391" i="31"/>
  <c r="T391" i="31" s="1"/>
  <c r="K391" i="31"/>
  <c r="J391" i="31"/>
  <c r="I391" i="31"/>
  <c r="E391" i="31"/>
  <c r="S391" i="31" s="1"/>
  <c r="D391" i="31"/>
  <c r="C391" i="31"/>
  <c r="B391" i="31"/>
  <c r="V390" i="31"/>
  <c r="L390" i="31"/>
  <c r="T390" i="31" s="1"/>
  <c r="K390" i="31"/>
  <c r="J390" i="31"/>
  <c r="I390" i="31"/>
  <c r="E390" i="31"/>
  <c r="S390" i="31" s="1"/>
  <c r="D390" i="31"/>
  <c r="C390" i="31"/>
  <c r="B390" i="31"/>
  <c r="V389" i="31"/>
  <c r="L389" i="31"/>
  <c r="T389" i="31" s="1"/>
  <c r="K389" i="31"/>
  <c r="J389" i="31"/>
  <c r="I389" i="31"/>
  <c r="E389" i="31"/>
  <c r="S389" i="31" s="1"/>
  <c r="D389" i="31"/>
  <c r="C389" i="31"/>
  <c r="B389" i="31"/>
  <c r="V388" i="31"/>
  <c r="L388" i="31"/>
  <c r="T388" i="31" s="1"/>
  <c r="K388" i="31"/>
  <c r="J388" i="31"/>
  <c r="I388" i="31"/>
  <c r="E388" i="31"/>
  <c r="S388" i="31" s="1"/>
  <c r="D388" i="31"/>
  <c r="C388" i="31"/>
  <c r="B388" i="31"/>
  <c r="V387" i="31"/>
  <c r="S387" i="31"/>
  <c r="L387" i="31"/>
  <c r="T387" i="31" s="1"/>
  <c r="K387" i="31"/>
  <c r="J387" i="31"/>
  <c r="I387" i="31"/>
  <c r="E387" i="31"/>
  <c r="D387" i="31"/>
  <c r="C387" i="31"/>
  <c r="B387" i="31"/>
  <c r="V386" i="31"/>
  <c r="L386" i="31"/>
  <c r="T386" i="31" s="1"/>
  <c r="K386" i="31"/>
  <c r="J386" i="31"/>
  <c r="I386" i="31"/>
  <c r="E386" i="31"/>
  <c r="S386" i="31" s="1"/>
  <c r="D386" i="31"/>
  <c r="C386" i="31"/>
  <c r="B386" i="31"/>
  <c r="V385" i="31"/>
  <c r="L385" i="31"/>
  <c r="T385" i="31" s="1"/>
  <c r="K385" i="31"/>
  <c r="J385" i="31"/>
  <c r="I385" i="31"/>
  <c r="E385" i="31"/>
  <c r="S385" i="31" s="1"/>
  <c r="D385" i="31"/>
  <c r="C385" i="31"/>
  <c r="B385" i="31"/>
  <c r="V384" i="31"/>
  <c r="L384" i="31"/>
  <c r="T384" i="31" s="1"/>
  <c r="K384" i="31"/>
  <c r="J384" i="31"/>
  <c r="I384" i="31"/>
  <c r="E384" i="31"/>
  <c r="S384" i="31" s="1"/>
  <c r="D384" i="31"/>
  <c r="C384" i="31"/>
  <c r="B384" i="31"/>
  <c r="V383" i="31"/>
  <c r="L383" i="31"/>
  <c r="T383" i="31" s="1"/>
  <c r="K383" i="31"/>
  <c r="J383" i="31"/>
  <c r="I383" i="31"/>
  <c r="E383" i="31"/>
  <c r="S383" i="31" s="1"/>
  <c r="D383" i="31"/>
  <c r="C383" i="31"/>
  <c r="B383" i="31"/>
  <c r="V382" i="31"/>
  <c r="L382" i="31"/>
  <c r="T382" i="31" s="1"/>
  <c r="K382" i="31"/>
  <c r="J382" i="31"/>
  <c r="I382" i="31"/>
  <c r="E382" i="31"/>
  <c r="S382" i="31" s="1"/>
  <c r="D382" i="31"/>
  <c r="C382" i="31"/>
  <c r="B382" i="31"/>
  <c r="V381" i="31"/>
  <c r="L381" i="31"/>
  <c r="T381" i="31" s="1"/>
  <c r="K381" i="31"/>
  <c r="J381" i="31"/>
  <c r="I381" i="31"/>
  <c r="E381" i="31"/>
  <c r="S381" i="31" s="1"/>
  <c r="D381" i="31"/>
  <c r="C381" i="31"/>
  <c r="B381" i="31"/>
  <c r="V380" i="31"/>
  <c r="L380" i="31"/>
  <c r="T380" i="31" s="1"/>
  <c r="K380" i="31"/>
  <c r="J380" i="31"/>
  <c r="I380" i="31"/>
  <c r="E380" i="31"/>
  <c r="S380" i="31" s="1"/>
  <c r="D380" i="31"/>
  <c r="C380" i="31"/>
  <c r="B380" i="31"/>
  <c r="V379" i="31"/>
  <c r="L379" i="31"/>
  <c r="T379" i="31" s="1"/>
  <c r="K379" i="31"/>
  <c r="J379" i="31"/>
  <c r="I379" i="31"/>
  <c r="E379" i="31"/>
  <c r="S379" i="31" s="1"/>
  <c r="D379" i="31"/>
  <c r="C379" i="31"/>
  <c r="B379" i="31"/>
  <c r="V378" i="31"/>
  <c r="L378" i="31"/>
  <c r="T378" i="31" s="1"/>
  <c r="K378" i="31"/>
  <c r="J378" i="31"/>
  <c r="I378" i="31"/>
  <c r="E378" i="31"/>
  <c r="S378" i="31" s="1"/>
  <c r="D378" i="31"/>
  <c r="C378" i="31"/>
  <c r="B378" i="31"/>
  <c r="V377" i="31"/>
  <c r="L377" i="31"/>
  <c r="T377" i="31" s="1"/>
  <c r="K377" i="31"/>
  <c r="J377" i="31"/>
  <c r="I377" i="31"/>
  <c r="E377" i="31"/>
  <c r="S377" i="31" s="1"/>
  <c r="D377" i="31"/>
  <c r="C377" i="31"/>
  <c r="B377" i="31"/>
  <c r="V376" i="31"/>
  <c r="L376" i="31"/>
  <c r="T376" i="31" s="1"/>
  <c r="K376" i="31"/>
  <c r="J376" i="31"/>
  <c r="I376" i="31"/>
  <c r="E376" i="31"/>
  <c r="S376" i="31" s="1"/>
  <c r="D376" i="31"/>
  <c r="C376" i="31"/>
  <c r="B376" i="31"/>
  <c r="V375" i="31"/>
  <c r="L375" i="31"/>
  <c r="T375" i="31" s="1"/>
  <c r="K375" i="31"/>
  <c r="J375" i="31"/>
  <c r="I375" i="31"/>
  <c r="E375" i="31"/>
  <c r="S375" i="31" s="1"/>
  <c r="D375" i="31"/>
  <c r="C375" i="31"/>
  <c r="B375" i="31"/>
  <c r="V374" i="31"/>
  <c r="L374" i="31"/>
  <c r="T374" i="31" s="1"/>
  <c r="K374" i="31"/>
  <c r="J374" i="31"/>
  <c r="I374" i="31"/>
  <c r="E374" i="31"/>
  <c r="S374" i="31" s="1"/>
  <c r="D374" i="31"/>
  <c r="C374" i="31"/>
  <c r="B374" i="31"/>
  <c r="V373" i="31"/>
  <c r="L373" i="31"/>
  <c r="T373" i="31" s="1"/>
  <c r="K373" i="31"/>
  <c r="J373" i="31"/>
  <c r="I373" i="31"/>
  <c r="E373" i="31"/>
  <c r="S373" i="31" s="1"/>
  <c r="D373" i="31"/>
  <c r="C373" i="31"/>
  <c r="B373" i="31"/>
  <c r="V372" i="31"/>
  <c r="L372" i="31"/>
  <c r="T372" i="31" s="1"/>
  <c r="K372" i="31"/>
  <c r="J372" i="31"/>
  <c r="I372" i="31"/>
  <c r="E372" i="31"/>
  <c r="S372" i="31" s="1"/>
  <c r="D372" i="31"/>
  <c r="C372" i="31"/>
  <c r="B372" i="31"/>
  <c r="V371" i="31"/>
  <c r="L371" i="31"/>
  <c r="T371" i="31" s="1"/>
  <c r="K371" i="31"/>
  <c r="J371" i="31"/>
  <c r="I371" i="31"/>
  <c r="E371" i="31"/>
  <c r="S371" i="31" s="1"/>
  <c r="D371" i="31"/>
  <c r="C371" i="31"/>
  <c r="B371" i="31"/>
  <c r="V370" i="31"/>
  <c r="L370" i="31"/>
  <c r="T370" i="31" s="1"/>
  <c r="K370" i="31"/>
  <c r="J370" i="31"/>
  <c r="I370" i="31"/>
  <c r="E370" i="31"/>
  <c r="S370" i="31" s="1"/>
  <c r="D370" i="31"/>
  <c r="C370" i="31"/>
  <c r="B370" i="31"/>
  <c r="V369" i="31"/>
  <c r="L369" i="31"/>
  <c r="T369" i="31" s="1"/>
  <c r="K369" i="31"/>
  <c r="J369" i="31"/>
  <c r="I369" i="31"/>
  <c r="E369" i="31"/>
  <c r="S369" i="31" s="1"/>
  <c r="D369" i="31"/>
  <c r="C369" i="31"/>
  <c r="B369" i="31"/>
  <c r="V368" i="31"/>
  <c r="L368" i="31"/>
  <c r="T368" i="31" s="1"/>
  <c r="K368" i="31"/>
  <c r="J368" i="31"/>
  <c r="I368" i="31"/>
  <c r="E368" i="31"/>
  <c r="S368" i="31" s="1"/>
  <c r="D368" i="31"/>
  <c r="C368" i="31"/>
  <c r="B368" i="31"/>
  <c r="V367" i="31"/>
  <c r="L367" i="31"/>
  <c r="T367" i="31" s="1"/>
  <c r="K367" i="31"/>
  <c r="J367" i="31"/>
  <c r="I367" i="31"/>
  <c r="E367" i="31"/>
  <c r="S367" i="31" s="1"/>
  <c r="D367" i="31"/>
  <c r="C367" i="31"/>
  <c r="B367" i="31"/>
  <c r="V366" i="31"/>
  <c r="L366" i="31"/>
  <c r="T366" i="31" s="1"/>
  <c r="K366" i="31"/>
  <c r="J366" i="31"/>
  <c r="I366" i="31"/>
  <c r="E366" i="31"/>
  <c r="S366" i="31" s="1"/>
  <c r="D366" i="31"/>
  <c r="C366" i="31"/>
  <c r="B366" i="31"/>
  <c r="V365" i="31"/>
  <c r="L365" i="31"/>
  <c r="T365" i="31" s="1"/>
  <c r="K365" i="31"/>
  <c r="J365" i="31"/>
  <c r="I365" i="31"/>
  <c r="E365" i="31"/>
  <c r="S365" i="31" s="1"/>
  <c r="D365" i="31"/>
  <c r="C365" i="31"/>
  <c r="B365" i="31"/>
  <c r="V364" i="31"/>
  <c r="L364" i="31"/>
  <c r="T364" i="31" s="1"/>
  <c r="K364" i="31"/>
  <c r="J364" i="31"/>
  <c r="I364" i="31"/>
  <c r="E364" i="31"/>
  <c r="S364" i="31" s="1"/>
  <c r="D364" i="31"/>
  <c r="C364" i="31"/>
  <c r="B364" i="31"/>
  <c r="V363" i="31"/>
  <c r="L363" i="31"/>
  <c r="T363" i="31" s="1"/>
  <c r="K363" i="31"/>
  <c r="J363" i="31"/>
  <c r="I363" i="31"/>
  <c r="E363" i="31"/>
  <c r="S363" i="31" s="1"/>
  <c r="D363" i="31"/>
  <c r="C363" i="31"/>
  <c r="B363" i="31"/>
  <c r="V362" i="31"/>
  <c r="L362" i="31"/>
  <c r="T362" i="31" s="1"/>
  <c r="K362" i="31"/>
  <c r="J362" i="31"/>
  <c r="I362" i="31"/>
  <c r="E362" i="31"/>
  <c r="S362" i="31" s="1"/>
  <c r="D362" i="31"/>
  <c r="C362" i="31"/>
  <c r="B362" i="31"/>
  <c r="V361" i="31"/>
  <c r="L361" i="31"/>
  <c r="T361" i="31" s="1"/>
  <c r="K361" i="31"/>
  <c r="J361" i="31"/>
  <c r="I361" i="31"/>
  <c r="E361" i="31"/>
  <c r="S361" i="31" s="1"/>
  <c r="D361" i="31"/>
  <c r="C361" i="31"/>
  <c r="B361" i="31"/>
  <c r="V360" i="31"/>
  <c r="L360" i="31"/>
  <c r="T360" i="31" s="1"/>
  <c r="K360" i="31"/>
  <c r="J360" i="31"/>
  <c r="I360" i="31"/>
  <c r="E360" i="31"/>
  <c r="S360" i="31" s="1"/>
  <c r="D360" i="31"/>
  <c r="C360" i="31"/>
  <c r="B360" i="31"/>
  <c r="V359" i="31"/>
  <c r="L359" i="31"/>
  <c r="T359" i="31" s="1"/>
  <c r="K359" i="31"/>
  <c r="J359" i="31"/>
  <c r="I359" i="31"/>
  <c r="E359" i="31"/>
  <c r="S359" i="31" s="1"/>
  <c r="D359" i="31"/>
  <c r="C359" i="31"/>
  <c r="B359" i="31"/>
  <c r="V358" i="31"/>
  <c r="L358" i="31"/>
  <c r="T358" i="31" s="1"/>
  <c r="K358" i="31"/>
  <c r="J358" i="31"/>
  <c r="I358" i="31"/>
  <c r="E358" i="31"/>
  <c r="S358" i="31" s="1"/>
  <c r="D358" i="31"/>
  <c r="C358" i="31"/>
  <c r="B358" i="31"/>
  <c r="V357" i="31"/>
  <c r="L357" i="31"/>
  <c r="T357" i="31" s="1"/>
  <c r="K357" i="31"/>
  <c r="J357" i="31"/>
  <c r="I357" i="31"/>
  <c r="E357" i="31"/>
  <c r="S357" i="31" s="1"/>
  <c r="D357" i="31"/>
  <c r="C357" i="31"/>
  <c r="B357" i="31"/>
  <c r="V356" i="31"/>
  <c r="L356" i="31"/>
  <c r="T356" i="31" s="1"/>
  <c r="K356" i="31"/>
  <c r="J356" i="31"/>
  <c r="I356" i="31"/>
  <c r="E356" i="31"/>
  <c r="S356" i="31" s="1"/>
  <c r="D356" i="31"/>
  <c r="C356" i="31"/>
  <c r="B356" i="31"/>
  <c r="V355" i="31"/>
  <c r="L355" i="31"/>
  <c r="T355" i="31" s="1"/>
  <c r="K355" i="31"/>
  <c r="J355" i="31"/>
  <c r="I355" i="31"/>
  <c r="E355" i="31"/>
  <c r="S355" i="31" s="1"/>
  <c r="D355" i="31"/>
  <c r="C355" i="31"/>
  <c r="B355" i="31"/>
  <c r="V354" i="31"/>
  <c r="L354" i="31"/>
  <c r="T354" i="31" s="1"/>
  <c r="K354" i="31"/>
  <c r="J354" i="31"/>
  <c r="I354" i="31"/>
  <c r="E354" i="31"/>
  <c r="S354" i="31" s="1"/>
  <c r="D354" i="31"/>
  <c r="C354" i="31"/>
  <c r="B354" i="31"/>
  <c r="V353" i="31"/>
  <c r="L353" i="31"/>
  <c r="T353" i="31" s="1"/>
  <c r="K353" i="31"/>
  <c r="J353" i="31"/>
  <c r="I353" i="31"/>
  <c r="E353" i="31"/>
  <c r="S353" i="31" s="1"/>
  <c r="D353" i="31"/>
  <c r="C353" i="31"/>
  <c r="B353" i="31"/>
  <c r="V352" i="31"/>
  <c r="L352" i="31"/>
  <c r="T352" i="31" s="1"/>
  <c r="K352" i="31"/>
  <c r="J352" i="31"/>
  <c r="I352" i="31"/>
  <c r="E352" i="31"/>
  <c r="S352" i="31" s="1"/>
  <c r="D352" i="31"/>
  <c r="C352" i="31"/>
  <c r="B352" i="31"/>
  <c r="V351" i="31"/>
  <c r="L351" i="31"/>
  <c r="T351" i="31" s="1"/>
  <c r="K351" i="31"/>
  <c r="J351" i="31"/>
  <c r="I351" i="31"/>
  <c r="E351" i="31"/>
  <c r="S351" i="31" s="1"/>
  <c r="D351" i="31"/>
  <c r="C351" i="31"/>
  <c r="B351" i="31"/>
  <c r="V350" i="31"/>
  <c r="S350" i="31"/>
  <c r="L350" i="31"/>
  <c r="T350" i="31" s="1"/>
  <c r="K350" i="31"/>
  <c r="J350" i="31"/>
  <c r="I350" i="31"/>
  <c r="E350" i="31"/>
  <c r="D350" i="31"/>
  <c r="C350" i="31"/>
  <c r="B350" i="31"/>
  <c r="V349" i="31"/>
  <c r="L349" i="31"/>
  <c r="T349" i="31" s="1"/>
  <c r="K349" i="31"/>
  <c r="J349" i="31"/>
  <c r="I349" i="31"/>
  <c r="E349" i="31"/>
  <c r="S349" i="31" s="1"/>
  <c r="D349" i="31"/>
  <c r="C349" i="31"/>
  <c r="B349" i="31"/>
  <c r="V348" i="31"/>
  <c r="L348" i="31"/>
  <c r="T348" i="31" s="1"/>
  <c r="K348" i="31"/>
  <c r="J348" i="31"/>
  <c r="I348" i="31"/>
  <c r="E348" i="31"/>
  <c r="S348" i="31" s="1"/>
  <c r="D348" i="31"/>
  <c r="C348" i="31"/>
  <c r="B348" i="31"/>
  <c r="V347" i="31"/>
  <c r="L347" i="31"/>
  <c r="T347" i="31" s="1"/>
  <c r="K347" i="31"/>
  <c r="J347" i="31"/>
  <c r="I347" i="31"/>
  <c r="E347" i="31"/>
  <c r="S347" i="31" s="1"/>
  <c r="D347" i="31"/>
  <c r="C347" i="31"/>
  <c r="B347" i="31"/>
  <c r="V346" i="31"/>
  <c r="L346" i="31"/>
  <c r="T346" i="31" s="1"/>
  <c r="K346" i="31"/>
  <c r="J346" i="31"/>
  <c r="I346" i="31"/>
  <c r="E346" i="31"/>
  <c r="S346" i="31" s="1"/>
  <c r="D346" i="31"/>
  <c r="C346" i="31"/>
  <c r="B346" i="31"/>
  <c r="V345" i="31"/>
  <c r="L345" i="31"/>
  <c r="T345" i="31" s="1"/>
  <c r="K345" i="31"/>
  <c r="J345" i="31"/>
  <c r="I345" i="31"/>
  <c r="E345" i="31"/>
  <c r="S345" i="31" s="1"/>
  <c r="D345" i="31"/>
  <c r="C345" i="31"/>
  <c r="B345" i="31"/>
  <c r="V344" i="31"/>
  <c r="L344" i="31"/>
  <c r="T344" i="31" s="1"/>
  <c r="K344" i="31"/>
  <c r="J344" i="31"/>
  <c r="I344" i="31"/>
  <c r="E344" i="31"/>
  <c r="S344" i="31" s="1"/>
  <c r="D344" i="31"/>
  <c r="C344" i="31"/>
  <c r="B344" i="31"/>
  <c r="V343" i="31"/>
  <c r="L343" i="31"/>
  <c r="T343" i="31" s="1"/>
  <c r="K343" i="31"/>
  <c r="J343" i="31"/>
  <c r="I343" i="31"/>
  <c r="E343" i="31"/>
  <c r="S343" i="31" s="1"/>
  <c r="D343" i="31"/>
  <c r="C343" i="31"/>
  <c r="B343" i="31"/>
  <c r="V342" i="31"/>
  <c r="L342" i="31"/>
  <c r="T342" i="31" s="1"/>
  <c r="K342" i="31"/>
  <c r="J342" i="31"/>
  <c r="I342" i="31"/>
  <c r="E342" i="31"/>
  <c r="S342" i="31" s="1"/>
  <c r="D342" i="31"/>
  <c r="C342" i="31"/>
  <c r="B342" i="31"/>
  <c r="V341" i="31"/>
  <c r="L341" i="31"/>
  <c r="T341" i="31" s="1"/>
  <c r="K341" i="31"/>
  <c r="J341" i="31"/>
  <c r="I341" i="31"/>
  <c r="E341" i="31"/>
  <c r="S341" i="31" s="1"/>
  <c r="D341" i="31"/>
  <c r="C341" i="31"/>
  <c r="B341" i="31"/>
  <c r="V340" i="31"/>
  <c r="L340" i="31"/>
  <c r="T340" i="31" s="1"/>
  <c r="K340" i="31"/>
  <c r="J340" i="31"/>
  <c r="I340" i="31"/>
  <c r="E340" i="31"/>
  <c r="S340" i="31" s="1"/>
  <c r="D340" i="31"/>
  <c r="C340" i="31"/>
  <c r="B340" i="31"/>
  <c r="V339" i="31"/>
  <c r="L339" i="31"/>
  <c r="T339" i="31" s="1"/>
  <c r="K339" i="31"/>
  <c r="J339" i="31"/>
  <c r="I339" i="31"/>
  <c r="E339" i="31"/>
  <c r="S339" i="31" s="1"/>
  <c r="D339" i="31"/>
  <c r="C339" i="31"/>
  <c r="B339" i="31"/>
  <c r="V338" i="31"/>
  <c r="L338" i="31"/>
  <c r="T338" i="31" s="1"/>
  <c r="K338" i="31"/>
  <c r="J338" i="31"/>
  <c r="I338" i="31"/>
  <c r="E338" i="31"/>
  <c r="S338" i="31" s="1"/>
  <c r="D338" i="31"/>
  <c r="C338" i="31"/>
  <c r="B338" i="31"/>
  <c r="V337" i="31"/>
  <c r="S337" i="31"/>
  <c r="L337" i="31"/>
  <c r="T337" i="31" s="1"/>
  <c r="K337" i="31"/>
  <c r="J337" i="31"/>
  <c r="I337" i="31"/>
  <c r="E337" i="31"/>
  <c r="D337" i="31"/>
  <c r="C337" i="31"/>
  <c r="B337" i="31"/>
  <c r="V336" i="31"/>
  <c r="L336" i="31"/>
  <c r="T336" i="31" s="1"/>
  <c r="K336" i="31"/>
  <c r="J336" i="31"/>
  <c r="I336" i="31"/>
  <c r="E336" i="31"/>
  <c r="S336" i="31" s="1"/>
  <c r="D336" i="31"/>
  <c r="C336" i="31"/>
  <c r="B336" i="31"/>
  <c r="V335" i="31"/>
  <c r="L335" i="31"/>
  <c r="T335" i="31" s="1"/>
  <c r="K335" i="31"/>
  <c r="J335" i="31"/>
  <c r="I335" i="31"/>
  <c r="E335" i="31"/>
  <c r="S335" i="31" s="1"/>
  <c r="D335" i="31"/>
  <c r="C335" i="31"/>
  <c r="B335" i="31"/>
  <c r="V334" i="31"/>
  <c r="L334" i="31"/>
  <c r="T334" i="31" s="1"/>
  <c r="K334" i="31"/>
  <c r="J334" i="31"/>
  <c r="I334" i="31"/>
  <c r="E334" i="31"/>
  <c r="S334" i="31" s="1"/>
  <c r="D334" i="31"/>
  <c r="C334" i="31"/>
  <c r="B334" i="31"/>
  <c r="V333" i="31"/>
  <c r="L333" i="31"/>
  <c r="T333" i="31" s="1"/>
  <c r="K333" i="31"/>
  <c r="J333" i="31"/>
  <c r="I333" i="31"/>
  <c r="E333" i="31"/>
  <c r="S333" i="31" s="1"/>
  <c r="D333" i="31"/>
  <c r="C333" i="31"/>
  <c r="B333" i="31"/>
  <c r="V332" i="31"/>
  <c r="L332" i="31"/>
  <c r="T332" i="31" s="1"/>
  <c r="K332" i="31"/>
  <c r="J332" i="31"/>
  <c r="I332" i="31"/>
  <c r="E332" i="31"/>
  <c r="S332" i="31" s="1"/>
  <c r="D332" i="31"/>
  <c r="C332" i="31"/>
  <c r="B332" i="31"/>
  <c r="V331" i="31"/>
  <c r="L331" i="31"/>
  <c r="T331" i="31" s="1"/>
  <c r="K331" i="31"/>
  <c r="J331" i="31"/>
  <c r="I331" i="31"/>
  <c r="E331" i="31"/>
  <c r="S331" i="31" s="1"/>
  <c r="D331" i="31"/>
  <c r="C331" i="31"/>
  <c r="B331" i="31"/>
  <c r="V330" i="31"/>
  <c r="L330" i="31"/>
  <c r="T330" i="31" s="1"/>
  <c r="K330" i="31"/>
  <c r="J330" i="31"/>
  <c r="I330" i="31"/>
  <c r="E330" i="31"/>
  <c r="S330" i="31" s="1"/>
  <c r="D330" i="31"/>
  <c r="C330" i="31"/>
  <c r="B330" i="31"/>
  <c r="V329" i="31"/>
  <c r="L329" i="31"/>
  <c r="T329" i="31" s="1"/>
  <c r="K329" i="31"/>
  <c r="J329" i="31"/>
  <c r="I329" i="31"/>
  <c r="E329" i="31"/>
  <c r="S329" i="31" s="1"/>
  <c r="D329" i="31"/>
  <c r="C329" i="31"/>
  <c r="B329" i="31"/>
  <c r="V328" i="31"/>
  <c r="L328" i="31"/>
  <c r="T328" i="31" s="1"/>
  <c r="K328" i="31"/>
  <c r="J328" i="31"/>
  <c r="I328" i="31"/>
  <c r="E328" i="31"/>
  <c r="S328" i="31" s="1"/>
  <c r="D328" i="31"/>
  <c r="C328" i="31"/>
  <c r="B328" i="31"/>
  <c r="V327" i="31"/>
  <c r="L327" i="31"/>
  <c r="T327" i="31" s="1"/>
  <c r="K327" i="31"/>
  <c r="J327" i="31"/>
  <c r="I327" i="31"/>
  <c r="E327" i="31"/>
  <c r="S327" i="31" s="1"/>
  <c r="D327" i="31"/>
  <c r="C327" i="31"/>
  <c r="B327" i="31"/>
  <c r="V326" i="31"/>
  <c r="L326" i="31"/>
  <c r="T326" i="31" s="1"/>
  <c r="K326" i="31"/>
  <c r="J326" i="31"/>
  <c r="I326" i="31"/>
  <c r="E326" i="31"/>
  <c r="S326" i="31" s="1"/>
  <c r="D326" i="31"/>
  <c r="C326" i="31"/>
  <c r="B326" i="31"/>
  <c r="V325" i="31"/>
  <c r="L325" i="31"/>
  <c r="T325" i="31" s="1"/>
  <c r="K325" i="31"/>
  <c r="J325" i="31"/>
  <c r="I325" i="31"/>
  <c r="E325" i="31"/>
  <c r="S325" i="31" s="1"/>
  <c r="D325" i="31"/>
  <c r="C325" i="31"/>
  <c r="B325" i="31"/>
  <c r="V324" i="31"/>
  <c r="L324" i="31"/>
  <c r="T324" i="31" s="1"/>
  <c r="K324" i="31"/>
  <c r="J324" i="31"/>
  <c r="I324" i="31"/>
  <c r="E324" i="31"/>
  <c r="S324" i="31" s="1"/>
  <c r="D324" i="31"/>
  <c r="C324" i="31"/>
  <c r="B324" i="31"/>
  <c r="V323" i="31"/>
  <c r="L323" i="31"/>
  <c r="T323" i="31" s="1"/>
  <c r="K323" i="31"/>
  <c r="J323" i="31"/>
  <c r="I323" i="31"/>
  <c r="E323" i="31"/>
  <c r="S323" i="31" s="1"/>
  <c r="D323" i="31"/>
  <c r="C323" i="31"/>
  <c r="B323" i="31"/>
  <c r="V322" i="31"/>
  <c r="L322" i="31"/>
  <c r="T322" i="31" s="1"/>
  <c r="K322" i="31"/>
  <c r="J322" i="31"/>
  <c r="I322" i="31"/>
  <c r="E322" i="31"/>
  <c r="S322" i="31" s="1"/>
  <c r="D322" i="31"/>
  <c r="C322" i="31"/>
  <c r="B322" i="31"/>
  <c r="V321" i="31"/>
  <c r="L321" i="31"/>
  <c r="T321" i="31" s="1"/>
  <c r="K321" i="31"/>
  <c r="J321" i="31"/>
  <c r="I321" i="31"/>
  <c r="E321" i="31"/>
  <c r="S321" i="31" s="1"/>
  <c r="D321" i="31"/>
  <c r="C321" i="31"/>
  <c r="B321" i="31"/>
  <c r="V320" i="31"/>
  <c r="S320" i="31"/>
  <c r="L320" i="31"/>
  <c r="T320" i="31" s="1"/>
  <c r="K320" i="31"/>
  <c r="J320" i="31"/>
  <c r="I320" i="31"/>
  <c r="E320" i="31"/>
  <c r="D320" i="31"/>
  <c r="C320" i="31"/>
  <c r="B320" i="31"/>
  <c r="V319" i="31"/>
  <c r="L319" i="31"/>
  <c r="T319" i="31" s="1"/>
  <c r="K319" i="31"/>
  <c r="J319" i="31"/>
  <c r="I319" i="31"/>
  <c r="E319" i="31"/>
  <c r="S319" i="31" s="1"/>
  <c r="D319" i="31"/>
  <c r="C319" i="31"/>
  <c r="B319" i="31"/>
  <c r="V318" i="31"/>
  <c r="L318" i="31"/>
  <c r="T318" i="31" s="1"/>
  <c r="K318" i="31"/>
  <c r="J318" i="31"/>
  <c r="I318" i="31"/>
  <c r="E318" i="31"/>
  <c r="S318" i="31" s="1"/>
  <c r="D318" i="31"/>
  <c r="C318" i="31"/>
  <c r="B318" i="31"/>
  <c r="V317" i="31"/>
  <c r="L317" i="31"/>
  <c r="T317" i="31" s="1"/>
  <c r="K317" i="31"/>
  <c r="J317" i="31"/>
  <c r="I317" i="31"/>
  <c r="E317" i="31"/>
  <c r="S317" i="31" s="1"/>
  <c r="D317" i="31"/>
  <c r="C317" i="31"/>
  <c r="B317" i="31"/>
  <c r="V316" i="31"/>
  <c r="L316" i="31"/>
  <c r="T316" i="31" s="1"/>
  <c r="K316" i="31"/>
  <c r="J316" i="31"/>
  <c r="I316" i="31"/>
  <c r="E316" i="31"/>
  <c r="S316" i="31" s="1"/>
  <c r="D316" i="31"/>
  <c r="C316" i="31"/>
  <c r="B316" i="31"/>
  <c r="V315" i="31"/>
  <c r="L315" i="31"/>
  <c r="T315" i="31" s="1"/>
  <c r="K315" i="31"/>
  <c r="J315" i="31"/>
  <c r="I315" i="31"/>
  <c r="E315" i="31"/>
  <c r="S315" i="31" s="1"/>
  <c r="D315" i="31"/>
  <c r="C315" i="31"/>
  <c r="B315" i="31"/>
  <c r="V314" i="31"/>
  <c r="L314" i="31"/>
  <c r="T314" i="31" s="1"/>
  <c r="K314" i="31"/>
  <c r="J314" i="31"/>
  <c r="I314" i="31"/>
  <c r="E314" i="31"/>
  <c r="S314" i="31" s="1"/>
  <c r="D314" i="31"/>
  <c r="C314" i="31"/>
  <c r="B314" i="31"/>
  <c r="V313" i="31"/>
  <c r="L313" i="31"/>
  <c r="T313" i="31" s="1"/>
  <c r="K313" i="31"/>
  <c r="J313" i="31"/>
  <c r="I313" i="31"/>
  <c r="E313" i="31"/>
  <c r="S313" i="31" s="1"/>
  <c r="D313" i="31"/>
  <c r="C313" i="31"/>
  <c r="B313" i="31"/>
  <c r="V312" i="31"/>
  <c r="L312" i="31"/>
  <c r="T312" i="31" s="1"/>
  <c r="K312" i="31"/>
  <c r="J312" i="31"/>
  <c r="I312" i="31"/>
  <c r="E312" i="31"/>
  <c r="S312" i="31" s="1"/>
  <c r="D312" i="31"/>
  <c r="C312" i="31"/>
  <c r="B312" i="31"/>
  <c r="V311" i="31"/>
  <c r="L311" i="31"/>
  <c r="T311" i="31" s="1"/>
  <c r="K311" i="31"/>
  <c r="J311" i="31"/>
  <c r="I311" i="31"/>
  <c r="E311" i="31"/>
  <c r="S311" i="31" s="1"/>
  <c r="D311" i="31"/>
  <c r="C311" i="31"/>
  <c r="B311" i="31"/>
  <c r="V310" i="31"/>
  <c r="L310" i="31"/>
  <c r="T310" i="31" s="1"/>
  <c r="K310" i="31"/>
  <c r="J310" i="31"/>
  <c r="I310" i="31"/>
  <c r="E310" i="31"/>
  <c r="S310" i="31" s="1"/>
  <c r="D310" i="31"/>
  <c r="C310" i="31"/>
  <c r="B310" i="31"/>
  <c r="V309" i="31"/>
  <c r="L309" i="31"/>
  <c r="T309" i="31" s="1"/>
  <c r="K309" i="31"/>
  <c r="J309" i="31"/>
  <c r="I309" i="31"/>
  <c r="E309" i="31"/>
  <c r="S309" i="31" s="1"/>
  <c r="D309" i="31"/>
  <c r="C309" i="31"/>
  <c r="B309" i="31"/>
  <c r="V308" i="31"/>
  <c r="L308" i="31"/>
  <c r="T308" i="31" s="1"/>
  <c r="K308" i="31"/>
  <c r="J308" i="31"/>
  <c r="I308" i="31"/>
  <c r="E308" i="31"/>
  <c r="S308" i="31" s="1"/>
  <c r="D308" i="31"/>
  <c r="C308" i="31"/>
  <c r="B308" i="31"/>
  <c r="V307" i="31"/>
  <c r="L307" i="31"/>
  <c r="T307" i="31" s="1"/>
  <c r="K307" i="31"/>
  <c r="J307" i="31"/>
  <c r="I307" i="31"/>
  <c r="E307" i="31"/>
  <c r="S307" i="31" s="1"/>
  <c r="D307" i="31"/>
  <c r="C307" i="31"/>
  <c r="B307" i="31"/>
  <c r="V306" i="31"/>
  <c r="L306" i="31"/>
  <c r="T306" i="31" s="1"/>
  <c r="K306" i="31"/>
  <c r="J306" i="31"/>
  <c r="I306" i="31"/>
  <c r="E306" i="31"/>
  <c r="S306" i="31" s="1"/>
  <c r="D306" i="31"/>
  <c r="C306" i="31"/>
  <c r="B306" i="31"/>
  <c r="V305" i="31"/>
  <c r="L305" i="31"/>
  <c r="T305" i="31" s="1"/>
  <c r="K305" i="31"/>
  <c r="J305" i="31"/>
  <c r="I305" i="31"/>
  <c r="E305" i="31"/>
  <c r="S305" i="31" s="1"/>
  <c r="D305" i="31"/>
  <c r="C305" i="31"/>
  <c r="B305" i="31"/>
  <c r="V304" i="31"/>
  <c r="L304" i="31"/>
  <c r="T304" i="31" s="1"/>
  <c r="K304" i="31"/>
  <c r="J304" i="31"/>
  <c r="I304" i="31"/>
  <c r="E304" i="31"/>
  <c r="S304" i="31" s="1"/>
  <c r="D304" i="31"/>
  <c r="C304" i="31"/>
  <c r="B304" i="31"/>
  <c r="V303" i="31"/>
  <c r="L303" i="31"/>
  <c r="T303" i="31" s="1"/>
  <c r="K303" i="31"/>
  <c r="J303" i="31"/>
  <c r="I303" i="31"/>
  <c r="E303" i="31"/>
  <c r="S303" i="31" s="1"/>
  <c r="D303" i="31"/>
  <c r="C303" i="31"/>
  <c r="B303" i="31"/>
  <c r="V302" i="31"/>
  <c r="L302" i="31"/>
  <c r="T302" i="31" s="1"/>
  <c r="K302" i="31"/>
  <c r="J302" i="31"/>
  <c r="I302" i="31"/>
  <c r="E302" i="31"/>
  <c r="S302" i="31" s="1"/>
  <c r="D302" i="31"/>
  <c r="C302" i="31"/>
  <c r="B302" i="31"/>
  <c r="V301" i="31"/>
  <c r="L301" i="31"/>
  <c r="T301" i="31" s="1"/>
  <c r="K301" i="31"/>
  <c r="J301" i="31"/>
  <c r="I301" i="31"/>
  <c r="E301" i="31"/>
  <c r="S301" i="31" s="1"/>
  <c r="D301" i="31"/>
  <c r="C301" i="31"/>
  <c r="B301" i="31"/>
  <c r="V300" i="31"/>
  <c r="L300" i="31"/>
  <c r="T300" i="31" s="1"/>
  <c r="K300" i="31"/>
  <c r="J300" i="31"/>
  <c r="I300" i="31"/>
  <c r="E300" i="31"/>
  <c r="S300" i="31" s="1"/>
  <c r="D300" i="31"/>
  <c r="C300" i="31"/>
  <c r="B300" i="31"/>
  <c r="V299" i="31"/>
  <c r="L299" i="31"/>
  <c r="T299" i="31" s="1"/>
  <c r="K299" i="31"/>
  <c r="J299" i="31"/>
  <c r="I299" i="31"/>
  <c r="E299" i="31"/>
  <c r="S299" i="31" s="1"/>
  <c r="D299" i="31"/>
  <c r="C299" i="31"/>
  <c r="B299" i="31"/>
  <c r="V298" i="31"/>
  <c r="L298" i="31"/>
  <c r="T298" i="31" s="1"/>
  <c r="K298" i="31"/>
  <c r="J298" i="31"/>
  <c r="I298" i="31"/>
  <c r="E298" i="31"/>
  <c r="S298" i="31" s="1"/>
  <c r="D298" i="31"/>
  <c r="C298" i="31"/>
  <c r="B298" i="31"/>
  <c r="V297" i="31"/>
  <c r="T297" i="31"/>
  <c r="L297" i="31"/>
  <c r="K297" i="31"/>
  <c r="J297" i="31"/>
  <c r="I297" i="31"/>
  <c r="E297" i="31"/>
  <c r="S297" i="31" s="1"/>
  <c r="D297" i="31"/>
  <c r="C297" i="31"/>
  <c r="B297" i="31"/>
  <c r="V296" i="31"/>
  <c r="L296" i="31"/>
  <c r="T296" i="31" s="1"/>
  <c r="K296" i="31"/>
  <c r="J296" i="31"/>
  <c r="I296" i="31"/>
  <c r="E296" i="31"/>
  <c r="S296" i="31" s="1"/>
  <c r="D296" i="31"/>
  <c r="C296" i="31"/>
  <c r="B296" i="31"/>
  <c r="V295" i="31"/>
  <c r="L295" i="31"/>
  <c r="T295" i="31" s="1"/>
  <c r="K295" i="31"/>
  <c r="J295" i="31"/>
  <c r="I295" i="31"/>
  <c r="E295" i="31"/>
  <c r="S295" i="31" s="1"/>
  <c r="D295" i="31"/>
  <c r="C295" i="31"/>
  <c r="B295" i="31"/>
  <c r="V294" i="31"/>
  <c r="L294" i="31"/>
  <c r="T294" i="31" s="1"/>
  <c r="K294" i="31"/>
  <c r="J294" i="31"/>
  <c r="I294" i="31"/>
  <c r="E294" i="31"/>
  <c r="S294" i="31" s="1"/>
  <c r="D294" i="31"/>
  <c r="C294" i="31"/>
  <c r="B294" i="31"/>
  <c r="V293" i="31"/>
  <c r="L293" i="31"/>
  <c r="T293" i="31" s="1"/>
  <c r="K293" i="31"/>
  <c r="J293" i="31"/>
  <c r="I293" i="31"/>
  <c r="E293" i="31"/>
  <c r="S293" i="31" s="1"/>
  <c r="D293" i="31"/>
  <c r="C293" i="31"/>
  <c r="B293" i="31"/>
  <c r="V292" i="31"/>
  <c r="L292" i="31"/>
  <c r="T292" i="31" s="1"/>
  <c r="K292" i="31"/>
  <c r="J292" i="31"/>
  <c r="I292" i="31"/>
  <c r="E292" i="31"/>
  <c r="S292" i="31" s="1"/>
  <c r="D292" i="31"/>
  <c r="C292" i="31"/>
  <c r="B292" i="31"/>
  <c r="V291" i="31"/>
  <c r="L291" i="31"/>
  <c r="T291" i="31" s="1"/>
  <c r="K291" i="31"/>
  <c r="J291" i="31"/>
  <c r="I291" i="31"/>
  <c r="E291" i="31"/>
  <c r="S291" i="31" s="1"/>
  <c r="D291" i="31"/>
  <c r="C291" i="31"/>
  <c r="B291" i="31"/>
  <c r="V290" i="31"/>
  <c r="L290" i="31"/>
  <c r="T290" i="31" s="1"/>
  <c r="K290" i="31"/>
  <c r="J290" i="31"/>
  <c r="I290" i="31"/>
  <c r="E290" i="31"/>
  <c r="S290" i="31" s="1"/>
  <c r="D290" i="31"/>
  <c r="C290" i="31"/>
  <c r="B290" i="31"/>
  <c r="V289" i="31"/>
  <c r="L289" i="31"/>
  <c r="T289" i="31" s="1"/>
  <c r="K289" i="31"/>
  <c r="J289" i="31"/>
  <c r="I289" i="31"/>
  <c r="E289" i="31"/>
  <c r="S289" i="31" s="1"/>
  <c r="D289" i="31"/>
  <c r="C289" i="31"/>
  <c r="B289" i="31"/>
  <c r="V288" i="31"/>
  <c r="L288" i="31"/>
  <c r="T288" i="31" s="1"/>
  <c r="K288" i="31"/>
  <c r="J288" i="31"/>
  <c r="I288" i="31"/>
  <c r="E288" i="31"/>
  <c r="S288" i="31" s="1"/>
  <c r="D288" i="31"/>
  <c r="C288" i="31"/>
  <c r="B288" i="31"/>
  <c r="V287" i="31"/>
  <c r="L287" i="31"/>
  <c r="T287" i="31" s="1"/>
  <c r="K287" i="31"/>
  <c r="J287" i="31"/>
  <c r="I287" i="31"/>
  <c r="E287" i="31"/>
  <c r="S287" i="31" s="1"/>
  <c r="D287" i="31"/>
  <c r="C287" i="31"/>
  <c r="B287" i="31"/>
  <c r="V286" i="31"/>
  <c r="L286" i="31"/>
  <c r="T286" i="31" s="1"/>
  <c r="K286" i="31"/>
  <c r="J286" i="31"/>
  <c r="I286" i="31"/>
  <c r="E286" i="31"/>
  <c r="S286" i="31" s="1"/>
  <c r="D286" i="31"/>
  <c r="C286" i="31"/>
  <c r="B286" i="31"/>
  <c r="V285" i="31"/>
  <c r="L285" i="31"/>
  <c r="T285" i="31" s="1"/>
  <c r="K285" i="31"/>
  <c r="J285" i="31"/>
  <c r="I285" i="31"/>
  <c r="E285" i="31"/>
  <c r="S285" i="31" s="1"/>
  <c r="D285" i="31"/>
  <c r="C285" i="31"/>
  <c r="B285" i="31"/>
  <c r="V284" i="31"/>
  <c r="T284" i="31"/>
  <c r="L284" i="31"/>
  <c r="K284" i="31"/>
  <c r="J284" i="31"/>
  <c r="I284" i="31"/>
  <c r="E284" i="31"/>
  <c r="S284" i="31" s="1"/>
  <c r="D284" i="31"/>
  <c r="C284" i="31"/>
  <c r="B284" i="31"/>
  <c r="V283" i="31"/>
  <c r="L283" i="31"/>
  <c r="T283" i="31" s="1"/>
  <c r="K283" i="31"/>
  <c r="J283" i="31"/>
  <c r="I283" i="31"/>
  <c r="E283" i="31"/>
  <c r="S283" i="31" s="1"/>
  <c r="D283" i="31"/>
  <c r="C283" i="31"/>
  <c r="B283" i="31"/>
  <c r="V282" i="31"/>
  <c r="L282" i="31"/>
  <c r="T282" i="31" s="1"/>
  <c r="K282" i="31"/>
  <c r="J282" i="31"/>
  <c r="I282" i="31"/>
  <c r="E282" i="31"/>
  <c r="S282" i="31" s="1"/>
  <c r="D282" i="31"/>
  <c r="C282" i="31"/>
  <c r="B282" i="31"/>
  <c r="V281" i="31"/>
  <c r="L281" i="31"/>
  <c r="T281" i="31" s="1"/>
  <c r="K281" i="31"/>
  <c r="J281" i="31"/>
  <c r="I281" i="31"/>
  <c r="E281" i="31"/>
  <c r="S281" i="31" s="1"/>
  <c r="D281" i="31"/>
  <c r="C281" i="31"/>
  <c r="B281" i="31"/>
  <c r="V280" i="31"/>
  <c r="L280" i="31"/>
  <c r="T280" i="31" s="1"/>
  <c r="K280" i="31"/>
  <c r="J280" i="31"/>
  <c r="I280" i="31"/>
  <c r="E280" i="31"/>
  <c r="S280" i="31" s="1"/>
  <c r="D280" i="31"/>
  <c r="C280" i="31"/>
  <c r="B280" i="31"/>
  <c r="V279" i="31"/>
  <c r="L279" i="31"/>
  <c r="T279" i="31" s="1"/>
  <c r="K279" i="31"/>
  <c r="J279" i="31"/>
  <c r="I279" i="31"/>
  <c r="E279" i="31"/>
  <c r="S279" i="31" s="1"/>
  <c r="D279" i="31"/>
  <c r="C279" i="31"/>
  <c r="B279" i="31"/>
  <c r="V278" i="31"/>
  <c r="L278" i="31"/>
  <c r="T278" i="31" s="1"/>
  <c r="K278" i="31"/>
  <c r="J278" i="31"/>
  <c r="I278" i="31"/>
  <c r="E278" i="31"/>
  <c r="S278" i="31" s="1"/>
  <c r="D278" i="31"/>
  <c r="C278" i="31"/>
  <c r="B278" i="31"/>
  <c r="V277" i="31"/>
  <c r="L277" i="31"/>
  <c r="T277" i="31" s="1"/>
  <c r="K277" i="31"/>
  <c r="J277" i="31"/>
  <c r="I277" i="31"/>
  <c r="E277" i="31"/>
  <c r="S277" i="31" s="1"/>
  <c r="D277" i="31"/>
  <c r="C277" i="31"/>
  <c r="B277" i="31"/>
  <c r="V276" i="31"/>
  <c r="L276" i="31"/>
  <c r="T276" i="31" s="1"/>
  <c r="K276" i="31"/>
  <c r="J276" i="31"/>
  <c r="I276" i="31"/>
  <c r="E276" i="31"/>
  <c r="S276" i="31" s="1"/>
  <c r="D276" i="31"/>
  <c r="C276" i="31"/>
  <c r="B276" i="31"/>
  <c r="V275" i="31"/>
  <c r="L275" i="31"/>
  <c r="T275" i="31" s="1"/>
  <c r="K275" i="31"/>
  <c r="J275" i="31"/>
  <c r="I275" i="31"/>
  <c r="E275" i="31"/>
  <c r="S275" i="31" s="1"/>
  <c r="D275" i="31"/>
  <c r="C275" i="31"/>
  <c r="B275" i="31"/>
  <c r="V274" i="31"/>
  <c r="L274" i="31"/>
  <c r="T274" i="31" s="1"/>
  <c r="K274" i="31"/>
  <c r="J274" i="31"/>
  <c r="I274" i="31"/>
  <c r="E274" i="31"/>
  <c r="S274" i="31" s="1"/>
  <c r="D274" i="31"/>
  <c r="C274" i="31"/>
  <c r="B274" i="31"/>
  <c r="V273" i="31"/>
  <c r="L273" i="31"/>
  <c r="T273" i="31" s="1"/>
  <c r="K273" i="31"/>
  <c r="J273" i="31"/>
  <c r="I273" i="31"/>
  <c r="E273" i="31"/>
  <c r="S273" i="31" s="1"/>
  <c r="D273" i="31"/>
  <c r="C273" i="31"/>
  <c r="B273" i="31"/>
  <c r="V272" i="31"/>
  <c r="L272" i="31"/>
  <c r="T272" i="31" s="1"/>
  <c r="K272" i="31"/>
  <c r="J272" i="31"/>
  <c r="I272" i="31"/>
  <c r="E272" i="31"/>
  <c r="S272" i="31" s="1"/>
  <c r="D272" i="31"/>
  <c r="C272" i="31"/>
  <c r="B272" i="31"/>
  <c r="V271" i="31"/>
  <c r="L271" i="31"/>
  <c r="T271" i="31" s="1"/>
  <c r="K271" i="31"/>
  <c r="J271" i="31"/>
  <c r="I271" i="31"/>
  <c r="E271" i="31"/>
  <c r="S271" i="31" s="1"/>
  <c r="D271" i="31"/>
  <c r="C271" i="31"/>
  <c r="B271" i="31"/>
  <c r="V270" i="31"/>
  <c r="L270" i="31"/>
  <c r="T270" i="31" s="1"/>
  <c r="K270" i="31"/>
  <c r="J270" i="31"/>
  <c r="I270" i="31"/>
  <c r="E270" i="31"/>
  <c r="S270" i="31" s="1"/>
  <c r="D270" i="31"/>
  <c r="C270" i="31"/>
  <c r="B270" i="31"/>
  <c r="V269" i="31"/>
  <c r="L269" i="31"/>
  <c r="T269" i="31" s="1"/>
  <c r="K269" i="31"/>
  <c r="J269" i="31"/>
  <c r="I269" i="31"/>
  <c r="E269" i="31"/>
  <c r="S269" i="31" s="1"/>
  <c r="D269" i="31"/>
  <c r="C269" i="31"/>
  <c r="B269" i="31"/>
  <c r="V268" i="31"/>
  <c r="L268" i="31"/>
  <c r="T268" i="31" s="1"/>
  <c r="K268" i="31"/>
  <c r="J268" i="31"/>
  <c r="I268" i="31"/>
  <c r="E268" i="31"/>
  <c r="S268" i="31" s="1"/>
  <c r="D268" i="31"/>
  <c r="C268" i="31"/>
  <c r="B268" i="31"/>
  <c r="V267" i="31"/>
  <c r="L267" i="31"/>
  <c r="T267" i="31" s="1"/>
  <c r="K267" i="31"/>
  <c r="J267" i="31"/>
  <c r="I267" i="31"/>
  <c r="E267" i="31"/>
  <c r="S267" i="31" s="1"/>
  <c r="D267" i="31"/>
  <c r="C267" i="31"/>
  <c r="B267" i="31"/>
  <c r="V266" i="31"/>
  <c r="L266" i="31"/>
  <c r="T266" i="31" s="1"/>
  <c r="K266" i="31"/>
  <c r="J266" i="31"/>
  <c r="I266" i="31"/>
  <c r="E266" i="31"/>
  <c r="S266" i="31" s="1"/>
  <c r="D266" i="31"/>
  <c r="C266" i="31"/>
  <c r="B266" i="31"/>
  <c r="V265" i="31"/>
  <c r="L265" i="31"/>
  <c r="T265" i="31" s="1"/>
  <c r="K265" i="31"/>
  <c r="J265" i="31"/>
  <c r="I265" i="31"/>
  <c r="E265" i="31"/>
  <c r="S265" i="31" s="1"/>
  <c r="D265" i="31"/>
  <c r="C265" i="31"/>
  <c r="B265" i="31"/>
  <c r="V264" i="31"/>
  <c r="L264" i="31"/>
  <c r="T264" i="31" s="1"/>
  <c r="K264" i="31"/>
  <c r="J264" i="31"/>
  <c r="I264" i="31"/>
  <c r="E264" i="31"/>
  <c r="S264" i="31" s="1"/>
  <c r="D264" i="31"/>
  <c r="C264" i="31"/>
  <c r="B264" i="31"/>
  <c r="V263" i="31"/>
  <c r="L263" i="31"/>
  <c r="T263" i="31" s="1"/>
  <c r="K263" i="31"/>
  <c r="J263" i="31"/>
  <c r="I263" i="31"/>
  <c r="E263" i="31"/>
  <c r="S263" i="31" s="1"/>
  <c r="D263" i="31"/>
  <c r="C263" i="31"/>
  <c r="B263" i="31"/>
  <c r="V262" i="31"/>
  <c r="L262" i="31"/>
  <c r="T262" i="31" s="1"/>
  <c r="K262" i="31"/>
  <c r="J262" i="31"/>
  <c r="I262" i="31"/>
  <c r="E262" i="31"/>
  <c r="S262" i="31" s="1"/>
  <c r="D262" i="31"/>
  <c r="C262" i="31"/>
  <c r="B262" i="31"/>
  <c r="V261" i="31"/>
  <c r="L261" i="31"/>
  <c r="T261" i="31" s="1"/>
  <c r="K261" i="31"/>
  <c r="J261" i="31"/>
  <c r="I261" i="31"/>
  <c r="E261" i="31"/>
  <c r="S261" i="31" s="1"/>
  <c r="D261" i="31"/>
  <c r="C261" i="31"/>
  <c r="B261" i="31"/>
  <c r="V260" i="31"/>
  <c r="L260" i="31"/>
  <c r="T260" i="31" s="1"/>
  <c r="K260" i="31"/>
  <c r="J260" i="31"/>
  <c r="I260" i="31"/>
  <c r="E260" i="31"/>
  <c r="S260" i="31" s="1"/>
  <c r="D260" i="31"/>
  <c r="C260" i="31"/>
  <c r="B260" i="31"/>
  <c r="V259" i="31"/>
  <c r="L259" i="31"/>
  <c r="T259" i="31" s="1"/>
  <c r="K259" i="31"/>
  <c r="J259" i="31"/>
  <c r="I259" i="31"/>
  <c r="E259" i="31"/>
  <c r="S259" i="31" s="1"/>
  <c r="D259" i="31"/>
  <c r="C259" i="31"/>
  <c r="B259" i="31"/>
  <c r="V258" i="31"/>
  <c r="L258" i="31"/>
  <c r="T258" i="31" s="1"/>
  <c r="K258" i="31"/>
  <c r="J258" i="31"/>
  <c r="I258" i="31"/>
  <c r="E258" i="31"/>
  <c r="S258" i="31" s="1"/>
  <c r="D258" i="31"/>
  <c r="C258" i="31"/>
  <c r="B258" i="31"/>
  <c r="V257" i="31"/>
  <c r="L257" i="31"/>
  <c r="T257" i="31" s="1"/>
  <c r="K257" i="31"/>
  <c r="J257" i="31"/>
  <c r="I257" i="31"/>
  <c r="E257" i="31"/>
  <c r="S257" i="31" s="1"/>
  <c r="D257" i="31"/>
  <c r="C257" i="31"/>
  <c r="B257" i="31"/>
  <c r="V256" i="31"/>
  <c r="L256" i="31"/>
  <c r="T256" i="31" s="1"/>
  <c r="K256" i="31"/>
  <c r="J256" i="31"/>
  <c r="I256" i="31"/>
  <c r="E256" i="31"/>
  <c r="S256" i="31" s="1"/>
  <c r="D256" i="31"/>
  <c r="C256" i="31"/>
  <c r="B256" i="31"/>
  <c r="V255" i="31"/>
  <c r="L255" i="31"/>
  <c r="T255" i="31" s="1"/>
  <c r="K255" i="31"/>
  <c r="J255" i="31"/>
  <c r="I255" i="31"/>
  <c r="E255" i="31"/>
  <c r="S255" i="31" s="1"/>
  <c r="D255" i="31"/>
  <c r="C255" i="31"/>
  <c r="B255" i="31"/>
  <c r="V254" i="31"/>
  <c r="L254" i="31"/>
  <c r="T254" i="31" s="1"/>
  <c r="K254" i="31"/>
  <c r="J254" i="31"/>
  <c r="I254" i="31"/>
  <c r="E254" i="31"/>
  <c r="S254" i="31" s="1"/>
  <c r="D254" i="31"/>
  <c r="C254" i="31"/>
  <c r="B254" i="31"/>
  <c r="V253" i="31"/>
  <c r="L253" i="31"/>
  <c r="T253" i="31" s="1"/>
  <c r="K253" i="31"/>
  <c r="J253" i="31"/>
  <c r="I253" i="31"/>
  <c r="E253" i="31"/>
  <c r="S253" i="31" s="1"/>
  <c r="D253" i="31"/>
  <c r="C253" i="31"/>
  <c r="B253" i="31"/>
  <c r="V252" i="31"/>
  <c r="T252" i="31"/>
  <c r="L252" i="31"/>
  <c r="K252" i="31"/>
  <c r="J252" i="31"/>
  <c r="I252" i="31"/>
  <c r="E252" i="31"/>
  <c r="S252" i="31" s="1"/>
  <c r="D252" i="31"/>
  <c r="C252" i="31"/>
  <c r="B252" i="31"/>
  <c r="V251" i="31"/>
  <c r="L251" i="31"/>
  <c r="T251" i="31" s="1"/>
  <c r="K251" i="31"/>
  <c r="J251" i="31"/>
  <c r="I251" i="31"/>
  <c r="E251" i="31"/>
  <c r="S251" i="31" s="1"/>
  <c r="D251" i="31"/>
  <c r="C251" i="31"/>
  <c r="B251" i="31"/>
  <c r="V250" i="31"/>
  <c r="L250" i="31"/>
  <c r="T250" i="31" s="1"/>
  <c r="K250" i="31"/>
  <c r="J250" i="31"/>
  <c r="I250" i="31"/>
  <c r="E250" i="31"/>
  <c r="S250" i="31" s="1"/>
  <c r="D250" i="31"/>
  <c r="C250" i="31"/>
  <c r="B250" i="31"/>
  <c r="V249" i="31"/>
  <c r="T249" i="31"/>
  <c r="L249" i="31"/>
  <c r="K249" i="31"/>
  <c r="J249" i="31"/>
  <c r="I249" i="31"/>
  <c r="E249" i="31"/>
  <c r="S249" i="31" s="1"/>
  <c r="D249" i="31"/>
  <c r="C249" i="31"/>
  <c r="B249" i="31"/>
  <c r="V248" i="31"/>
  <c r="L248" i="31"/>
  <c r="T248" i="31" s="1"/>
  <c r="K248" i="31"/>
  <c r="J248" i="31"/>
  <c r="I248" i="31"/>
  <c r="E248" i="31"/>
  <c r="S248" i="31" s="1"/>
  <c r="D248" i="31"/>
  <c r="C248" i="31"/>
  <c r="B248" i="31"/>
  <c r="V247" i="31"/>
  <c r="L247" i="31"/>
  <c r="T247" i="31" s="1"/>
  <c r="K247" i="31"/>
  <c r="J247" i="31"/>
  <c r="I247" i="31"/>
  <c r="E247" i="31"/>
  <c r="S247" i="31" s="1"/>
  <c r="D247" i="31"/>
  <c r="C247" i="31"/>
  <c r="B247" i="31"/>
  <c r="V246" i="31"/>
  <c r="L246" i="31"/>
  <c r="T246" i="31" s="1"/>
  <c r="K246" i="31"/>
  <c r="J246" i="31"/>
  <c r="I246" i="31"/>
  <c r="E246" i="31"/>
  <c r="S246" i="31" s="1"/>
  <c r="D246" i="31"/>
  <c r="C246" i="31"/>
  <c r="B246" i="31"/>
  <c r="V245" i="31"/>
  <c r="L245" i="31"/>
  <c r="T245" i="31" s="1"/>
  <c r="K245" i="31"/>
  <c r="J245" i="31"/>
  <c r="I245" i="31"/>
  <c r="E245" i="31"/>
  <c r="S245" i="31" s="1"/>
  <c r="D245" i="31"/>
  <c r="C245" i="31"/>
  <c r="B245" i="31"/>
  <c r="V244" i="31"/>
  <c r="L244" i="31"/>
  <c r="T244" i="31" s="1"/>
  <c r="K244" i="31"/>
  <c r="J244" i="31"/>
  <c r="I244" i="31"/>
  <c r="E244" i="31"/>
  <c r="S244" i="31" s="1"/>
  <c r="D244" i="31"/>
  <c r="C244" i="31"/>
  <c r="B244" i="31"/>
  <c r="V243" i="31"/>
  <c r="L243" i="31"/>
  <c r="T243" i="31" s="1"/>
  <c r="K243" i="31"/>
  <c r="J243" i="31"/>
  <c r="I243" i="31"/>
  <c r="E243" i="31"/>
  <c r="S243" i="31" s="1"/>
  <c r="D243" i="31"/>
  <c r="C243" i="31"/>
  <c r="B243" i="31"/>
  <c r="V242" i="31"/>
  <c r="L242" i="31"/>
  <c r="T242" i="31" s="1"/>
  <c r="K242" i="31"/>
  <c r="J242" i="31"/>
  <c r="I242" i="31"/>
  <c r="E242" i="31"/>
  <c r="S242" i="31" s="1"/>
  <c r="D242" i="31"/>
  <c r="C242" i="31"/>
  <c r="B242" i="31"/>
  <c r="V241" i="31"/>
  <c r="L241" i="31"/>
  <c r="T241" i="31" s="1"/>
  <c r="K241" i="31"/>
  <c r="J241" i="31"/>
  <c r="I241" i="31"/>
  <c r="E241" i="31"/>
  <c r="S241" i="31" s="1"/>
  <c r="D241" i="31"/>
  <c r="C241" i="31"/>
  <c r="B241" i="31"/>
  <c r="V240" i="31"/>
  <c r="L240" i="31"/>
  <c r="T240" i="31" s="1"/>
  <c r="K240" i="31"/>
  <c r="J240" i="31"/>
  <c r="I240" i="31"/>
  <c r="E240" i="31"/>
  <c r="S240" i="31" s="1"/>
  <c r="D240" i="31"/>
  <c r="C240" i="31"/>
  <c r="B240" i="31"/>
  <c r="V239" i="31"/>
  <c r="L239" i="31"/>
  <c r="T239" i="31" s="1"/>
  <c r="K239" i="31"/>
  <c r="J239" i="31"/>
  <c r="I239" i="31"/>
  <c r="E239" i="31"/>
  <c r="S239" i="31" s="1"/>
  <c r="D239" i="31"/>
  <c r="C239" i="31"/>
  <c r="B239" i="31"/>
  <c r="V238" i="31"/>
  <c r="L238" i="31"/>
  <c r="T238" i="31" s="1"/>
  <c r="K238" i="31"/>
  <c r="J238" i="31"/>
  <c r="I238" i="31"/>
  <c r="E238" i="31"/>
  <c r="S238" i="31" s="1"/>
  <c r="D238" i="31"/>
  <c r="C238" i="31"/>
  <c r="B238" i="31"/>
  <c r="V237" i="31"/>
  <c r="L237" i="31"/>
  <c r="T237" i="31" s="1"/>
  <c r="K237" i="31"/>
  <c r="J237" i="31"/>
  <c r="I237" i="31"/>
  <c r="E237" i="31"/>
  <c r="S237" i="31" s="1"/>
  <c r="D237" i="31"/>
  <c r="C237" i="31"/>
  <c r="B237" i="31"/>
  <c r="V236" i="31"/>
  <c r="T236" i="31"/>
  <c r="L236" i="31"/>
  <c r="K236" i="31"/>
  <c r="J236" i="31"/>
  <c r="I236" i="31"/>
  <c r="E236" i="31"/>
  <c r="S236" i="31" s="1"/>
  <c r="D236" i="31"/>
  <c r="C236" i="31"/>
  <c r="B236" i="31"/>
  <c r="V235" i="31"/>
  <c r="L235" i="31"/>
  <c r="T235" i="31" s="1"/>
  <c r="K235" i="31"/>
  <c r="J235" i="31"/>
  <c r="I235" i="31"/>
  <c r="E235" i="31"/>
  <c r="S235" i="31" s="1"/>
  <c r="D235" i="31"/>
  <c r="C235" i="31"/>
  <c r="B235" i="31"/>
  <c r="V234" i="31"/>
  <c r="L234" i="31"/>
  <c r="T234" i="31" s="1"/>
  <c r="K234" i="31"/>
  <c r="J234" i="31"/>
  <c r="I234" i="31"/>
  <c r="E234" i="31"/>
  <c r="S234" i="31" s="1"/>
  <c r="D234" i="31"/>
  <c r="C234" i="31"/>
  <c r="B234" i="31"/>
  <c r="V233" i="31"/>
  <c r="L233" i="31"/>
  <c r="T233" i="31" s="1"/>
  <c r="K233" i="31"/>
  <c r="J233" i="31"/>
  <c r="I233" i="31"/>
  <c r="E233" i="31"/>
  <c r="S233" i="31" s="1"/>
  <c r="D233" i="31"/>
  <c r="C233" i="31"/>
  <c r="B233" i="31"/>
  <c r="V232" i="31"/>
  <c r="L232" i="31"/>
  <c r="T232" i="31" s="1"/>
  <c r="K232" i="31"/>
  <c r="J232" i="31"/>
  <c r="I232" i="31"/>
  <c r="E232" i="31"/>
  <c r="S232" i="31" s="1"/>
  <c r="D232" i="31"/>
  <c r="C232" i="31"/>
  <c r="B232" i="31"/>
  <c r="V231" i="31"/>
  <c r="L231" i="31"/>
  <c r="T231" i="31" s="1"/>
  <c r="K231" i="31"/>
  <c r="J231" i="31"/>
  <c r="I231" i="31"/>
  <c r="E231" i="31"/>
  <c r="S231" i="31" s="1"/>
  <c r="D231" i="31"/>
  <c r="C231" i="31"/>
  <c r="B231" i="31"/>
  <c r="V230" i="31"/>
  <c r="S230" i="31"/>
  <c r="L230" i="31"/>
  <c r="T230" i="31" s="1"/>
  <c r="K230" i="31"/>
  <c r="J230" i="31"/>
  <c r="I230" i="31"/>
  <c r="E230" i="31"/>
  <c r="D230" i="31"/>
  <c r="C230" i="31"/>
  <c r="B230" i="31"/>
  <c r="V229" i="31"/>
  <c r="L229" i="31"/>
  <c r="T229" i="31" s="1"/>
  <c r="K229" i="31"/>
  <c r="J229" i="31"/>
  <c r="I229" i="31"/>
  <c r="E229" i="31"/>
  <c r="S229" i="31" s="1"/>
  <c r="D229" i="31"/>
  <c r="C229" i="31"/>
  <c r="B229" i="31"/>
  <c r="V228" i="31"/>
  <c r="L228" i="31"/>
  <c r="T228" i="31" s="1"/>
  <c r="K228" i="31"/>
  <c r="J228" i="31"/>
  <c r="I228" i="31"/>
  <c r="E228" i="31"/>
  <c r="S228" i="31" s="1"/>
  <c r="D228" i="31"/>
  <c r="C228" i="31"/>
  <c r="B228" i="31"/>
  <c r="V227" i="31"/>
  <c r="L227" i="31"/>
  <c r="T227" i="31" s="1"/>
  <c r="K227" i="31"/>
  <c r="J227" i="31"/>
  <c r="I227" i="31"/>
  <c r="E227" i="31"/>
  <c r="S227" i="31" s="1"/>
  <c r="D227" i="31"/>
  <c r="C227" i="31"/>
  <c r="B227" i="31"/>
  <c r="V226" i="31"/>
  <c r="L226" i="31"/>
  <c r="T226" i="31" s="1"/>
  <c r="K226" i="31"/>
  <c r="J226" i="31"/>
  <c r="I226" i="31"/>
  <c r="E226" i="31"/>
  <c r="S226" i="31" s="1"/>
  <c r="D226" i="31"/>
  <c r="C226" i="31"/>
  <c r="B226" i="31"/>
  <c r="V225" i="31"/>
  <c r="L225" i="31"/>
  <c r="T225" i="31" s="1"/>
  <c r="K225" i="31"/>
  <c r="J225" i="31"/>
  <c r="I225" i="31"/>
  <c r="E225" i="31"/>
  <c r="S225" i="31" s="1"/>
  <c r="D225" i="31"/>
  <c r="C225" i="31"/>
  <c r="B225" i="31"/>
  <c r="V224" i="31"/>
  <c r="L224" i="31"/>
  <c r="T224" i="31" s="1"/>
  <c r="K224" i="31"/>
  <c r="J224" i="31"/>
  <c r="I224" i="31"/>
  <c r="E224" i="31"/>
  <c r="S224" i="31" s="1"/>
  <c r="D224" i="31"/>
  <c r="C224" i="31"/>
  <c r="B224" i="31"/>
  <c r="V223" i="31"/>
  <c r="L223" i="31"/>
  <c r="T223" i="31" s="1"/>
  <c r="K223" i="31"/>
  <c r="J223" i="31"/>
  <c r="I223" i="31"/>
  <c r="E223" i="31"/>
  <c r="S223" i="31" s="1"/>
  <c r="D223" i="31"/>
  <c r="C223" i="31"/>
  <c r="B223" i="31"/>
  <c r="V222" i="31"/>
  <c r="L222" i="31"/>
  <c r="T222" i="31" s="1"/>
  <c r="K222" i="31"/>
  <c r="J222" i="31"/>
  <c r="I222" i="31"/>
  <c r="E222" i="31"/>
  <c r="S222" i="31" s="1"/>
  <c r="D222" i="31"/>
  <c r="C222" i="31"/>
  <c r="B222" i="31"/>
  <c r="V221" i="31"/>
  <c r="L221" i="31"/>
  <c r="T221" i="31" s="1"/>
  <c r="K221" i="31"/>
  <c r="J221" i="31"/>
  <c r="I221" i="31"/>
  <c r="E221" i="31"/>
  <c r="S221" i="31" s="1"/>
  <c r="D221" i="31"/>
  <c r="C221" i="31"/>
  <c r="B221" i="31"/>
  <c r="V220" i="31"/>
  <c r="L220" i="31"/>
  <c r="T220" i="31" s="1"/>
  <c r="K220" i="31"/>
  <c r="J220" i="31"/>
  <c r="I220" i="31"/>
  <c r="E220" i="31"/>
  <c r="S220" i="31" s="1"/>
  <c r="D220" i="31"/>
  <c r="C220" i="31"/>
  <c r="B220" i="31"/>
  <c r="V219" i="31"/>
  <c r="L219" i="31"/>
  <c r="T219" i="31" s="1"/>
  <c r="K219" i="31"/>
  <c r="J219" i="31"/>
  <c r="I219" i="31"/>
  <c r="E219" i="31"/>
  <c r="S219" i="31" s="1"/>
  <c r="D219" i="31"/>
  <c r="C219" i="31"/>
  <c r="B219" i="31"/>
  <c r="V218" i="31"/>
  <c r="L218" i="31"/>
  <c r="T218" i="31" s="1"/>
  <c r="K218" i="31"/>
  <c r="J218" i="31"/>
  <c r="I218" i="31"/>
  <c r="E218" i="31"/>
  <c r="S218" i="31" s="1"/>
  <c r="D218" i="31"/>
  <c r="C218" i="31"/>
  <c r="B218" i="31"/>
  <c r="V217" i="31"/>
  <c r="L217" i="31"/>
  <c r="T217" i="31" s="1"/>
  <c r="K217" i="31"/>
  <c r="J217" i="31"/>
  <c r="I217" i="31"/>
  <c r="E217" i="31"/>
  <c r="S217" i="31" s="1"/>
  <c r="D217" i="31"/>
  <c r="C217" i="31"/>
  <c r="B217" i="31"/>
  <c r="V216" i="31"/>
  <c r="L216" i="31"/>
  <c r="T216" i="31" s="1"/>
  <c r="K216" i="31"/>
  <c r="J216" i="31"/>
  <c r="I216" i="31"/>
  <c r="E216" i="31"/>
  <c r="S216" i="31" s="1"/>
  <c r="D216" i="31"/>
  <c r="C216" i="31"/>
  <c r="B216" i="31"/>
  <c r="V215" i="31"/>
  <c r="L215" i="31"/>
  <c r="T215" i="31" s="1"/>
  <c r="K215" i="31"/>
  <c r="J215" i="31"/>
  <c r="I215" i="31"/>
  <c r="E215" i="31"/>
  <c r="S215" i="31" s="1"/>
  <c r="D215" i="31"/>
  <c r="C215" i="31"/>
  <c r="B215" i="31"/>
  <c r="V214" i="31"/>
  <c r="L214" i="31"/>
  <c r="T214" i="31" s="1"/>
  <c r="K214" i="31"/>
  <c r="J214" i="31"/>
  <c r="I214" i="31"/>
  <c r="E214" i="31"/>
  <c r="S214" i="31" s="1"/>
  <c r="D214" i="31"/>
  <c r="C214" i="31"/>
  <c r="B214" i="31"/>
  <c r="V213" i="31"/>
  <c r="L213" i="31"/>
  <c r="T213" i="31" s="1"/>
  <c r="K213" i="31"/>
  <c r="J213" i="31"/>
  <c r="I213" i="31"/>
  <c r="E213" i="31"/>
  <c r="S213" i="31" s="1"/>
  <c r="D213" i="31"/>
  <c r="C213" i="31"/>
  <c r="B213" i="31"/>
  <c r="V212" i="31"/>
  <c r="S212" i="31"/>
  <c r="L212" i="31"/>
  <c r="T212" i="31" s="1"/>
  <c r="K212" i="31"/>
  <c r="J212" i="31"/>
  <c r="I212" i="31"/>
  <c r="E212" i="31"/>
  <c r="D212" i="31"/>
  <c r="C212" i="31"/>
  <c r="B212" i="31"/>
  <c r="V211" i="31"/>
  <c r="L211" i="31"/>
  <c r="T211" i="31" s="1"/>
  <c r="K211" i="31"/>
  <c r="J211" i="31"/>
  <c r="I211" i="31"/>
  <c r="E211" i="31"/>
  <c r="S211" i="31" s="1"/>
  <c r="D211" i="31"/>
  <c r="C211" i="31"/>
  <c r="B211" i="31"/>
  <c r="V210" i="31"/>
  <c r="L210" i="31"/>
  <c r="T210" i="31" s="1"/>
  <c r="K210" i="31"/>
  <c r="J210" i="31"/>
  <c r="I210" i="31"/>
  <c r="E210" i="31"/>
  <c r="S210" i="31" s="1"/>
  <c r="D210" i="31"/>
  <c r="C210" i="31"/>
  <c r="B210" i="31"/>
  <c r="V209" i="31"/>
  <c r="L209" i="31"/>
  <c r="T209" i="31" s="1"/>
  <c r="K209" i="31"/>
  <c r="J209" i="31"/>
  <c r="I209" i="31"/>
  <c r="E209" i="31"/>
  <c r="S209" i="31" s="1"/>
  <c r="D209" i="31"/>
  <c r="C209" i="31"/>
  <c r="B209" i="31"/>
  <c r="V208" i="31"/>
  <c r="L208" i="31"/>
  <c r="T208" i="31" s="1"/>
  <c r="K208" i="31"/>
  <c r="J208" i="31"/>
  <c r="I208" i="31"/>
  <c r="E208" i="31"/>
  <c r="S208" i="31" s="1"/>
  <c r="D208" i="31"/>
  <c r="C208" i="31"/>
  <c r="B208" i="31"/>
  <c r="V207" i="31"/>
  <c r="L207" i="31"/>
  <c r="T207" i="31" s="1"/>
  <c r="K207" i="31"/>
  <c r="J207" i="31"/>
  <c r="I207" i="31"/>
  <c r="E207" i="31"/>
  <c r="S207" i="31" s="1"/>
  <c r="D207" i="31"/>
  <c r="C207" i="31"/>
  <c r="B207" i="31"/>
  <c r="V206" i="31"/>
  <c r="L206" i="31"/>
  <c r="T206" i="31" s="1"/>
  <c r="K206" i="31"/>
  <c r="J206" i="31"/>
  <c r="I206" i="31"/>
  <c r="E206" i="31"/>
  <c r="S206" i="31" s="1"/>
  <c r="D206" i="31"/>
  <c r="C206" i="31"/>
  <c r="B206" i="31"/>
  <c r="V205" i="31"/>
  <c r="L205" i="31"/>
  <c r="T205" i="31" s="1"/>
  <c r="K205" i="31"/>
  <c r="J205" i="31"/>
  <c r="I205" i="31"/>
  <c r="E205" i="31"/>
  <c r="S205" i="31" s="1"/>
  <c r="D205" i="31"/>
  <c r="C205" i="31"/>
  <c r="B205" i="31"/>
  <c r="V204" i="31"/>
  <c r="L204" i="31"/>
  <c r="T204" i="31" s="1"/>
  <c r="K204" i="31"/>
  <c r="J204" i="31"/>
  <c r="I204" i="31"/>
  <c r="E204" i="31"/>
  <c r="S204" i="31" s="1"/>
  <c r="D204" i="31"/>
  <c r="C204" i="31"/>
  <c r="B204" i="31"/>
  <c r="V203" i="31"/>
  <c r="L203" i="31"/>
  <c r="T203" i="31" s="1"/>
  <c r="K203" i="31"/>
  <c r="J203" i="31"/>
  <c r="I203" i="31"/>
  <c r="E203" i="31"/>
  <c r="S203" i="31" s="1"/>
  <c r="D203" i="31"/>
  <c r="C203" i="31"/>
  <c r="B203" i="31"/>
  <c r="V202" i="31"/>
  <c r="L202" i="31"/>
  <c r="T202" i="31" s="1"/>
  <c r="K202" i="31"/>
  <c r="J202" i="31"/>
  <c r="I202" i="31"/>
  <c r="E202" i="31"/>
  <c r="S202" i="31" s="1"/>
  <c r="D202" i="31"/>
  <c r="C202" i="31"/>
  <c r="B202" i="31"/>
  <c r="V201" i="31"/>
  <c r="L201" i="31"/>
  <c r="T201" i="31" s="1"/>
  <c r="K201" i="31"/>
  <c r="J201" i="31"/>
  <c r="I201" i="31"/>
  <c r="E201" i="31"/>
  <c r="S201" i="31" s="1"/>
  <c r="D201" i="31"/>
  <c r="C201" i="31"/>
  <c r="B201" i="31"/>
  <c r="V200" i="31"/>
  <c r="L200" i="31"/>
  <c r="T200" i="31" s="1"/>
  <c r="K200" i="31"/>
  <c r="J200" i="31"/>
  <c r="I200" i="31"/>
  <c r="E200" i="31"/>
  <c r="S200" i="31" s="1"/>
  <c r="D200" i="31"/>
  <c r="C200" i="31"/>
  <c r="B200" i="31"/>
  <c r="V199" i="31"/>
  <c r="L199" i="31"/>
  <c r="T199" i="31" s="1"/>
  <c r="K199" i="31"/>
  <c r="J199" i="31"/>
  <c r="I199" i="31"/>
  <c r="E199" i="31"/>
  <c r="S199" i="31" s="1"/>
  <c r="D199" i="31"/>
  <c r="C199" i="31"/>
  <c r="B199" i="31"/>
  <c r="V198" i="31"/>
  <c r="L198" i="31"/>
  <c r="T198" i="31" s="1"/>
  <c r="K198" i="31"/>
  <c r="J198" i="31"/>
  <c r="I198" i="31"/>
  <c r="E198" i="31"/>
  <c r="S198" i="31" s="1"/>
  <c r="D198" i="31"/>
  <c r="C198" i="31"/>
  <c r="B198" i="31"/>
  <c r="V197" i="31"/>
  <c r="L197" i="31"/>
  <c r="T197" i="31" s="1"/>
  <c r="K197" i="31"/>
  <c r="J197" i="31"/>
  <c r="I197" i="31"/>
  <c r="E197" i="31"/>
  <c r="S197" i="31" s="1"/>
  <c r="D197" i="31"/>
  <c r="C197" i="31"/>
  <c r="B197" i="31"/>
  <c r="V196" i="31"/>
  <c r="L196" i="31"/>
  <c r="T196" i="31" s="1"/>
  <c r="K196" i="31"/>
  <c r="J196" i="31"/>
  <c r="I196" i="31"/>
  <c r="E196" i="31"/>
  <c r="S196" i="31" s="1"/>
  <c r="D196" i="31"/>
  <c r="C196" i="31"/>
  <c r="B196" i="31"/>
  <c r="V195" i="31"/>
  <c r="L195" i="31"/>
  <c r="T195" i="31" s="1"/>
  <c r="K195" i="31"/>
  <c r="J195" i="31"/>
  <c r="I195" i="31"/>
  <c r="E195" i="31"/>
  <c r="S195" i="31" s="1"/>
  <c r="D195" i="31"/>
  <c r="C195" i="31"/>
  <c r="B195" i="31"/>
  <c r="V194" i="31"/>
  <c r="L194" i="31"/>
  <c r="T194" i="31" s="1"/>
  <c r="K194" i="31"/>
  <c r="J194" i="31"/>
  <c r="I194" i="31"/>
  <c r="E194" i="31"/>
  <c r="S194" i="31" s="1"/>
  <c r="D194" i="31"/>
  <c r="C194" i="31"/>
  <c r="B194" i="31"/>
  <c r="V193" i="31"/>
  <c r="L193" i="31"/>
  <c r="T193" i="31" s="1"/>
  <c r="K193" i="31"/>
  <c r="J193" i="31"/>
  <c r="I193" i="31"/>
  <c r="E193" i="31"/>
  <c r="S193" i="31" s="1"/>
  <c r="D193" i="31"/>
  <c r="C193" i="31"/>
  <c r="B193" i="31"/>
  <c r="V192" i="31"/>
  <c r="L192" i="31"/>
  <c r="T192" i="31" s="1"/>
  <c r="K192" i="31"/>
  <c r="J192" i="31"/>
  <c r="I192" i="31"/>
  <c r="E192" i="31"/>
  <c r="S192" i="31" s="1"/>
  <c r="D192" i="31"/>
  <c r="C192" i="31"/>
  <c r="B192" i="31"/>
  <c r="V191" i="31"/>
  <c r="T191" i="31"/>
  <c r="L191" i="31"/>
  <c r="K191" i="31"/>
  <c r="J191" i="31"/>
  <c r="I191" i="31"/>
  <c r="E191" i="31"/>
  <c r="S191" i="31" s="1"/>
  <c r="D191" i="31"/>
  <c r="C191" i="31"/>
  <c r="B191" i="31"/>
  <c r="V190" i="31"/>
  <c r="L190" i="31"/>
  <c r="T190" i="31" s="1"/>
  <c r="K190" i="31"/>
  <c r="J190" i="31"/>
  <c r="I190" i="31"/>
  <c r="E190" i="31"/>
  <c r="S190" i="31" s="1"/>
  <c r="D190" i="31"/>
  <c r="C190" i="31"/>
  <c r="B190" i="31"/>
  <c r="V189" i="31"/>
  <c r="L189" i="31"/>
  <c r="T189" i="31" s="1"/>
  <c r="K189" i="31"/>
  <c r="J189" i="31"/>
  <c r="I189" i="31"/>
  <c r="E189" i="31"/>
  <c r="S189" i="31" s="1"/>
  <c r="D189" i="31"/>
  <c r="C189" i="31"/>
  <c r="B189" i="31"/>
  <c r="V188" i="31"/>
  <c r="L188" i="31"/>
  <c r="T188" i="31" s="1"/>
  <c r="K188" i="31"/>
  <c r="J188" i="31"/>
  <c r="I188" i="31"/>
  <c r="E188" i="31"/>
  <c r="S188" i="31" s="1"/>
  <c r="D188" i="31"/>
  <c r="C188" i="31"/>
  <c r="B188" i="31"/>
  <c r="V187" i="31"/>
  <c r="L187" i="31"/>
  <c r="T187" i="31" s="1"/>
  <c r="K187" i="31"/>
  <c r="J187" i="31"/>
  <c r="I187" i="31"/>
  <c r="E187" i="31"/>
  <c r="S187" i="31" s="1"/>
  <c r="D187" i="31"/>
  <c r="C187" i="31"/>
  <c r="B187" i="31"/>
  <c r="V186" i="31"/>
  <c r="L186" i="31"/>
  <c r="T186" i="31" s="1"/>
  <c r="K186" i="31"/>
  <c r="J186" i="31"/>
  <c r="I186" i="31"/>
  <c r="E186" i="31"/>
  <c r="S186" i="31" s="1"/>
  <c r="D186" i="31"/>
  <c r="C186" i="31"/>
  <c r="B186" i="31"/>
  <c r="V185" i="31"/>
  <c r="L185" i="31"/>
  <c r="T185" i="31" s="1"/>
  <c r="K185" i="31"/>
  <c r="J185" i="31"/>
  <c r="I185" i="31"/>
  <c r="E185" i="31"/>
  <c r="S185" i="31" s="1"/>
  <c r="D185" i="31"/>
  <c r="C185" i="31"/>
  <c r="B185" i="31"/>
  <c r="V184" i="31"/>
  <c r="L184" i="31"/>
  <c r="T184" i="31" s="1"/>
  <c r="K184" i="31"/>
  <c r="J184" i="31"/>
  <c r="I184" i="31"/>
  <c r="E184" i="31"/>
  <c r="S184" i="31" s="1"/>
  <c r="D184" i="31"/>
  <c r="C184" i="31"/>
  <c r="B184" i="31"/>
  <c r="V183" i="31"/>
  <c r="L183" i="31"/>
  <c r="T183" i="31" s="1"/>
  <c r="K183" i="31"/>
  <c r="J183" i="31"/>
  <c r="I183" i="31"/>
  <c r="E183" i="31"/>
  <c r="S183" i="31" s="1"/>
  <c r="D183" i="31"/>
  <c r="C183" i="31"/>
  <c r="B183" i="31"/>
  <c r="V182" i="31"/>
  <c r="T182" i="31"/>
  <c r="L182" i="31"/>
  <c r="K182" i="31"/>
  <c r="J182" i="31"/>
  <c r="I182" i="31"/>
  <c r="E182" i="31"/>
  <c r="S182" i="31" s="1"/>
  <c r="D182" i="31"/>
  <c r="C182" i="31"/>
  <c r="B182" i="31"/>
  <c r="V181" i="31"/>
  <c r="L181" i="31"/>
  <c r="T181" i="31" s="1"/>
  <c r="K181" i="31"/>
  <c r="J181" i="31"/>
  <c r="I181" i="31"/>
  <c r="E181" i="31"/>
  <c r="S181" i="31" s="1"/>
  <c r="D181" i="31"/>
  <c r="C181" i="31"/>
  <c r="B181" i="31"/>
  <c r="V180" i="31"/>
  <c r="L180" i="31"/>
  <c r="T180" i="31" s="1"/>
  <c r="K180" i="31"/>
  <c r="J180" i="31"/>
  <c r="I180" i="31"/>
  <c r="E180" i="31"/>
  <c r="S180" i="31" s="1"/>
  <c r="D180" i="31"/>
  <c r="C180" i="31"/>
  <c r="B180" i="31"/>
  <c r="V179" i="31"/>
  <c r="L179" i="31"/>
  <c r="T179" i="31" s="1"/>
  <c r="K179" i="31"/>
  <c r="J179" i="31"/>
  <c r="I179" i="31"/>
  <c r="E179" i="31"/>
  <c r="S179" i="31" s="1"/>
  <c r="D179" i="31"/>
  <c r="C179" i="31"/>
  <c r="B179" i="31"/>
  <c r="V178" i="31"/>
  <c r="L178" i="31"/>
  <c r="T178" i="31" s="1"/>
  <c r="K178" i="31"/>
  <c r="J178" i="31"/>
  <c r="I178" i="31"/>
  <c r="E178" i="31"/>
  <c r="S178" i="31" s="1"/>
  <c r="D178" i="31"/>
  <c r="C178" i="31"/>
  <c r="B178" i="31"/>
  <c r="V177" i="31"/>
  <c r="L177" i="31"/>
  <c r="T177" i="31" s="1"/>
  <c r="K177" i="31"/>
  <c r="J177" i="31"/>
  <c r="I177" i="31"/>
  <c r="E177" i="31"/>
  <c r="S177" i="31" s="1"/>
  <c r="D177" i="31"/>
  <c r="C177" i="31"/>
  <c r="B177" i="31"/>
  <c r="V176" i="31"/>
  <c r="L176" i="31"/>
  <c r="T176" i="31" s="1"/>
  <c r="K176" i="31"/>
  <c r="J176" i="31"/>
  <c r="I176" i="31"/>
  <c r="E176" i="31"/>
  <c r="S176" i="31" s="1"/>
  <c r="D176" i="31"/>
  <c r="C176" i="31"/>
  <c r="B176" i="31"/>
  <c r="V175" i="31"/>
  <c r="L175" i="31"/>
  <c r="T175" i="31" s="1"/>
  <c r="K175" i="31"/>
  <c r="J175" i="31"/>
  <c r="I175" i="31"/>
  <c r="E175" i="31"/>
  <c r="S175" i="31" s="1"/>
  <c r="D175" i="31"/>
  <c r="C175" i="31"/>
  <c r="B175" i="31"/>
  <c r="V174" i="31"/>
  <c r="L174" i="31"/>
  <c r="T174" i="31" s="1"/>
  <c r="K174" i="31"/>
  <c r="J174" i="31"/>
  <c r="I174" i="31"/>
  <c r="E174" i="31"/>
  <c r="S174" i="31" s="1"/>
  <c r="D174" i="31"/>
  <c r="C174" i="31"/>
  <c r="B174" i="31"/>
  <c r="V173" i="31"/>
  <c r="L173" i="31"/>
  <c r="T173" i="31" s="1"/>
  <c r="K173" i="31"/>
  <c r="J173" i="31"/>
  <c r="I173" i="31"/>
  <c r="E173" i="31"/>
  <c r="S173" i="31" s="1"/>
  <c r="D173" i="31"/>
  <c r="C173" i="31"/>
  <c r="B173" i="31"/>
  <c r="V172" i="31"/>
  <c r="L172" i="31"/>
  <c r="T172" i="31" s="1"/>
  <c r="K172" i="31"/>
  <c r="J172" i="31"/>
  <c r="I172" i="31"/>
  <c r="E172" i="31"/>
  <c r="S172" i="31" s="1"/>
  <c r="D172" i="31"/>
  <c r="C172" i="31"/>
  <c r="B172" i="31"/>
  <c r="V171" i="31"/>
  <c r="L171" i="31"/>
  <c r="T171" i="31" s="1"/>
  <c r="K171" i="31"/>
  <c r="J171" i="31"/>
  <c r="I171" i="31"/>
  <c r="E171" i="31"/>
  <c r="S171" i="31" s="1"/>
  <c r="D171" i="31"/>
  <c r="C171" i="31"/>
  <c r="B171" i="31"/>
  <c r="V170" i="31"/>
  <c r="L170" i="31"/>
  <c r="T170" i="31" s="1"/>
  <c r="K170" i="31"/>
  <c r="J170" i="31"/>
  <c r="I170" i="31"/>
  <c r="E170" i="31"/>
  <c r="S170" i="31" s="1"/>
  <c r="D170" i="31"/>
  <c r="C170" i="31"/>
  <c r="B170" i="31"/>
  <c r="V169" i="31"/>
  <c r="L169" i="31"/>
  <c r="T169" i="31" s="1"/>
  <c r="K169" i="31"/>
  <c r="J169" i="31"/>
  <c r="I169" i="31"/>
  <c r="E169" i="31"/>
  <c r="S169" i="31" s="1"/>
  <c r="D169" i="31"/>
  <c r="C169" i="31"/>
  <c r="B169" i="31"/>
  <c r="V168" i="31"/>
  <c r="L168" i="31"/>
  <c r="T168" i="31" s="1"/>
  <c r="K168" i="31"/>
  <c r="J168" i="31"/>
  <c r="I168" i="31"/>
  <c r="E168" i="31"/>
  <c r="S168" i="31" s="1"/>
  <c r="D168" i="31"/>
  <c r="C168" i="31"/>
  <c r="B168" i="31"/>
  <c r="V167" i="31"/>
  <c r="L167" i="31"/>
  <c r="T167" i="31" s="1"/>
  <c r="K167" i="31"/>
  <c r="J167" i="31"/>
  <c r="I167" i="31"/>
  <c r="E167" i="31"/>
  <c r="S167" i="31" s="1"/>
  <c r="D167" i="31"/>
  <c r="C167" i="31"/>
  <c r="B167" i="31"/>
  <c r="V166" i="31"/>
  <c r="L166" i="31"/>
  <c r="T166" i="31" s="1"/>
  <c r="K166" i="31"/>
  <c r="J166" i="31"/>
  <c r="I166" i="31"/>
  <c r="E166" i="31"/>
  <c r="S166" i="31" s="1"/>
  <c r="D166" i="31"/>
  <c r="C166" i="31"/>
  <c r="B166" i="31"/>
  <c r="V165" i="31"/>
  <c r="L165" i="31"/>
  <c r="T165" i="31" s="1"/>
  <c r="K165" i="31"/>
  <c r="J165" i="31"/>
  <c r="I165" i="31"/>
  <c r="E165" i="31"/>
  <c r="S165" i="31" s="1"/>
  <c r="D165" i="31"/>
  <c r="C165" i="31"/>
  <c r="B165" i="31"/>
  <c r="V164" i="31"/>
  <c r="L164" i="31"/>
  <c r="T164" i="31" s="1"/>
  <c r="K164" i="31"/>
  <c r="J164" i="31"/>
  <c r="I164" i="31"/>
  <c r="E164" i="31"/>
  <c r="S164" i="31" s="1"/>
  <c r="D164" i="31"/>
  <c r="C164" i="31"/>
  <c r="B164" i="31"/>
  <c r="V163" i="31"/>
  <c r="L163" i="31"/>
  <c r="T163" i="31" s="1"/>
  <c r="K163" i="31"/>
  <c r="J163" i="31"/>
  <c r="I163" i="31"/>
  <c r="E163" i="31"/>
  <c r="S163" i="31" s="1"/>
  <c r="D163" i="31"/>
  <c r="C163" i="31"/>
  <c r="B163" i="31"/>
  <c r="V162" i="31"/>
  <c r="L162" i="31"/>
  <c r="T162" i="31" s="1"/>
  <c r="K162" i="31"/>
  <c r="J162" i="31"/>
  <c r="I162" i="31"/>
  <c r="E162" i="31"/>
  <c r="S162" i="31" s="1"/>
  <c r="D162" i="31"/>
  <c r="C162" i="31"/>
  <c r="B162" i="31"/>
  <c r="V161" i="31"/>
  <c r="L161" i="31"/>
  <c r="T161" i="31" s="1"/>
  <c r="K161" i="31"/>
  <c r="J161" i="31"/>
  <c r="I161" i="31"/>
  <c r="E161" i="31"/>
  <c r="S161" i="31" s="1"/>
  <c r="D161" i="31"/>
  <c r="C161" i="31"/>
  <c r="B161" i="31"/>
  <c r="V160" i="31"/>
  <c r="L160" i="31"/>
  <c r="T160" i="31" s="1"/>
  <c r="K160" i="31"/>
  <c r="J160" i="31"/>
  <c r="I160" i="31"/>
  <c r="E160" i="31"/>
  <c r="S160" i="31" s="1"/>
  <c r="D160" i="31"/>
  <c r="C160" i="31"/>
  <c r="B160" i="31"/>
  <c r="V159" i="31"/>
  <c r="L159" i="31"/>
  <c r="T159" i="31" s="1"/>
  <c r="K159" i="31"/>
  <c r="J159" i="31"/>
  <c r="I159" i="31"/>
  <c r="E159" i="31"/>
  <c r="S159" i="31" s="1"/>
  <c r="D159" i="31"/>
  <c r="C159" i="31"/>
  <c r="B159" i="31"/>
  <c r="V158" i="31"/>
  <c r="L158" i="31"/>
  <c r="T158" i="31" s="1"/>
  <c r="K158" i="31"/>
  <c r="J158" i="31"/>
  <c r="I158" i="31"/>
  <c r="E158" i="31"/>
  <c r="S158" i="31" s="1"/>
  <c r="D158" i="31"/>
  <c r="C158" i="31"/>
  <c r="B158" i="31"/>
  <c r="V157" i="31"/>
  <c r="L157" i="31"/>
  <c r="T157" i="31" s="1"/>
  <c r="K157" i="31"/>
  <c r="J157" i="31"/>
  <c r="I157" i="31"/>
  <c r="E157" i="31"/>
  <c r="S157" i="31" s="1"/>
  <c r="D157" i="31"/>
  <c r="C157" i="31"/>
  <c r="B157" i="31"/>
  <c r="V156" i="31"/>
  <c r="L156" i="31"/>
  <c r="T156" i="31" s="1"/>
  <c r="K156" i="31"/>
  <c r="J156" i="31"/>
  <c r="I156" i="31"/>
  <c r="E156" i="31"/>
  <c r="S156" i="31" s="1"/>
  <c r="D156" i="31"/>
  <c r="C156" i="31"/>
  <c r="B156" i="31"/>
  <c r="V155" i="31"/>
  <c r="L155" i="31"/>
  <c r="T155" i="31" s="1"/>
  <c r="K155" i="31"/>
  <c r="J155" i="31"/>
  <c r="I155" i="31"/>
  <c r="E155" i="31"/>
  <c r="S155" i="31" s="1"/>
  <c r="D155" i="31"/>
  <c r="C155" i="31"/>
  <c r="B155" i="31"/>
  <c r="V154" i="31"/>
  <c r="L154" i="31"/>
  <c r="T154" i="31" s="1"/>
  <c r="K154" i="31"/>
  <c r="J154" i="31"/>
  <c r="I154" i="31"/>
  <c r="E154" i="31"/>
  <c r="S154" i="31" s="1"/>
  <c r="D154" i="31"/>
  <c r="C154" i="31"/>
  <c r="B154" i="31"/>
  <c r="V153" i="31"/>
  <c r="L153" i="31"/>
  <c r="T153" i="31" s="1"/>
  <c r="K153" i="31"/>
  <c r="J153" i="31"/>
  <c r="I153" i="31"/>
  <c r="E153" i="31"/>
  <c r="S153" i="31" s="1"/>
  <c r="D153" i="31"/>
  <c r="C153" i="31"/>
  <c r="B153" i="31"/>
  <c r="V152" i="31"/>
  <c r="L152" i="31"/>
  <c r="T152" i="31" s="1"/>
  <c r="K152" i="31"/>
  <c r="J152" i="31"/>
  <c r="I152" i="31"/>
  <c r="E152" i="31"/>
  <c r="S152" i="31" s="1"/>
  <c r="D152" i="31"/>
  <c r="C152" i="31"/>
  <c r="B152" i="31"/>
  <c r="V151" i="31"/>
  <c r="L151" i="31"/>
  <c r="T151" i="31" s="1"/>
  <c r="K151" i="31"/>
  <c r="J151" i="31"/>
  <c r="I151" i="31"/>
  <c r="E151" i="31"/>
  <c r="S151" i="31" s="1"/>
  <c r="D151" i="31"/>
  <c r="C151" i="31"/>
  <c r="B151" i="31"/>
  <c r="V150" i="31"/>
  <c r="L150" i="31"/>
  <c r="T150" i="31" s="1"/>
  <c r="K150" i="31"/>
  <c r="J150" i="31"/>
  <c r="I150" i="31"/>
  <c r="E150" i="31"/>
  <c r="S150" i="31" s="1"/>
  <c r="D150" i="31"/>
  <c r="C150" i="31"/>
  <c r="B150" i="31"/>
  <c r="V149" i="31"/>
  <c r="L149" i="31"/>
  <c r="T149" i="31" s="1"/>
  <c r="K149" i="31"/>
  <c r="J149" i="31"/>
  <c r="I149" i="31"/>
  <c r="E149" i="31"/>
  <c r="S149" i="31" s="1"/>
  <c r="D149" i="31"/>
  <c r="C149" i="31"/>
  <c r="B149" i="31"/>
  <c r="V148" i="31"/>
  <c r="L148" i="31"/>
  <c r="T148" i="31" s="1"/>
  <c r="K148" i="31"/>
  <c r="J148" i="31"/>
  <c r="I148" i="31"/>
  <c r="E148" i="31"/>
  <c r="S148" i="31" s="1"/>
  <c r="D148" i="31"/>
  <c r="C148" i="31"/>
  <c r="B148" i="31"/>
  <c r="V147" i="31"/>
  <c r="L147" i="31"/>
  <c r="T147" i="31" s="1"/>
  <c r="K147" i="31"/>
  <c r="J147" i="31"/>
  <c r="I147" i="31"/>
  <c r="E147" i="31"/>
  <c r="S147" i="31" s="1"/>
  <c r="D147" i="31"/>
  <c r="C147" i="31"/>
  <c r="B147" i="31"/>
  <c r="V146" i="31"/>
  <c r="L146" i="31"/>
  <c r="T146" i="31" s="1"/>
  <c r="K146" i="31"/>
  <c r="J146" i="31"/>
  <c r="I146" i="31"/>
  <c r="E146" i="31"/>
  <c r="S146" i="31" s="1"/>
  <c r="D146" i="31"/>
  <c r="C146" i="31"/>
  <c r="B146" i="31"/>
  <c r="V145" i="31"/>
  <c r="T145" i="31"/>
  <c r="L145" i="31"/>
  <c r="K145" i="31"/>
  <c r="J145" i="31"/>
  <c r="I145" i="31"/>
  <c r="E145" i="31"/>
  <c r="S145" i="31" s="1"/>
  <c r="D145" i="31"/>
  <c r="C145" i="31"/>
  <c r="B145" i="31"/>
  <c r="V144" i="31"/>
  <c r="L144" i="31"/>
  <c r="T144" i="31" s="1"/>
  <c r="K144" i="31"/>
  <c r="J144" i="31"/>
  <c r="I144" i="31"/>
  <c r="E144" i="31"/>
  <c r="S144" i="31" s="1"/>
  <c r="D144" i="31"/>
  <c r="C144" i="31"/>
  <c r="B144" i="31"/>
  <c r="V143" i="31"/>
  <c r="L143" i="31"/>
  <c r="T143" i="31" s="1"/>
  <c r="K143" i="31"/>
  <c r="J143" i="31"/>
  <c r="I143" i="31"/>
  <c r="E143" i="31"/>
  <c r="S143" i="31" s="1"/>
  <c r="D143" i="31"/>
  <c r="C143" i="31"/>
  <c r="B143" i="31"/>
  <c r="V142" i="31"/>
  <c r="L142" i="31"/>
  <c r="T142" i="31" s="1"/>
  <c r="K142" i="31"/>
  <c r="J142" i="31"/>
  <c r="I142" i="31"/>
  <c r="E142" i="31"/>
  <c r="S142" i="31" s="1"/>
  <c r="D142" i="31"/>
  <c r="C142" i="31"/>
  <c r="B142" i="31"/>
  <c r="V141" i="31"/>
  <c r="L141" i="31"/>
  <c r="T141" i="31" s="1"/>
  <c r="K141" i="31"/>
  <c r="J141" i="31"/>
  <c r="I141" i="31"/>
  <c r="E141" i="31"/>
  <c r="S141" i="31" s="1"/>
  <c r="D141" i="31"/>
  <c r="C141" i="31"/>
  <c r="B141" i="31"/>
  <c r="V140" i="31"/>
  <c r="L140" i="31"/>
  <c r="T140" i="31" s="1"/>
  <c r="K140" i="31"/>
  <c r="J140" i="31"/>
  <c r="I140" i="31"/>
  <c r="E140" i="31"/>
  <c r="S140" i="31" s="1"/>
  <c r="D140" i="31"/>
  <c r="C140" i="31"/>
  <c r="B140" i="31"/>
  <c r="V139" i="31"/>
  <c r="L139" i="31"/>
  <c r="T139" i="31" s="1"/>
  <c r="K139" i="31"/>
  <c r="J139" i="31"/>
  <c r="I139" i="31"/>
  <c r="E139" i="31"/>
  <c r="S139" i="31" s="1"/>
  <c r="D139" i="31"/>
  <c r="C139" i="31"/>
  <c r="B139" i="31"/>
  <c r="V138" i="31"/>
  <c r="L138" i="31"/>
  <c r="T138" i="31" s="1"/>
  <c r="K138" i="31"/>
  <c r="J138" i="31"/>
  <c r="I138" i="31"/>
  <c r="E138" i="31"/>
  <c r="S138" i="31" s="1"/>
  <c r="D138" i="31"/>
  <c r="C138" i="31"/>
  <c r="B138" i="31"/>
  <c r="V137" i="31"/>
  <c r="L137" i="31"/>
  <c r="T137" i="31" s="1"/>
  <c r="K137" i="31"/>
  <c r="J137" i="31"/>
  <c r="I137" i="31"/>
  <c r="E137" i="31"/>
  <c r="S137" i="31" s="1"/>
  <c r="D137" i="31"/>
  <c r="C137" i="31"/>
  <c r="B137" i="31"/>
  <c r="V136" i="31"/>
  <c r="L136" i="31"/>
  <c r="T136" i="31" s="1"/>
  <c r="K136" i="31"/>
  <c r="J136" i="31"/>
  <c r="I136" i="31"/>
  <c r="E136" i="31"/>
  <c r="S136" i="31" s="1"/>
  <c r="D136" i="31"/>
  <c r="C136" i="31"/>
  <c r="B136" i="31"/>
  <c r="V135" i="31"/>
  <c r="L135" i="31"/>
  <c r="T135" i="31" s="1"/>
  <c r="K135" i="31"/>
  <c r="J135" i="31"/>
  <c r="I135" i="31"/>
  <c r="E135" i="31"/>
  <c r="S135" i="31" s="1"/>
  <c r="D135" i="31"/>
  <c r="C135" i="31"/>
  <c r="B135" i="31"/>
  <c r="V134" i="31"/>
  <c r="L134" i="31"/>
  <c r="T134" i="31" s="1"/>
  <c r="K134" i="31"/>
  <c r="J134" i="31"/>
  <c r="I134" i="31"/>
  <c r="E134" i="31"/>
  <c r="S134" i="31" s="1"/>
  <c r="D134" i="31"/>
  <c r="C134" i="31"/>
  <c r="B134" i="31"/>
  <c r="V133" i="31"/>
  <c r="L133" i="31"/>
  <c r="T133" i="31" s="1"/>
  <c r="K133" i="31"/>
  <c r="J133" i="31"/>
  <c r="I133" i="31"/>
  <c r="E133" i="31"/>
  <c r="S133" i="31" s="1"/>
  <c r="D133" i="31"/>
  <c r="C133" i="31"/>
  <c r="B133" i="31"/>
  <c r="V132" i="31"/>
  <c r="L132" i="31"/>
  <c r="T132" i="31" s="1"/>
  <c r="K132" i="31"/>
  <c r="J132" i="31"/>
  <c r="I132" i="31"/>
  <c r="E132" i="31"/>
  <c r="S132" i="31" s="1"/>
  <c r="D132" i="31"/>
  <c r="C132" i="31"/>
  <c r="B132" i="31"/>
  <c r="V131" i="31"/>
  <c r="L131" i="31"/>
  <c r="T131" i="31" s="1"/>
  <c r="K131" i="31"/>
  <c r="J131" i="31"/>
  <c r="I131" i="31"/>
  <c r="E131" i="31"/>
  <c r="S131" i="31" s="1"/>
  <c r="D131" i="31"/>
  <c r="C131" i="31"/>
  <c r="B131" i="31"/>
  <c r="V130" i="31"/>
  <c r="L130" i="31"/>
  <c r="T130" i="31" s="1"/>
  <c r="K130" i="31"/>
  <c r="J130" i="31"/>
  <c r="I130" i="31"/>
  <c r="E130" i="31"/>
  <c r="S130" i="31" s="1"/>
  <c r="D130" i="31"/>
  <c r="C130" i="31"/>
  <c r="B130" i="31"/>
  <c r="V129" i="31"/>
  <c r="L129" i="31"/>
  <c r="T129" i="31" s="1"/>
  <c r="K129" i="31"/>
  <c r="J129" i="31"/>
  <c r="I129" i="31"/>
  <c r="E129" i="31"/>
  <c r="S129" i="31" s="1"/>
  <c r="D129" i="31"/>
  <c r="C129" i="31"/>
  <c r="B129" i="31"/>
  <c r="V128" i="31"/>
  <c r="L128" i="31"/>
  <c r="T128" i="31" s="1"/>
  <c r="K128" i="31"/>
  <c r="J128" i="31"/>
  <c r="I128" i="31"/>
  <c r="E128" i="31"/>
  <c r="S128" i="31" s="1"/>
  <c r="D128" i="31"/>
  <c r="C128" i="31"/>
  <c r="B128" i="31"/>
  <c r="V127" i="31"/>
  <c r="L127" i="31"/>
  <c r="T127" i="31" s="1"/>
  <c r="K127" i="31"/>
  <c r="J127" i="31"/>
  <c r="I127" i="31"/>
  <c r="E127" i="31"/>
  <c r="S127" i="31" s="1"/>
  <c r="D127" i="31"/>
  <c r="C127" i="31"/>
  <c r="B127" i="31"/>
  <c r="V126" i="31"/>
  <c r="L126" i="31"/>
  <c r="T126" i="31" s="1"/>
  <c r="K126" i="31"/>
  <c r="J126" i="31"/>
  <c r="I126" i="31"/>
  <c r="E126" i="31"/>
  <c r="S126" i="31" s="1"/>
  <c r="D126" i="31"/>
  <c r="C126" i="31"/>
  <c r="B126" i="31"/>
  <c r="V125" i="31"/>
  <c r="L125" i="31"/>
  <c r="T125" i="31" s="1"/>
  <c r="K125" i="31"/>
  <c r="J125" i="31"/>
  <c r="I125" i="31"/>
  <c r="E125" i="31"/>
  <c r="S125" i="31" s="1"/>
  <c r="D125" i="31"/>
  <c r="C125" i="31"/>
  <c r="B125" i="31"/>
  <c r="V124" i="31"/>
  <c r="L124" i="31"/>
  <c r="T124" i="31" s="1"/>
  <c r="K124" i="31"/>
  <c r="J124" i="31"/>
  <c r="I124" i="31"/>
  <c r="E124" i="31"/>
  <c r="S124" i="31" s="1"/>
  <c r="D124" i="31"/>
  <c r="C124" i="31"/>
  <c r="B124" i="31"/>
  <c r="V123" i="31"/>
  <c r="S123" i="31"/>
  <c r="L123" i="31"/>
  <c r="T123" i="31" s="1"/>
  <c r="K123" i="31"/>
  <c r="J123" i="31"/>
  <c r="I123" i="31"/>
  <c r="E123" i="31"/>
  <c r="D123" i="31"/>
  <c r="C123" i="31"/>
  <c r="B123" i="31"/>
  <c r="V122" i="31"/>
  <c r="L122" i="31"/>
  <c r="T122" i="31" s="1"/>
  <c r="K122" i="31"/>
  <c r="J122" i="31"/>
  <c r="I122" i="31"/>
  <c r="E122" i="31"/>
  <c r="S122" i="31" s="1"/>
  <c r="D122" i="31"/>
  <c r="C122" i="31"/>
  <c r="B122" i="31"/>
  <c r="V121" i="31"/>
  <c r="L121" i="31"/>
  <c r="T121" i="31" s="1"/>
  <c r="K121" i="31"/>
  <c r="J121" i="31"/>
  <c r="I121" i="31"/>
  <c r="E121" i="31"/>
  <c r="S121" i="31" s="1"/>
  <c r="D121" i="31"/>
  <c r="C121" i="31"/>
  <c r="B121" i="31"/>
  <c r="V120" i="31"/>
  <c r="L120" i="31"/>
  <c r="T120" i="31" s="1"/>
  <c r="K120" i="31"/>
  <c r="J120" i="31"/>
  <c r="I120" i="31"/>
  <c r="E120" i="31"/>
  <c r="S120" i="31" s="1"/>
  <c r="D120" i="31"/>
  <c r="C120" i="31"/>
  <c r="B120" i="31"/>
  <c r="V119" i="31"/>
  <c r="L119" i="31"/>
  <c r="T119" i="31" s="1"/>
  <c r="K119" i="31"/>
  <c r="J119" i="31"/>
  <c r="I119" i="31"/>
  <c r="E119" i="31"/>
  <c r="S119" i="31" s="1"/>
  <c r="D119" i="31"/>
  <c r="C119" i="31"/>
  <c r="B119" i="31"/>
  <c r="V118" i="31"/>
  <c r="L118" i="31"/>
  <c r="T118" i="31" s="1"/>
  <c r="K118" i="31"/>
  <c r="J118" i="31"/>
  <c r="I118" i="31"/>
  <c r="E118" i="31"/>
  <c r="S118" i="31" s="1"/>
  <c r="D118" i="31"/>
  <c r="C118" i="31"/>
  <c r="B118" i="31"/>
  <c r="V117" i="31"/>
  <c r="L117" i="31"/>
  <c r="T117" i="31" s="1"/>
  <c r="K117" i="31"/>
  <c r="J117" i="31"/>
  <c r="I117" i="31"/>
  <c r="E117" i="31"/>
  <c r="S117" i="31" s="1"/>
  <c r="D117" i="31"/>
  <c r="C117" i="31"/>
  <c r="B117" i="31"/>
  <c r="V116" i="31"/>
  <c r="L116" i="31"/>
  <c r="T116" i="31" s="1"/>
  <c r="K116" i="31"/>
  <c r="J116" i="31"/>
  <c r="I116" i="31"/>
  <c r="E116" i="31"/>
  <c r="S116" i="31" s="1"/>
  <c r="D116" i="31"/>
  <c r="C116" i="31"/>
  <c r="B116" i="31"/>
  <c r="V115" i="31"/>
  <c r="L115" i="31"/>
  <c r="T115" i="31" s="1"/>
  <c r="K115" i="31"/>
  <c r="J115" i="31"/>
  <c r="I115" i="31"/>
  <c r="E115" i="31"/>
  <c r="S115" i="31" s="1"/>
  <c r="D115" i="31"/>
  <c r="C115" i="31"/>
  <c r="B115" i="31"/>
  <c r="V114" i="31"/>
  <c r="L114" i="31"/>
  <c r="T114" i="31" s="1"/>
  <c r="K114" i="31"/>
  <c r="J114" i="31"/>
  <c r="I114" i="31"/>
  <c r="E114" i="31"/>
  <c r="S114" i="31" s="1"/>
  <c r="D114" i="31"/>
  <c r="C114" i="31"/>
  <c r="B114" i="31"/>
  <c r="V113" i="31"/>
  <c r="L113" i="31"/>
  <c r="T113" i="31" s="1"/>
  <c r="K113" i="31"/>
  <c r="J113" i="31"/>
  <c r="I113" i="31"/>
  <c r="E113" i="31"/>
  <c r="S113" i="31" s="1"/>
  <c r="D113" i="31"/>
  <c r="C113" i="31"/>
  <c r="B113" i="31"/>
  <c r="V112" i="31"/>
  <c r="L112" i="31"/>
  <c r="T112" i="31" s="1"/>
  <c r="K112" i="31"/>
  <c r="J112" i="31"/>
  <c r="I112" i="31"/>
  <c r="E112" i="31"/>
  <c r="S112" i="31" s="1"/>
  <c r="D112" i="31"/>
  <c r="C112" i="31"/>
  <c r="B112" i="31"/>
  <c r="V111" i="31"/>
  <c r="L111" i="31"/>
  <c r="T111" i="31" s="1"/>
  <c r="K111" i="31"/>
  <c r="J111" i="31"/>
  <c r="I111" i="31"/>
  <c r="E111" i="31"/>
  <c r="S111" i="31" s="1"/>
  <c r="D111" i="31"/>
  <c r="C111" i="31"/>
  <c r="B111" i="31"/>
  <c r="V110" i="31"/>
  <c r="L110" i="31"/>
  <c r="T110" i="31" s="1"/>
  <c r="K110" i="31"/>
  <c r="J110" i="31"/>
  <c r="I110" i="31"/>
  <c r="E110" i="31"/>
  <c r="S110" i="31" s="1"/>
  <c r="D110" i="31"/>
  <c r="C110" i="31"/>
  <c r="B110" i="31"/>
  <c r="V109" i="31"/>
  <c r="L109" i="31"/>
  <c r="T109" i="31" s="1"/>
  <c r="K109" i="31"/>
  <c r="J109" i="31"/>
  <c r="I109" i="31"/>
  <c r="E109" i="31"/>
  <c r="S109" i="31" s="1"/>
  <c r="D109" i="31"/>
  <c r="C109" i="31"/>
  <c r="B109" i="31"/>
  <c r="V108" i="31"/>
  <c r="L108" i="31"/>
  <c r="T108" i="31" s="1"/>
  <c r="K108" i="31"/>
  <c r="J108" i="31"/>
  <c r="I108" i="31"/>
  <c r="E108" i="31"/>
  <c r="S108" i="31" s="1"/>
  <c r="D108" i="31"/>
  <c r="C108" i="31"/>
  <c r="B108" i="31"/>
  <c r="V107" i="31"/>
  <c r="L107" i="31"/>
  <c r="T107" i="31" s="1"/>
  <c r="K107" i="31"/>
  <c r="J107" i="31"/>
  <c r="I107" i="31"/>
  <c r="E107" i="31"/>
  <c r="S107" i="31" s="1"/>
  <c r="D107" i="31"/>
  <c r="C107" i="31"/>
  <c r="B107" i="31"/>
  <c r="V106" i="31"/>
  <c r="L106" i="31"/>
  <c r="T106" i="31" s="1"/>
  <c r="K106" i="31"/>
  <c r="J106" i="31"/>
  <c r="I106" i="31"/>
  <c r="E106" i="31"/>
  <c r="S106" i="31" s="1"/>
  <c r="D106" i="31"/>
  <c r="C106" i="31"/>
  <c r="B106" i="31"/>
  <c r="V105" i="31"/>
  <c r="L105" i="31"/>
  <c r="T105" i="31" s="1"/>
  <c r="K105" i="31"/>
  <c r="J105" i="31"/>
  <c r="I105" i="31"/>
  <c r="E105" i="31"/>
  <c r="S105" i="31" s="1"/>
  <c r="D105" i="31"/>
  <c r="C105" i="31"/>
  <c r="B105" i="31"/>
  <c r="V104" i="31"/>
  <c r="L104" i="31"/>
  <c r="T104" i="31" s="1"/>
  <c r="K104" i="31"/>
  <c r="J104" i="31"/>
  <c r="I104" i="31"/>
  <c r="E104" i="31"/>
  <c r="S104" i="31" s="1"/>
  <c r="D104" i="31"/>
  <c r="C104" i="31"/>
  <c r="B104" i="31"/>
  <c r="V103" i="31"/>
  <c r="L103" i="31"/>
  <c r="T103" i="31" s="1"/>
  <c r="K103" i="31"/>
  <c r="J103" i="31"/>
  <c r="I103" i="31"/>
  <c r="E103" i="31"/>
  <c r="S103" i="31" s="1"/>
  <c r="D103" i="31"/>
  <c r="C103" i="31"/>
  <c r="B103" i="31"/>
  <c r="V102" i="31"/>
  <c r="L102" i="31"/>
  <c r="T102" i="31" s="1"/>
  <c r="K102" i="31"/>
  <c r="J102" i="31"/>
  <c r="I102" i="31"/>
  <c r="E102" i="31"/>
  <c r="S102" i="31" s="1"/>
  <c r="D102" i="31"/>
  <c r="C102" i="31"/>
  <c r="B102" i="31"/>
  <c r="V101" i="31"/>
  <c r="L101" i="31"/>
  <c r="T101" i="31" s="1"/>
  <c r="K101" i="31"/>
  <c r="J101" i="31"/>
  <c r="I101" i="31"/>
  <c r="E101" i="31"/>
  <c r="S101" i="31" s="1"/>
  <c r="D101" i="31"/>
  <c r="C101" i="31"/>
  <c r="B101" i="31"/>
  <c r="V100" i="31"/>
  <c r="L100" i="31"/>
  <c r="T100" i="31" s="1"/>
  <c r="K100" i="31"/>
  <c r="J100" i="31"/>
  <c r="I100" i="31"/>
  <c r="E100" i="31"/>
  <c r="S100" i="31" s="1"/>
  <c r="D100" i="31"/>
  <c r="C100" i="31"/>
  <c r="B100" i="31"/>
  <c r="V99" i="31"/>
  <c r="L99" i="31"/>
  <c r="T99" i="31" s="1"/>
  <c r="K99" i="31"/>
  <c r="J99" i="31"/>
  <c r="I99" i="31"/>
  <c r="E99" i="31"/>
  <c r="S99" i="31" s="1"/>
  <c r="D99" i="31"/>
  <c r="C99" i="31"/>
  <c r="B99" i="31"/>
  <c r="V98" i="31"/>
  <c r="L98" i="31"/>
  <c r="T98" i="31" s="1"/>
  <c r="K98" i="31"/>
  <c r="J98" i="31"/>
  <c r="I98" i="31"/>
  <c r="E98" i="31"/>
  <c r="S98" i="31" s="1"/>
  <c r="D98" i="31"/>
  <c r="C98" i="31"/>
  <c r="B98" i="31"/>
  <c r="V97" i="31"/>
  <c r="L97" i="31"/>
  <c r="T97" i="31" s="1"/>
  <c r="K97" i="31"/>
  <c r="J97" i="31"/>
  <c r="I97" i="31"/>
  <c r="E97" i="31"/>
  <c r="S97" i="31" s="1"/>
  <c r="D97" i="31"/>
  <c r="C97" i="31"/>
  <c r="B97" i="31"/>
  <c r="V96" i="31"/>
  <c r="T96" i="31"/>
  <c r="L96" i="31"/>
  <c r="K96" i="31"/>
  <c r="J96" i="31"/>
  <c r="I96" i="31"/>
  <c r="E96" i="31"/>
  <c r="S96" i="31" s="1"/>
  <c r="D96" i="31"/>
  <c r="C96" i="31"/>
  <c r="B96" i="31"/>
  <c r="V95" i="31"/>
  <c r="L95" i="31"/>
  <c r="T95" i="31" s="1"/>
  <c r="K95" i="31"/>
  <c r="J95" i="31"/>
  <c r="I95" i="31"/>
  <c r="E95" i="31"/>
  <c r="S95" i="31" s="1"/>
  <c r="D95" i="31"/>
  <c r="C95" i="31"/>
  <c r="B95" i="31"/>
  <c r="V94" i="31"/>
  <c r="L94" i="31"/>
  <c r="T94" i="31" s="1"/>
  <c r="K94" i="31"/>
  <c r="J94" i="31"/>
  <c r="I94" i="31"/>
  <c r="E94" i="31"/>
  <c r="S94" i="31" s="1"/>
  <c r="D94" i="31"/>
  <c r="C94" i="31"/>
  <c r="B94" i="31"/>
  <c r="V93" i="31"/>
  <c r="L93" i="31"/>
  <c r="T93" i="31" s="1"/>
  <c r="K93" i="31"/>
  <c r="J93" i="31"/>
  <c r="I93" i="31"/>
  <c r="E93" i="31"/>
  <c r="S93" i="31" s="1"/>
  <c r="D93" i="31"/>
  <c r="C93" i="31"/>
  <c r="B93" i="31"/>
  <c r="V92" i="31"/>
  <c r="L92" i="31"/>
  <c r="T92" i="31" s="1"/>
  <c r="K92" i="31"/>
  <c r="J92" i="31"/>
  <c r="I92" i="31"/>
  <c r="E92" i="31"/>
  <c r="S92" i="31" s="1"/>
  <c r="D92" i="31"/>
  <c r="C92" i="31"/>
  <c r="B92" i="31"/>
  <c r="V91" i="31"/>
  <c r="L91" i="31"/>
  <c r="T91" i="31" s="1"/>
  <c r="K91" i="31"/>
  <c r="J91" i="31"/>
  <c r="I91" i="31"/>
  <c r="E91" i="31"/>
  <c r="S91" i="31" s="1"/>
  <c r="D91" i="31"/>
  <c r="C91" i="31"/>
  <c r="B91" i="31"/>
  <c r="V90" i="31"/>
  <c r="L90" i="31"/>
  <c r="T90" i="31" s="1"/>
  <c r="K90" i="31"/>
  <c r="J90" i="31"/>
  <c r="I90" i="31"/>
  <c r="E90" i="31"/>
  <c r="S90" i="31" s="1"/>
  <c r="D90" i="31"/>
  <c r="C90" i="31"/>
  <c r="B90" i="31"/>
  <c r="V89" i="31"/>
  <c r="L89" i="31"/>
  <c r="T89" i="31" s="1"/>
  <c r="K89" i="31"/>
  <c r="J89" i="31"/>
  <c r="I89" i="31"/>
  <c r="E89" i="31"/>
  <c r="S89" i="31" s="1"/>
  <c r="D89" i="31"/>
  <c r="C89" i="31"/>
  <c r="B89" i="31"/>
  <c r="V88" i="31"/>
  <c r="L88" i="31"/>
  <c r="T88" i="31" s="1"/>
  <c r="K88" i="31"/>
  <c r="J88" i="31"/>
  <c r="I88" i="31"/>
  <c r="E88" i="31"/>
  <c r="S88" i="31" s="1"/>
  <c r="D88" i="31"/>
  <c r="C88" i="31"/>
  <c r="B88" i="31"/>
  <c r="V87" i="31"/>
  <c r="L87" i="31"/>
  <c r="T87" i="31" s="1"/>
  <c r="K87" i="31"/>
  <c r="J87" i="31"/>
  <c r="I87" i="31"/>
  <c r="E87" i="31"/>
  <c r="S87" i="31" s="1"/>
  <c r="D87" i="31"/>
  <c r="C87" i="31"/>
  <c r="B87" i="31"/>
  <c r="V86" i="31"/>
  <c r="T86" i="31"/>
  <c r="L86" i="31"/>
  <c r="K86" i="31"/>
  <c r="J86" i="31"/>
  <c r="I86" i="31"/>
  <c r="E86" i="31"/>
  <c r="S86" i="31" s="1"/>
  <c r="D86" i="31"/>
  <c r="C86" i="31"/>
  <c r="B86" i="31"/>
  <c r="V85" i="31"/>
  <c r="S85" i="31"/>
  <c r="L85" i="31"/>
  <c r="T85" i="31" s="1"/>
  <c r="K85" i="31"/>
  <c r="J85" i="31"/>
  <c r="I85" i="31"/>
  <c r="E85" i="31"/>
  <c r="D85" i="31"/>
  <c r="C85" i="31"/>
  <c r="B85" i="31"/>
  <c r="V84" i="31"/>
  <c r="L84" i="31"/>
  <c r="T84" i="31" s="1"/>
  <c r="K84" i="31"/>
  <c r="J84" i="31"/>
  <c r="I84" i="31"/>
  <c r="E84" i="31"/>
  <c r="S84" i="31" s="1"/>
  <c r="D84" i="31"/>
  <c r="C84" i="31"/>
  <c r="B84" i="31"/>
  <c r="V83" i="31"/>
  <c r="L83" i="31"/>
  <c r="T83" i="31" s="1"/>
  <c r="K83" i="31"/>
  <c r="J83" i="31"/>
  <c r="I83" i="31"/>
  <c r="E83" i="31"/>
  <c r="S83" i="31" s="1"/>
  <c r="D83" i="31"/>
  <c r="C83" i="31"/>
  <c r="B83" i="31"/>
  <c r="V82" i="31"/>
  <c r="S82" i="31"/>
  <c r="L82" i="31"/>
  <c r="T82" i="31" s="1"/>
  <c r="K82" i="31"/>
  <c r="J82" i="31"/>
  <c r="I82" i="31"/>
  <c r="E82" i="31"/>
  <c r="D82" i="31"/>
  <c r="C82" i="31"/>
  <c r="B82" i="31"/>
  <c r="V81" i="31"/>
  <c r="L81" i="31"/>
  <c r="T81" i="31" s="1"/>
  <c r="K81" i="31"/>
  <c r="J81" i="31"/>
  <c r="I81" i="31"/>
  <c r="E81" i="31"/>
  <c r="S81" i="31" s="1"/>
  <c r="D81" i="31"/>
  <c r="C81" i="31"/>
  <c r="B81" i="31"/>
  <c r="V80" i="31"/>
  <c r="L80" i="31"/>
  <c r="T80" i="31" s="1"/>
  <c r="K80" i="31"/>
  <c r="J80" i="31"/>
  <c r="I80" i="31"/>
  <c r="E80" i="31"/>
  <c r="S80" i="31" s="1"/>
  <c r="D80" i="31"/>
  <c r="C80" i="31"/>
  <c r="B80" i="31"/>
  <c r="V79" i="31"/>
  <c r="L79" i="31"/>
  <c r="T79" i="31" s="1"/>
  <c r="K79" i="31"/>
  <c r="J79" i="31"/>
  <c r="I79" i="31"/>
  <c r="E79" i="31"/>
  <c r="S79" i="31" s="1"/>
  <c r="D79" i="31"/>
  <c r="C79" i="31"/>
  <c r="B79" i="31"/>
  <c r="V78" i="31"/>
  <c r="L78" i="31"/>
  <c r="T78" i="31" s="1"/>
  <c r="K78" i="31"/>
  <c r="J78" i="31"/>
  <c r="I78" i="31"/>
  <c r="E78" i="31"/>
  <c r="S78" i="31" s="1"/>
  <c r="D78" i="31"/>
  <c r="C78" i="31"/>
  <c r="B78" i="31"/>
  <c r="V77" i="31"/>
  <c r="L77" i="31"/>
  <c r="T77" i="31" s="1"/>
  <c r="K77" i="31"/>
  <c r="J77" i="31"/>
  <c r="I77" i="31"/>
  <c r="E77" i="31"/>
  <c r="S77" i="31" s="1"/>
  <c r="D77" i="31"/>
  <c r="C77" i="31"/>
  <c r="B77" i="31"/>
  <c r="V76" i="31"/>
  <c r="L76" i="31"/>
  <c r="T76" i="31" s="1"/>
  <c r="K76" i="31"/>
  <c r="J76" i="31"/>
  <c r="I76" i="31"/>
  <c r="E76" i="31"/>
  <c r="S76" i="31" s="1"/>
  <c r="D76" i="31"/>
  <c r="C76" i="31"/>
  <c r="B76" i="31"/>
  <c r="V75" i="31"/>
  <c r="L75" i="31"/>
  <c r="T75" i="31" s="1"/>
  <c r="K75" i="31"/>
  <c r="J75" i="31"/>
  <c r="I75" i="31"/>
  <c r="E75" i="31"/>
  <c r="S75" i="31" s="1"/>
  <c r="D75" i="31"/>
  <c r="C75" i="31"/>
  <c r="B75" i="31"/>
  <c r="V74" i="31"/>
  <c r="L74" i="31"/>
  <c r="T74" i="31" s="1"/>
  <c r="K74" i="31"/>
  <c r="J74" i="31"/>
  <c r="I74" i="31"/>
  <c r="E74" i="31"/>
  <c r="S74" i="31" s="1"/>
  <c r="D74" i="31"/>
  <c r="C74" i="31"/>
  <c r="B74" i="31"/>
  <c r="V73" i="31"/>
  <c r="L73" i="31"/>
  <c r="T73" i="31" s="1"/>
  <c r="K73" i="31"/>
  <c r="J73" i="31"/>
  <c r="I73" i="31"/>
  <c r="E73" i="31"/>
  <c r="S73" i="31" s="1"/>
  <c r="D73" i="31"/>
  <c r="C73" i="31"/>
  <c r="B73" i="31"/>
  <c r="V72" i="31"/>
  <c r="L72" i="31"/>
  <c r="T72" i="31" s="1"/>
  <c r="K72" i="31"/>
  <c r="J72" i="31"/>
  <c r="I72" i="31"/>
  <c r="E72" i="31"/>
  <c r="S72" i="31" s="1"/>
  <c r="D72" i="31"/>
  <c r="C72" i="31"/>
  <c r="B72" i="31"/>
  <c r="V71" i="31"/>
  <c r="L71" i="31"/>
  <c r="T71" i="31" s="1"/>
  <c r="K71" i="31"/>
  <c r="J71" i="31"/>
  <c r="I71" i="31"/>
  <c r="E71" i="31"/>
  <c r="S71" i="31" s="1"/>
  <c r="D71" i="31"/>
  <c r="C71" i="31"/>
  <c r="B71" i="31"/>
  <c r="V70" i="31"/>
  <c r="L70" i="31"/>
  <c r="T70" i="31" s="1"/>
  <c r="K70" i="31"/>
  <c r="J70" i="31"/>
  <c r="I70" i="31"/>
  <c r="E70" i="31"/>
  <c r="S70" i="31" s="1"/>
  <c r="D70" i="31"/>
  <c r="C70" i="31"/>
  <c r="B70" i="31"/>
  <c r="V69" i="31"/>
  <c r="L69" i="31"/>
  <c r="T69" i="31" s="1"/>
  <c r="K69" i="31"/>
  <c r="J69" i="31"/>
  <c r="I69" i="31"/>
  <c r="E69" i="31"/>
  <c r="S69" i="31" s="1"/>
  <c r="D69" i="31"/>
  <c r="C69" i="31"/>
  <c r="B69" i="31"/>
  <c r="V68" i="31"/>
  <c r="L68" i="31"/>
  <c r="T68" i="31" s="1"/>
  <c r="K68" i="31"/>
  <c r="J68" i="31"/>
  <c r="I68" i="31"/>
  <c r="E68" i="31"/>
  <c r="S68" i="31" s="1"/>
  <c r="D68" i="31"/>
  <c r="C68" i="31"/>
  <c r="B68" i="31"/>
  <c r="V67" i="31"/>
  <c r="L67" i="31"/>
  <c r="T67" i="31" s="1"/>
  <c r="K67" i="31"/>
  <c r="J67" i="31"/>
  <c r="I67" i="31"/>
  <c r="E67" i="31"/>
  <c r="S67" i="31" s="1"/>
  <c r="D67" i="31"/>
  <c r="C67" i="31"/>
  <c r="B67" i="31"/>
  <c r="V66" i="31"/>
  <c r="L66" i="31"/>
  <c r="T66" i="31" s="1"/>
  <c r="K66" i="31"/>
  <c r="J66" i="31"/>
  <c r="I66" i="31"/>
  <c r="E66" i="31"/>
  <c r="S66" i="31" s="1"/>
  <c r="D66" i="31"/>
  <c r="C66" i="31"/>
  <c r="B66" i="31"/>
  <c r="V65" i="31"/>
  <c r="L65" i="31"/>
  <c r="T65" i="31" s="1"/>
  <c r="K65" i="31"/>
  <c r="J65" i="31"/>
  <c r="I65" i="31"/>
  <c r="E65" i="31"/>
  <c r="S65" i="31" s="1"/>
  <c r="D65" i="31"/>
  <c r="C65" i="31"/>
  <c r="B65" i="31"/>
  <c r="V64" i="31"/>
  <c r="L64" i="31"/>
  <c r="T64" i="31" s="1"/>
  <c r="K64" i="31"/>
  <c r="J64" i="31"/>
  <c r="I64" i="31"/>
  <c r="E64" i="31"/>
  <c r="S64" i="31" s="1"/>
  <c r="D64" i="31"/>
  <c r="C64" i="31"/>
  <c r="B64" i="31"/>
  <c r="V63" i="31"/>
  <c r="L63" i="31"/>
  <c r="T63" i="31" s="1"/>
  <c r="K63" i="31"/>
  <c r="J63" i="31"/>
  <c r="I63" i="31"/>
  <c r="E63" i="31"/>
  <c r="S63" i="31" s="1"/>
  <c r="D63" i="31"/>
  <c r="C63" i="31"/>
  <c r="B63" i="31"/>
  <c r="V62" i="31"/>
  <c r="L62" i="31"/>
  <c r="T62" i="31" s="1"/>
  <c r="K62" i="31"/>
  <c r="J62" i="31"/>
  <c r="I62" i="31"/>
  <c r="E62" i="31"/>
  <c r="S62" i="31" s="1"/>
  <c r="D62" i="31"/>
  <c r="C62" i="31"/>
  <c r="B62" i="31"/>
  <c r="V61" i="31"/>
  <c r="L61" i="31"/>
  <c r="T61" i="31" s="1"/>
  <c r="K61" i="31"/>
  <c r="J61" i="31"/>
  <c r="I61" i="31"/>
  <c r="E61" i="31"/>
  <c r="S61" i="31" s="1"/>
  <c r="D61" i="31"/>
  <c r="C61" i="31"/>
  <c r="B61" i="31"/>
  <c r="V60" i="31"/>
  <c r="L60" i="31"/>
  <c r="T60" i="31" s="1"/>
  <c r="K60" i="31"/>
  <c r="J60" i="31"/>
  <c r="I60" i="31"/>
  <c r="E60" i="31"/>
  <c r="S60" i="31" s="1"/>
  <c r="D60" i="31"/>
  <c r="C60" i="31"/>
  <c r="B60" i="31"/>
  <c r="V59" i="31"/>
  <c r="L59" i="31"/>
  <c r="T59" i="31" s="1"/>
  <c r="K59" i="31"/>
  <c r="J59" i="31"/>
  <c r="I59" i="31"/>
  <c r="E59" i="31"/>
  <c r="S59" i="31" s="1"/>
  <c r="D59" i="31"/>
  <c r="C59" i="31"/>
  <c r="B59" i="31"/>
  <c r="V58" i="31"/>
  <c r="L58" i="31"/>
  <c r="T58" i="31" s="1"/>
  <c r="K58" i="31"/>
  <c r="J58" i="31"/>
  <c r="I58" i="31"/>
  <c r="E58" i="31"/>
  <c r="S58" i="31" s="1"/>
  <c r="D58" i="31"/>
  <c r="C58" i="31"/>
  <c r="B58" i="31"/>
  <c r="V57" i="31"/>
  <c r="L57" i="31"/>
  <c r="T57" i="31" s="1"/>
  <c r="K57" i="31"/>
  <c r="J57" i="31"/>
  <c r="I57" i="31"/>
  <c r="E57" i="31"/>
  <c r="S57" i="31" s="1"/>
  <c r="D57" i="31"/>
  <c r="C57" i="31"/>
  <c r="B57" i="31"/>
  <c r="V56" i="31"/>
  <c r="L56" i="31"/>
  <c r="T56" i="31" s="1"/>
  <c r="K56" i="31"/>
  <c r="J56" i="31"/>
  <c r="I56" i="31"/>
  <c r="E56" i="31"/>
  <c r="S56" i="31" s="1"/>
  <c r="D56" i="31"/>
  <c r="C56" i="31"/>
  <c r="B56" i="31"/>
  <c r="V55" i="31"/>
  <c r="L55" i="31"/>
  <c r="T55" i="31" s="1"/>
  <c r="K55" i="31"/>
  <c r="J55" i="31"/>
  <c r="I55" i="31"/>
  <c r="E55" i="31"/>
  <c r="S55" i="31" s="1"/>
  <c r="D55" i="31"/>
  <c r="C55" i="31"/>
  <c r="B55" i="31"/>
  <c r="V54" i="31"/>
  <c r="L54" i="31"/>
  <c r="T54" i="31" s="1"/>
  <c r="K54" i="31"/>
  <c r="J54" i="31"/>
  <c r="I54" i="31"/>
  <c r="E54" i="31"/>
  <c r="S54" i="31" s="1"/>
  <c r="D54" i="31"/>
  <c r="C54" i="31"/>
  <c r="B54" i="31"/>
  <c r="V53" i="31"/>
  <c r="L53" i="31"/>
  <c r="T53" i="31" s="1"/>
  <c r="K53" i="31"/>
  <c r="J53" i="31"/>
  <c r="I53" i="31"/>
  <c r="E53" i="31"/>
  <c r="S53" i="31" s="1"/>
  <c r="D53" i="31"/>
  <c r="C53" i="31"/>
  <c r="B53" i="31"/>
  <c r="V52" i="31"/>
  <c r="L52" i="31"/>
  <c r="T52" i="31" s="1"/>
  <c r="K52" i="31"/>
  <c r="J52" i="31"/>
  <c r="I52" i="31"/>
  <c r="E52" i="31"/>
  <c r="S52" i="31" s="1"/>
  <c r="D52" i="31"/>
  <c r="C52" i="31"/>
  <c r="B52" i="31"/>
  <c r="V51" i="31"/>
  <c r="L51" i="31"/>
  <c r="T51" i="31" s="1"/>
  <c r="K51" i="31"/>
  <c r="J51" i="31"/>
  <c r="I51" i="31"/>
  <c r="E51" i="31"/>
  <c r="S51" i="31" s="1"/>
  <c r="D51" i="31"/>
  <c r="C51" i="31"/>
  <c r="B51" i="31"/>
  <c r="V50" i="31"/>
  <c r="L50" i="31"/>
  <c r="T50" i="31" s="1"/>
  <c r="K50" i="31"/>
  <c r="J50" i="31"/>
  <c r="I50" i="31"/>
  <c r="E50" i="31"/>
  <c r="S50" i="31" s="1"/>
  <c r="D50" i="31"/>
  <c r="C50" i="31"/>
  <c r="B50" i="31"/>
  <c r="V49" i="31"/>
  <c r="L49" i="31"/>
  <c r="T49" i="31" s="1"/>
  <c r="K49" i="31"/>
  <c r="J49" i="31"/>
  <c r="I49" i="31"/>
  <c r="E49" i="31"/>
  <c r="S49" i="31" s="1"/>
  <c r="D49" i="31"/>
  <c r="C49" i="31"/>
  <c r="B49" i="31"/>
  <c r="V48" i="31"/>
  <c r="L48" i="31"/>
  <c r="T48" i="31" s="1"/>
  <c r="K48" i="31"/>
  <c r="J48" i="31"/>
  <c r="I48" i="31"/>
  <c r="E48" i="31"/>
  <c r="S48" i="31" s="1"/>
  <c r="D48" i="31"/>
  <c r="C48" i="31"/>
  <c r="B48" i="31"/>
  <c r="V47" i="31"/>
  <c r="L47" i="31"/>
  <c r="T47" i="31" s="1"/>
  <c r="K47" i="31"/>
  <c r="J47" i="31"/>
  <c r="I47" i="31"/>
  <c r="E47" i="31"/>
  <c r="S47" i="31" s="1"/>
  <c r="D47" i="31"/>
  <c r="C47" i="31"/>
  <c r="B47" i="31"/>
  <c r="V46" i="31"/>
  <c r="L46" i="31"/>
  <c r="T46" i="31" s="1"/>
  <c r="K46" i="31"/>
  <c r="J46" i="31"/>
  <c r="I46" i="31"/>
  <c r="E46" i="31"/>
  <c r="S46" i="31" s="1"/>
  <c r="D46" i="31"/>
  <c r="C46" i="31"/>
  <c r="B46" i="31"/>
  <c r="V45" i="31"/>
  <c r="L45" i="31"/>
  <c r="T45" i="31" s="1"/>
  <c r="K45" i="31"/>
  <c r="J45" i="31"/>
  <c r="I45" i="31"/>
  <c r="E45" i="31"/>
  <c r="S45" i="31" s="1"/>
  <c r="D45" i="31"/>
  <c r="C45" i="31"/>
  <c r="B45" i="31"/>
  <c r="V44" i="31"/>
  <c r="L44" i="31"/>
  <c r="T44" i="31" s="1"/>
  <c r="K44" i="31"/>
  <c r="J44" i="31"/>
  <c r="I44" i="31"/>
  <c r="E44" i="31"/>
  <c r="S44" i="31" s="1"/>
  <c r="D44" i="31"/>
  <c r="C44" i="31"/>
  <c r="B44" i="31"/>
  <c r="V43" i="31"/>
  <c r="L43" i="31"/>
  <c r="T43" i="31" s="1"/>
  <c r="K43" i="31"/>
  <c r="J43" i="31"/>
  <c r="I43" i="31"/>
  <c r="E43" i="31"/>
  <c r="S43" i="31" s="1"/>
  <c r="D43" i="31"/>
  <c r="C43" i="31"/>
  <c r="B43" i="31"/>
  <c r="V42" i="31"/>
  <c r="L42" i="31"/>
  <c r="T42" i="31" s="1"/>
  <c r="K42" i="31"/>
  <c r="J42" i="31"/>
  <c r="I42" i="31"/>
  <c r="E42" i="31"/>
  <c r="S42" i="31" s="1"/>
  <c r="D42" i="31"/>
  <c r="C42" i="31"/>
  <c r="B42" i="31"/>
  <c r="V41" i="31"/>
  <c r="T41" i="31"/>
  <c r="L41" i="31"/>
  <c r="K41" i="31"/>
  <c r="J41" i="31"/>
  <c r="I41" i="31"/>
  <c r="E41" i="31"/>
  <c r="S41" i="31" s="1"/>
  <c r="D41" i="31"/>
  <c r="C41" i="31"/>
  <c r="B41" i="31"/>
  <c r="V40" i="31"/>
  <c r="L40" i="31"/>
  <c r="T40" i="31" s="1"/>
  <c r="K40" i="31"/>
  <c r="J40" i="31"/>
  <c r="I40" i="31"/>
  <c r="E40" i="31"/>
  <c r="S40" i="31" s="1"/>
  <c r="D40" i="31"/>
  <c r="C40" i="31"/>
  <c r="B40" i="31"/>
  <c r="V39" i="31"/>
  <c r="L39" i="31"/>
  <c r="T39" i="31" s="1"/>
  <c r="K39" i="31"/>
  <c r="J39" i="31"/>
  <c r="I39" i="31"/>
  <c r="E39" i="31"/>
  <c r="S39" i="31" s="1"/>
  <c r="D39" i="31"/>
  <c r="C39" i="31"/>
  <c r="B39" i="31"/>
  <c r="V38" i="31"/>
  <c r="L38" i="31"/>
  <c r="T38" i="31" s="1"/>
  <c r="K38" i="31"/>
  <c r="J38" i="31"/>
  <c r="I38" i="31"/>
  <c r="E38" i="31"/>
  <c r="S38" i="31" s="1"/>
  <c r="D38" i="31"/>
  <c r="C38" i="31"/>
  <c r="B38" i="31"/>
  <c r="V37" i="31"/>
  <c r="L37" i="31"/>
  <c r="T37" i="31" s="1"/>
  <c r="K37" i="31"/>
  <c r="J37" i="31"/>
  <c r="I37" i="31"/>
  <c r="E37" i="31"/>
  <c r="S37" i="31" s="1"/>
  <c r="D37" i="31"/>
  <c r="C37" i="31"/>
  <c r="B37" i="31"/>
  <c r="V36" i="31"/>
  <c r="L36" i="31"/>
  <c r="T36" i="31" s="1"/>
  <c r="K36" i="31"/>
  <c r="J36" i="31"/>
  <c r="I36" i="31"/>
  <c r="E36" i="31"/>
  <c r="S36" i="31" s="1"/>
  <c r="D36" i="31"/>
  <c r="C36" i="31"/>
  <c r="B36" i="31"/>
  <c r="V35" i="31"/>
  <c r="T35" i="31"/>
  <c r="L35" i="31"/>
  <c r="K35" i="31"/>
  <c r="J35" i="31"/>
  <c r="I35" i="31"/>
  <c r="E35" i="31"/>
  <c r="S35" i="31" s="1"/>
  <c r="D35" i="31"/>
  <c r="C35" i="31"/>
  <c r="B35" i="31"/>
  <c r="V34" i="31"/>
  <c r="T34" i="31"/>
  <c r="L34" i="31"/>
  <c r="K34" i="31"/>
  <c r="J34" i="31"/>
  <c r="I34" i="31"/>
  <c r="E34" i="31"/>
  <c r="S34" i="31" s="1"/>
  <c r="D34" i="31"/>
  <c r="C34" i="31"/>
  <c r="B34" i="31"/>
  <c r="V33" i="31"/>
  <c r="L33" i="31"/>
  <c r="T33" i="31" s="1"/>
  <c r="K33" i="31"/>
  <c r="J33" i="31"/>
  <c r="I33" i="31"/>
  <c r="E33" i="31"/>
  <c r="S33" i="31" s="1"/>
  <c r="D33" i="31"/>
  <c r="C33" i="31"/>
  <c r="B33" i="31"/>
  <c r="V32" i="31"/>
  <c r="L32" i="31"/>
  <c r="T32" i="31" s="1"/>
  <c r="K32" i="31"/>
  <c r="J32" i="31"/>
  <c r="I32" i="31"/>
  <c r="E32" i="31"/>
  <c r="S32" i="31" s="1"/>
  <c r="D32" i="31"/>
  <c r="C32" i="31"/>
  <c r="B32" i="31"/>
  <c r="V31" i="31"/>
  <c r="L31" i="31"/>
  <c r="T31" i="31" s="1"/>
  <c r="K31" i="31"/>
  <c r="J31" i="31"/>
  <c r="I31" i="31"/>
  <c r="E31" i="31"/>
  <c r="S31" i="31" s="1"/>
  <c r="D31" i="31"/>
  <c r="C31" i="31"/>
  <c r="B31" i="31"/>
  <c r="V30" i="31"/>
  <c r="L30" i="31"/>
  <c r="T30" i="31" s="1"/>
  <c r="K30" i="31"/>
  <c r="J30" i="31"/>
  <c r="I30" i="31"/>
  <c r="E30" i="31"/>
  <c r="S30" i="31" s="1"/>
  <c r="D30" i="31"/>
  <c r="C30" i="31"/>
  <c r="B30" i="31"/>
  <c r="V29" i="31"/>
  <c r="L29" i="31"/>
  <c r="T29" i="31" s="1"/>
  <c r="K29" i="31"/>
  <c r="J29" i="31"/>
  <c r="I29" i="31"/>
  <c r="E29" i="31"/>
  <c r="S29" i="31" s="1"/>
  <c r="D29" i="31"/>
  <c r="C29" i="31"/>
  <c r="B29" i="31"/>
  <c r="V28" i="31"/>
  <c r="L28" i="31"/>
  <c r="T28" i="31" s="1"/>
  <c r="K28" i="31"/>
  <c r="J28" i="31"/>
  <c r="I28" i="31"/>
  <c r="E28" i="31"/>
  <c r="S28" i="31" s="1"/>
  <c r="D28" i="31"/>
  <c r="C28" i="31"/>
  <c r="B28" i="31"/>
  <c r="V27" i="31"/>
  <c r="L27" i="31"/>
  <c r="T27" i="31" s="1"/>
  <c r="K27" i="31"/>
  <c r="J27" i="31"/>
  <c r="I27" i="31"/>
  <c r="E27" i="31"/>
  <c r="S27" i="31" s="1"/>
  <c r="D27" i="31"/>
  <c r="C27" i="31"/>
  <c r="B27" i="31"/>
  <c r="V26" i="31"/>
  <c r="L26" i="31"/>
  <c r="T26" i="31" s="1"/>
  <c r="K26" i="31"/>
  <c r="J26" i="31"/>
  <c r="I26" i="31"/>
  <c r="E26" i="31"/>
  <c r="S26" i="31" s="1"/>
  <c r="D26" i="31"/>
  <c r="C26" i="31"/>
  <c r="B26" i="31"/>
  <c r="V25" i="31"/>
  <c r="L25" i="31"/>
  <c r="T25" i="31" s="1"/>
  <c r="K25" i="31"/>
  <c r="J25" i="31"/>
  <c r="I25" i="31"/>
  <c r="E25" i="31"/>
  <c r="S25" i="31" s="1"/>
  <c r="D25" i="31"/>
  <c r="C25" i="31"/>
  <c r="B25" i="31"/>
  <c r="V24" i="31"/>
  <c r="L24" i="31"/>
  <c r="T24" i="31" s="1"/>
  <c r="K24" i="31"/>
  <c r="J24" i="31"/>
  <c r="I24" i="31"/>
  <c r="E24" i="31"/>
  <c r="S24" i="31" s="1"/>
  <c r="D24" i="31"/>
  <c r="C24" i="31"/>
  <c r="B24" i="31"/>
  <c r="V23" i="31"/>
  <c r="L23" i="31"/>
  <c r="T23" i="31" s="1"/>
  <c r="K23" i="31"/>
  <c r="J23" i="31"/>
  <c r="I23" i="31"/>
  <c r="E23" i="31"/>
  <c r="S23" i="31" s="1"/>
  <c r="D23" i="31"/>
  <c r="C23" i="31"/>
  <c r="B23" i="31"/>
  <c r="V22" i="31"/>
  <c r="T22" i="31"/>
  <c r="L22" i="31"/>
  <c r="K22" i="31"/>
  <c r="J22" i="31"/>
  <c r="I22" i="31"/>
  <c r="E22" i="31"/>
  <c r="S22" i="31" s="1"/>
  <c r="D22" i="31"/>
  <c r="C22" i="31"/>
  <c r="B22" i="31"/>
  <c r="V21" i="31"/>
  <c r="S21" i="31"/>
  <c r="L21" i="31"/>
  <c r="T21" i="31" s="1"/>
  <c r="K21" i="31"/>
  <c r="J21" i="31"/>
  <c r="I21" i="31"/>
  <c r="E21" i="31"/>
  <c r="D21" i="31"/>
  <c r="C21" i="31"/>
  <c r="B21" i="31"/>
  <c r="V20" i="31"/>
  <c r="L20" i="31"/>
  <c r="T20" i="31" s="1"/>
  <c r="K20" i="31"/>
  <c r="J20" i="31"/>
  <c r="I20" i="31"/>
  <c r="E20" i="31"/>
  <c r="S20" i="31" s="1"/>
  <c r="D20" i="31"/>
  <c r="C20" i="31"/>
  <c r="B20" i="31"/>
  <c r="V19" i="31"/>
  <c r="L19" i="31"/>
  <c r="T19" i="31" s="1"/>
  <c r="K19" i="31"/>
  <c r="J19" i="31"/>
  <c r="I19" i="31"/>
  <c r="E19" i="31"/>
  <c r="S19" i="31" s="1"/>
  <c r="D19" i="31"/>
  <c r="C19" i="31"/>
  <c r="B19" i="31"/>
  <c r="V18" i="31"/>
  <c r="L18" i="31"/>
  <c r="T18" i="31" s="1"/>
  <c r="K18" i="31"/>
  <c r="J18" i="31"/>
  <c r="I18" i="31"/>
  <c r="E18" i="31"/>
  <c r="S18" i="31" s="1"/>
  <c r="D18" i="31"/>
  <c r="C18" i="31"/>
  <c r="B18" i="31"/>
  <c r="V17" i="31"/>
  <c r="L17" i="31"/>
  <c r="T17" i="31" s="1"/>
  <c r="K17" i="31"/>
  <c r="J17" i="31"/>
  <c r="I17" i="31"/>
  <c r="E17" i="31"/>
  <c r="S17" i="31" s="1"/>
  <c r="D17" i="31"/>
  <c r="C17" i="31"/>
  <c r="B17" i="31"/>
  <c r="V16" i="31"/>
  <c r="L16" i="31"/>
  <c r="T16" i="31" s="1"/>
  <c r="K16" i="31"/>
  <c r="J16" i="31"/>
  <c r="I16" i="31"/>
  <c r="E16" i="31"/>
  <c r="S16" i="31" s="1"/>
  <c r="D16" i="31"/>
  <c r="C16" i="31"/>
  <c r="B16" i="31"/>
  <c r="V15" i="31"/>
  <c r="L15" i="31"/>
  <c r="T15" i="31" s="1"/>
  <c r="K15" i="31"/>
  <c r="J15" i="31"/>
  <c r="I15" i="31"/>
  <c r="E15" i="31"/>
  <c r="S15" i="31" s="1"/>
  <c r="D15" i="31"/>
  <c r="C15" i="31"/>
  <c r="B15" i="31"/>
  <c r="V14" i="31"/>
  <c r="L14" i="31"/>
  <c r="T14" i="31" s="1"/>
  <c r="K14" i="31"/>
  <c r="J14" i="31"/>
  <c r="I14" i="31"/>
  <c r="E14" i="31"/>
  <c r="S14" i="31" s="1"/>
  <c r="D14" i="31"/>
  <c r="C14" i="31"/>
  <c r="B14" i="31"/>
  <c r="V13" i="31"/>
  <c r="K13" i="31"/>
  <c r="J13" i="31"/>
  <c r="I13" i="31"/>
  <c r="E13" i="31"/>
  <c r="S13" i="31" s="1"/>
  <c r="D13" i="31"/>
  <c r="C13" i="31"/>
  <c r="B13" i="31"/>
  <c r="V12" i="31"/>
  <c r="L12" i="31"/>
  <c r="T12" i="31" s="1"/>
  <c r="K12" i="31"/>
  <c r="J12" i="31"/>
  <c r="I12" i="31"/>
  <c r="E12" i="31"/>
  <c r="S12" i="31" s="1"/>
  <c r="D12" i="31"/>
  <c r="C12" i="31"/>
  <c r="B12" i="31"/>
  <c r="V11" i="31"/>
  <c r="K11" i="31"/>
  <c r="J11" i="31"/>
  <c r="I11" i="31"/>
  <c r="E11" i="31"/>
  <c r="S11" i="31" s="1"/>
  <c r="D11" i="31"/>
  <c r="C11" i="31"/>
  <c r="B11" i="31"/>
  <c r="V10" i="31"/>
  <c r="K10" i="31"/>
  <c r="J10" i="31"/>
  <c r="I10" i="31"/>
  <c r="E10" i="31"/>
  <c r="S10" i="31" s="1"/>
  <c r="D10" i="31"/>
  <c r="C10" i="31"/>
  <c r="B10" i="31"/>
  <c r="K9" i="31"/>
  <c r="J9" i="31"/>
  <c r="I9" i="31"/>
  <c r="E9" i="31"/>
  <c r="S9" i="31" s="1"/>
  <c r="D9" i="31"/>
  <c r="C9" i="31"/>
  <c r="B9" i="31"/>
  <c r="Z9" i="31" s="1"/>
  <c r="K8" i="31"/>
  <c r="J8" i="31"/>
  <c r="I8" i="31"/>
  <c r="E8" i="31"/>
  <c r="S8" i="31" s="1"/>
  <c r="D8" i="31"/>
  <c r="C8" i="31"/>
  <c r="B8" i="31"/>
  <c r="Z8" i="31" s="1"/>
  <c r="K7" i="31"/>
  <c r="J7" i="31"/>
  <c r="I7" i="31"/>
  <c r="E7" i="31"/>
  <c r="S7" i="31" s="1"/>
  <c r="C7" i="31"/>
  <c r="B7" i="31"/>
  <c r="Z7" i="31" s="1"/>
  <c r="Z6" i="31" s="1"/>
  <c r="T4" i="31" s="1"/>
  <c r="B17" i="21" s="1"/>
  <c r="G53" i="21"/>
  <c r="E11" i="21"/>
  <c r="E10" i="21"/>
  <c r="I507" i="35"/>
  <c r="J506" i="35"/>
  <c r="J505" i="35"/>
  <c r="J504" i="35"/>
  <c r="J503" i="35"/>
  <c r="J502" i="35"/>
  <c r="J501" i="35"/>
  <c r="J500" i="35"/>
  <c r="J499" i="35"/>
  <c r="J498" i="35"/>
  <c r="J497" i="35"/>
  <c r="J496" i="35"/>
  <c r="J495" i="35"/>
  <c r="J494" i="35"/>
  <c r="J493" i="35"/>
  <c r="J492" i="35"/>
  <c r="J491" i="35"/>
  <c r="J490" i="35"/>
  <c r="J489" i="35"/>
  <c r="J488" i="35"/>
  <c r="J487" i="35"/>
  <c r="J486" i="35"/>
  <c r="J485" i="35"/>
  <c r="J484" i="35"/>
  <c r="J483" i="35"/>
  <c r="J482" i="35"/>
  <c r="J481" i="35"/>
  <c r="J480" i="35"/>
  <c r="J479" i="35"/>
  <c r="J478" i="35"/>
  <c r="J477" i="35"/>
  <c r="J476" i="35"/>
  <c r="J475" i="35"/>
  <c r="J474" i="35"/>
  <c r="J473" i="35"/>
  <c r="J472" i="35"/>
  <c r="J471" i="35"/>
  <c r="J470" i="35"/>
  <c r="J469" i="35"/>
  <c r="J468" i="35"/>
  <c r="J467" i="35"/>
  <c r="J466" i="35"/>
  <c r="J465" i="35"/>
  <c r="J464" i="35"/>
  <c r="J463" i="35"/>
  <c r="J462" i="35"/>
  <c r="J461" i="35"/>
  <c r="J460" i="35"/>
  <c r="J459" i="35"/>
  <c r="J458" i="35"/>
  <c r="J457" i="35"/>
  <c r="J456" i="35"/>
  <c r="J455" i="35"/>
  <c r="J454" i="35"/>
  <c r="J453" i="35"/>
  <c r="J452" i="35"/>
  <c r="J451" i="35"/>
  <c r="J450" i="35"/>
  <c r="J449" i="35"/>
  <c r="J448" i="35"/>
  <c r="J447" i="35"/>
  <c r="J446" i="35"/>
  <c r="J445" i="35"/>
  <c r="J444" i="35"/>
  <c r="J443" i="35"/>
  <c r="J442" i="35"/>
  <c r="J441" i="35"/>
  <c r="J440" i="35"/>
  <c r="J439" i="35"/>
  <c r="J438" i="35"/>
  <c r="J437" i="35"/>
  <c r="J436" i="35"/>
  <c r="J435" i="35"/>
  <c r="J434" i="35"/>
  <c r="J433" i="35"/>
  <c r="J432" i="35"/>
  <c r="J431" i="35"/>
  <c r="J430" i="35"/>
  <c r="J429" i="35"/>
  <c r="J428" i="35"/>
  <c r="J427" i="35"/>
  <c r="J426" i="35"/>
  <c r="J425" i="35"/>
  <c r="J424" i="35"/>
  <c r="J423" i="35"/>
  <c r="J422" i="35"/>
  <c r="J421" i="35"/>
  <c r="J420" i="35"/>
  <c r="J419" i="35"/>
  <c r="J418" i="35"/>
  <c r="J417" i="35"/>
  <c r="J416" i="35"/>
  <c r="J415" i="35"/>
  <c r="J414" i="35"/>
  <c r="J413" i="35"/>
  <c r="J412" i="35"/>
  <c r="J411" i="35"/>
  <c r="J410" i="35"/>
  <c r="J409" i="35"/>
  <c r="J408" i="35"/>
  <c r="J407" i="35"/>
  <c r="J406" i="35"/>
  <c r="J405" i="35"/>
  <c r="J404" i="35"/>
  <c r="J403" i="35"/>
  <c r="J402" i="35"/>
  <c r="J401" i="35"/>
  <c r="J400" i="35"/>
  <c r="J399" i="35"/>
  <c r="J398" i="35"/>
  <c r="J397" i="35"/>
  <c r="J396" i="35"/>
  <c r="J395" i="35"/>
  <c r="J394" i="35"/>
  <c r="J393" i="35"/>
  <c r="J392" i="35"/>
  <c r="J391" i="35"/>
  <c r="J390" i="35"/>
  <c r="J389" i="35"/>
  <c r="J388" i="35"/>
  <c r="J387" i="35"/>
  <c r="J386" i="35"/>
  <c r="J385" i="35"/>
  <c r="J384" i="35"/>
  <c r="J383" i="35"/>
  <c r="J382" i="35"/>
  <c r="J381" i="35"/>
  <c r="J380" i="35"/>
  <c r="J379" i="35"/>
  <c r="J378" i="35"/>
  <c r="J377" i="35"/>
  <c r="J376" i="35"/>
  <c r="J375" i="35"/>
  <c r="J374" i="35"/>
  <c r="J373" i="35"/>
  <c r="J372" i="35"/>
  <c r="J371" i="35"/>
  <c r="J370" i="35"/>
  <c r="J369" i="35"/>
  <c r="J368" i="35"/>
  <c r="J367" i="35"/>
  <c r="J366" i="35"/>
  <c r="J365" i="35"/>
  <c r="J364" i="35"/>
  <c r="J363" i="35"/>
  <c r="J362" i="35"/>
  <c r="J361" i="35"/>
  <c r="J360" i="35"/>
  <c r="J359" i="35"/>
  <c r="J358" i="35"/>
  <c r="J357" i="35"/>
  <c r="J356" i="35"/>
  <c r="J355" i="35"/>
  <c r="J354" i="35"/>
  <c r="J353" i="35"/>
  <c r="J352" i="35"/>
  <c r="J351" i="35"/>
  <c r="J350" i="35"/>
  <c r="J349" i="35"/>
  <c r="J348" i="35"/>
  <c r="J347" i="35"/>
  <c r="J346" i="35"/>
  <c r="J345" i="35"/>
  <c r="J344" i="35"/>
  <c r="J343" i="35"/>
  <c r="J342" i="35"/>
  <c r="J341" i="35"/>
  <c r="J340" i="35"/>
  <c r="J339" i="35"/>
  <c r="J338" i="35"/>
  <c r="J337" i="35"/>
  <c r="J336" i="35"/>
  <c r="J335" i="35"/>
  <c r="J334" i="35"/>
  <c r="J333" i="35"/>
  <c r="J332" i="35"/>
  <c r="J331" i="35"/>
  <c r="J330" i="35"/>
  <c r="J329" i="35"/>
  <c r="J328" i="35"/>
  <c r="J327" i="35"/>
  <c r="J326" i="35"/>
  <c r="J325" i="35"/>
  <c r="J324" i="35"/>
  <c r="J323" i="35"/>
  <c r="J322" i="35"/>
  <c r="J321" i="35"/>
  <c r="J320" i="35"/>
  <c r="J319" i="35"/>
  <c r="J318" i="35"/>
  <c r="J317" i="35"/>
  <c r="J316" i="35"/>
  <c r="J315" i="35"/>
  <c r="J314" i="35"/>
  <c r="J313" i="35"/>
  <c r="J312" i="35"/>
  <c r="J311" i="35"/>
  <c r="J310" i="35"/>
  <c r="J309" i="35"/>
  <c r="J308" i="35"/>
  <c r="J307" i="35"/>
  <c r="J306" i="35"/>
  <c r="J305" i="35"/>
  <c r="J304" i="35"/>
  <c r="J303" i="35"/>
  <c r="J302" i="35"/>
  <c r="J301" i="35"/>
  <c r="J300" i="35"/>
  <c r="J299" i="35"/>
  <c r="J298" i="35"/>
  <c r="J297" i="35"/>
  <c r="J296" i="35"/>
  <c r="J295" i="35"/>
  <c r="J294" i="35"/>
  <c r="J293" i="35"/>
  <c r="J292" i="35"/>
  <c r="J291" i="35"/>
  <c r="J290" i="35"/>
  <c r="J289" i="35"/>
  <c r="J288" i="35"/>
  <c r="J287" i="35"/>
  <c r="J286" i="35"/>
  <c r="J285" i="35"/>
  <c r="J284" i="35"/>
  <c r="J283" i="35"/>
  <c r="J282" i="35"/>
  <c r="J281" i="35"/>
  <c r="J280" i="35"/>
  <c r="J279" i="35"/>
  <c r="J278" i="35"/>
  <c r="J277" i="35"/>
  <c r="J276" i="35"/>
  <c r="J275" i="35"/>
  <c r="J274" i="35"/>
  <c r="J273" i="35"/>
  <c r="J272" i="35"/>
  <c r="J271" i="35"/>
  <c r="J270" i="35"/>
  <c r="J269" i="35"/>
  <c r="J268" i="35"/>
  <c r="J267" i="35"/>
  <c r="J266" i="35"/>
  <c r="J265" i="35"/>
  <c r="J264" i="35"/>
  <c r="J263" i="35"/>
  <c r="J262" i="35"/>
  <c r="J261" i="35"/>
  <c r="J260" i="35"/>
  <c r="J259" i="35"/>
  <c r="J258" i="35"/>
  <c r="J257" i="35"/>
  <c r="J256" i="35"/>
  <c r="J255" i="35"/>
  <c r="J254" i="35"/>
  <c r="J253" i="35"/>
  <c r="J252" i="35"/>
  <c r="J251" i="35"/>
  <c r="J250" i="35"/>
  <c r="J249" i="35"/>
  <c r="J248" i="35"/>
  <c r="J247" i="35"/>
  <c r="J246" i="35"/>
  <c r="J245" i="35"/>
  <c r="J244" i="35"/>
  <c r="J243" i="35"/>
  <c r="J242" i="35"/>
  <c r="J241" i="35"/>
  <c r="J240" i="35"/>
  <c r="J239" i="35"/>
  <c r="J238" i="35"/>
  <c r="J237" i="35"/>
  <c r="J236" i="35"/>
  <c r="J235" i="35"/>
  <c r="J234" i="35"/>
  <c r="J233" i="35"/>
  <c r="J232" i="35"/>
  <c r="J231" i="35"/>
  <c r="J230" i="35"/>
  <c r="J229" i="35"/>
  <c r="J228" i="35"/>
  <c r="J227" i="35"/>
  <c r="J226" i="35"/>
  <c r="J225" i="35"/>
  <c r="J224" i="35"/>
  <c r="J223" i="35"/>
  <c r="J222" i="35"/>
  <c r="J221" i="35"/>
  <c r="J220" i="35"/>
  <c r="J219" i="35"/>
  <c r="J218" i="35"/>
  <c r="J217" i="35"/>
  <c r="J216" i="35"/>
  <c r="J215" i="35"/>
  <c r="J214" i="35"/>
  <c r="J213" i="35"/>
  <c r="J212" i="35"/>
  <c r="J211" i="35"/>
  <c r="J210" i="35"/>
  <c r="J209" i="35"/>
  <c r="J208" i="35"/>
  <c r="J207" i="35"/>
  <c r="J206" i="35"/>
  <c r="J205" i="35"/>
  <c r="J204" i="35"/>
  <c r="J203" i="35"/>
  <c r="J202" i="35"/>
  <c r="J201" i="35"/>
  <c r="J200" i="35"/>
  <c r="J199" i="35"/>
  <c r="J198" i="35"/>
  <c r="J197" i="35"/>
  <c r="J196" i="35"/>
  <c r="J195" i="35"/>
  <c r="J194" i="35"/>
  <c r="J193" i="35"/>
  <c r="J192" i="35"/>
  <c r="J191" i="35"/>
  <c r="J190" i="35"/>
  <c r="J189" i="35"/>
  <c r="J188" i="35"/>
  <c r="J187" i="35"/>
  <c r="J186" i="35"/>
  <c r="J185" i="35"/>
  <c r="J184" i="35"/>
  <c r="J183" i="35"/>
  <c r="J182" i="35"/>
  <c r="J181" i="35"/>
  <c r="J180" i="35"/>
  <c r="J179" i="35"/>
  <c r="J178" i="35"/>
  <c r="J177" i="35"/>
  <c r="J176" i="35"/>
  <c r="J175" i="35"/>
  <c r="J174" i="35"/>
  <c r="J173" i="35"/>
  <c r="J172" i="35"/>
  <c r="J171" i="35"/>
  <c r="J170" i="35"/>
  <c r="J169" i="35"/>
  <c r="J168" i="35"/>
  <c r="J167" i="35"/>
  <c r="J166" i="35"/>
  <c r="J165" i="35"/>
  <c r="J164" i="35"/>
  <c r="J163" i="35"/>
  <c r="J162" i="35"/>
  <c r="J161" i="35"/>
  <c r="J160" i="35"/>
  <c r="J159" i="35"/>
  <c r="J158" i="35"/>
  <c r="J157" i="35"/>
  <c r="J156" i="35"/>
  <c r="J155" i="35"/>
  <c r="J154" i="35"/>
  <c r="J153" i="35"/>
  <c r="J152" i="35"/>
  <c r="J151" i="35"/>
  <c r="J150" i="35"/>
  <c r="J149" i="35"/>
  <c r="J148" i="35"/>
  <c r="J147" i="35"/>
  <c r="J146" i="35"/>
  <c r="J145" i="35"/>
  <c r="J144" i="35"/>
  <c r="J143" i="35"/>
  <c r="J142" i="35"/>
  <c r="J141" i="35"/>
  <c r="J140" i="35"/>
  <c r="J139" i="35"/>
  <c r="J138" i="35"/>
  <c r="J137" i="35"/>
  <c r="J136" i="35"/>
  <c r="J135" i="35"/>
  <c r="J134" i="35"/>
  <c r="J133" i="35"/>
  <c r="J132" i="35"/>
  <c r="J131" i="35"/>
  <c r="J130" i="35"/>
  <c r="J129" i="35"/>
  <c r="J128" i="35"/>
  <c r="J127" i="35"/>
  <c r="J126" i="35"/>
  <c r="J125" i="35"/>
  <c r="J124" i="35"/>
  <c r="J123" i="35"/>
  <c r="J122" i="35"/>
  <c r="J121" i="35"/>
  <c r="J120" i="35"/>
  <c r="J119" i="35"/>
  <c r="J118" i="35"/>
  <c r="J117" i="35"/>
  <c r="J116" i="35"/>
  <c r="J115" i="35"/>
  <c r="J114" i="35"/>
  <c r="J113" i="35"/>
  <c r="J112" i="35"/>
  <c r="J111" i="35"/>
  <c r="J110" i="35"/>
  <c r="J109" i="35"/>
  <c r="J108" i="35"/>
  <c r="J107" i="35"/>
  <c r="J106" i="35"/>
  <c r="J105" i="35"/>
  <c r="J104" i="35"/>
  <c r="J103" i="35"/>
  <c r="J102" i="35"/>
  <c r="J101" i="35"/>
  <c r="J100" i="35"/>
  <c r="J99" i="35"/>
  <c r="J98" i="35"/>
  <c r="J97" i="35"/>
  <c r="J96" i="35"/>
  <c r="J95" i="35"/>
  <c r="J94" i="35"/>
  <c r="J93" i="35"/>
  <c r="J92" i="35"/>
  <c r="J91" i="35"/>
  <c r="J90" i="35"/>
  <c r="J89" i="35"/>
  <c r="J88" i="35"/>
  <c r="J87" i="35"/>
  <c r="J86" i="35"/>
  <c r="J85" i="35"/>
  <c r="J84" i="35"/>
  <c r="J83" i="35"/>
  <c r="J82" i="35"/>
  <c r="J81" i="35"/>
  <c r="J80" i="35"/>
  <c r="J79" i="35"/>
  <c r="J78" i="35"/>
  <c r="J77" i="35"/>
  <c r="J76" i="35"/>
  <c r="J75" i="35"/>
  <c r="J74" i="35"/>
  <c r="J73" i="35"/>
  <c r="J72" i="35"/>
  <c r="J71" i="35"/>
  <c r="J70" i="35"/>
  <c r="J69" i="35"/>
  <c r="J68" i="35"/>
  <c r="J6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J7" i="35"/>
  <c r="H506" i="28"/>
  <c r="H505" i="28"/>
  <c r="H504" i="28"/>
  <c r="H503" i="28"/>
  <c r="H502" i="28"/>
  <c r="M502" i="28" s="1"/>
  <c r="H501" i="28"/>
  <c r="H500" i="28"/>
  <c r="I500" i="28" s="1"/>
  <c r="H499" i="28"/>
  <c r="I499" i="28" s="1"/>
  <c r="H498" i="28"/>
  <c r="H497" i="28"/>
  <c r="I497" i="28" s="1"/>
  <c r="H496" i="28"/>
  <c r="H495" i="28"/>
  <c r="H494" i="28"/>
  <c r="H493" i="28"/>
  <c r="H492" i="28"/>
  <c r="I492" i="28" s="1"/>
  <c r="H491" i="28"/>
  <c r="I491" i="28" s="1"/>
  <c r="H490" i="28"/>
  <c r="H489" i="28"/>
  <c r="H488" i="28"/>
  <c r="H487" i="28"/>
  <c r="H486" i="28"/>
  <c r="H485" i="28"/>
  <c r="H484" i="28"/>
  <c r="I484" i="28" s="1"/>
  <c r="H483" i="28"/>
  <c r="I483" i="28" s="1"/>
  <c r="H482" i="28"/>
  <c r="H481" i="28"/>
  <c r="H480" i="28"/>
  <c r="I480" i="28" s="1"/>
  <c r="H479" i="28"/>
  <c r="H478" i="28"/>
  <c r="H477" i="28"/>
  <c r="H476" i="28"/>
  <c r="I476" i="28" s="1"/>
  <c r="H475" i="28"/>
  <c r="I475" i="28" s="1"/>
  <c r="H474" i="28"/>
  <c r="H473" i="28"/>
  <c r="H472" i="28"/>
  <c r="H471" i="28"/>
  <c r="H470" i="28"/>
  <c r="H469" i="28"/>
  <c r="H468" i="28"/>
  <c r="H467" i="28"/>
  <c r="H466" i="28"/>
  <c r="H465" i="28"/>
  <c r="H464" i="28"/>
  <c r="I464" i="28" s="1"/>
  <c r="H463" i="28"/>
  <c r="I463" i="28" s="1"/>
  <c r="M462" i="28"/>
  <c r="J462" i="28"/>
  <c r="L462" i="33" s="1"/>
  <c r="H462" i="28"/>
  <c r="H461" i="28"/>
  <c r="H460" i="28"/>
  <c r="I460" i="28" s="1"/>
  <c r="H459" i="28"/>
  <c r="H458" i="28"/>
  <c r="H457" i="28"/>
  <c r="H456" i="28"/>
  <c r="I456" i="28" s="1"/>
  <c r="H455" i="28"/>
  <c r="H454" i="28"/>
  <c r="I454" i="28" s="1"/>
  <c r="H453" i="28"/>
  <c r="H452" i="28"/>
  <c r="I452" i="28" s="1"/>
  <c r="H451" i="28"/>
  <c r="H450" i="28"/>
  <c r="H449" i="28"/>
  <c r="I449" i="28" s="1"/>
  <c r="H448" i="28"/>
  <c r="H447" i="28"/>
  <c r="H446" i="28"/>
  <c r="H445" i="28"/>
  <c r="H444" i="28"/>
  <c r="I444" i="28" s="1"/>
  <c r="O443" i="28"/>
  <c r="H443" i="28"/>
  <c r="H442" i="28"/>
  <c r="I442" i="28" s="1"/>
  <c r="H441" i="28"/>
  <c r="H440" i="28"/>
  <c r="H439" i="28"/>
  <c r="H438" i="28"/>
  <c r="I438" i="28" s="1"/>
  <c r="H437" i="28"/>
  <c r="I437" i="28" s="1"/>
  <c r="H436" i="28"/>
  <c r="H435" i="28"/>
  <c r="H434" i="28"/>
  <c r="H433" i="28"/>
  <c r="H432" i="28"/>
  <c r="H431" i="28"/>
  <c r="H430" i="28"/>
  <c r="I430" i="28" s="1"/>
  <c r="H429" i="28"/>
  <c r="H428" i="28"/>
  <c r="H427" i="28"/>
  <c r="H426" i="28"/>
  <c r="N425" i="28"/>
  <c r="H425" i="28"/>
  <c r="H424" i="28"/>
  <c r="N423" i="28"/>
  <c r="H423" i="28"/>
  <c r="H422" i="28"/>
  <c r="I422" i="28" s="1"/>
  <c r="H421" i="28"/>
  <c r="H420" i="28"/>
  <c r="H419" i="28"/>
  <c r="I419" i="28" s="1"/>
  <c r="H418" i="28"/>
  <c r="H417" i="28"/>
  <c r="H416" i="28"/>
  <c r="H415" i="28"/>
  <c r="H414" i="28"/>
  <c r="I414" i="28" s="1"/>
  <c r="H413" i="28"/>
  <c r="H412" i="28"/>
  <c r="H411" i="28"/>
  <c r="M411" i="28" s="1"/>
  <c r="H410" i="28"/>
  <c r="H409" i="28"/>
  <c r="H408" i="28"/>
  <c r="H407" i="28"/>
  <c r="H406" i="28"/>
  <c r="I406" i="28" s="1"/>
  <c r="H405" i="28"/>
  <c r="H404" i="28"/>
  <c r="H403" i="28"/>
  <c r="H402" i="28"/>
  <c r="H401" i="28"/>
  <c r="H400" i="28"/>
  <c r="H399" i="28"/>
  <c r="I399" i="28" s="1"/>
  <c r="H398" i="28"/>
  <c r="I398" i="28" s="1"/>
  <c r="H397" i="28"/>
  <c r="H396" i="28"/>
  <c r="H395" i="28"/>
  <c r="H394" i="28"/>
  <c r="H393" i="28"/>
  <c r="H392" i="28"/>
  <c r="H391" i="28"/>
  <c r="H390" i="28"/>
  <c r="I390" i="28" s="1"/>
  <c r="H389" i="28"/>
  <c r="I389" i="28" s="1"/>
  <c r="H388" i="28"/>
  <c r="H387" i="28"/>
  <c r="H386" i="28"/>
  <c r="I386" i="28" s="1"/>
  <c r="H385" i="28"/>
  <c r="H384" i="28"/>
  <c r="I384" i="28" s="1"/>
  <c r="H383" i="28"/>
  <c r="H382" i="28"/>
  <c r="I382" i="28" s="1"/>
  <c r="H381" i="28"/>
  <c r="H380" i="28"/>
  <c r="H379" i="28"/>
  <c r="H378" i="28"/>
  <c r="H377" i="28"/>
  <c r="I377" i="28" s="1"/>
  <c r="H376" i="28"/>
  <c r="H375" i="28"/>
  <c r="H374" i="28"/>
  <c r="I374" i="28" s="1"/>
  <c r="H373" i="28"/>
  <c r="H372" i="28"/>
  <c r="H371" i="28"/>
  <c r="H370" i="28"/>
  <c r="O370" i="28" s="1"/>
  <c r="H369" i="28"/>
  <c r="H368" i="28"/>
  <c r="H367" i="28"/>
  <c r="H366" i="28"/>
  <c r="I366" i="28" s="1"/>
  <c r="H365" i="28"/>
  <c r="H364" i="28"/>
  <c r="H363" i="28"/>
  <c r="H362" i="28"/>
  <c r="N361" i="28"/>
  <c r="H361" i="28"/>
  <c r="H360" i="28"/>
  <c r="H359" i="28"/>
  <c r="I359" i="28" s="1"/>
  <c r="H358" i="28"/>
  <c r="I358" i="28" s="1"/>
  <c r="O357" i="28"/>
  <c r="H357" i="28"/>
  <c r="H356" i="28"/>
  <c r="H355" i="28"/>
  <c r="H354" i="28"/>
  <c r="H353" i="28"/>
  <c r="H352" i="28"/>
  <c r="H351" i="28"/>
  <c r="I351" i="28" s="1"/>
  <c r="H350" i="28"/>
  <c r="I350" i="28" s="1"/>
  <c r="H349" i="28"/>
  <c r="H348" i="28"/>
  <c r="H347" i="28"/>
  <c r="H346" i="28"/>
  <c r="H345" i="28"/>
  <c r="I345" i="28" s="1"/>
  <c r="H344" i="28"/>
  <c r="H343" i="28"/>
  <c r="I343" i="28" s="1"/>
  <c r="H342" i="28"/>
  <c r="I342" i="28" s="1"/>
  <c r="H341" i="28"/>
  <c r="H340" i="28"/>
  <c r="H339" i="28"/>
  <c r="I339" i="28" s="1"/>
  <c r="H338" i="28"/>
  <c r="H337" i="28"/>
  <c r="H336" i="28"/>
  <c r="H335" i="28"/>
  <c r="I335" i="28" s="1"/>
  <c r="H334" i="28"/>
  <c r="I334" i="28" s="1"/>
  <c r="H333" i="28"/>
  <c r="H332" i="28"/>
  <c r="I332" i="28" s="1"/>
  <c r="H331" i="28"/>
  <c r="H330" i="28"/>
  <c r="M330" i="28" s="1"/>
  <c r="H329" i="28"/>
  <c r="H328" i="28"/>
  <c r="H327" i="28"/>
  <c r="I327" i="28" s="1"/>
  <c r="H326" i="28"/>
  <c r="H325" i="28"/>
  <c r="H324" i="28"/>
  <c r="H323" i="28"/>
  <c r="H322" i="28"/>
  <c r="H321" i="28"/>
  <c r="H320" i="28"/>
  <c r="I320" i="28" s="1"/>
  <c r="H319" i="28"/>
  <c r="H318" i="28"/>
  <c r="H317" i="28"/>
  <c r="H316" i="28"/>
  <c r="H315" i="28"/>
  <c r="H314" i="28"/>
  <c r="H313" i="28"/>
  <c r="H312" i="28"/>
  <c r="H311" i="28"/>
  <c r="H310" i="28"/>
  <c r="I310" i="28" s="1"/>
  <c r="H309" i="28"/>
  <c r="H308" i="28"/>
  <c r="I308" i="28" s="1"/>
  <c r="H307" i="28"/>
  <c r="H306" i="28"/>
  <c r="H305" i="28"/>
  <c r="H304" i="28"/>
  <c r="H303" i="28"/>
  <c r="I303" i="28" s="1"/>
  <c r="H302" i="28"/>
  <c r="I302" i="28" s="1"/>
  <c r="H301" i="28"/>
  <c r="J301" i="28" s="1"/>
  <c r="L301" i="33" s="1"/>
  <c r="H300" i="28"/>
  <c r="H299" i="28"/>
  <c r="H298" i="28"/>
  <c r="H297" i="28"/>
  <c r="H296" i="28"/>
  <c r="H295" i="28"/>
  <c r="I295" i="28" s="1"/>
  <c r="H294" i="28"/>
  <c r="I294" i="28" s="1"/>
  <c r="H293" i="28"/>
  <c r="I293" i="28" s="1"/>
  <c r="H292" i="28"/>
  <c r="H291" i="28"/>
  <c r="H290" i="28"/>
  <c r="H289" i="28"/>
  <c r="H288" i="28"/>
  <c r="H287" i="28"/>
  <c r="I287" i="28" s="1"/>
  <c r="H286" i="28"/>
  <c r="H285" i="28"/>
  <c r="H284" i="28"/>
  <c r="I284" i="28" s="1"/>
  <c r="H283" i="28"/>
  <c r="I283" i="28" s="1"/>
  <c r="H282" i="28"/>
  <c r="I282" i="28" s="1"/>
  <c r="H281" i="28"/>
  <c r="O281" i="28" s="1"/>
  <c r="H280" i="28"/>
  <c r="H279" i="28"/>
  <c r="I279" i="28" s="1"/>
  <c r="H278" i="28"/>
  <c r="H277" i="28"/>
  <c r="I277" i="28" s="1"/>
  <c r="H276" i="28"/>
  <c r="H275" i="28"/>
  <c r="I275" i="28" s="1"/>
  <c r="H274" i="28"/>
  <c r="H273" i="28"/>
  <c r="H272" i="28"/>
  <c r="H271" i="28"/>
  <c r="H270" i="28"/>
  <c r="I270" i="28" s="1"/>
  <c r="H269" i="28"/>
  <c r="H268" i="28"/>
  <c r="I268" i="28" s="1"/>
  <c r="H267" i="28"/>
  <c r="H266" i="28"/>
  <c r="I266" i="28" s="1"/>
  <c r="H265" i="28"/>
  <c r="H264" i="28"/>
  <c r="I264" i="28" s="1"/>
  <c r="H263" i="28"/>
  <c r="H262" i="28"/>
  <c r="H261" i="28"/>
  <c r="I261" i="28" s="1"/>
  <c r="H260" i="28"/>
  <c r="I260" i="28" s="1"/>
  <c r="I260" i="33" s="1"/>
  <c r="T260" i="33" s="1"/>
  <c r="H259" i="28"/>
  <c r="H258" i="28"/>
  <c r="H257" i="28"/>
  <c r="H256" i="28"/>
  <c r="I256" i="28" s="1"/>
  <c r="H255" i="28"/>
  <c r="H254" i="28"/>
  <c r="I254" i="28" s="1"/>
  <c r="H253" i="28"/>
  <c r="H252" i="28"/>
  <c r="H251" i="28"/>
  <c r="H250" i="28"/>
  <c r="H249" i="28"/>
  <c r="H248" i="28"/>
  <c r="H247" i="28"/>
  <c r="I247" i="28" s="1"/>
  <c r="H246" i="28"/>
  <c r="M245" i="28"/>
  <c r="H245" i="28"/>
  <c r="H244" i="28"/>
  <c r="H243" i="28"/>
  <c r="I243" i="28" s="1"/>
  <c r="H242" i="28"/>
  <c r="H241" i="28"/>
  <c r="O241" i="28" s="1"/>
  <c r="H240" i="28"/>
  <c r="I240" i="28" s="1"/>
  <c r="H239" i="28"/>
  <c r="H238" i="28"/>
  <c r="I238" i="28" s="1"/>
  <c r="H237" i="28"/>
  <c r="H236" i="28"/>
  <c r="H235" i="28"/>
  <c r="I235" i="28" s="1"/>
  <c r="H234" i="28"/>
  <c r="H233" i="28"/>
  <c r="H232" i="28"/>
  <c r="H231" i="28"/>
  <c r="H230" i="28"/>
  <c r="I230" i="28" s="1"/>
  <c r="H229" i="28"/>
  <c r="I229" i="28" s="1"/>
  <c r="H228" i="28"/>
  <c r="I228" i="28" s="1"/>
  <c r="H227" i="28"/>
  <c r="H226" i="28"/>
  <c r="I226" i="28" s="1"/>
  <c r="H225" i="28"/>
  <c r="H224" i="28"/>
  <c r="I224" i="28" s="1"/>
  <c r="H223" i="28"/>
  <c r="I223" i="28" s="1"/>
  <c r="H222" i="28"/>
  <c r="H221" i="28"/>
  <c r="H220" i="28"/>
  <c r="I220" i="28" s="1"/>
  <c r="H219" i="28"/>
  <c r="I219" i="28" s="1"/>
  <c r="H218" i="28"/>
  <c r="I218" i="28" s="1"/>
  <c r="H217" i="28"/>
  <c r="H216" i="28"/>
  <c r="I216" i="28" s="1"/>
  <c r="M215" i="28"/>
  <c r="H215" i="28"/>
  <c r="I215" i="28" s="1"/>
  <c r="H214" i="28"/>
  <c r="H213" i="28"/>
  <c r="H212" i="28"/>
  <c r="I212" i="28" s="1"/>
  <c r="H211" i="28"/>
  <c r="I211" i="28" s="1"/>
  <c r="H210" i="28"/>
  <c r="I210" i="28" s="1"/>
  <c r="H209" i="28"/>
  <c r="H208" i="28"/>
  <c r="H207" i="28"/>
  <c r="H206" i="28"/>
  <c r="H205" i="28"/>
  <c r="J205" i="28" s="1"/>
  <c r="L205" i="33" s="1"/>
  <c r="H204" i="28"/>
  <c r="I204" i="28" s="1"/>
  <c r="H203" i="28"/>
  <c r="I203" i="28" s="1"/>
  <c r="H202" i="28"/>
  <c r="I202" i="28" s="1"/>
  <c r="H201" i="28"/>
  <c r="H200" i="28"/>
  <c r="H199" i="28"/>
  <c r="H198" i="28"/>
  <c r="H197" i="28"/>
  <c r="H196" i="28"/>
  <c r="I196" i="28" s="1"/>
  <c r="H195" i="28"/>
  <c r="I195" i="28" s="1"/>
  <c r="H194" i="28"/>
  <c r="I194" i="28" s="1"/>
  <c r="H193" i="28"/>
  <c r="H192" i="28"/>
  <c r="H191" i="28"/>
  <c r="H190" i="28"/>
  <c r="N189" i="28"/>
  <c r="H189" i="28"/>
  <c r="H188" i="28"/>
  <c r="H187" i="28"/>
  <c r="I187" i="28" s="1"/>
  <c r="H186" i="28"/>
  <c r="I186" i="28" s="1"/>
  <c r="H185" i="28"/>
  <c r="H184" i="28"/>
  <c r="H183" i="28"/>
  <c r="H182" i="28"/>
  <c r="J181" i="28"/>
  <c r="L181" i="33" s="1"/>
  <c r="H181" i="28"/>
  <c r="H180" i="28"/>
  <c r="I180" i="28" s="1"/>
  <c r="H179" i="28"/>
  <c r="I179" i="28" s="1"/>
  <c r="H178" i="28"/>
  <c r="I178" i="28" s="1"/>
  <c r="H177" i="28"/>
  <c r="H176" i="28"/>
  <c r="H175" i="28"/>
  <c r="H174" i="28"/>
  <c r="H173" i="28"/>
  <c r="H172" i="28"/>
  <c r="I172" i="28" s="1"/>
  <c r="H171" i="28"/>
  <c r="I171" i="28" s="1"/>
  <c r="H170" i="28"/>
  <c r="I170" i="28" s="1"/>
  <c r="H169" i="28"/>
  <c r="H168" i="28"/>
  <c r="N167" i="28"/>
  <c r="H167" i="28"/>
  <c r="H166" i="28"/>
  <c r="H165" i="28"/>
  <c r="H164" i="28"/>
  <c r="I164" i="28" s="1"/>
  <c r="H163" i="28"/>
  <c r="I163" i="28" s="1"/>
  <c r="H162" i="28"/>
  <c r="I162" i="28" s="1"/>
  <c r="H161" i="28"/>
  <c r="H160" i="28"/>
  <c r="H159" i="28"/>
  <c r="H158" i="28"/>
  <c r="H157" i="28"/>
  <c r="H156" i="28"/>
  <c r="H155" i="28"/>
  <c r="I155" i="28" s="1"/>
  <c r="H154" i="28"/>
  <c r="I154" i="28" s="1"/>
  <c r="H153" i="28"/>
  <c r="H152" i="28"/>
  <c r="H151" i="28"/>
  <c r="N150" i="28"/>
  <c r="H150" i="28"/>
  <c r="H149" i="28"/>
  <c r="H148" i="28"/>
  <c r="H147" i="28"/>
  <c r="I147" i="28" s="1"/>
  <c r="H146" i="28"/>
  <c r="I146" i="28" s="1"/>
  <c r="H145" i="28"/>
  <c r="H144" i="28"/>
  <c r="H143" i="28"/>
  <c r="H142" i="28"/>
  <c r="O142" i="28" s="1"/>
  <c r="O141" i="28"/>
  <c r="H141" i="28"/>
  <c r="H140" i="28"/>
  <c r="H139" i="28"/>
  <c r="I139" i="28" s="1"/>
  <c r="H138" i="28"/>
  <c r="I138" i="28" s="1"/>
  <c r="H137" i="28"/>
  <c r="H136" i="28"/>
  <c r="H135" i="28"/>
  <c r="H134" i="28"/>
  <c r="H133" i="28"/>
  <c r="H132" i="28"/>
  <c r="I132" i="28" s="1"/>
  <c r="H131" i="28"/>
  <c r="I131" i="28" s="1"/>
  <c r="H130" i="28"/>
  <c r="I130" i="28" s="1"/>
  <c r="H129" i="28"/>
  <c r="N128" i="28"/>
  <c r="H128" i="28"/>
  <c r="H127" i="28"/>
  <c r="H126" i="28"/>
  <c r="J125" i="28"/>
  <c r="L125" i="33" s="1"/>
  <c r="H125" i="28"/>
  <c r="H124" i="28"/>
  <c r="H123" i="28"/>
  <c r="I123" i="28" s="1"/>
  <c r="H122" i="28"/>
  <c r="I122" i="28" s="1"/>
  <c r="H121" i="28"/>
  <c r="H120" i="28"/>
  <c r="H119" i="28"/>
  <c r="N118" i="28"/>
  <c r="H118" i="28"/>
  <c r="M118" i="28" s="1"/>
  <c r="H117" i="28"/>
  <c r="H116" i="28"/>
  <c r="H115" i="28"/>
  <c r="H114" i="28"/>
  <c r="I114" i="28" s="1"/>
  <c r="H113" i="28"/>
  <c r="H112" i="28"/>
  <c r="H111" i="28"/>
  <c r="H110" i="28"/>
  <c r="H109" i="28"/>
  <c r="H108" i="28"/>
  <c r="I108" i="28" s="1"/>
  <c r="H107" i="28"/>
  <c r="H106" i="28"/>
  <c r="I106" i="28" s="1"/>
  <c r="H105" i="28"/>
  <c r="H104" i="28"/>
  <c r="I104" i="28" s="1"/>
  <c r="H103" i="28"/>
  <c r="H102" i="28"/>
  <c r="H101" i="28"/>
  <c r="H100" i="28"/>
  <c r="I100" i="28" s="1"/>
  <c r="H99" i="28"/>
  <c r="H98" i="28"/>
  <c r="I98" i="28" s="1"/>
  <c r="H97" i="28"/>
  <c r="I97" i="28" s="1"/>
  <c r="H96" i="28"/>
  <c r="H95" i="28"/>
  <c r="N94" i="28"/>
  <c r="M94" i="28"/>
  <c r="H94" i="28"/>
  <c r="H93" i="28"/>
  <c r="H92" i="28"/>
  <c r="H91" i="28"/>
  <c r="M90" i="28"/>
  <c r="H90" i="28"/>
  <c r="I90" i="28" s="1"/>
  <c r="H89" i="28"/>
  <c r="I89" i="28" s="1"/>
  <c r="H88" i="28"/>
  <c r="I88" i="28" s="1"/>
  <c r="H87" i="28"/>
  <c r="H86" i="28"/>
  <c r="N85" i="28"/>
  <c r="H85" i="28"/>
  <c r="H84" i="28"/>
  <c r="H83" i="28"/>
  <c r="H82" i="28"/>
  <c r="I82" i="28" s="1"/>
  <c r="H81" i="28"/>
  <c r="H80" i="28"/>
  <c r="M79" i="28"/>
  <c r="H79" i="28"/>
  <c r="H78" i="28"/>
  <c r="H77" i="28"/>
  <c r="H76" i="28"/>
  <c r="H75" i="28"/>
  <c r="H74" i="28"/>
  <c r="H73" i="28"/>
  <c r="I73" i="28" s="1"/>
  <c r="H72" i="28"/>
  <c r="I72" i="28" s="1"/>
  <c r="O71" i="28"/>
  <c r="H71" i="28"/>
  <c r="H70" i="28"/>
  <c r="M69" i="28"/>
  <c r="H69" i="28"/>
  <c r="H68" i="28"/>
  <c r="N67" i="28"/>
  <c r="H67" i="28"/>
  <c r="M67" i="28" s="1"/>
  <c r="H66" i="28"/>
  <c r="H65" i="28"/>
  <c r="H64" i="28"/>
  <c r="I64" i="28" s="1"/>
  <c r="H63" i="28"/>
  <c r="H62" i="28"/>
  <c r="H61" i="28"/>
  <c r="H60" i="28"/>
  <c r="H59" i="28"/>
  <c r="H58" i="28"/>
  <c r="H57" i="28"/>
  <c r="I57" i="28" s="1"/>
  <c r="H56" i="28"/>
  <c r="H55" i="28"/>
  <c r="H54" i="28"/>
  <c r="H53" i="28"/>
  <c r="I53" i="28" s="1"/>
  <c r="H52" i="28"/>
  <c r="H51" i="28"/>
  <c r="H50" i="28"/>
  <c r="H49" i="28"/>
  <c r="H48" i="28"/>
  <c r="H47" i="28"/>
  <c r="H46" i="28"/>
  <c r="H45" i="28"/>
  <c r="H44" i="28"/>
  <c r="I44" i="28" s="1"/>
  <c r="H43" i="28"/>
  <c r="H42" i="28"/>
  <c r="H41" i="28"/>
  <c r="H40" i="28"/>
  <c r="H39" i="28"/>
  <c r="H38" i="28"/>
  <c r="H37" i="28"/>
  <c r="H36" i="28"/>
  <c r="H35" i="28"/>
  <c r="H34" i="28"/>
  <c r="H33" i="28"/>
  <c r="H32" i="28"/>
  <c r="O32" i="28" s="1"/>
  <c r="H31" i="28"/>
  <c r="H30" i="28"/>
  <c r="H29" i="28"/>
  <c r="H28" i="28"/>
  <c r="H27" i="28"/>
  <c r="O27" i="28" s="1"/>
  <c r="H26" i="28"/>
  <c r="H25" i="28"/>
  <c r="H24" i="28"/>
  <c r="H23" i="28"/>
  <c r="H22" i="28"/>
  <c r="H21" i="28"/>
  <c r="H20" i="28"/>
  <c r="H19" i="28"/>
  <c r="I19" i="28" s="1"/>
  <c r="H18" i="28"/>
  <c r="H17" i="28"/>
  <c r="H16" i="28"/>
  <c r="H15" i="28"/>
  <c r="H14" i="28"/>
  <c r="H13" i="28"/>
  <c r="H12" i="28"/>
  <c r="H11" i="28"/>
  <c r="O11" i="28" s="1"/>
  <c r="H10" i="28"/>
  <c r="M10" i="28" s="1"/>
  <c r="H9" i="28"/>
  <c r="H8" i="28"/>
  <c r="H8" i="33" s="1"/>
  <c r="H7" i="28"/>
  <c r="H7" i="33" s="1"/>
  <c r="O5" i="28"/>
  <c r="N5" i="28"/>
  <c r="M5" i="28"/>
  <c r="L506" i="26"/>
  <c r="L505" i="26"/>
  <c r="L504" i="26"/>
  <c r="L503" i="26"/>
  <c r="L502" i="26"/>
  <c r="L501" i="26"/>
  <c r="L500" i="26"/>
  <c r="L499" i="26"/>
  <c r="L498" i="26"/>
  <c r="L497" i="26"/>
  <c r="L496" i="26"/>
  <c r="L495" i="26"/>
  <c r="L494" i="26"/>
  <c r="L493" i="26"/>
  <c r="L492" i="26"/>
  <c r="L491" i="26"/>
  <c r="L490" i="26"/>
  <c r="L489" i="26"/>
  <c r="L488" i="26"/>
  <c r="L487" i="26"/>
  <c r="L486" i="26"/>
  <c r="L485" i="26"/>
  <c r="L484" i="26"/>
  <c r="L483" i="26"/>
  <c r="L482" i="26"/>
  <c r="L481" i="26"/>
  <c r="L480" i="26"/>
  <c r="L479" i="26"/>
  <c r="L478" i="26"/>
  <c r="L477" i="26"/>
  <c r="L476" i="26"/>
  <c r="L475" i="26"/>
  <c r="L474" i="26"/>
  <c r="L473" i="26"/>
  <c r="L472" i="26"/>
  <c r="L471" i="26"/>
  <c r="L470" i="26"/>
  <c r="L469" i="26"/>
  <c r="L468" i="26"/>
  <c r="L467" i="26"/>
  <c r="L466" i="26"/>
  <c r="L465" i="26"/>
  <c r="L464" i="26"/>
  <c r="L463" i="26"/>
  <c r="L462" i="26"/>
  <c r="L461" i="26"/>
  <c r="L460" i="26"/>
  <c r="L459" i="26"/>
  <c r="L458" i="26"/>
  <c r="L457" i="26"/>
  <c r="L456" i="26"/>
  <c r="L455" i="26"/>
  <c r="L454" i="26"/>
  <c r="L453" i="26"/>
  <c r="L452" i="26"/>
  <c r="L451" i="26"/>
  <c r="L450" i="26"/>
  <c r="L449" i="26"/>
  <c r="L448" i="26"/>
  <c r="L447" i="26"/>
  <c r="L446" i="26"/>
  <c r="L445" i="26"/>
  <c r="L444" i="26"/>
  <c r="L443" i="26"/>
  <c r="L442" i="26"/>
  <c r="L441" i="26"/>
  <c r="L440" i="26"/>
  <c r="L439" i="26"/>
  <c r="L438" i="26"/>
  <c r="L437" i="26"/>
  <c r="L436" i="26"/>
  <c r="L435" i="26"/>
  <c r="L434" i="26"/>
  <c r="L433" i="26"/>
  <c r="L432" i="26"/>
  <c r="L431" i="26"/>
  <c r="L430" i="26"/>
  <c r="L429" i="26"/>
  <c r="L428" i="26"/>
  <c r="L427" i="26"/>
  <c r="L426" i="26"/>
  <c r="L425" i="26"/>
  <c r="L424" i="26"/>
  <c r="L423" i="26"/>
  <c r="L422" i="26"/>
  <c r="L421" i="26"/>
  <c r="L420" i="26"/>
  <c r="L419" i="26"/>
  <c r="L418" i="26"/>
  <c r="L417" i="26"/>
  <c r="L416" i="26"/>
  <c r="L415" i="26"/>
  <c r="L414" i="26"/>
  <c r="L413" i="26"/>
  <c r="L412" i="26"/>
  <c r="L411" i="26"/>
  <c r="L410" i="26"/>
  <c r="L409" i="26"/>
  <c r="L408" i="26"/>
  <c r="L407" i="26"/>
  <c r="L406" i="26"/>
  <c r="L405" i="26"/>
  <c r="L404" i="26"/>
  <c r="L403" i="26"/>
  <c r="L402" i="26"/>
  <c r="L401" i="26"/>
  <c r="L400" i="26"/>
  <c r="L399" i="26"/>
  <c r="L398" i="26"/>
  <c r="L397" i="26"/>
  <c r="L396" i="26"/>
  <c r="L395" i="26"/>
  <c r="L394" i="26"/>
  <c r="L393" i="26"/>
  <c r="L392" i="26"/>
  <c r="L391" i="26"/>
  <c r="L390" i="26"/>
  <c r="L389" i="26"/>
  <c r="L388" i="26"/>
  <c r="L387" i="26"/>
  <c r="L386" i="26"/>
  <c r="L385" i="26"/>
  <c r="L384" i="26"/>
  <c r="L383" i="26"/>
  <c r="L382" i="26"/>
  <c r="L381" i="26"/>
  <c r="L380" i="26"/>
  <c r="L379" i="26"/>
  <c r="L378" i="26"/>
  <c r="L377" i="26"/>
  <c r="L376" i="26"/>
  <c r="L375" i="26"/>
  <c r="L374" i="26"/>
  <c r="L373" i="26"/>
  <c r="L372" i="26"/>
  <c r="L371" i="26"/>
  <c r="L370" i="26"/>
  <c r="L369" i="26"/>
  <c r="L368" i="26"/>
  <c r="L367" i="26"/>
  <c r="L366" i="26"/>
  <c r="L365" i="26"/>
  <c r="L364" i="26"/>
  <c r="L363" i="26"/>
  <c r="L362" i="26"/>
  <c r="L361" i="26"/>
  <c r="L360" i="26"/>
  <c r="L359" i="26"/>
  <c r="L358" i="26"/>
  <c r="L357" i="26"/>
  <c r="L356" i="26"/>
  <c r="L355" i="26"/>
  <c r="L354" i="26"/>
  <c r="L353" i="26"/>
  <c r="L352" i="26"/>
  <c r="L351" i="26"/>
  <c r="L350" i="26"/>
  <c r="L349" i="26"/>
  <c r="L348" i="26"/>
  <c r="L347" i="26"/>
  <c r="L346" i="26"/>
  <c r="L345" i="26"/>
  <c r="L344" i="26"/>
  <c r="L343" i="26"/>
  <c r="L342" i="26"/>
  <c r="L341" i="26"/>
  <c r="L340" i="26"/>
  <c r="L339" i="26"/>
  <c r="L338" i="26"/>
  <c r="L337" i="26"/>
  <c r="L336" i="26"/>
  <c r="L335" i="26"/>
  <c r="L334" i="26"/>
  <c r="L333" i="26"/>
  <c r="L332" i="26"/>
  <c r="L331" i="26"/>
  <c r="L330" i="26"/>
  <c r="L329" i="26"/>
  <c r="L328" i="26"/>
  <c r="L327" i="26"/>
  <c r="L326" i="26"/>
  <c r="L325" i="26"/>
  <c r="L324" i="26"/>
  <c r="L323" i="26"/>
  <c r="L322" i="26"/>
  <c r="L321" i="26"/>
  <c r="L320" i="26"/>
  <c r="L319" i="26"/>
  <c r="L318" i="26"/>
  <c r="L317" i="26"/>
  <c r="L316" i="26"/>
  <c r="L315" i="26"/>
  <c r="L314" i="26"/>
  <c r="L313" i="26"/>
  <c r="L312" i="26"/>
  <c r="L311" i="26"/>
  <c r="L310" i="26"/>
  <c r="L309" i="26"/>
  <c r="L308" i="26"/>
  <c r="L307" i="26"/>
  <c r="L306" i="26"/>
  <c r="L305" i="26"/>
  <c r="L304" i="26"/>
  <c r="L303" i="26"/>
  <c r="L302" i="26"/>
  <c r="L301" i="26"/>
  <c r="L300" i="26"/>
  <c r="L299" i="26"/>
  <c r="L298" i="26"/>
  <c r="L297" i="26"/>
  <c r="L296" i="26"/>
  <c r="L295" i="26"/>
  <c r="L294" i="26"/>
  <c r="L293" i="26"/>
  <c r="L292" i="26"/>
  <c r="L291" i="26"/>
  <c r="L290" i="26"/>
  <c r="L289" i="26"/>
  <c r="L288" i="26"/>
  <c r="L287" i="26"/>
  <c r="L286" i="26"/>
  <c r="L285" i="26"/>
  <c r="L284" i="26"/>
  <c r="L283" i="26"/>
  <c r="L282" i="26"/>
  <c r="L281" i="26"/>
  <c r="L280" i="26"/>
  <c r="L279" i="26"/>
  <c r="L278" i="26"/>
  <c r="L277" i="26"/>
  <c r="L276" i="26"/>
  <c r="L275" i="26"/>
  <c r="L274" i="26"/>
  <c r="L273" i="26"/>
  <c r="L272" i="26"/>
  <c r="L271" i="26"/>
  <c r="L270" i="26"/>
  <c r="L269" i="26"/>
  <c r="L268" i="26"/>
  <c r="L267" i="26"/>
  <c r="L266" i="26"/>
  <c r="L265" i="26"/>
  <c r="L264" i="26"/>
  <c r="L263" i="26"/>
  <c r="L262" i="26"/>
  <c r="L261" i="26"/>
  <c r="L260" i="26"/>
  <c r="L259" i="26"/>
  <c r="L258" i="26"/>
  <c r="L257" i="26"/>
  <c r="L256" i="26"/>
  <c r="L255" i="26"/>
  <c r="L254" i="26"/>
  <c r="L253" i="26"/>
  <c r="L252" i="26"/>
  <c r="L251" i="26"/>
  <c r="L250" i="26"/>
  <c r="L249" i="26"/>
  <c r="L248" i="26"/>
  <c r="L247" i="26"/>
  <c r="L246" i="26"/>
  <c r="L245" i="26"/>
  <c r="L244" i="26"/>
  <c r="L243" i="26"/>
  <c r="L242" i="26"/>
  <c r="L241" i="26"/>
  <c r="L240" i="26"/>
  <c r="L239" i="26"/>
  <c r="L238" i="26"/>
  <c r="L237" i="26"/>
  <c r="L236" i="26"/>
  <c r="L235" i="26"/>
  <c r="L234" i="26"/>
  <c r="L233" i="26"/>
  <c r="L232" i="26"/>
  <c r="L231" i="26"/>
  <c r="L230" i="26"/>
  <c r="L229" i="26"/>
  <c r="L228" i="26"/>
  <c r="L227" i="26"/>
  <c r="L226" i="26"/>
  <c r="L225" i="26"/>
  <c r="L224" i="26"/>
  <c r="L223" i="26"/>
  <c r="L222" i="26"/>
  <c r="L221" i="26"/>
  <c r="L220" i="26"/>
  <c r="L219" i="26"/>
  <c r="L218" i="26"/>
  <c r="L217" i="26"/>
  <c r="L216" i="26"/>
  <c r="L215" i="26"/>
  <c r="L214" i="26"/>
  <c r="L213" i="26"/>
  <c r="L212" i="26"/>
  <c r="L211" i="26"/>
  <c r="L210" i="26"/>
  <c r="L209" i="26"/>
  <c r="L208" i="26"/>
  <c r="L207" i="26"/>
  <c r="L206" i="26"/>
  <c r="L205" i="26"/>
  <c r="L204" i="26"/>
  <c r="L203" i="26"/>
  <c r="L202" i="26"/>
  <c r="L201" i="26"/>
  <c r="L200" i="26"/>
  <c r="L199" i="26"/>
  <c r="L198" i="26"/>
  <c r="L197" i="26"/>
  <c r="L196" i="26"/>
  <c r="L195" i="26"/>
  <c r="L194" i="26"/>
  <c r="L193" i="26"/>
  <c r="L192" i="26"/>
  <c r="L191" i="26"/>
  <c r="L190" i="26"/>
  <c r="L189" i="26"/>
  <c r="L188" i="26"/>
  <c r="L187" i="26"/>
  <c r="L186" i="26"/>
  <c r="L185" i="26"/>
  <c r="L184" i="26"/>
  <c r="L183" i="26"/>
  <c r="L182" i="26"/>
  <c r="L181" i="26"/>
  <c r="L180" i="26"/>
  <c r="L179" i="26"/>
  <c r="L178" i="26"/>
  <c r="L177" i="26"/>
  <c r="L176" i="26"/>
  <c r="L175" i="26"/>
  <c r="L174" i="26"/>
  <c r="L173" i="26"/>
  <c r="L172" i="26"/>
  <c r="L171" i="26"/>
  <c r="L170" i="26"/>
  <c r="L169" i="26"/>
  <c r="L168" i="26"/>
  <c r="L167" i="26"/>
  <c r="L166" i="26"/>
  <c r="L165" i="26"/>
  <c r="L164" i="26"/>
  <c r="L163" i="26"/>
  <c r="L162" i="26"/>
  <c r="L161" i="26"/>
  <c r="L160" i="26"/>
  <c r="L159" i="26"/>
  <c r="L158" i="26"/>
  <c r="L157" i="26"/>
  <c r="L156" i="26"/>
  <c r="L155" i="26"/>
  <c r="L154" i="26"/>
  <c r="L153" i="26"/>
  <c r="L152" i="26"/>
  <c r="L151" i="26"/>
  <c r="L150" i="26"/>
  <c r="L149" i="26"/>
  <c r="L148" i="26"/>
  <c r="L147" i="26"/>
  <c r="L146" i="26"/>
  <c r="L145" i="26"/>
  <c r="L144" i="26"/>
  <c r="L143" i="26"/>
  <c r="L142" i="26"/>
  <c r="L141" i="26"/>
  <c r="L140" i="26"/>
  <c r="L139" i="26"/>
  <c r="L138" i="26"/>
  <c r="L137" i="26"/>
  <c r="L136" i="26"/>
  <c r="L135" i="26"/>
  <c r="L134" i="26"/>
  <c r="L133" i="26"/>
  <c r="L132" i="26"/>
  <c r="L131" i="26"/>
  <c r="L130" i="26"/>
  <c r="L129" i="26"/>
  <c r="L128" i="26"/>
  <c r="L127" i="26"/>
  <c r="L126" i="26"/>
  <c r="L125" i="26"/>
  <c r="L124" i="26"/>
  <c r="L123" i="26"/>
  <c r="L122" i="26"/>
  <c r="L121" i="26"/>
  <c r="L120" i="26"/>
  <c r="L119" i="26"/>
  <c r="L118" i="26"/>
  <c r="L117" i="26"/>
  <c r="L116" i="26"/>
  <c r="L115" i="26"/>
  <c r="L114" i="26"/>
  <c r="L113" i="26"/>
  <c r="L112" i="26"/>
  <c r="L111" i="26"/>
  <c r="L110" i="26"/>
  <c r="L109" i="26"/>
  <c r="L108" i="26"/>
  <c r="L107" i="26"/>
  <c r="L106" i="26"/>
  <c r="L105" i="26"/>
  <c r="L104" i="26"/>
  <c r="L103" i="26"/>
  <c r="L102" i="26"/>
  <c r="L101" i="26"/>
  <c r="L100" i="26"/>
  <c r="L99" i="26"/>
  <c r="L98" i="26"/>
  <c r="L97" i="26"/>
  <c r="L96" i="26"/>
  <c r="L95" i="26"/>
  <c r="L94" i="26"/>
  <c r="L93" i="26"/>
  <c r="L92" i="26"/>
  <c r="L91" i="26"/>
  <c r="L90" i="26"/>
  <c r="L89" i="26"/>
  <c r="L88" i="26"/>
  <c r="L87" i="26"/>
  <c r="L86" i="26"/>
  <c r="L85" i="26"/>
  <c r="L84" i="26"/>
  <c r="L83" i="26"/>
  <c r="L82" i="26"/>
  <c r="L81" i="26"/>
  <c r="L80" i="26"/>
  <c r="L79" i="26"/>
  <c r="L78" i="26"/>
  <c r="L77" i="26"/>
  <c r="L76" i="26"/>
  <c r="L75" i="26"/>
  <c r="L74" i="26"/>
  <c r="L73" i="26"/>
  <c r="L72" i="26"/>
  <c r="L71" i="26"/>
  <c r="L70" i="26"/>
  <c r="L69" i="26"/>
  <c r="L68" i="26"/>
  <c r="L67" i="26"/>
  <c r="L66" i="26"/>
  <c r="L65" i="26"/>
  <c r="L64" i="26"/>
  <c r="L63" i="26"/>
  <c r="L62" i="26"/>
  <c r="L61" i="26"/>
  <c r="L60" i="26"/>
  <c r="L59" i="26"/>
  <c r="L58" i="26"/>
  <c r="L57" i="26"/>
  <c r="L56" i="26"/>
  <c r="L55" i="26"/>
  <c r="L54" i="26"/>
  <c r="L53" i="26"/>
  <c r="L52" i="26"/>
  <c r="L51" i="26"/>
  <c r="L50" i="26"/>
  <c r="L49" i="26"/>
  <c r="L48" i="26"/>
  <c r="L47" i="26"/>
  <c r="L46" i="26"/>
  <c r="L45" i="26"/>
  <c r="L44" i="26"/>
  <c r="L43" i="26"/>
  <c r="L42"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3" i="31" s="1"/>
  <c r="L12" i="26"/>
  <c r="L11" i="26"/>
  <c r="L11" i="31" s="1"/>
  <c r="L10" i="26"/>
  <c r="L10" i="31" s="1"/>
  <c r="L9" i="26"/>
  <c r="L9" i="31" s="1"/>
  <c r="X9" i="31" s="1"/>
  <c r="L8" i="26"/>
  <c r="L8" i="31" s="1"/>
  <c r="L7" i="26"/>
  <c r="L7" i="31" s="1"/>
  <c r="O17" i="28" l="1"/>
  <c r="I17" i="28"/>
  <c r="H15" i="33"/>
  <c r="I15" i="28"/>
  <c r="O20" i="28"/>
  <c r="I20" i="28"/>
  <c r="H40" i="33"/>
  <c r="I40" i="28"/>
  <c r="O46" i="28"/>
  <c r="I46" i="28"/>
  <c r="J52" i="28"/>
  <c r="L52" i="33" s="1"/>
  <c r="I52" i="28"/>
  <c r="H60" i="33"/>
  <c r="I60" i="28"/>
  <c r="J67" i="28"/>
  <c r="L67" i="33" s="1"/>
  <c r="N71" i="28"/>
  <c r="I71" i="28"/>
  <c r="O84" i="28"/>
  <c r="I84" i="28"/>
  <c r="J90" i="28"/>
  <c r="L90" i="33" s="1"/>
  <c r="M95" i="28"/>
  <c r="I95" i="28"/>
  <c r="M103" i="28"/>
  <c r="I103" i="28"/>
  <c r="N111" i="28"/>
  <c r="I111" i="28"/>
  <c r="N124" i="28"/>
  <c r="I124" i="28"/>
  <c r="H150" i="33"/>
  <c r="I150" i="28"/>
  <c r="O156" i="28"/>
  <c r="I156" i="28"/>
  <c r="H177" i="33"/>
  <c r="I177" i="28"/>
  <c r="N183" i="28"/>
  <c r="I183" i="28"/>
  <c r="H190" i="33"/>
  <c r="I190" i="28"/>
  <c r="H198" i="33"/>
  <c r="I198" i="28"/>
  <c r="H213" i="33"/>
  <c r="I213" i="28"/>
  <c r="O227" i="28"/>
  <c r="I227" i="28"/>
  <c r="O253" i="28"/>
  <c r="I253" i="28"/>
  <c r="N267" i="28"/>
  <c r="I267" i="28"/>
  <c r="O288" i="28"/>
  <c r="I288" i="28"/>
  <c r="O316" i="28"/>
  <c r="I316" i="28"/>
  <c r="H323" i="33"/>
  <c r="I323" i="28"/>
  <c r="J330" i="28"/>
  <c r="L330" i="33" s="1"/>
  <c r="H337" i="33"/>
  <c r="I337" i="28"/>
  <c r="H353" i="33"/>
  <c r="I353" i="28"/>
  <c r="I353" i="33" s="1"/>
  <c r="T353" i="33" s="1"/>
  <c r="H391" i="33"/>
  <c r="I391" i="28"/>
  <c r="H418" i="33"/>
  <c r="I418" i="28"/>
  <c r="H424" i="33"/>
  <c r="I424" i="28"/>
  <c r="H466" i="33"/>
  <c r="I466" i="28"/>
  <c r="H473" i="33"/>
  <c r="I473" i="28"/>
  <c r="H481" i="33"/>
  <c r="I481" i="28"/>
  <c r="H488" i="33"/>
  <c r="I488" i="28"/>
  <c r="H496" i="33"/>
  <c r="I496" i="28"/>
  <c r="H16" i="33"/>
  <c r="I16" i="28"/>
  <c r="N21" i="28"/>
  <c r="I21" i="28"/>
  <c r="O33" i="28"/>
  <c r="I33" i="28"/>
  <c r="O41" i="28"/>
  <c r="I41" i="28"/>
  <c r="I47" i="28"/>
  <c r="I47" i="33" s="1"/>
  <c r="T47" i="33" s="1"/>
  <c r="H61" i="33"/>
  <c r="O61" i="33" s="1"/>
  <c r="I61" i="28"/>
  <c r="H78" i="33"/>
  <c r="I78" i="28"/>
  <c r="H85" i="33"/>
  <c r="I85" i="28"/>
  <c r="I96" i="28"/>
  <c r="I96" i="33" s="1"/>
  <c r="T96" i="33" s="1"/>
  <c r="N112" i="28"/>
  <c r="I112" i="28"/>
  <c r="H125" i="33"/>
  <c r="I125" i="28"/>
  <c r="O143" i="28"/>
  <c r="I143" i="28"/>
  <c r="H157" i="33"/>
  <c r="I157" i="28"/>
  <c r="J164" i="28"/>
  <c r="L164" i="33" s="1"/>
  <c r="H184" i="33"/>
  <c r="I184" i="28"/>
  <c r="O191" i="28"/>
  <c r="I191" i="28"/>
  <c r="H199" i="33"/>
  <c r="I199" i="28"/>
  <c r="N206" i="28"/>
  <c r="I206" i="28"/>
  <c r="N214" i="28"/>
  <c r="I214" i="28"/>
  <c r="O236" i="28"/>
  <c r="I236" i="28"/>
  <c r="J242" i="28"/>
  <c r="L242" i="33" s="1"/>
  <c r="I242" i="28"/>
  <c r="M248" i="28"/>
  <c r="I248" i="28"/>
  <c r="N276" i="28"/>
  <c r="I276" i="28"/>
  <c r="H289" i="33"/>
  <c r="I289" i="28"/>
  <c r="O296" i="28"/>
  <c r="I296" i="28"/>
  <c r="H309" i="33"/>
  <c r="I309" i="28"/>
  <c r="H317" i="33"/>
  <c r="I317" i="28"/>
  <c r="O324" i="28"/>
  <c r="I324" i="28"/>
  <c r="H338" i="33"/>
  <c r="I338" i="28"/>
  <c r="H346" i="33"/>
  <c r="I346" i="28"/>
  <c r="H360" i="33"/>
  <c r="I360" i="28"/>
  <c r="H371" i="33"/>
  <c r="I371" i="28"/>
  <c r="H378" i="33"/>
  <c r="I378" i="28"/>
  <c r="H385" i="33"/>
  <c r="I385" i="28"/>
  <c r="H392" i="33"/>
  <c r="I392" i="28"/>
  <c r="H407" i="33"/>
  <c r="I407" i="28"/>
  <c r="H412" i="33"/>
  <c r="I412" i="28"/>
  <c r="J424" i="28"/>
  <c r="L424" i="33" s="1"/>
  <c r="H431" i="33"/>
  <c r="I431" i="28"/>
  <c r="H439" i="33"/>
  <c r="I439" i="28"/>
  <c r="H445" i="33"/>
  <c r="I445" i="28"/>
  <c r="H453" i="33"/>
  <c r="I453" i="28"/>
  <c r="H461" i="33"/>
  <c r="I461" i="28"/>
  <c r="M467" i="28"/>
  <c r="I467" i="28"/>
  <c r="H474" i="33"/>
  <c r="I474" i="28"/>
  <c r="H482" i="33"/>
  <c r="I482" i="28"/>
  <c r="H489" i="33"/>
  <c r="I489" i="28"/>
  <c r="H503" i="33"/>
  <c r="I503" i="28"/>
  <c r="O28" i="28"/>
  <c r="I28" i="28"/>
  <c r="O9" i="28"/>
  <c r="I9" i="28"/>
  <c r="M16" i="28"/>
  <c r="O22" i="28"/>
  <c r="I22" i="28"/>
  <c r="M28" i="28"/>
  <c r="O34" i="28"/>
  <c r="I34" i="28"/>
  <c r="I42" i="28"/>
  <c r="I42" i="33" s="1"/>
  <c r="T42" i="33" s="1"/>
  <c r="H48" i="33"/>
  <c r="I48" i="28"/>
  <c r="O54" i="28"/>
  <c r="I54" i="28"/>
  <c r="O62" i="28"/>
  <c r="I62" i="28"/>
  <c r="N79" i="28"/>
  <c r="I79" i="28"/>
  <c r="N91" i="28"/>
  <c r="I91" i="28"/>
  <c r="O105" i="28"/>
  <c r="I105" i="28"/>
  <c r="H113" i="33"/>
  <c r="I113" i="28"/>
  <c r="M119" i="28"/>
  <c r="I119" i="28"/>
  <c r="O140" i="28"/>
  <c r="I140" i="28"/>
  <c r="H144" i="33"/>
  <c r="I144" i="28"/>
  <c r="M151" i="28"/>
  <c r="I151" i="28"/>
  <c r="H158" i="33"/>
  <c r="I158" i="28"/>
  <c r="H165" i="33"/>
  <c r="I165" i="28"/>
  <c r="H185" i="33"/>
  <c r="I185" i="28"/>
  <c r="H192" i="33"/>
  <c r="I192" i="28"/>
  <c r="H200" i="33"/>
  <c r="I200" i="28"/>
  <c r="H207" i="33"/>
  <c r="I207" i="28"/>
  <c r="M221" i="28"/>
  <c r="I221" i="28"/>
  <c r="J237" i="28"/>
  <c r="L237" i="33" s="1"/>
  <c r="I237" i="28"/>
  <c r="O249" i="28"/>
  <c r="I249" i="28"/>
  <c r="M255" i="28"/>
  <c r="I255" i="28"/>
  <c r="O269" i="28"/>
  <c r="I269" i="28"/>
  <c r="H290" i="33"/>
  <c r="I290" i="28"/>
  <c r="H297" i="33"/>
  <c r="I297" i="28"/>
  <c r="J318" i="28"/>
  <c r="L318" i="33" s="1"/>
  <c r="I318" i="28"/>
  <c r="H325" i="33"/>
  <c r="I325" i="28"/>
  <c r="H331" i="33"/>
  <c r="I331" i="28"/>
  <c r="H347" i="33"/>
  <c r="I347" i="28"/>
  <c r="H354" i="33"/>
  <c r="I354" i="28"/>
  <c r="H361" i="33"/>
  <c r="I361" i="28"/>
  <c r="H367" i="33"/>
  <c r="I367" i="28"/>
  <c r="O371" i="28"/>
  <c r="H379" i="33"/>
  <c r="I379" i="28"/>
  <c r="N385" i="28"/>
  <c r="N392" i="28"/>
  <c r="H400" i="33"/>
  <c r="I400" i="28"/>
  <c r="H408" i="33"/>
  <c r="I408" i="28"/>
  <c r="H413" i="33"/>
  <c r="I413" i="28"/>
  <c r="H420" i="33"/>
  <c r="I420" i="28"/>
  <c r="H425" i="33"/>
  <c r="I425" i="28"/>
  <c r="H432" i="33"/>
  <c r="I432" i="28"/>
  <c r="H440" i="33"/>
  <c r="I440" i="28"/>
  <c r="J446" i="28"/>
  <c r="L446" i="33" s="1"/>
  <c r="I446" i="28"/>
  <c r="H462" i="33"/>
  <c r="I462" i="28"/>
  <c r="N468" i="28"/>
  <c r="I468" i="28"/>
  <c r="H490" i="33"/>
  <c r="I490" i="28"/>
  <c r="H498" i="33"/>
  <c r="I498" i="28"/>
  <c r="H504" i="33"/>
  <c r="I504" i="28"/>
  <c r="H35" i="33"/>
  <c r="I35" i="28"/>
  <c r="H43" i="33"/>
  <c r="I43" i="28"/>
  <c r="I43" i="33" s="1"/>
  <c r="T43" i="33" s="1"/>
  <c r="O49" i="28"/>
  <c r="I49" i="28"/>
  <c r="H55" i="33"/>
  <c r="I55" i="28"/>
  <c r="O63" i="28"/>
  <c r="I63" i="28"/>
  <c r="N68" i="28"/>
  <c r="I68" i="28"/>
  <c r="H86" i="33"/>
  <c r="I86" i="28"/>
  <c r="N92" i="28"/>
  <c r="I92" i="28"/>
  <c r="O120" i="28"/>
  <c r="I120" i="28"/>
  <c r="H126" i="33"/>
  <c r="I126" i="28"/>
  <c r="H133" i="33"/>
  <c r="I133" i="28"/>
  <c r="H141" i="33"/>
  <c r="I141" i="28"/>
  <c r="H145" i="33"/>
  <c r="I145" i="28"/>
  <c r="H152" i="33"/>
  <c r="I152" i="28"/>
  <c r="N159" i="28"/>
  <c r="I159" i="28"/>
  <c r="H166" i="33"/>
  <c r="I166" i="28"/>
  <c r="H173" i="33"/>
  <c r="I173" i="28"/>
  <c r="H193" i="33"/>
  <c r="I193" i="28"/>
  <c r="O201" i="28"/>
  <c r="I201" i="28"/>
  <c r="O208" i="28"/>
  <c r="I208" i="28"/>
  <c r="N222" i="28"/>
  <c r="I222" i="28"/>
  <c r="J244" i="28"/>
  <c r="L244" i="33" s="1"/>
  <c r="I244" i="28"/>
  <c r="H250" i="33"/>
  <c r="I250" i="28"/>
  <c r="J262" i="28"/>
  <c r="L262" i="33" s="1"/>
  <c r="I262" i="28"/>
  <c r="M278" i="28"/>
  <c r="I278" i="28"/>
  <c r="M291" i="28"/>
  <c r="I291" i="28"/>
  <c r="H298" i="33"/>
  <c r="I298" i="28"/>
  <c r="J304" i="28"/>
  <c r="L304" i="33" s="1"/>
  <c r="I304" i="28"/>
  <c r="M311" i="28"/>
  <c r="I311" i="28"/>
  <c r="M319" i="28"/>
  <c r="I319" i="28"/>
  <c r="J326" i="28"/>
  <c r="L326" i="33" s="1"/>
  <c r="I326" i="28"/>
  <c r="N340" i="28"/>
  <c r="I340" i="28"/>
  <c r="O348" i="28"/>
  <c r="I348" i="28"/>
  <c r="H355" i="33"/>
  <c r="I355" i="28"/>
  <c r="H368" i="33"/>
  <c r="I368" i="28"/>
  <c r="H372" i="33"/>
  <c r="I372" i="28"/>
  <c r="H380" i="33"/>
  <c r="I380" i="28"/>
  <c r="H393" i="33"/>
  <c r="I393" i="28"/>
  <c r="H401" i="33"/>
  <c r="I401" i="28"/>
  <c r="H409" i="33"/>
  <c r="I409" i="28"/>
  <c r="H421" i="33"/>
  <c r="I421" i="28"/>
  <c r="H433" i="33"/>
  <c r="I433" i="28"/>
  <c r="H441" i="33"/>
  <c r="I441" i="28"/>
  <c r="H447" i="33"/>
  <c r="I447" i="28"/>
  <c r="H455" i="33"/>
  <c r="I455" i="28"/>
  <c r="H469" i="33"/>
  <c r="I469" i="28"/>
  <c r="H505" i="33"/>
  <c r="I505" i="28"/>
  <c r="N29" i="28"/>
  <c r="I29" i="28"/>
  <c r="J17" i="28"/>
  <c r="L17" i="33" s="1"/>
  <c r="H24" i="33"/>
  <c r="I24" i="28"/>
  <c r="J30" i="28"/>
  <c r="L30" i="33" s="1"/>
  <c r="I30" i="28"/>
  <c r="O36" i="28"/>
  <c r="I36" i="28"/>
  <c r="M49" i="28"/>
  <c r="H56" i="33"/>
  <c r="I56" i="28"/>
  <c r="O68" i="28"/>
  <c r="M74" i="28"/>
  <c r="I74" i="28"/>
  <c r="I80" i="28"/>
  <c r="I80" i="33" s="1"/>
  <c r="T80" i="33" s="1"/>
  <c r="O87" i="28"/>
  <c r="I87" i="28"/>
  <c r="H93" i="33"/>
  <c r="I93" i="28"/>
  <c r="N99" i="28"/>
  <c r="I99" i="28"/>
  <c r="M107" i="28"/>
  <c r="I107" i="28"/>
  <c r="N115" i="28"/>
  <c r="I115" i="28"/>
  <c r="H121" i="33"/>
  <c r="I121" i="28"/>
  <c r="M127" i="28"/>
  <c r="I127" i="28"/>
  <c r="H134" i="33"/>
  <c r="I134" i="28"/>
  <c r="J141" i="28"/>
  <c r="L141" i="33" s="1"/>
  <c r="O152" i="28"/>
  <c r="H160" i="33"/>
  <c r="I160" i="28"/>
  <c r="M167" i="28"/>
  <c r="I167" i="28"/>
  <c r="H174" i="33"/>
  <c r="I174" i="28"/>
  <c r="H181" i="33"/>
  <c r="I181" i="28"/>
  <c r="I181" i="33" s="1"/>
  <c r="T181" i="33" s="1"/>
  <c r="H209" i="33"/>
  <c r="I209" i="28"/>
  <c r="O215" i="28"/>
  <c r="O231" i="28"/>
  <c r="I231" i="28"/>
  <c r="H239" i="33"/>
  <c r="I239" i="28"/>
  <c r="N244" i="28"/>
  <c r="J250" i="28"/>
  <c r="L250" i="33" s="1"/>
  <c r="O256" i="28"/>
  <c r="J263" i="28"/>
  <c r="L263" i="33" s="1"/>
  <c r="I263" i="28"/>
  <c r="M271" i="28"/>
  <c r="I271" i="28"/>
  <c r="N292" i="28"/>
  <c r="I292" i="28"/>
  <c r="M299" i="28"/>
  <c r="I299" i="28"/>
  <c r="H305" i="33"/>
  <c r="I305" i="28"/>
  <c r="J312" i="28"/>
  <c r="L312" i="33" s="1"/>
  <c r="I312" i="28"/>
  <c r="H333" i="33"/>
  <c r="I333" i="28"/>
  <c r="H341" i="33"/>
  <c r="I341" i="28"/>
  <c r="H349" i="33"/>
  <c r="I349" i="28"/>
  <c r="H356" i="33"/>
  <c r="I356" i="28"/>
  <c r="H362" i="33"/>
  <c r="I362" i="28"/>
  <c r="N368" i="28"/>
  <c r="H373" i="33"/>
  <c r="I373" i="28"/>
  <c r="H381" i="33"/>
  <c r="I381" i="28"/>
  <c r="I381" i="33" s="1"/>
  <c r="T381" i="33" s="1"/>
  <c r="H387" i="33"/>
  <c r="I387" i="28"/>
  <c r="H394" i="33"/>
  <c r="I394" i="28"/>
  <c r="H402" i="33"/>
  <c r="I402" i="28"/>
  <c r="M409" i="28"/>
  <c r="H415" i="33"/>
  <c r="I415" i="28"/>
  <c r="H426" i="33"/>
  <c r="I426" i="28"/>
  <c r="H434" i="33"/>
  <c r="I434" i="28"/>
  <c r="M441" i="28"/>
  <c r="O448" i="28"/>
  <c r="I448" i="28"/>
  <c r="H470" i="33"/>
  <c r="I470" i="28"/>
  <c r="H477" i="33"/>
  <c r="I477" i="28"/>
  <c r="H485" i="33"/>
  <c r="I485" i="28"/>
  <c r="H506" i="33"/>
  <c r="I506" i="28"/>
  <c r="J23" i="28"/>
  <c r="L23" i="33" s="1"/>
  <c r="I23" i="28"/>
  <c r="J12" i="28"/>
  <c r="L12" i="33" s="1"/>
  <c r="I12" i="28"/>
  <c r="M17" i="28"/>
  <c r="N25" i="28"/>
  <c r="I25" i="28"/>
  <c r="M31" i="28"/>
  <c r="I31" i="28"/>
  <c r="M37" i="28"/>
  <c r="I37" i="28"/>
  <c r="J43" i="28"/>
  <c r="L43" i="33" s="1"/>
  <c r="N49" i="28"/>
  <c r="O65" i="28"/>
  <c r="I65" i="28"/>
  <c r="H69" i="33"/>
  <c r="I69" i="28"/>
  <c r="N75" i="28"/>
  <c r="I75" i="28"/>
  <c r="O81" i="28"/>
  <c r="I81" i="28"/>
  <c r="H94" i="33"/>
  <c r="I94" i="28"/>
  <c r="N116" i="28"/>
  <c r="I116" i="28"/>
  <c r="J121" i="28"/>
  <c r="L121" i="33" s="1"/>
  <c r="I128" i="33"/>
  <c r="T128" i="33" s="1"/>
  <c r="I128" i="28"/>
  <c r="N135" i="28"/>
  <c r="I135" i="28"/>
  <c r="M141" i="28"/>
  <c r="H153" i="33"/>
  <c r="I153" i="28"/>
  <c r="H161" i="33"/>
  <c r="I161" i="28"/>
  <c r="O174" i="28"/>
  <c r="J188" i="28"/>
  <c r="L188" i="33" s="1"/>
  <c r="I188" i="28"/>
  <c r="H232" i="33"/>
  <c r="I232" i="28"/>
  <c r="O245" i="28"/>
  <c r="I245" i="28"/>
  <c r="N250" i="28"/>
  <c r="H257" i="33"/>
  <c r="I257" i="28"/>
  <c r="N272" i="28"/>
  <c r="I272" i="28"/>
  <c r="N280" i="28"/>
  <c r="I280" i="28"/>
  <c r="H285" i="33"/>
  <c r="I285" i="28"/>
  <c r="O300" i="28"/>
  <c r="I300" i="28"/>
  <c r="I300" i="33" s="1"/>
  <c r="T300" i="33" s="1"/>
  <c r="J305" i="28"/>
  <c r="L305" i="33" s="1"/>
  <c r="H313" i="33"/>
  <c r="I313" i="28"/>
  <c r="H321" i="33"/>
  <c r="I321" i="28"/>
  <c r="N328" i="28"/>
  <c r="I328" i="28"/>
  <c r="H357" i="33"/>
  <c r="I357" i="28"/>
  <c r="H363" i="33"/>
  <c r="I363" i="28"/>
  <c r="H369" i="33"/>
  <c r="I369" i="28"/>
  <c r="H388" i="33"/>
  <c r="I388" i="28"/>
  <c r="H395" i="33"/>
  <c r="I395" i="28"/>
  <c r="H403" i="33"/>
  <c r="I403" i="28"/>
  <c r="H410" i="33"/>
  <c r="I410" i="28"/>
  <c r="H416" i="33"/>
  <c r="I416" i="28"/>
  <c r="H423" i="33"/>
  <c r="I423" i="28"/>
  <c r="H427" i="33"/>
  <c r="I427" i="28"/>
  <c r="H435" i="33"/>
  <c r="I435" i="28"/>
  <c r="H457" i="33"/>
  <c r="I457" i="28"/>
  <c r="O470" i="28"/>
  <c r="H478" i="33"/>
  <c r="I478" i="28"/>
  <c r="O485" i="28"/>
  <c r="H493" i="33"/>
  <c r="I493" i="28"/>
  <c r="H501" i="33"/>
  <c r="I501" i="28"/>
  <c r="M13" i="28"/>
  <c r="I13" i="28"/>
  <c r="I18" i="33"/>
  <c r="T18" i="33" s="1"/>
  <c r="I18" i="28"/>
  <c r="M26" i="28"/>
  <c r="I26" i="28"/>
  <c r="H32" i="33"/>
  <c r="I32" i="28"/>
  <c r="N38" i="28"/>
  <c r="I38" i="28"/>
  <c r="N50" i="28"/>
  <c r="I50" i="28"/>
  <c r="N58" i="28"/>
  <c r="I58" i="28"/>
  <c r="I66" i="33"/>
  <c r="T66" i="33" s="1"/>
  <c r="I66" i="28"/>
  <c r="O76" i="28"/>
  <c r="I76" i="28"/>
  <c r="H101" i="33"/>
  <c r="I101" i="28"/>
  <c r="H109" i="33"/>
  <c r="I109" i="28"/>
  <c r="H117" i="33"/>
  <c r="I117" i="28"/>
  <c r="O136" i="28"/>
  <c r="I136" i="28"/>
  <c r="J148" i="28"/>
  <c r="L148" i="33" s="1"/>
  <c r="I148" i="28"/>
  <c r="H168" i="33"/>
  <c r="I168" i="28"/>
  <c r="M175" i="28"/>
  <c r="I175" i="28"/>
  <c r="H189" i="33"/>
  <c r="I189" i="28"/>
  <c r="O217" i="28"/>
  <c r="I217" i="28"/>
  <c r="M225" i="28"/>
  <c r="I225" i="28"/>
  <c r="H233" i="33"/>
  <c r="I233" i="28"/>
  <c r="H241" i="33"/>
  <c r="I241" i="28"/>
  <c r="N251" i="28"/>
  <c r="I251" i="28"/>
  <c r="N258" i="28"/>
  <c r="I258" i="28"/>
  <c r="J265" i="28"/>
  <c r="L265" i="33" s="1"/>
  <c r="I265" i="28"/>
  <c r="H273" i="33"/>
  <c r="I273" i="28"/>
  <c r="H281" i="33"/>
  <c r="I281" i="28"/>
  <c r="M286" i="28"/>
  <c r="I286" i="28"/>
  <c r="H306" i="33"/>
  <c r="I306" i="28"/>
  <c r="H314" i="33"/>
  <c r="I314" i="28"/>
  <c r="H322" i="33"/>
  <c r="I322" i="28"/>
  <c r="H329" i="33"/>
  <c r="I329" i="28"/>
  <c r="H364" i="33"/>
  <c r="I364" i="28"/>
  <c r="H370" i="33"/>
  <c r="I370" i="28"/>
  <c r="H375" i="33"/>
  <c r="I375" i="28"/>
  <c r="H396" i="33"/>
  <c r="I396" i="28"/>
  <c r="H404" i="33"/>
  <c r="I404" i="28"/>
  <c r="N410" i="28"/>
  <c r="N416" i="28"/>
  <c r="J423" i="28"/>
  <c r="L423" i="33" s="1"/>
  <c r="H428" i="33"/>
  <c r="I428" i="28"/>
  <c r="H436" i="33"/>
  <c r="I436" i="28"/>
  <c r="M443" i="28"/>
  <c r="I443" i="28"/>
  <c r="H450" i="33"/>
  <c r="I450" i="28"/>
  <c r="H458" i="33"/>
  <c r="I458" i="28"/>
  <c r="H471" i="33"/>
  <c r="I471" i="28"/>
  <c r="H479" i="33"/>
  <c r="I479" i="28"/>
  <c r="H486" i="33"/>
  <c r="I486" i="28"/>
  <c r="H494" i="33"/>
  <c r="I494" i="28"/>
  <c r="H502" i="33"/>
  <c r="I502" i="28"/>
  <c r="H14" i="33"/>
  <c r="I14" i="28"/>
  <c r="H27" i="33"/>
  <c r="I27" i="28"/>
  <c r="J32" i="28"/>
  <c r="L32" i="33" s="1"/>
  <c r="O39" i="28"/>
  <c r="I39" i="28"/>
  <c r="N45" i="28"/>
  <c r="I45" i="28"/>
  <c r="H51" i="33"/>
  <c r="I51" i="28"/>
  <c r="H59" i="33"/>
  <c r="I59" i="28"/>
  <c r="H67" i="33"/>
  <c r="I67" i="28"/>
  <c r="H70" i="33"/>
  <c r="I70" i="28"/>
  <c r="H77" i="33"/>
  <c r="M77" i="33" s="1"/>
  <c r="I77" i="28"/>
  <c r="I77" i="33" s="1"/>
  <c r="T77" i="33" s="1"/>
  <c r="N83" i="28"/>
  <c r="I83" i="28"/>
  <c r="H102" i="33"/>
  <c r="I102" i="28"/>
  <c r="H110" i="33"/>
  <c r="I110" i="28"/>
  <c r="H118" i="33"/>
  <c r="I118" i="28"/>
  <c r="H129" i="33"/>
  <c r="I129" i="28"/>
  <c r="H137" i="33"/>
  <c r="I137" i="28"/>
  <c r="H142" i="33"/>
  <c r="I142" i="28"/>
  <c r="H149" i="33"/>
  <c r="I149" i="28"/>
  <c r="H169" i="33"/>
  <c r="I169" i="28"/>
  <c r="H176" i="33"/>
  <c r="I176" i="28"/>
  <c r="H182" i="33"/>
  <c r="I182" i="28"/>
  <c r="H197" i="33"/>
  <c r="I197" i="28"/>
  <c r="H205" i="33"/>
  <c r="I205" i="28"/>
  <c r="J234" i="28"/>
  <c r="L234" i="33" s="1"/>
  <c r="I234" i="28"/>
  <c r="J241" i="28"/>
  <c r="L241" i="33" s="1"/>
  <c r="J246" i="28"/>
  <c r="L246" i="33" s="1"/>
  <c r="I246" i="28"/>
  <c r="N252" i="28"/>
  <c r="I252" i="28"/>
  <c r="N259" i="28"/>
  <c r="I259" i="28"/>
  <c r="H274" i="33"/>
  <c r="I274" i="28"/>
  <c r="M294" i="28"/>
  <c r="H301" i="33"/>
  <c r="I301" i="28"/>
  <c r="H307" i="33"/>
  <c r="I307" i="28"/>
  <c r="H315" i="33"/>
  <c r="I315" i="28"/>
  <c r="J322" i="28"/>
  <c r="L322" i="33" s="1"/>
  <c r="H330" i="33"/>
  <c r="I330" i="28"/>
  <c r="J336" i="28"/>
  <c r="L336" i="33" s="1"/>
  <c r="I336" i="28"/>
  <c r="J344" i="28"/>
  <c r="L344" i="33" s="1"/>
  <c r="I344" i="28"/>
  <c r="H352" i="33"/>
  <c r="I352" i="28"/>
  <c r="H365" i="33"/>
  <c r="I365" i="28"/>
  <c r="I365" i="33" s="1"/>
  <c r="T365" i="33" s="1"/>
  <c r="J370" i="28"/>
  <c r="L370" i="33" s="1"/>
  <c r="H376" i="33"/>
  <c r="I376" i="28"/>
  <c r="H383" i="33"/>
  <c r="I383" i="28"/>
  <c r="H397" i="33"/>
  <c r="I397" i="28"/>
  <c r="H405" i="33"/>
  <c r="I405" i="28"/>
  <c r="H411" i="33"/>
  <c r="I411" i="28"/>
  <c r="H417" i="33"/>
  <c r="I417" i="28"/>
  <c r="H429" i="33"/>
  <c r="I429" i="28"/>
  <c r="M451" i="28"/>
  <c r="I451" i="28"/>
  <c r="M459" i="28"/>
  <c r="I459" i="28"/>
  <c r="H465" i="33"/>
  <c r="I465" i="28"/>
  <c r="H472" i="33"/>
  <c r="I472" i="28"/>
  <c r="H487" i="33"/>
  <c r="I487" i="28"/>
  <c r="H495" i="33"/>
  <c r="I495" i="28"/>
  <c r="J502" i="28"/>
  <c r="L502" i="33" s="1"/>
  <c r="O7" i="29"/>
  <c r="O9" i="29"/>
  <c r="O14" i="29"/>
  <c r="O11" i="29"/>
  <c r="O8" i="29"/>
  <c r="O10" i="29"/>
  <c r="O15" i="29"/>
  <c r="J47" i="21"/>
  <c r="J40" i="21"/>
  <c r="I43" i="21"/>
  <c r="D66" i="21" s="1"/>
  <c r="H46" i="21"/>
  <c r="H43" i="21"/>
  <c r="C66" i="21" s="1"/>
  <c r="H44" i="21"/>
  <c r="C67" i="21" s="1"/>
  <c r="J48" i="21"/>
  <c r="J38" i="21"/>
  <c r="I44" i="21"/>
  <c r="D67" i="21" s="1"/>
  <c r="H40" i="21"/>
  <c r="J42" i="21"/>
  <c r="H47" i="21"/>
  <c r="C70" i="21" s="1"/>
  <c r="J49" i="21"/>
  <c r="I47" i="21"/>
  <c r="D70" i="21" s="1"/>
  <c r="I40" i="21"/>
  <c r="H41" i="21"/>
  <c r="C64" i="21" s="1"/>
  <c r="I49" i="21"/>
  <c r="D72" i="21" s="1"/>
  <c r="I46" i="21"/>
  <c r="J46" i="21"/>
  <c r="I48" i="21"/>
  <c r="D71" i="21" s="1"/>
  <c r="I38" i="21"/>
  <c r="D61" i="21" s="1"/>
  <c r="H42" i="21"/>
  <c r="C65" i="21" s="1"/>
  <c r="J41" i="21"/>
  <c r="H49" i="21"/>
  <c r="C72" i="21" s="1"/>
  <c r="J43" i="21"/>
  <c r="I41" i="21"/>
  <c r="D64" i="21" s="1"/>
  <c r="H48" i="21"/>
  <c r="C71" i="21" s="1"/>
  <c r="H38" i="21"/>
  <c r="C61" i="21" s="1"/>
  <c r="J44" i="21"/>
  <c r="I42" i="21"/>
  <c r="D65" i="21" s="1"/>
  <c r="Q6" i="29"/>
  <c r="M4" i="29" s="1"/>
  <c r="B20" i="21" s="1"/>
  <c r="T6" i="36"/>
  <c r="N4" i="36" s="1"/>
  <c r="B19" i="21" s="1"/>
  <c r="Y6" i="33"/>
  <c r="U4" i="33" s="1"/>
  <c r="B18" i="21" s="1"/>
  <c r="T11" i="31"/>
  <c r="X11" i="31" s="1"/>
  <c r="T10" i="31"/>
  <c r="X10" i="31" s="1"/>
  <c r="W10" i="31"/>
  <c r="W11" i="31"/>
  <c r="W8" i="31"/>
  <c r="V7" i="31"/>
  <c r="W7" i="31" s="1"/>
  <c r="V8" i="31"/>
  <c r="V9" i="31"/>
  <c r="W9" i="31" s="1"/>
  <c r="I32" i="21"/>
  <c r="D55" i="21" s="1"/>
  <c r="T13" i="31"/>
  <c r="H32" i="21"/>
  <c r="X13" i="31"/>
  <c r="P7" i="36"/>
  <c r="Q7" i="36" s="1"/>
  <c r="Q507" i="36" s="1"/>
  <c r="P8" i="36"/>
  <c r="Q8" i="36" s="1"/>
  <c r="P9" i="36"/>
  <c r="Q9" i="36" s="1"/>
  <c r="P10" i="36"/>
  <c r="Q10" i="36" s="1"/>
  <c r="G18" i="20"/>
  <c r="G19" i="20" s="1"/>
  <c r="H33" i="21" s="1"/>
  <c r="L6" i="26"/>
  <c r="L507" i="26"/>
  <c r="L6" i="31"/>
  <c r="T8" i="31"/>
  <c r="X8" i="31" s="1"/>
  <c r="AB1" i="31"/>
  <c r="T7" i="31"/>
  <c r="X7" i="31" s="1"/>
  <c r="S507" i="31"/>
  <c r="AB2" i="31"/>
  <c r="AB3" i="31"/>
  <c r="AB4" i="31"/>
  <c r="S6" i="31"/>
  <c r="D20" i="20"/>
  <c r="G25" i="20"/>
  <c r="U8" i="36"/>
  <c r="U9" i="36"/>
  <c r="I34" i="33"/>
  <c r="T34" i="33" s="1"/>
  <c r="J378" i="28"/>
  <c r="L378" i="33" s="1"/>
  <c r="M445" i="28"/>
  <c r="O24" i="28"/>
  <c r="M34" i="28"/>
  <c r="J91" i="28"/>
  <c r="L91" i="33" s="1"/>
  <c r="M109" i="28"/>
  <c r="O113" i="28"/>
  <c r="O129" i="28"/>
  <c r="N141" i="28"/>
  <c r="M158" i="28"/>
  <c r="O181" i="28"/>
  <c r="J185" i="28"/>
  <c r="L185" i="33" s="1"/>
  <c r="M197" i="28"/>
  <c r="N207" i="28"/>
  <c r="I257" i="33"/>
  <c r="T257" i="33" s="1"/>
  <c r="N273" i="28"/>
  <c r="N288" i="28"/>
  <c r="N298" i="28"/>
  <c r="M307" i="28"/>
  <c r="O340" i="28"/>
  <c r="O378" i="28"/>
  <c r="J383" i="28"/>
  <c r="L383" i="33" s="1"/>
  <c r="O387" i="28"/>
  <c r="M393" i="28"/>
  <c r="J397" i="28"/>
  <c r="L397" i="33" s="1"/>
  <c r="N402" i="28"/>
  <c r="J434" i="28"/>
  <c r="L434" i="33" s="1"/>
  <c r="O445" i="28"/>
  <c r="I24" i="33"/>
  <c r="T24" i="33" s="1"/>
  <c r="N40" i="28"/>
  <c r="J61" i="28"/>
  <c r="L61" i="33" s="1"/>
  <c r="J373" i="28"/>
  <c r="L373" i="33" s="1"/>
  <c r="M387" i="28"/>
  <c r="M493" i="28"/>
  <c r="M207" i="28"/>
  <c r="O298" i="28"/>
  <c r="N307" i="28"/>
  <c r="N312" i="28"/>
  <c r="M42" i="28"/>
  <c r="J59" i="28"/>
  <c r="L59" i="33" s="1"/>
  <c r="O67" i="28"/>
  <c r="M77" i="28"/>
  <c r="M82" i="28"/>
  <c r="M125" i="28"/>
  <c r="M159" i="28"/>
  <c r="M182" i="28"/>
  <c r="N239" i="28"/>
  <c r="O257" i="28"/>
  <c r="O274" i="28"/>
  <c r="M289" i="28"/>
  <c r="O307" i="28"/>
  <c r="I325" i="33"/>
  <c r="T325" i="33" s="1"/>
  <c r="N394" i="28"/>
  <c r="N409" i="28"/>
  <c r="I421" i="33"/>
  <c r="T421" i="33" s="1"/>
  <c r="I429" i="33"/>
  <c r="T429" i="33" s="1"/>
  <c r="O435" i="28"/>
  <c r="M453" i="28"/>
  <c r="J478" i="28"/>
  <c r="L478" i="33" s="1"/>
  <c r="J501" i="28"/>
  <c r="L501" i="33" s="1"/>
  <c r="N109" i="28"/>
  <c r="J233" i="28"/>
  <c r="L233" i="33" s="1"/>
  <c r="N42" i="28"/>
  <c r="N59" i="28"/>
  <c r="O77" i="28"/>
  <c r="O92" i="28"/>
  <c r="O110" i="28"/>
  <c r="I121" i="33"/>
  <c r="T121" i="33" s="1"/>
  <c r="M142" i="28"/>
  <c r="O159" i="28"/>
  <c r="J165" i="28"/>
  <c r="L165" i="33" s="1"/>
  <c r="N182" i="28"/>
  <c r="O205" i="28"/>
  <c r="M222" i="28"/>
  <c r="O325" i="28"/>
  <c r="O330" i="28"/>
  <c r="J349" i="28"/>
  <c r="L349" i="33" s="1"/>
  <c r="J361" i="28"/>
  <c r="L361" i="33" s="1"/>
  <c r="N375" i="28"/>
  <c r="O394" i="28"/>
  <c r="J421" i="28"/>
  <c r="L421" i="33" s="1"/>
  <c r="I425" i="33"/>
  <c r="T425" i="33" s="1"/>
  <c r="O465" i="28"/>
  <c r="J485" i="28"/>
  <c r="L485" i="33" s="1"/>
  <c r="N496" i="28"/>
  <c r="M501" i="28"/>
  <c r="N225" i="28"/>
  <c r="M251" i="28"/>
  <c r="O185" i="28"/>
  <c r="N257" i="28"/>
  <c r="O42" i="28"/>
  <c r="O182" i="28"/>
  <c r="J405" i="28"/>
  <c r="L405" i="33" s="1"/>
  <c r="M485" i="28"/>
  <c r="O496" i="28"/>
  <c r="N501" i="28"/>
  <c r="J197" i="28"/>
  <c r="L197" i="33" s="1"/>
  <c r="M273" i="28"/>
  <c r="J298" i="28"/>
  <c r="L298" i="33" s="1"/>
  <c r="M239" i="28"/>
  <c r="O383" i="28"/>
  <c r="O397" i="28"/>
  <c r="M60" i="28"/>
  <c r="J74" i="28"/>
  <c r="L74" i="33" s="1"/>
  <c r="N107" i="28"/>
  <c r="O111" i="28"/>
  <c r="I141" i="33"/>
  <c r="T141" i="33" s="1"/>
  <c r="O206" i="28"/>
  <c r="O265" i="28"/>
  <c r="I276" i="33"/>
  <c r="T276" i="33" s="1"/>
  <c r="M281" i="28"/>
  <c r="N291" i="28"/>
  <c r="O297" i="28"/>
  <c r="M305" i="28"/>
  <c r="M315" i="28"/>
  <c r="N331" i="28"/>
  <c r="N338" i="28"/>
  <c r="J368" i="28"/>
  <c r="L368" i="33" s="1"/>
  <c r="M395" i="28"/>
  <c r="N400" i="28"/>
  <c r="O425" i="28"/>
  <c r="M455" i="28"/>
  <c r="N485" i="28"/>
  <c r="M7" i="28"/>
  <c r="O12" i="28"/>
  <c r="J9" i="28"/>
  <c r="L9" i="33" s="1"/>
  <c r="M9" i="28"/>
  <c r="I8" i="28"/>
  <c r="I8" i="33" s="1"/>
  <c r="N9" i="28"/>
  <c r="J13" i="28"/>
  <c r="L13" i="33" s="1"/>
  <c r="N17" i="28"/>
  <c r="M21" i="28"/>
  <c r="N41" i="28"/>
  <c r="J55" i="28"/>
  <c r="L55" i="33" s="1"/>
  <c r="I63" i="33"/>
  <c r="T63" i="33" s="1"/>
  <c r="M78" i="28"/>
  <c r="J86" i="28"/>
  <c r="L86" i="33" s="1"/>
  <c r="I93" i="33"/>
  <c r="T93" i="33" s="1"/>
  <c r="N95" i="28"/>
  <c r="J102" i="28"/>
  <c r="L102" i="33" s="1"/>
  <c r="J106" i="28"/>
  <c r="L106" i="33" s="1"/>
  <c r="O112" i="28"/>
  <c r="I117" i="33"/>
  <c r="T117" i="33" s="1"/>
  <c r="N119" i="28"/>
  <c r="O121" i="28"/>
  <c r="N125" i="28"/>
  <c r="N127" i="28"/>
  <c r="M143" i="28"/>
  <c r="J145" i="28"/>
  <c r="L145" i="33" s="1"/>
  <c r="M149" i="28"/>
  <c r="N157" i="28"/>
  <c r="M181" i="28"/>
  <c r="M183" i="28"/>
  <c r="J190" i="28"/>
  <c r="L190" i="33" s="1"/>
  <c r="M205" i="28"/>
  <c r="O207" i="28"/>
  <c r="M213" i="28"/>
  <c r="M233" i="28"/>
  <c r="M241" i="28"/>
  <c r="O244" i="28"/>
  <c r="O250" i="28"/>
  <c r="J271" i="28"/>
  <c r="L271" i="33" s="1"/>
  <c r="O273" i="28"/>
  <c r="O280" i="28"/>
  <c r="J290" i="28"/>
  <c r="L290" i="33" s="1"/>
  <c r="I292" i="33"/>
  <c r="T292" i="33" s="1"/>
  <c r="N299" i="28"/>
  <c r="N305" i="28"/>
  <c r="M314" i="28"/>
  <c r="J321" i="28"/>
  <c r="L321" i="33" s="1"/>
  <c r="N323" i="28"/>
  <c r="I352" i="33"/>
  <c r="T352" i="33" s="1"/>
  <c r="N360" i="28"/>
  <c r="J367" i="28"/>
  <c r="L367" i="33" s="1"/>
  <c r="N369" i="28"/>
  <c r="M383" i="28"/>
  <c r="M391" i="28"/>
  <c r="M403" i="28"/>
  <c r="M407" i="28"/>
  <c r="O409" i="28"/>
  <c r="O413" i="28"/>
  <c r="I417" i="33"/>
  <c r="T417" i="33" s="1"/>
  <c r="O423" i="28"/>
  <c r="J426" i="28"/>
  <c r="L426" i="33" s="1"/>
  <c r="J431" i="28"/>
  <c r="L431" i="33" s="1"/>
  <c r="N433" i="28"/>
  <c r="J450" i="28"/>
  <c r="L450" i="33" s="1"/>
  <c r="O457" i="28"/>
  <c r="N460" i="28"/>
  <c r="M471" i="28"/>
  <c r="N479" i="28"/>
  <c r="J486" i="28"/>
  <c r="L486" i="33" s="1"/>
  <c r="J494" i="28"/>
  <c r="L494" i="33" s="1"/>
  <c r="J296" i="28"/>
  <c r="L296" i="33" s="1"/>
  <c r="J314" i="28"/>
  <c r="L314" i="33" s="1"/>
  <c r="J362" i="28"/>
  <c r="L362" i="33" s="1"/>
  <c r="O379" i="28"/>
  <c r="J8" i="28"/>
  <c r="L8" i="33" s="1"/>
  <c r="I32" i="33"/>
  <c r="T32" i="33" s="1"/>
  <c r="M55" i="28"/>
  <c r="J60" i="28"/>
  <c r="L60" i="33" s="1"/>
  <c r="M63" i="28"/>
  <c r="N78" i="28"/>
  <c r="M86" i="28"/>
  <c r="J93" i="28"/>
  <c r="L93" i="33" s="1"/>
  <c r="M102" i="28"/>
  <c r="M106" i="28"/>
  <c r="J117" i="28"/>
  <c r="L117" i="33" s="1"/>
  <c r="O119" i="28"/>
  <c r="O125" i="28"/>
  <c r="N143" i="28"/>
  <c r="N149" i="28"/>
  <c r="N160" i="28"/>
  <c r="N181" i="28"/>
  <c r="M190" i="28"/>
  <c r="N205" i="28"/>
  <c r="N213" i="28"/>
  <c r="N233" i="28"/>
  <c r="N241" i="28"/>
  <c r="N271" i="28"/>
  <c r="J288" i="28"/>
  <c r="L288" i="33" s="1"/>
  <c r="M290" i="28"/>
  <c r="M297" i="28"/>
  <c r="O305" i="28"/>
  <c r="N314" i="28"/>
  <c r="N321" i="28"/>
  <c r="O323" i="28"/>
  <c r="J352" i="28"/>
  <c r="L352" i="33" s="1"/>
  <c r="M355" i="28"/>
  <c r="O363" i="28"/>
  <c r="M367" i="28"/>
  <c r="I373" i="33"/>
  <c r="T373" i="33" s="1"/>
  <c r="J376" i="28"/>
  <c r="L376" i="33" s="1"/>
  <c r="N383" i="28"/>
  <c r="O403" i="28"/>
  <c r="O407" i="28"/>
  <c r="O417" i="28"/>
  <c r="M431" i="28"/>
  <c r="N439" i="28"/>
  <c r="I443" i="33"/>
  <c r="T443" i="33" s="1"/>
  <c r="I455" i="33"/>
  <c r="T455" i="33" s="1"/>
  <c r="O471" i="28"/>
  <c r="O479" i="28"/>
  <c r="O486" i="28"/>
  <c r="J490" i="28"/>
  <c r="L490" i="33" s="1"/>
  <c r="M494" i="28"/>
  <c r="O504" i="28"/>
  <c r="J407" i="28"/>
  <c r="L407" i="33" s="1"/>
  <c r="J413" i="28"/>
  <c r="L413" i="33" s="1"/>
  <c r="I433" i="33"/>
  <c r="T433" i="33" s="1"/>
  <c r="O78" i="28"/>
  <c r="O93" i="28"/>
  <c r="N102" i="28"/>
  <c r="O117" i="28"/>
  <c r="O149" i="28"/>
  <c r="N290" i="28"/>
  <c r="O314" i="28"/>
  <c r="O321" i="28"/>
  <c r="N352" i="28"/>
  <c r="N367" i="28"/>
  <c r="N431" i="28"/>
  <c r="N494" i="28"/>
  <c r="I145" i="33"/>
  <c r="T145" i="33" s="1"/>
  <c r="M323" i="28"/>
  <c r="M503" i="28"/>
  <c r="N8" i="28"/>
  <c r="O18" i="28"/>
  <c r="O51" i="28"/>
  <c r="J77" i="28"/>
  <c r="L77" i="33" s="1"/>
  <c r="M83" i="28"/>
  <c r="O102" i="28"/>
  <c r="I120" i="33"/>
  <c r="T120" i="33" s="1"/>
  <c r="M126" i="28"/>
  <c r="O128" i="28"/>
  <c r="M133" i="28"/>
  <c r="O153" i="28"/>
  <c r="I161" i="33"/>
  <c r="T161" i="33" s="1"/>
  <c r="O168" i="28"/>
  <c r="J174" i="28"/>
  <c r="L174" i="33" s="1"/>
  <c r="N184" i="28"/>
  <c r="O188" i="28"/>
  <c r="I232" i="33"/>
  <c r="T232" i="33" s="1"/>
  <c r="M249" i="28"/>
  <c r="J274" i="28"/>
  <c r="L274" i="33" s="1"/>
  <c r="J281" i="28"/>
  <c r="L281" i="33" s="1"/>
  <c r="O290" i="28"/>
  <c r="N300" i="28"/>
  <c r="N304" i="28"/>
  <c r="J306" i="28"/>
  <c r="L306" i="33" s="1"/>
  <c r="M329" i="28"/>
  <c r="M346" i="28"/>
  <c r="M361" i="28"/>
  <c r="N370" i="28"/>
  <c r="O373" i="28"/>
  <c r="O381" i="28"/>
  <c r="M401" i="28"/>
  <c r="N408" i="28"/>
  <c r="J415" i="28"/>
  <c r="L415" i="33" s="1"/>
  <c r="J418" i="28"/>
  <c r="L418" i="33" s="1"/>
  <c r="O421" i="28"/>
  <c r="O431" i="28"/>
  <c r="J440" i="28"/>
  <c r="L440" i="33" s="1"/>
  <c r="M447" i="28"/>
  <c r="N455" i="28"/>
  <c r="J458" i="28"/>
  <c r="L458" i="33" s="1"/>
  <c r="J470" i="28"/>
  <c r="L470" i="33" s="1"/>
  <c r="O472" i="28"/>
  <c r="J477" i="28"/>
  <c r="L477" i="33" s="1"/>
  <c r="M487" i="28"/>
  <c r="O494" i="28"/>
  <c r="I21" i="33"/>
  <c r="T21" i="33" s="1"/>
  <c r="N151" i="28"/>
  <c r="N166" i="28"/>
  <c r="J280" i="28"/>
  <c r="L280" i="33" s="1"/>
  <c r="O354" i="28"/>
  <c r="I369" i="33"/>
  <c r="T369" i="33" s="1"/>
  <c r="I391" i="33"/>
  <c r="T391" i="33" s="1"/>
  <c r="J107" i="28"/>
  <c r="L107" i="33" s="1"/>
  <c r="N120" i="28"/>
  <c r="N126" i="28"/>
  <c r="J140" i="28"/>
  <c r="L140" i="33" s="1"/>
  <c r="N144" i="28"/>
  <c r="J161" i="28"/>
  <c r="L161" i="33" s="1"/>
  <c r="M174" i="28"/>
  <c r="O184" i="28"/>
  <c r="O232" i="28"/>
  <c r="M274" i="28"/>
  <c r="P300" i="28"/>
  <c r="P300" i="33" s="1"/>
  <c r="W300" i="33" s="1"/>
  <c r="O306" i="28"/>
  <c r="J309" i="28"/>
  <c r="L309" i="33" s="1"/>
  <c r="O329" i="28"/>
  <c r="M337" i="28"/>
  <c r="O401" i="28"/>
  <c r="N418" i="28"/>
  <c r="O447" i="28"/>
  <c r="O455" i="28"/>
  <c r="M470" i="28"/>
  <c r="O477" i="28"/>
  <c r="N487" i="28"/>
  <c r="N502" i="28"/>
  <c r="J149" i="28"/>
  <c r="L149" i="33" s="1"/>
  <c r="J474" i="28"/>
  <c r="L474" i="33" s="1"/>
  <c r="O489" i="28"/>
  <c r="M8" i="28"/>
  <c r="O8" i="28"/>
  <c r="M12" i="28"/>
  <c r="J24" i="28"/>
  <c r="L24" i="33" s="1"/>
  <c r="M61" i="28"/>
  <c r="I74" i="33"/>
  <c r="T74" i="33" s="1"/>
  <c r="N77" i="28"/>
  <c r="I125" i="33"/>
  <c r="T125" i="33" s="1"/>
  <c r="O126" i="28"/>
  <c r="J129" i="28"/>
  <c r="L129" i="33" s="1"/>
  <c r="N142" i="28"/>
  <c r="O144" i="28"/>
  <c r="O150" i="28"/>
  <c r="O161" i="28"/>
  <c r="M165" i="28"/>
  <c r="O169" i="28"/>
  <c r="N174" i="28"/>
  <c r="M189" i="28"/>
  <c r="O199" i="28"/>
  <c r="N236" i="28"/>
  <c r="I246" i="33"/>
  <c r="T246" i="33" s="1"/>
  <c r="J257" i="28"/>
  <c r="L257" i="33" s="1"/>
  <c r="P260" i="28"/>
  <c r="P260" i="33" s="1"/>
  <c r="W260" i="33" s="1"/>
  <c r="N274" i="28"/>
  <c r="N281" i="28"/>
  <c r="O285" i="28"/>
  <c r="I289" i="33"/>
  <c r="T289" i="33" s="1"/>
  <c r="P305" i="28"/>
  <c r="P305" i="33" s="1"/>
  <c r="J313" i="28"/>
  <c r="L313" i="33" s="1"/>
  <c r="N315" i="28"/>
  <c r="O322" i="28"/>
  <c r="O333" i="28"/>
  <c r="O347" i="28"/>
  <c r="M353" i="28"/>
  <c r="O361" i="28"/>
  <c r="M385" i="28"/>
  <c r="I409" i="33"/>
  <c r="T409" i="33" s="1"/>
  <c r="J416" i="28"/>
  <c r="L416" i="33" s="1"/>
  <c r="O418" i="28"/>
  <c r="J432" i="28"/>
  <c r="L432" i="33" s="1"/>
  <c r="I441" i="33"/>
  <c r="T441" i="33" s="1"/>
  <c r="N470" i="28"/>
  <c r="O473" i="28"/>
  <c r="J482" i="28"/>
  <c r="L482" i="33" s="1"/>
  <c r="J493" i="28"/>
  <c r="L493" i="33" s="1"/>
  <c r="O502" i="28"/>
  <c r="I106" i="33"/>
  <c r="T106" i="33" s="1"/>
  <c r="P106" i="28"/>
  <c r="P106" i="33" s="1"/>
  <c r="I90" i="33"/>
  <c r="T90" i="33" s="1"/>
  <c r="P90" i="28"/>
  <c r="P90" i="33" s="1"/>
  <c r="N48" i="28"/>
  <c r="O7" i="28"/>
  <c r="I12" i="33"/>
  <c r="N13" i="28"/>
  <c r="O16" i="28"/>
  <c r="M18" i="28"/>
  <c r="M24" i="28"/>
  <c r="J27" i="28"/>
  <c r="L27" i="33" s="1"/>
  <c r="M32" i="28"/>
  <c r="N34" i="28"/>
  <c r="J40" i="28"/>
  <c r="L40" i="33" s="1"/>
  <c r="N43" i="28"/>
  <c r="M47" i="28"/>
  <c r="J51" i="28"/>
  <c r="L51" i="33" s="1"/>
  <c r="M53" i="28"/>
  <c r="O55" i="28"/>
  <c r="O59" i="28"/>
  <c r="N61" i="28"/>
  <c r="N63" i="28"/>
  <c r="N66" i="28"/>
  <c r="O69" i="28"/>
  <c r="M71" i="28"/>
  <c r="N76" i="28"/>
  <c r="J85" i="28"/>
  <c r="L85" i="33" s="1"/>
  <c r="N86" i="28"/>
  <c r="M93" i="28"/>
  <c r="O94" i="28"/>
  <c r="J98" i="28"/>
  <c r="L98" i="33" s="1"/>
  <c r="N100" i="28"/>
  <c r="N103" i="28"/>
  <c r="M110" i="28"/>
  <c r="M117" i="28"/>
  <c r="O118" i="28"/>
  <c r="O133" i="28"/>
  <c r="M135" i="28"/>
  <c r="J137" i="28"/>
  <c r="L137" i="33" s="1"/>
  <c r="O145" i="28"/>
  <c r="J150" i="28"/>
  <c r="L150" i="33" s="1"/>
  <c r="I152" i="33"/>
  <c r="T152" i="33" s="1"/>
  <c r="J157" i="28"/>
  <c r="L157" i="33" s="1"/>
  <c r="O158" i="28"/>
  <c r="O160" i="28"/>
  <c r="N165" i="28"/>
  <c r="J172" i="28"/>
  <c r="L172" i="33" s="1"/>
  <c r="N175" i="28"/>
  <c r="J177" i="28"/>
  <c r="L177" i="33" s="1"/>
  <c r="J180" i="28"/>
  <c r="L180" i="33" s="1"/>
  <c r="N190" i="28"/>
  <c r="N192" i="28"/>
  <c r="N197" i="28"/>
  <c r="M199" i="28"/>
  <c r="H201" i="33"/>
  <c r="N201" i="33" s="1"/>
  <c r="J201" i="28"/>
  <c r="L201" i="33" s="1"/>
  <c r="J204" i="28"/>
  <c r="L204" i="33" s="1"/>
  <c r="J206" i="28"/>
  <c r="L206" i="33" s="1"/>
  <c r="N208" i="28"/>
  <c r="J217" i="28"/>
  <c r="L217" i="33" s="1"/>
  <c r="J228" i="28"/>
  <c r="L228" i="33" s="1"/>
  <c r="H240" i="33"/>
  <c r="N240" i="33" s="1"/>
  <c r="N240" i="28"/>
  <c r="M240" i="28"/>
  <c r="H249" i="33"/>
  <c r="N249" i="28"/>
  <c r="J264" i="28"/>
  <c r="L264" i="33" s="1"/>
  <c r="H359" i="33"/>
  <c r="O359" i="28"/>
  <c r="N359" i="28"/>
  <c r="M359" i="28"/>
  <c r="J359" i="28"/>
  <c r="L359" i="33" s="1"/>
  <c r="P359" i="28"/>
  <c r="P359" i="33" s="1"/>
  <c r="H419" i="33"/>
  <c r="O419" i="28"/>
  <c r="M419" i="28"/>
  <c r="H437" i="33"/>
  <c r="O437" i="33" s="1"/>
  <c r="O437" i="28"/>
  <c r="M437" i="28"/>
  <c r="J437" i="28"/>
  <c r="L437" i="33" s="1"/>
  <c r="I437" i="33"/>
  <c r="T437" i="33" s="1"/>
  <c r="H449" i="33"/>
  <c r="O449" i="28"/>
  <c r="N449" i="28"/>
  <c r="M449" i="28"/>
  <c r="J449" i="28"/>
  <c r="L449" i="33" s="1"/>
  <c r="H463" i="33"/>
  <c r="O463" i="28"/>
  <c r="N463" i="28"/>
  <c r="M463" i="28"/>
  <c r="N18" i="28"/>
  <c r="N24" i="28"/>
  <c r="N27" i="28"/>
  <c r="M29" i="28"/>
  <c r="N32" i="28"/>
  <c r="M36" i="28"/>
  <c r="M40" i="28"/>
  <c r="O43" i="28"/>
  <c r="O47" i="28"/>
  <c r="N51" i="28"/>
  <c r="N53" i="28"/>
  <c r="O61" i="28"/>
  <c r="P74" i="28"/>
  <c r="P74" i="33" s="1"/>
  <c r="J78" i="28"/>
  <c r="L78" i="33" s="1"/>
  <c r="J83" i="28"/>
  <c r="L83" i="33" s="1"/>
  <c r="M85" i="28"/>
  <c r="O86" i="28"/>
  <c r="N93" i="28"/>
  <c r="M98" i="28"/>
  <c r="O100" i="28"/>
  <c r="O103" i="28"/>
  <c r="J109" i="28"/>
  <c r="L109" i="33" s="1"/>
  <c r="N110" i="28"/>
  <c r="N117" i="28"/>
  <c r="J126" i="28"/>
  <c r="L126" i="33" s="1"/>
  <c r="O137" i="28"/>
  <c r="J142" i="28"/>
  <c r="L142" i="33" s="1"/>
  <c r="P145" i="28"/>
  <c r="P145" i="33" s="1"/>
  <c r="M150" i="28"/>
  <c r="N152" i="28"/>
  <c r="M157" i="28"/>
  <c r="O165" i="28"/>
  <c r="J169" i="28"/>
  <c r="L169" i="33" s="1"/>
  <c r="O172" i="28"/>
  <c r="O175" i="28"/>
  <c r="O177" i="28"/>
  <c r="J182" i="28"/>
  <c r="L182" i="33" s="1"/>
  <c r="I184" i="33"/>
  <c r="T184" i="33" s="1"/>
  <c r="J189" i="28"/>
  <c r="L189" i="33" s="1"/>
  <c r="O190" i="28"/>
  <c r="O192" i="28"/>
  <c r="O197" i="28"/>
  <c r="N199" i="28"/>
  <c r="J212" i="28"/>
  <c r="L212" i="33" s="1"/>
  <c r="H215" i="33"/>
  <c r="N215" i="28"/>
  <c r="O240" i="28"/>
  <c r="M242" i="28"/>
  <c r="J249" i="28"/>
  <c r="L249" i="33" s="1"/>
  <c r="H256" i="33"/>
  <c r="N256" i="28"/>
  <c r="H258" i="33"/>
  <c r="O258" i="28"/>
  <c r="M258" i="28"/>
  <c r="J258" i="28"/>
  <c r="L258" i="33" s="1"/>
  <c r="H265" i="33"/>
  <c r="O265" i="33" s="1"/>
  <c r="N265" i="28"/>
  <c r="M265" i="28"/>
  <c r="H272" i="33"/>
  <c r="O272" i="28"/>
  <c r="H282" i="33"/>
  <c r="O282" i="33" s="1"/>
  <c r="O282" i="28"/>
  <c r="N282" i="28"/>
  <c r="M282" i="28"/>
  <c r="J282" i="28"/>
  <c r="L282" i="33" s="1"/>
  <c r="H339" i="33"/>
  <c r="O339" i="28"/>
  <c r="N339" i="28"/>
  <c r="M339" i="28"/>
  <c r="H386" i="33"/>
  <c r="N386" i="33" s="1"/>
  <c r="O386" i="28"/>
  <c r="N386" i="28"/>
  <c r="J386" i="28"/>
  <c r="L386" i="33" s="1"/>
  <c r="H399" i="33"/>
  <c r="O399" i="28"/>
  <c r="N399" i="28"/>
  <c r="M399" i="28"/>
  <c r="J399" i="28"/>
  <c r="L399" i="33" s="1"/>
  <c r="I399" i="33"/>
  <c r="T399" i="33" s="1"/>
  <c r="H277" i="33"/>
  <c r="O277" i="28"/>
  <c r="H497" i="33"/>
  <c r="O497" i="33" s="1"/>
  <c r="O497" i="28"/>
  <c r="J22" i="28"/>
  <c r="L22" i="33" s="1"/>
  <c r="P32" i="28"/>
  <c r="P32" i="33" s="1"/>
  <c r="O40" i="28"/>
  <c r="J54" i="28"/>
  <c r="L54" i="33" s="1"/>
  <c r="J62" i="28"/>
  <c r="L62" i="33" s="1"/>
  <c r="J70" i="28"/>
  <c r="L70" i="33" s="1"/>
  <c r="I75" i="33"/>
  <c r="T75" i="33" s="1"/>
  <c r="O85" i="28"/>
  <c r="M87" i="28"/>
  <c r="P93" i="28"/>
  <c r="P93" i="33" s="1"/>
  <c r="P117" i="28"/>
  <c r="P117" i="33" s="1"/>
  <c r="J134" i="28"/>
  <c r="L134" i="33" s="1"/>
  <c r="I136" i="33"/>
  <c r="T136" i="33" s="1"/>
  <c r="O157" i="28"/>
  <c r="I176" i="33"/>
  <c r="T176" i="33" s="1"/>
  <c r="M191" i="28"/>
  <c r="J196" i="28"/>
  <c r="L196" i="33" s="1"/>
  <c r="J198" i="28"/>
  <c r="L198" i="33" s="1"/>
  <c r="H223" i="33"/>
  <c r="O223" i="33" s="1"/>
  <c r="J223" i="28"/>
  <c r="L223" i="33" s="1"/>
  <c r="O226" i="28"/>
  <c r="J226" i="28"/>
  <c r="L226" i="33" s="1"/>
  <c r="M235" i="28"/>
  <c r="O235" i="28"/>
  <c r="I241" i="33"/>
  <c r="T241" i="33" s="1"/>
  <c r="P241" i="28"/>
  <c r="P241" i="33" s="1"/>
  <c r="J277" i="28"/>
  <c r="L277" i="33" s="1"/>
  <c r="I284" i="33"/>
  <c r="T284" i="33" s="1"/>
  <c r="W284" i="33" s="1"/>
  <c r="P284" i="28"/>
  <c r="P284" i="33" s="1"/>
  <c r="H345" i="33"/>
  <c r="O345" i="28"/>
  <c r="N345" i="28"/>
  <c r="M345" i="28"/>
  <c r="J345" i="28"/>
  <c r="L345" i="33" s="1"/>
  <c r="I345" i="33"/>
  <c r="T345" i="33" s="1"/>
  <c r="I7" i="28"/>
  <c r="I7" i="33" s="1"/>
  <c r="T7" i="33" s="1"/>
  <c r="I16" i="33"/>
  <c r="T16" i="33" s="1"/>
  <c r="J35" i="28"/>
  <c r="L35" i="33" s="1"/>
  <c r="J48" i="28"/>
  <c r="L48" i="33" s="1"/>
  <c r="J56" i="28"/>
  <c r="L56" i="33" s="1"/>
  <c r="J65" i="28"/>
  <c r="L65" i="33" s="1"/>
  <c r="M70" i="28"/>
  <c r="J75" i="28"/>
  <c r="L75" i="33" s="1"/>
  <c r="I84" i="33"/>
  <c r="T84" i="33" s="1"/>
  <c r="N87" i="28"/>
  <c r="J99" i="28"/>
  <c r="L99" i="33" s="1"/>
  <c r="J101" i="28"/>
  <c r="L101" i="33" s="1"/>
  <c r="O109" i="28"/>
  <c r="M111" i="28"/>
  <c r="M134" i="28"/>
  <c r="N136" i="28"/>
  <c r="J156" i="28"/>
  <c r="L156" i="33" s="1"/>
  <c r="J166" i="28"/>
  <c r="L166" i="33" s="1"/>
  <c r="I168" i="33"/>
  <c r="T168" i="33" s="1"/>
  <c r="J173" i="28"/>
  <c r="L173" i="33" s="1"/>
  <c r="N176" i="28"/>
  <c r="O189" i="28"/>
  <c r="N191" i="28"/>
  <c r="J193" i="28"/>
  <c r="L193" i="33" s="1"/>
  <c r="M198" i="28"/>
  <c r="J209" i="28"/>
  <c r="L209" i="33" s="1"/>
  <c r="H216" i="33"/>
  <c r="O216" i="28"/>
  <c r="I223" i="33"/>
  <c r="T223" i="33" s="1"/>
  <c r="M226" i="28"/>
  <c r="N230" i="28"/>
  <c r="M230" i="28"/>
  <c r="P232" i="28"/>
  <c r="P232" i="33" s="1"/>
  <c r="M259" i="28"/>
  <c r="M262" i="28"/>
  <c r="H266" i="33"/>
  <c r="O266" i="33" s="1"/>
  <c r="M266" i="28"/>
  <c r="O266" i="28"/>
  <c r="N284" i="28"/>
  <c r="H293" i="33"/>
  <c r="O293" i="28"/>
  <c r="J293" i="28"/>
  <c r="L293" i="33" s="1"/>
  <c r="I293" i="33"/>
  <c r="T293" i="33" s="1"/>
  <c r="H377" i="33"/>
  <c r="O377" i="33" s="1"/>
  <c r="O377" i="28"/>
  <c r="N377" i="28"/>
  <c r="M377" i="28"/>
  <c r="I377" i="33"/>
  <c r="T377" i="33" s="1"/>
  <c r="H480" i="33"/>
  <c r="O480" i="33" s="1"/>
  <c r="O480" i="28"/>
  <c r="N480" i="28"/>
  <c r="J7" i="28"/>
  <c r="L7" i="33" s="1"/>
  <c r="I13" i="33"/>
  <c r="J16" i="28"/>
  <c r="L16" i="33" s="1"/>
  <c r="J28" i="28"/>
  <c r="L28" i="33" s="1"/>
  <c r="N35" i="28"/>
  <c r="J41" i="28"/>
  <c r="L41" i="33" s="1"/>
  <c r="M48" i="28"/>
  <c r="M52" i="28"/>
  <c r="M56" i="28"/>
  <c r="I59" i="33"/>
  <c r="T59" i="33" s="1"/>
  <c r="I61" i="33"/>
  <c r="T61" i="33" s="1"/>
  <c r="M65" i="28"/>
  <c r="J69" i="28"/>
  <c r="L69" i="33" s="1"/>
  <c r="N70" i="28"/>
  <c r="J82" i="28"/>
  <c r="L82" i="33" s="1"/>
  <c r="N84" i="28"/>
  <c r="J94" i="28"/>
  <c r="L94" i="33" s="1"/>
  <c r="M99" i="28"/>
  <c r="M101" i="28"/>
  <c r="J113" i="28"/>
  <c r="L113" i="33" s="1"/>
  <c r="J118" i="28"/>
  <c r="L118" i="33" s="1"/>
  <c r="I129" i="33"/>
  <c r="T129" i="33" s="1"/>
  <c r="J133" i="28"/>
  <c r="L133" i="33" s="1"/>
  <c r="N134" i="28"/>
  <c r="J153" i="28"/>
  <c r="L153" i="33" s="1"/>
  <c r="J158" i="28"/>
  <c r="L158" i="33" s="1"/>
  <c r="P161" i="28"/>
  <c r="P161" i="33" s="1"/>
  <c r="M166" i="28"/>
  <c r="N168" i="28"/>
  <c r="M173" i="28"/>
  <c r="O176" i="28"/>
  <c r="O193" i="28"/>
  <c r="N198" i="28"/>
  <c r="N200" i="28"/>
  <c r="O209" i="28"/>
  <c r="N216" i="28"/>
  <c r="P220" i="28"/>
  <c r="P220" i="33" s="1"/>
  <c r="J220" i="28"/>
  <c r="L220" i="33" s="1"/>
  <c r="O223" i="28"/>
  <c r="N226" i="28"/>
  <c r="J230" i="28"/>
  <c r="L230" i="33" s="1"/>
  <c r="N235" i="28"/>
  <c r="H248" i="33"/>
  <c r="J248" i="28"/>
  <c r="L248" i="33" s="1"/>
  <c r="O248" i="28"/>
  <c r="N248" i="28"/>
  <c r="O259" i="28"/>
  <c r="J266" i="28"/>
  <c r="L266" i="33" s="1"/>
  <c r="H384" i="33"/>
  <c r="N384" i="28"/>
  <c r="J384" i="28"/>
  <c r="L384" i="33" s="1"/>
  <c r="O35" i="28"/>
  <c r="N56" i="28"/>
  <c r="O70" i="28"/>
  <c r="N101" i="28"/>
  <c r="O134" i="28"/>
  <c r="N173" i="28"/>
  <c r="O198" i="28"/>
  <c r="O200" i="28"/>
  <c r="H214" i="33"/>
  <c r="N214" i="33" s="1"/>
  <c r="M214" i="28"/>
  <c r="O214" i="28"/>
  <c r="J221" i="28"/>
  <c r="L221" i="33" s="1"/>
  <c r="O221" i="28"/>
  <c r="H231" i="33"/>
  <c r="M231" i="28"/>
  <c r="I233" i="33"/>
  <c r="T233" i="33" s="1"/>
  <c r="P233" i="28"/>
  <c r="P233" i="33" s="1"/>
  <c r="N266" i="28"/>
  <c r="M275" i="28"/>
  <c r="O275" i="28"/>
  <c r="H389" i="33"/>
  <c r="O389" i="28"/>
  <c r="J389" i="28"/>
  <c r="L389" i="33" s="1"/>
  <c r="I389" i="33"/>
  <c r="T389" i="33" s="1"/>
  <c r="N7" i="28"/>
  <c r="N16" i="28"/>
  <c r="I40" i="33"/>
  <c r="T40" i="33" s="1"/>
  <c r="O48" i="28"/>
  <c r="O56" i="28"/>
  <c r="N69" i="28"/>
  <c r="I76" i="33"/>
  <c r="T76" i="33" s="1"/>
  <c r="P77" i="28"/>
  <c r="P77" i="33" s="1"/>
  <c r="W77" i="33" s="1"/>
  <c r="O101" i="28"/>
  <c r="J110" i="28"/>
  <c r="L110" i="33" s="1"/>
  <c r="P125" i="28"/>
  <c r="P125" i="33" s="1"/>
  <c r="N133" i="28"/>
  <c r="P141" i="28"/>
  <c r="P141" i="33" s="1"/>
  <c r="I157" i="33"/>
  <c r="T157" i="33" s="1"/>
  <c r="N158" i="28"/>
  <c r="O166" i="28"/>
  <c r="O173" i="28"/>
  <c r="P181" i="28"/>
  <c r="P181" i="33" s="1"/>
  <c r="W181" i="33" s="1"/>
  <c r="I192" i="33"/>
  <c r="T192" i="33" s="1"/>
  <c r="H206" i="33"/>
  <c r="O206" i="33" s="1"/>
  <c r="M206" i="28"/>
  <c r="H208" i="33"/>
  <c r="O208" i="33" s="1"/>
  <c r="J214" i="28"/>
  <c r="L214" i="33" s="1"/>
  <c r="H217" i="33"/>
  <c r="I221" i="33"/>
  <c r="T221" i="33" s="1"/>
  <c r="H225" i="33"/>
  <c r="N225" i="33" s="1"/>
  <c r="O225" i="28"/>
  <c r="J225" i="28"/>
  <c r="L225" i="33" s="1"/>
  <c r="N227" i="28"/>
  <c r="N231" i="28"/>
  <c r="N255" i="28"/>
  <c r="J255" i="28"/>
  <c r="L255" i="33" s="1"/>
  <c r="I255" i="33"/>
  <c r="T255" i="33" s="1"/>
  <c r="N275" i="28"/>
  <c r="J213" i="28"/>
  <c r="L213" i="33" s="1"/>
  <c r="J232" i="28"/>
  <c r="L232" i="33" s="1"/>
  <c r="O233" i="28"/>
  <c r="N289" i="28"/>
  <c r="N296" i="28"/>
  <c r="O301" i="28"/>
  <c r="M306" i="28"/>
  <c r="M313" i="28"/>
  <c r="J317" i="28"/>
  <c r="L317" i="33" s="1"/>
  <c r="M322" i="28"/>
  <c r="O331" i="28"/>
  <c r="N337" i="28"/>
  <c r="J341" i="28"/>
  <c r="L341" i="33" s="1"/>
  <c r="N346" i="28"/>
  <c r="N353" i="28"/>
  <c r="O355" i="28"/>
  <c r="N362" i="28"/>
  <c r="J365" i="28"/>
  <c r="L365" i="33" s="1"/>
  <c r="O367" i="28"/>
  <c r="O369" i="28"/>
  <c r="J375" i="28"/>
  <c r="L375" i="33" s="1"/>
  <c r="N391" i="28"/>
  <c r="N393" i="28"/>
  <c r="O395" i="28"/>
  <c r="O402" i="28"/>
  <c r="O405" i="28"/>
  <c r="M415" i="28"/>
  <c r="M417" i="28"/>
  <c r="N424" i="28"/>
  <c r="N426" i="28"/>
  <c r="J429" i="28"/>
  <c r="L429" i="33" s="1"/>
  <c r="O433" i="28"/>
  <c r="O439" i="28"/>
  <c r="N441" i="28"/>
  <c r="N450" i="28"/>
  <c r="N453" i="28"/>
  <c r="N458" i="28"/>
  <c r="J461" i="28"/>
  <c r="L461" i="33" s="1"/>
  <c r="J469" i="28"/>
  <c r="L469" i="33" s="1"/>
  <c r="M478" i="28"/>
  <c r="O289" i="28"/>
  <c r="N306" i="28"/>
  <c r="N313" i="28"/>
  <c r="O317" i="28"/>
  <c r="N322" i="28"/>
  <c r="O337" i="28"/>
  <c r="O341" i="28"/>
  <c r="O346" i="28"/>
  <c r="O353" i="28"/>
  <c r="I361" i="33"/>
  <c r="T361" i="33" s="1"/>
  <c r="O362" i="28"/>
  <c r="O365" i="28"/>
  <c r="M375" i="28"/>
  <c r="M379" i="28"/>
  <c r="O391" i="28"/>
  <c r="O393" i="28"/>
  <c r="I401" i="33"/>
  <c r="T401" i="33" s="1"/>
  <c r="J408" i="28"/>
  <c r="L408" i="33" s="1"/>
  <c r="J410" i="28"/>
  <c r="L410" i="33" s="1"/>
  <c r="I413" i="33"/>
  <c r="T413" i="33" s="1"/>
  <c r="N415" i="28"/>
  <c r="N417" i="28"/>
  <c r="O426" i="28"/>
  <c r="O429" i="28"/>
  <c r="O441" i="28"/>
  <c r="O453" i="28"/>
  <c r="M461" i="28"/>
  <c r="J466" i="28"/>
  <c r="L466" i="33" s="1"/>
  <c r="M469" i="28"/>
  <c r="N478" i="28"/>
  <c r="O487" i="28"/>
  <c r="N493" i="28"/>
  <c r="M495" i="28"/>
  <c r="O505" i="28"/>
  <c r="P289" i="28"/>
  <c r="P289" i="33" s="1"/>
  <c r="O313" i="28"/>
  <c r="O415" i="28"/>
  <c r="P441" i="28"/>
  <c r="P441" i="33" s="1"/>
  <c r="N461" i="28"/>
  <c r="N469" i="28"/>
  <c r="O478" i="28"/>
  <c r="O493" i="28"/>
  <c r="N495" i="28"/>
  <c r="O213" i="28"/>
  <c r="J239" i="28"/>
  <c r="L239" i="33" s="1"/>
  <c r="M250" i="28"/>
  <c r="M257" i="28"/>
  <c r="J273" i="28"/>
  <c r="L273" i="33" s="1"/>
  <c r="J285" i="28"/>
  <c r="L285" i="33" s="1"/>
  <c r="M298" i="28"/>
  <c r="O309" i="28"/>
  <c r="O315" i="28"/>
  <c r="M321" i="28"/>
  <c r="J325" i="28"/>
  <c r="L325" i="33" s="1"/>
  <c r="N330" i="28"/>
  <c r="J338" i="28"/>
  <c r="L338" i="33" s="1"/>
  <c r="M347" i="28"/>
  <c r="O349" i="28"/>
  <c r="J354" i="28"/>
  <c r="L354" i="33" s="1"/>
  <c r="I357" i="33"/>
  <c r="T357" i="33" s="1"/>
  <c r="M363" i="28"/>
  <c r="O375" i="28"/>
  <c r="I385" i="33"/>
  <c r="T385" i="33" s="1"/>
  <c r="J392" i="28"/>
  <c r="L392" i="33" s="1"/>
  <c r="J394" i="28"/>
  <c r="L394" i="33" s="1"/>
  <c r="I397" i="33"/>
  <c r="T397" i="33" s="1"/>
  <c r="N401" i="28"/>
  <c r="O410" i="28"/>
  <c r="M423" i="28"/>
  <c r="M425" i="28"/>
  <c r="M427" i="28"/>
  <c r="N432" i="28"/>
  <c r="N434" i="28"/>
  <c r="N440" i="28"/>
  <c r="J445" i="28"/>
  <c r="L445" i="33" s="1"/>
  <c r="N447" i="28"/>
  <c r="M457" i="28"/>
  <c r="O461" i="28"/>
  <c r="O469" i="28"/>
  <c r="N471" i="28"/>
  <c r="M477" i="28"/>
  <c r="M486" i="28"/>
  <c r="N488" i="28"/>
  <c r="O495" i="28"/>
  <c r="O501" i="28"/>
  <c r="N503" i="28"/>
  <c r="P276" i="28"/>
  <c r="P276" i="33" s="1"/>
  <c r="J297" i="28"/>
  <c r="L297" i="33" s="1"/>
  <c r="J329" i="28"/>
  <c r="L329" i="33" s="1"/>
  <c r="J333" i="28"/>
  <c r="L333" i="33" s="1"/>
  <c r="M338" i="28"/>
  <c r="N347" i="28"/>
  <c r="N354" i="28"/>
  <c r="J357" i="28"/>
  <c r="L357" i="33" s="1"/>
  <c r="O427" i="28"/>
  <c r="N477" i="28"/>
  <c r="M479" i="28"/>
  <c r="O481" i="28"/>
  <c r="N486" i="28"/>
  <c r="O488" i="28"/>
  <c r="O503" i="28"/>
  <c r="O239" i="28"/>
  <c r="P257" i="28"/>
  <c r="P257" i="33" s="1"/>
  <c r="J289" i="28"/>
  <c r="L289" i="33" s="1"/>
  <c r="P292" i="28"/>
  <c r="P292" i="33" s="1"/>
  <c r="N297" i="28"/>
  <c r="N329" i="28"/>
  <c r="M331" i="28"/>
  <c r="J337" i="28"/>
  <c r="L337" i="33" s="1"/>
  <c r="O338" i="28"/>
  <c r="J346" i="28"/>
  <c r="L346" i="33" s="1"/>
  <c r="J353" i="28"/>
  <c r="L353" i="33" s="1"/>
  <c r="J360" i="28"/>
  <c r="L360" i="33" s="1"/>
  <c r="M369" i="28"/>
  <c r="M371" i="28"/>
  <c r="N376" i="28"/>
  <c r="N378" i="28"/>
  <c r="J381" i="28"/>
  <c r="L381" i="33" s="1"/>
  <c r="O385" i="28"/>
  <c r="J391" i="28"/>
  <c r="L391" i="33" s="1"/>
  <c r="I393" i="33"/>
  <c r="T393" i="33" s="1"/>
  <c r="J400" i="28"/>
  <c r="L400" i="33" s="1"/>
  <c r="J402" i="28"/>
  <c r="L402" i="33" s="1"/>
  <c r="I405" i="33"/>
  <c r="T405" i="33" s="1"/>
  <c r="N407" i="28"/>
  <c r="O411" i="28"/>
  <c r="M433" i="28"/>
  <c r="J439" i="28"/>
  <c r="L439" i="33" s="1"/>
  <c r="J441" i="28"/>
  <c r="L441" i="33" s="1"/>
  <c r="N448" i="28"/>
  <c r="J453" i="28"/>
  <c r="L453" i="33" s="1"/>
  <c r="N472" i="28"/>
  <c r="N504" i="28"/>
  <c r="O14" i="33"/>
  <c r="N14" i="33"/>
  <c r="M14" i="33"/>
  <c r="J15" i="28"/>
  <c r="L15" i="33" s="1"/>
  <c r="H19" i="33"/>
  <c r="M19" i="28"/>
  <c r="H72" i="33"/>
  <c r="M72" i="28"/>
  <c r="J72" i="28"/>
  <c r="L72" i="33" s="1"/>
  <c r="O72" i="28"/>
  <c r="N72" i="28"/>
  <c r="H9" i="33"/>
  <c r="H13" i="33"/>
  <c r="O13" i="28"/>
  <c r="J14" i="28"/>
  <c r="L14" i="33" s="1"/>
  <c r="N15" i="28"/>
  <c r="H18" i="33"/>
  <c r="J18" i="28"/>
  <c r="L18" i="33" s="1"/>
  <c r="J19" i="28"/>
  <c r="L19" i="33" s="1"/>
  <c r="O23" i="28"/>
  <c r="P24" i="28"/>
  <c r="P24" i="33" s="1"/>
  <c r="O30" i="28"/>
  <c r="M33" i="28"/>
  <c r="P34" i="28"/>
  <c r="P34" i="33" s="1"/>
  <c r="J36" i="28"/>
  <c r="L36" i="33" s="1"/>
  <c r="J39" i="28"/>
  <c r="L39" i="33" s="1"/>
  <c r="H42" i="33"/>
  <c r="J42" i="28"/>
  <c r="L42" i="33" s="1"/>
  <c r="J46" i="28"/>
  <c r="L46" i="33" s="1"/>
  <c r="P47" i="28"/>
  <c r="P47" i="33" s="1"/>
  <c r="H49" i="33"/>
  <c r="J49" i="28"/>
  <c r="L49" i="33" s="1"/>
  <c r="H62" i="33"/>
  <c r="M62" i="28"/>
  <c r="N62" i="28"/>
  <c r="H66" i="33"/>
  <c r="O66" i="28"/>
  <c r="J66" i="28"/>
  <c r="L66" i="33" s="1"/>
  <c r="M66" i="28"/>
  <c r="H80" i="33"/>
  <c r="M80" i="28"/>
  <c r="J80" i="28"/>
  <c r="L80" i="33" s="1"/>
  <c r="N80" i="28"/>
  <c r="O80" i="28"/>
  <c r="H92" i="33"/>
  <c r="J92" i="28"/>
  <c r="L92" i="33" s="1"/>
  <c r="M92" i="28"/>
  <c r="H100" i="33"/>
  <c r="M100" i="28"/>
  <c r="J100" i="28"/>
  <c r="L100" i="33" s="1"/>
  <c r="I107" i="33"/>
  <c r="T107" i="33" s="1"/>
  <c r="P107" i="28"/>
  <c r="P107" i="33" s="1"/>
  <c r="H138" i="33"/>
  <c r="O138" i="28"/>
  <c r="N138" i="28"/>
  <c r="J138" i="28"/>
  <c r="L138" i="33" s="1"/>
  <c r="M138" i="28"/>
  <c r="I164" i="33"/>
  <c r="T164" i="33" s="1"/>
  <c r="P164" i="28"/>
  <c r="P164" i="33" s="1"/>
  <c r="H187" i="33"/>
  <c r="O187" i="28"/>
  <c r="M187" i="28"/>
  <c r="J187" i="28"/>
  <c r="L187" i="33" s="1"/>
  <c r="N187" i="28"/>
  <c r="I196" i="33"/>
  <c r="T196" i="33" s="1"/>
  <c r="P196" i="28"/>
  <c r="P196" i="33" s="1"/>
  <c r="I224" i="33"/>
  <c r="T224" i="33" s="1"/>
  <c r="P224" i="28"/>
  <c r="P224" i="33" s="1"/>
  <c r="H334" i="33"/>
  <c r="O334" i="28"/>
  <c r="N334" i="28"/>
  <c r="M334" i="28"/>
  <c r="J334" i="28"/>
  <c r="L334" i="33" s="1"/>
  <c r="I341" i="33"/>
  <c r="T341" i="33" s="1"/>
  <c r="P341" i="28"/>
  <c r="P341" i="33" s="1"/>
  <c r="H20" i="33"/>
  <c r="N20" i="28"/>
  <c r="H26" i="33"/>
  <c r="J26" i="28"/>
  <c r="L26" i="33" s="1"/>
  <c r="P5" i="28"/>
  <c r="M14" i="28"/>
  <c r="O15" i="28"/>
  <c r="H25" i="33"/>
  <c r="N26" i="28"/>
  <c r="H31" i="33"/>
  <c r="N31" i="28"/>
  <c r="H45" i="33"/>
  <c r="O45" i="28"/>
  <c r="J45" i="28"/>
  <c r="L45" i="33" s="1"/>
  <c r="N46" i="28"/>
  <c r="H57" i="33"/>
  <c r="O57" i="28"/>
  <c r="J57" i="28"/>
  <c r="L57" i="33" s="1"/>
  <c r="H64" i="33"/>
  <c r="M64" i="28"/>
  <c r="N64" i="28"/>
  <c r="J64" i="28"/>
  <c r="L64" i="33" s="1"/>
  <c r="H73" i="33"/>
  <c r="N73" i="28"/>
  <c r="M73" i="28"/>
  <c r="J73" i="28"/>
  <c r="L73" i="33" s="1"/>
  <c r="H88" i="33"/>
  <c r="M88" i="28"/>
  <c r="J88" i="28"/>
  <c r="L88" i="33" s="1"/>
  <c r="O88" i="28"/>
  <c r="N88" i="28"/>
  <c r="I92" i="33"/>
  <c r="T92" i="33" s="1"/>
  <c r="P92" i="28"/>
  <c r="P92" i="33" s="1"/>
  <c r="I98" i="33"/>
  <c r="T98" i="33" s="1"/>
  <c r="P98" i="28"/>
  <c r="P98" i="33" s="1"/>
  <c r="I100" i="33"/>
  <c r="T100" i="33" s="1"/>
  <c r="P100" i="28"/>
  <c r="P100" i="33" s="1"/>
  <c r="I112" i="33"/>
  <c r="T112" i="33" s="1"/>
  <c r="P112" i="28"/>
  <c r="P112" i="33" s="1"/>
  <c r="H114" i="33"/>
  <c r="O114" i="28"/>
  <c r="N114" i="28"/>
  <c r="J114" i="28"/>
  <c r="L114" i="33" s="1"/>
  <c r="M114" i="28"/>
  <c r="H139" i="33"/>
  <c r="O139" i="28"/>
  <c r="M139" i="28"/>
  <c r="J139" i="28"/>
  <c r="L139" i="33" s="1"/>
  <c r="N139" i="28"/>
  <c r="I147" i="33"/>
  <c r="T147" i="33" s="1"/>
  <c r="P147" i="28"/>
  <c r="P147" i="33" s="1"/>
  <c r="P157" i="28"/>
  <c r="P157" i="33" s="1"/>
  <c r="P176" i="28"/>
  <c r="P176" i="33" s="1"/>
  <c r="O15" i="33"/>
  <c r="N15" i="33"/>
  <c r="M15" i="33"/>
  <c r="H10" i="33"/>
  <c r="J10" i="28"/>
  <c r="L10" i="33" s="1"/>
  <c r="N10" i="28"/>
  <c r="N19" i="28"/>
  <c r="N33" i="28"/>
  <c r="H38" i="33"/>
  <c r="M38" i="28"/>
  <c r="M39" i="28"/>
  <c r="O7" i="33"/>
  <c r="N7" i="33"/>
  <c r="M7" i="33"/>
  <c r="O10" i="28"/>
  <c r="H12" i="33"/>
  <c r="N12" i="28"/>
  <c r="N14" i="28"/>
  <c r="H17" i="33"/>
  <c r="O19" i="28"/>
  <c r="H21" i="33"/>
  <c r="O21" i="28"/>
  <c r="J21" i="28"/>
  <c r="L21" i="33" s="1"/>
  <c r="N22" i="28"/>
  <c r="J25" i="28"/>
  <c r="L25" i="33" s="1"/>
  <c r="O26" i="28"/>
  <c r="H28" i="33"/>
  <c r="N28" i="28"/>
  <c r="P40" i="28"/>
  <c r="P40" i="33" s="1"/>
  <c r="N54" i="28"/>
  <c r="M57" i="28"/>
  <c r="H68" i="33"/>
  <c r="M68" i="28"/>
  <c r="J68" i="28"/>
  <c r="L68" i="33" s="1"/>
  <c r="O73" i="28"/>
  <c r="P80" i="28"/>
  <c r="P80" i="33" s="1"/>
  <c r="I83" i="33"/>
  <c r="T83" i="33" s="1"/>
  <c r="P83" i="28"/>
  <c r="P83" i="33" s="1"/>
  <c r="H124" i="33"/>
  <c r="M124" i="28"/>
  <c r="O124" i="28"/>
  <c r="J124" i="28"/>
  <c r="L124" i="33" s="1"/>
  <c r="H170" i="33"/>
  <c r="O170" i="28"/>
  <c r="N170" i="28"/>
  <c r="J170" i="28"/>
  <c r="L170" i="33" s="1"/>
  <c r="M170" i="28"/>
  <c r="I220" i="33"/>
  <c r="T220" i="33" s="1"/>
  <c r="W220" i="33" s="1"/>
  <c r="I252" i="33"/>
  <c r="T252" i="33" s="1"/>
  <c r="P252" i="28"/>
  <c r="P252" i="33" s="1"/>
  <c r="I285" i="33"/>
  <c r="T285" i="33" s="1"/>
  <c r="P285" i="28"/>
  <c r="P285" i="33" s="1"/>
  <c r="J20" i="28"/>
  <c r="L20" i="33" s="1"/>
  <c r="H46" i="33"/>
  <c r="M46" i="28"/>
  <c r="P84" i="28"/>
  <c r="P84" i="33" s="1"/>
  <c r="O14" i="28"/>
  <c r="M25" i="28"/>
  <c r="J31" i="28"/>
  <c r="L31" i="33" s="1"/>
  <c r="H34" i="33"/>
  <c r="J34" i="28"/>
  <c r="L34" i="33" s="1"/>
  <c r="J38" i="28"/>
  <c r="L38" i="33" s="1"/>
  <c r="H41" i="33"/>
  <c r="P43" i="28"/>
  <c r="P43" i="33" s="1"/>
  <c r="W43" i="33" s="1"/>
  <c r="M45" i="28"/>
  <c r="H47" i="33"/>
  <c r="N47" i="28"/>
  <c r="H53" i="33"/>
  <c r="O53" i="28"/>
  <c r="J53" i="28"/>
  <c r="L53" i="33" s="1"/>
  <c r="N57" i="28"/>
  <c r="O64" i="28"/>
  <c r="P66" i="28"/>
  <c r="P66" i="33" s="1"/>
  <c r="W66" i="33" s="1"/>
  <c r="I68" i="33"/>
  <c r="T68" i="33" s="1"/>
  <c r="P68" i="28"/>
  <c r="P68" i="33" s="1"/>
  <c r="H81" i="33"/>
  <c r="N81" i="28"/>
  <c r="M81" i="28"/>
  <c r="J81" i="28"/>
  <c r="L81" i="33" s="1"/>
  <c r="H96" i="33"/>
  <c r="M96" i="28"/>
  <c r="J96" i="28"/>
  <c r="L96" i="33" s="1"/>
  <c r="N96" i="28"/>
  <c r="O96" i="28"/>
  <c r="H130" i="33"/>
  <c r="O130" i="28"/>
  <c r="N130" i="28"/>
  <c r="J130" i="28"/>
  <c r="L130" i="33" s="1"/>
  <c r="M130" i="28"/>
  <c r="I148" i="33"/>
  <c r="T148" i="33" s="1"/>
  <c r="P148" i="28"/>
  <c r="P148" i="33" s="1"/>
  <c r="H171" i="33"/>
  <c r="O171" i="28"/>
  <c r="M171" i="28"/>
  <c r="J171" i="28"/>
  <c r="L171" i="33" s="1"/>
  <c r="N171" i="28"/>
  <c r="I179" i="33"/>
  <c r="T179" i="33" s="1"/>
  <c r="P179" i="28"/>
  <c r="P179" i="33" s="1"/>
  <c r="I247" i="33"/>
  <c r="T247" i="33" s="1"/>
  <c r="P247" i="28"/>
  <c r="P247" i="33" s="1"/>
  <c r="I383" i="33"/>
  <c r="T383" i="33" s="1"/>
  <c r="P383" i="28"/>
  <c r="P383" i="33" s="1"/>
  <c r="H406" i="33"/>
  <c r="O406" i="28"/>
  <c r="N406" i="28"/>
  <c r="M406" i="28"/>
  <c r="J406" i="28"/>
  <c r="L406" i="33" s="1"/>
  <c r="H11" i="33"/>
  <c r="M11" i="28"/>
  <c r="H23" i="33"/>
  <c r="N23" i="28"/>
  <c r="H50" i="33"/>
  <c r="M50" i="28"/>
  <c r="J50" i="28"/>
  <c r="L50" i="33" s="1"/>
  <c r="I53" i="33"/>
  <c r="T53" i="33" s="1"/>
  <c r="P53" i="28"/>
  <c r="P53" i="33" s="1"/>
  <c r="H58" i="33"/>
  <c r="M58" i="28"/>
  <c r="J58" i="28"/>
  <c r="L58" i="33" s="1"/>
  <c r="H104" i="33"/>
  <c r="M104" i="28"/>
  <c r="J104" i="28"/>
  <c r="L104" i="33" s="1"/>
  <c r="O104" i="28"/>
  <c r="N104" i="28"/>
  <c r="H108" i="33"/>
  <c r="J108" i="28"/>
  <c r="L108" i="33" s="1"/>
  <c r="M108" i="28"/>
  <c r="I160" i="33"/>
  <c r="T160" i="33" s="1"/>
  <c r="P160" i="28"/>
  <c r="P160" i="33" s="1"/>
  <c r="I212" i="33"/>
  <c r="T212" i="33" s="1"/>
  <c r="P212" i="28"/>
  <c r="P212" i="33" s="1"/>
  <c r="H283" i="33"/>
  <c r="J283" i="28"/>
  <c r="L283" i="33" s="1"/>
  <c r="O283" i="28"/>
  <c r="N283" i="28"/>
  <c r="M283" i="28"/>
  <c r="H30" i="33"/>
  <c r="M30" i="28"/>
  <c r="H37" i="33"/>
  <c r="O37" i="28"/>
  <c r="J37" i="28"/>
  <c r="L37" i="33" s="1"/>
  <c r="H44" i="33"/>
  <c r="N44" i="28"/>
  <c r="H89" i="33"/>
  <c r="N89" i="28"/>
  <c r="M89" i="28"/>
  <c r="J89" i="28"/>
  <c r="L89" i="33" s="1"/>
  <c r="I11" i="28"/>
  <c r="P18" i="28"/>
  <c r="P18" i="33" s="1"/>
  <c r="W18" i="33" s="1"/>
  <c r="O25" i="28"/>
  <c r="O31" i="28"/>
  <c r="O38" i="28"/>
  <c r="M41" i="28"/>
  <c r="P42" i="28"/>
  <c r="P42" i="33" s="1"/>
  <c r="J44" i="28"/>
  <c r="L44" i="33" s="1"/>
  <c r="J47" i="28"/>
  <c r="L47" i="33" s="1"/>
  <c r="P59" i="28"/>
  <c r="P59" i="33" s="1"/>
  <c r="H76" i="33"/>
  <c r="J76" i="28"/>
  <c r="L76" i="33" s="1"/>
  <c r="M76" i="28"/>
  <c r="H84" i="33"/>
  <c r="M84" i="28"/>
  <c r="J84" i="28"/>
  <c r="L84" i="33" s="1"/>
  <c r="O89" i="28"/>
  <c r="I91" i="33"/>
  <c r="T91" i="33" s="1"/>
  <c r="W91" i="33" s="1"/>
  <c r="P91" i="28"/>
  <c r="P91" i="33" s="1"/>
  <c r="P96" i="28"/>
  <c r="P96" i="33" s="1"/>
  <c r="P99" i="28"/>
  <c r="P99" i="33" s="1"/>
  <c r="I99" i="33"/>
  <c r="T99" i="33" s="1"/>
  <c r="H116" i="33"/>
  <c r="M116" i="28"/>
  <c r="O116" i="28"/>
  <c r="J116" i="28"/>
  <c r="L116" i="33" s="1"/>
  <c r="H154" i="33"/>
  <c r="O154" i="28"/>
  <c r="N154" i="28"/>
  <c r="J154" i="28"/>
  <c r="L154" i="33" s="1"/>
  <c r="M154" i="28"/>
  <c r="I180" i="33"/>
  <c r="T180" i="33" s="1"/>
  <c r="P180" i="28"/>
  <c r="P180" i="33" s="1"/>
  <c r="H243" i="33"/>
  <c r="J243" i="28"/>
  <c r="L243" i="33" s="1"/>
  <c r="O243" i="28"/>
  <c r="N243" i="28"/>
  <c r="M243" i="28"/>
  <c r="J11" i="28"/>
  <c r="L11" i="33" s="1"/>
  <c r="H33" i="33"/>
  <c r="H39" i="33"/>
  <c r="N39" i="28"/>
  <c r="M44" i="28"/>
  <c r="P76" i="28"/>
  <c r="P76" i="33" s="1"/>
  <c r="I82" i="33"/>
  <c r="T82" i="33" s="1"/>
  <c r="P82" i="28"/>
  <c r="P82" i="33" s="1"/>
  <c r="H97" i="33"/>
  <c r="N97" i="28"/>
  <c r="M97" i="28"/>
  <c r="J97" i="28"/>
  <c r="L97" i="33" s="1"/>
  <c r="N108" i="28"/>
  <c r="H132" i="33"/>
  <c r="M132" i="28"/>
  <c r="O132" i="28"/>
  <c r="J132" i="28"/>
  <c r="L132" i="33" s="1"/>
  <c r="H155" i="33"/>
  <c r="O155" i="28"/>
  <c r="M155" i="28"/>
  <c r="J155" i="28"/>
  <c r="L155" i="33" s="1"/>
  <c r="N155" i="28"/>
  <c r="I163" i="33"/>
  <c r="T163" i="33" s="1"/>
  <c r="P163" i="28"/>
  <c r="P163" i="33" s="1"/>
  <c r="I189" i="33"/>
  <c r="T189" i="33" s="1"/>
  <c r="P189" i="28"/>
  <c r="P189" i="33" s="1"/>
  <c r="I204" i="33"/>
  <c r="T204" i="33" s="1"/>
  <c r="W204" i="33" s="1"/>
  <c r="P204" i="28"/>
  <c r="P204" i="33" s="1"/>
  <c r="I10" i="28"/>
  <c r="N11" i="28"/>
  <c r="M15" i="28"/>
  <c r="M20" i="28"/>
  <c r="H22" i="33"/>
  <c r="M22" i="28"/>
  <c r="M23" i="28"/>
  <c r="H29" i="33"/>
  <c r="O29" i="28"/>
  <c r="J29" i="28"/>
  <c r="L29" i="33" s="1"/>
  <c r="N30" i="28"/>
  <c r="J33" i="28"/>
  <c r="L33" i="33" s="1"/>
  <c r="H36" i="33"/>
  <c r="N36" i="28"/>
  <c r="N37" i="28"/>
  <c r="O44" i="28"/>
  <c r="O50" i="28"/>
  <c r="H52" i="33"/>
  <c r="O52" i="28"/>
  <c r="N52" i="28"/>
  <c r="H54" i="33"/>
  <c r="M54" i="28"/>
  <c r="O58" i="28"/>
  <c r="O97" i="28"/>
  <c r="H105" i="33"/>
  <c r="N105" i="28"/>
  <c r="M105" i="28"/>
  <c r="J105" i="28"/>
  <c r="L105" i="33" s="1"/>
  <c r="O108" i="28"/>
  <c r="H122" i="33"/>
  <c r="O122" i="28"/>
  <c r="N122" i="28"/>
  <c r="J122" i="28"/>
  <c r="L122" i="33" s="1"/>
  <c r="M122" i="28"/>
  <c r="N132" i="28"/>
  <c r="I144" i="33"/>
  <c r="T144" i="33" s="1"/>
  <c r="P144" i="28"/>
  <c r="P144" i="33" s="1"/>
  <c r="H186" i="33"/>
  <c r="O186" i="28"/>
  <c r="N186" i="28"/>
  <c r="J186" i="28"/>
  <c r="L186" i="33" s="1"/>
  <c r="M186" i="28"/>
  <c r="O27" i="33"/>
  <c r="N27" i="33"/>
  <c r="M27" i="33"/>
  <c r="O35" i="33"/>
  <c r="N35" i="33"/>
  <c r="M35" i="33"/>
  <c r="O43" i="33"/>
  <c r="N43" i="33"/>
  <c r="M43" i="33"/>
  <c r="N51" i="33"/>
  <c r="M51" i="33"/>
  <c r="O51" i="33"/>
  <c r="N55" i="28"/>
  <c r="N59" i="33"/>
  <c r="M59" i="33"/>
  <c r="O59" i="33"/>
  <c r="P63" i="28"/>
  <c r="P63" i="33" s="1"/>
  <c r="H75" i="33"/>
  <c r="O75" i="28"/>
  <c r="H79" i="33"/>
  <c r="J79" i="28"/>
  <c r="L79" i="33" s="1"/>
  <c r="H91" i="33"/>
  <c r="O91" i="28"/>
  <c r="H95" i="33"/>
  <c r="J95" i="28"/>
  <c r="L95" i="33" s="1"/>
  <c r="H107" i="33"/>
  <c r="O107" i="28"/>
  <c r="H111" i="33"/>
  <c r="J111" i="28"/>
  <c r="L111" i="33" s="1"/>
  <c r="H119" i="33"/>
  <c r="J119" i="28"/>
  <c r="L119" i="33" s="1"/>
  <c r="P120" i="28"/>
  <c r="P120" i="33" s="1"/>
  <c r="H127" i="33"/>
  <c r="J127" i="28"/>
  <c r="L127" i="33" s="1"/>
  <c r="P128" i="28"/>
  <c r="P128" i="33" s="1"/>
  <c r="W128" i="33" s="1"/>
  <c r="H135" i="33"/>
  <c r="J135" i="28"/>
  <c r="L135" i="33" s="1"/>
  <c r="H148" i="33"/>
  <c r="N148" i="28"/>
  <c r="M148" i="28"/>
  <c r="H151" i="33"/>
  <c r="J151" i="28"/>
  <c r="L151" i="33" s="1"/>
  <c r="P152" i="28"/>
  <c r="P152" i="33" s="1"/>
  <c r="H164" i="33"/>
  <c r="N164" i="28"/>
  <c r="M164" i="28"/>
  <c r="H167" i="33"/>
  <c r="J167" i="28"/>
  <c r="L167" i="33" s="1"/>
  <c r="P168" i="28"/>
  <c r="P168" i="33" s="1"/>
  <c r="H180" i="33"/>
  <c r="N180" i="28"/>
  <c r="M180" i="28"/>
  <c r="H183" i="33"/>
  <c r="J183" i="28"/>
  <c r="L183" i="33" s="1"/>
  <c r="P184" i="28"/>
  <c r="P184" i="33" s="1"/>
  <c r="H247" i="33"/>
  <c r="O247" i="28"/>
  <c r="N247" i="28"/>
  <c r="M247" i="28"/>
  <c r="J247" i="28"/>
  <c r="L247" i="33" s="1"/>
  <c r="H252" i="33"/>
  <c r="M252" i="28"/>
  <c r="J252" i="28"/>
  <c r="L252" i="33" s="1"/>
  <c r="O252" i="28"/>
  <c r="P255" i="28"/>
  <c r="P255" i="33" s="1"/>
  <c r="H279" i="33"/>
  <c r="O279" i="28"/>
  <c r="J279" i="28"/>
  <c r="L279" i="33" s="1"/>
  <c r="N279" i="28"/>
  <c r="M279" i="28"/>
  <c r="H291" i="33"/>
  <c r="J291" i="28"/>
  <c r="L291" i="33" s="1"/>
  <c r="O291" i="28"/>
  <c r="I301" i="33"/>
  <c r="T301" i="33" s="1"/>
  <c r="P301" i="28"/>
  <c r="P301" i="33" s="1"/>
  <c r="I312" i="33"/>
  <c r="T312" i="33" s="1"/>
  <c r="P312" i="28"/>
  <c r="P312" i="33" s="1"/>
  <c r="H327" i="33"/>
  <c r="O327" i="28"/>
  <c r="N327" i="28"/>
  <c r="J327" i="28"/>
  <c r="L327" i="33" s="1"/>
  <c r="M327" i="28"/>
  <c r="P399" i="28"/>
  <c r="P399" i="33" s="1"/>
  <c r="H422" i="33"/>
  <c r="O422" i="28"/>
  <c r="N422" i="28"/>
  <c r="M422" i="28"/>
  <c r="J422" i="28"/>
  <c r="L422" i="33" s="1"/>
  <c r="H115" i="33"/>
  <c r="O115" i="28"/>
  <c r="J115" i="28"/>
  <c r="L115" i="33" s="1"/>
  <c r="H123" i="33"/>
  <c r="O123" i="28"/>
  <c r="J123" i="28"/>
  <c r="L123" i="33" s="1"/>
  <c r="H131" i="33"/>
  <c r="O131" i="28"/>
  <c r="J131" i="28"/>
  <c r="L131" i="33" s="1"/>
  <c r="H146" i="33"/>
  <c r="O146" i="28"/>
  <c r="N146" i="28"/>
  <c r="J146" i="28"/>
  <c r="L146" i="33" s="1"/>
  <c r="H162" i="33"/>
  <c r="O162" i="28"/>
  <c r="N162" i="28"/>
  <c r="J162" i="28"/>
  <c r="L162" i="33" s="1"/>
  <c r="H178" i="33"/>
  <c r="O178" i="28"/>
  <c r="N178" i="28"/>
  <c r="J178" i="28"/>
  <c r="L178" i="33" s="1"/>
  <c r="H194" i="33"/>
  <c r="O194" i="28"/>
  <c r="N194" i="28"/>
  <c r="J194" i="28"/>
  <c r="L194" i="33" s="1"/>
  <c r="I225" i="33"/>
  <c r="T225" i="33" s="1"/>
  <c r="P225" i="28"/>
  <c r="P225" i="33" s="1"/>
  <c r="H238" i="33"/>
  <c r="O238" i="28"/>
  <c r="N238" i="28"/>
  <c r="M238" i="28"/>
  <c r="J238" i="28"/>
  <c r="L238" i="33" s="1"/>
  <c r="I277" i="33"/>
  <c r="T277" i="33" s="1"/>
  <c r="P277" i="28"/>
  <c r="P277" i="33" s="1"/>
  <c r="H308" i="33"/>
  <c r="M308" i="28"/>
  <c r="J308" i="28"/>
  <c r="L308" i="33" s="1"/>
  <c r="H310" i="33"/>
  <c r="O310" i="28"/>
  <c r="N310" i="28"/>
  <c r="M310" i="28"/>
  <c r="H332" i="33"/>
  <c r="M332" i="28"/>
  <c r="J332" i="28"/>
  <c r="L332" i="33" s="1"/>
  <c r="O332" i="28"/>
  <c r="I367" i="33"/>
  <c r="T367" i="33" s="1"/>
  <c r="W367" i="33" s="1"/>
  <c r="P367" i="28"/>
  <c r="P367" i="33" s="1"/>
  <c r="H390" i="33"/>
  <c r="O390" i="28"/>
  <c r="N390" i="28"/>
  <c r="M390" i="28"/>
  <c r="J390" i="28"/>
  <c r="L390" i="33" s="1"/>
  <c r="O8" i="33"/>
  <c r="N8" i="33"/>
  <c r="M8" i="33"/>
  <c r="O16" i="33"/>
  <c r="N16" i="33"/>
  <c r="M16" i="33"/>
  <c r="O24" i="33"/>
  <c r="N24" i="33"/>
  <c r="M24" i="33"/>
  <c r="M27" i="28"/>
  <c r="O32" i="33"/>
  <c r="N32" i="33"/>
  <c r="M32" i="33"/>
  <c r="M35" i="28"/>
  <c r="O40" i="33"/>
  <c r="N40" i="33"/>
  <c r="M40" i="33"/>
  <c r="M43" i="28"/>
  <c r="O48" i="33"/>
  <c r="N48" i="33"/>
  <c r="M48" i="33"/>
  <c r="M51" i="28"/>
  <c r="O56" i="33"/>
  <c r="N56" i="33"/>
  <c r="M56" i="33"/>
  <c r="M59" i="28"/>
  <c r="N60" i="28"/>
  <c r="H63" i="33"/>
  <c r="J63" i="28"/>
  <c r="L63" i="33" s="1"/>
  <c r="N67" i="33"/>
  <c r="M67" i="33"/>
  <c r="O67" i="33"/>
  <c r="H74" i="33"/>
  <c r="O74" i="28"/>
  <c r="N74" i="28"/>
  <c r="M75" i="28"/>
  <c r="O79" i="28"/>
  <c r="H90" i="33"/>
  <c r="O90" i="28"/>
  <c r="N90" i="28"/>
  <c r="M91" i="28"/>
  <c r="O95" i="28"/>
  <c r="H106" i="33"/>
  <c r="O106" i="28"/>
  <c r="N106" i="28"/>
  <c r="O127" i="28"/>
  <c r="O135" i="28"/>
  <c r="M146" i="28"/>
  <c r="O148" i="28"/>
  <c r="O151" i="28"/>
  <c r="M162" i="28"/>
  <c r="O164" i="28"/>
  <c r="O167" i="28"/>
  <c r="M178" i="28"/>
  <c r="O180" i="28"/>
  <c r="O183" i="28"/>
  <c r="M194" i="28"/>
  <c r="I197" i="33"/>
  <c r="T197" i="33" s="1"/>
  <c r="W197" i="33" s="1"/>
  <c r="P197" i="28"/>
  <c r="P197" i="33" s="1"/>
  <c r="H202" i="33"/>
  <c r="O202" i="28"/>
  <c r="N202" i="28"/>
  <c r="M202" i="28"/>
  <c r="J202" i="28"/>
  <c r="L202" i="33" s="1"/>
  <c r="I205" i="33"/>
  <c r="T205" i="33" s="1"/>
  <c r="W205" i="33" s="1"/>
  <c r="P205" i="28"/>
  <c r="P205" i="33" s="1"/>
  <c r="H210" i="33"/>
  <c r="O210" i="28"/>
  <c r="N210" i="28"/>
  <c r="M210" i="28"/>
  <c r="J210" i="28"/>
  <c r="L210" i="33" s="1"/>
  <c r="I213" i="33"/>
  <c r="T213" i="33" s="1"/>
  <c r="P213" i="28"/>
  <c r="P213" i="33" s="1"/>
  <c r="H218" i="33"/>
  <c r="O218" i="28"/>
  <c r="N218" i="28"/>
  <c r="M218" i="28"/>
  <c r="J218" i="28"/>
  <c r="L218" i="33" s="1"/>
  <c r="H234" i="33"/>
  <c r="O234" i="28"/>
  <c r="N234" i="28"/>
  <c r="M234" i="28"/>
  <c r="I248" i="33"/>
  <c r="T248" i="33" s="1"/>
  <c r="P248" i="28"/>
  <c r="P248" i="33" s="1"/>
  <c r="H261" i="33"/>
  <c r="N261" i="28"/>
  <c r="M261" i="28"/>
  <c r="O261" i="28"/>
  <c r="J261" i="28"/>
  <c r="L261" i="33" s="1"/>
  <c r="H264" i="33"/>
  <c r="O264" i="28"/>
  <c r="N264" i="28"/>
  <c r="M264" i="28"/>
  <c r="H270" i="33"/>
  <c r="O270" i="28"/>
  <c r="N270" i="28"/>
  <c r="M270" i="28"/>
  <c r="J270" i="28"/>
  <c r="L270" i="33" s="1"/>
  <c r="N308" i="28"/>
  <c r="J310" i="28"/>
  <c r="L310" i="33" s="1"/>
  <c r="I319" i="33"/>
  <c r="T319" i="33" s="1"/>
  <c r="P319" i="28"/>
  <c r="P319" i="33" s="1"/>
  <c r="N332" i="28"/>
  <c r="H336" i="33"/>
  <c r="O336" i="28"/>
  <c r="M336" i="28"/>
  <c r="N336" i="28"/>
  <c r="H351" i="33"/>
  <c r="O351" i="28"/>
  <c r="N351" i="28"/>
  <c r="M351" i="28"/>
  <c r="J351" i="28"/>
  <c r="L351" i="33" s="1"/>
  <c r="H358" i="33"/>
  <c r="O358" i="28"/>
  <c r="N358" i="28"/>
  <c r="M358" i="28"/>
  <c r="J358" i="28"/>
  <c r="L358" i="33" s="1"/>
  <c r="H374" i="33"/>
  <c r="O374" i="28"/>
  <c r="N374" i="28"/>
  <c r="M374" i="28"/>
  <c r="J374" i="28"/>
  <c r="L374" i="33" s="1"/>
  <c r="N55" i="33"/>
  <c r="M55" i="33"/>
  <c r="O55" i="33"/>
  <c r="O60" i="28"/>
  <c r="P61" i="28"/>
  <c r="P61" i="33" s="1"/>
  <c r="I67" i="33"/>
  <c r="T67" i="33" s="1"/>
  <c r="P67" i="28"/>
  <c r="P67" i="33" s="1"/>
  <c r="H71" i="33"/>
  <c r="J71" i="28"/>
  <c r="L71" i="33" s="1"/>
  <c r="H83" i="33"/>
  <c r="O83" i="28"/>
  <c r="H87" i="33"/>
  <c r="J87" i="28"/>
  <c r="L87" i="33" s="1"/>
  <c r="H99" i="33"/>
  <c r="O99" i="28"/>
  <c r="H103" i="33"/>
  <c r="J103" i="28"/>
  <c r="L103" i="33" s="1"/>
  <c r="H112" i="33"/>
  <c r="M112" i="28"/>
  <c r="J112" i="28"/>
  <c r="L112" i="33" s="1"/>
  <c r="M115" i="28"/>
  <c r="H120" i="33"/>
  <c r="M120" i="28"/>
  <c r="J120" i="28"/>
  <c r="L120" i="33" s="1"/>
  <c r="M123" i="28"/>
  <c r="H128" i="33"/>
  <c r="M128" i="28"/>
  <c r="J128" i="28"/>
  <c r="L128" i="33" s="1"/>
  <c r="M131" i="28"/>
  <c r="H136" i="33"/>
  <c r="M136" i="28"/>
  <c r="J136" i="28"/>
  <c r="L136" i="33" s="1"/>
  <c r="H140" i="33"/>
  <c r="N140" i="28"/>
  <c r="M140" i="28"/>
  <c r="H143" i="33"/>
  <c r="J143" i="28"/>
  <c r="L143" i="33" s="1"/>
  <c r="H156" i="33"/>
  <c r="N156" i="28"/>
  <c r="M156" i="28"/>
  <c r="H159" i="33"/>
  <c r="J159" i="28"/>
  <c r="L159" i="33" s="1"/>
  <c r="H172" i="33"/>
  <c r="N172" i="28"/>
  <c r="M172" i="28"/>
  <c r="H175" i="33"/>
  <c r="J175" i="28"/>
  <c r="L175" i="33" s="1"/>
  <c r="H188" i="33"/>
  <c r="N188" i="28"/>
  <c r="M188" i="28"/>
  <c r="H191" i="33"/>
  <c r="J191" i="28"/>
  <c r="L191" i="33" s="1"/>
  <c r="H229" i="33"/>
  <c r="N229" i="28"/>
  <c r="O229" i="28"/>
  <c r="M229" i="28"/>
  <c r="J229" i="28"/>
  <c r="L229" i="33" s="1"/>
  <c r="I244" i="33"/>
  <c r="T244" i="33" s="1"/>
  <c r="P244" i="28"/>
  <c r="P244" i="33" s="1"/>
  <c r="I261" i="33"/>
  <c r="T261" i="33" s="1"/>
  <c r="P261" i="28"/>
  <c r="P261" i="33" s="1"/>
  <c r="I264" i="33"/>
  <c r="T264" i="33" s="1"/>
  <c r="P264" i="28"/>
  <c r="P264" i="33" s="1"/>
  <c r="O308" i="28"/>
  <c r="I329" i="33"/>
  <c r="T329" i="33" s="1"/>
  <c r="P329" i="28"/>
  <c r="P329" i="33" s="1"/>
  <c r="I336" i="33"/>
  <c r="T336" i="33" s="1"/>
  <c r="P336" i="28"/>
  <c r="P336" i="33" s="1"/>
  <c r="I351" i="33"/>
  <c r="T351" i="33" s="1"/>
  <c r="P351" i="28"/>
  <c r="P351" i="33" s="1"/>
  <c r="I484" i="33"/>
  <c r="T484" i="33" s="1"/>
  <c r="W484" i="33" s="1"/>
  <c r="P484" i="28"/>
  <c r="P484" i="33" s="1"/>
  <c r="P121" i="28"/>
  <c r="P121" i="33" s="1"/>
  <c r="N123" i="28"/>
  <c r="P129" i="28"/>
  <c r="P129" i="33" s="1"/>
  <c r="N131" i="28"/>
  <c r="I140" i="33"/>
  <c r="T140" i="33" s="1"/>
  <c r="P140" i="28"/>
  <c r="P140" i="33" s="1"/>
  <c r="H147" i="33"/>
  <c r="O147" i="28"/>
  <c r="M147" i="28"/>
  <c r="J147" i="28"/>
  <c r="L147" i="33" s="1"/>
  <c r="I156" i="33"/>
  <c r="T156" i="33" s="1"/>
  <c r="P156" i="28"/>
  <c r="P156" i="33" s="1"/>
  <c r="H163" i="33"/>
  <c r="O163" i="28"/>
  <c r="M163" i="28"/>
  <c r="J163" i="28"/>
  <c r="L163" i="33" s="1"/>
  <c r="I172" i="33"/>
  <c r="T172" i="33" s="1"/>
  <c r="P172" i="28"/>
  <c r="P172" i="33" s="1"/>
  <c r="H179" i="33"/>
  <c r="O179" i="28"/>
  <c r="M179" i="28"/>
  <c r="J179" i="28"/>
  <c r="L179" i="33" s="1"/>
  <c r="I188" i="33"/>
  <c r="T188" i="33" s="1"/>
  <c r="W188" i="33" s="1"/>
  <c r="P188" i="28"/>
  <c r="P188" i="33" s="1"/>
  <c r="H195" i="33"/>
  <c r="O195" i="28"/>
  <c r="N195" i="28"/>
  <c r="M195" i="28"/>
  <c r="J195" i="28"/>
  <c r="L195" i="33" s="1"/>
  <c r="H203" i="33"/>
  <c r="O203" i="28"/>
  <c r="N203" i="28"/>
  <c r="M203" i="28"/>
  <c r="J203" i="28"/>
  <c r="L203" i="33" s="1"/>
  <c r="H211" i="33"/>
  <c r="O211" i="28"/>
  <c r="N211" i="28"/>
  <c r="M211" i="28"/>
  <c r="J211" i="28"/>
  <c r="L211" i="33" s="1"/>
  <c r="H219" i="33"/>
  <c r="O219" i="28"/>
  <c r="N219" i="28"/>
  <c r="M219" i="28"/>
  <c r="J219" i="28"/>
  <c r="L219" i="33" s="1"/>
  <c r="I229" i="33"/>
  <c r="T229" i="33" s="1"/>
  <c r="P229" i="28"/>
  <c r="P229" i="33" s="1"/>
  <c r="I239" i="33"/>
  <c r="T239" i="33" s="1"/>
  <c r="W239" i="33" s="1"/>
  <c r="P239" i="28"/>
  <c r="P239" i="33" s="1"/>
  <c r="H268" i="33"/>
  <c r="M268" i="28"/>
  <c r="J268" i="28"/>
  <c r="L268" i="33" s="1"/>
  <c r="O268" i="28"/>
  <c r="I271" i="33"/>
  <c r="T271" i="33" s="1"/>
  <c r="P271" i="28"/>
  <c r="P271" i="33" s="1"/>
  <c r="H303" i="33"/>
  <c r="O303" i="28"/>
  <c r="N303" i="28"/>
  <c r="J303" i="28"/>
  <c r="L303" i="33" s="1"/>
  <c r="M303" i="28"/>
  <c r="I317" i="33"/>
  <c r="T317" i="33" s="1"/>
  <c r="P317" i="28"/>
  <c r="P317" i="33" s="1"/>
  <c r="H320" i="33"/>
  <c r="O320" i="28"/>
  <c r="M320" i="28"/>
  <c r="N320" i="28"/>
  <c r="J320" i="28"/>
  <c r="L320" i="33" s="1"/>
  <c r="H343" i="33"/>
  <c r="O343" i="28"/>
  <c r="N343" i="28"/>
  <c r="J343" i="28"/>
  <c r="L343" i="33" s="1"/>
  <c r="H452" i="33"/>
  <c r="O452" i="28"/>
  <c r="M452" i="28"/>
  <c r="J452" i="28"/>
  <c r="L452" i="33" s="1"/>
  <c r="N452" i="28"/>
  <c r="I195" i="33"/>
  <c r="T195" i="33" s="1"/>
  <c r="P195" i="28"/>
  <c r="P195" i="33" s="1"/>
  <c r="I203" i="33"/>
  <c r="T203" i="33" s="1"/>
  <c r="P203" i="28"/>
  <c r="P203" i="33" s="1"/>
  <c r="I211" i="33"/>
  <c r="T211" i="33" s="1"/>
  <c r="W211" i="33" s="1"/>
  <c r="P211" i="28"/>
  <c r="P211" i="33" s="1"/>
  <c r="I219" i="33"/>
  <c r="T219" i="33" s="1"/>
  <c r="P219" i="28"/>
  <c r="P219" i="33" s="1"/>
  <c r="I235" i="33"/>
  <c r="T235" i="33" s="1"/>
  <c r="P235" i="28"/>
  <c r="P235" i="33" s="1"/>
  <c r="H254" i="33"/>
  <c r="O254" i="28"/>
  <c r="N254" i="28"/>
  <c r="M254" i="28"/>
  <c r="J254" i="28"/>
  <c r="L254" i="33" s="1"/>
  <c r="I268" i="33"/>
  <c r="T268" i="33" s="1"/>
  <c r="P268" i="28"/>
  <c r="P268" i="33" s="1"/>
  <c r="H295" i="33"/>
  <c r="O295" i="28"/>
  <c r="J295" i="28"/>
  <c r="L295" i="33" s="1"/>
  <c r="N295" i="28"/>
  <c r="M295" i="28"/>
  <c r="I303" i="33"/>
  <c r="T303" i="33" s="1"/>
  <c r="P303" i="28"/>
  <c r="P303" i="33" s="1"/>
  <c r="I343" i="33"/>
  <c r="T343" i="33" s="1"/>
  <c r="P343" i="28"/>
  <c r="P343" i="33" s="1"/>
  <c r="I431" i="33"/>
  <c r="T431" i="33" s="1"/>
  <c r="P431" i="28"/>
  <c r="P431" i="33" s="1"/>
  <c r="H438" i="33"/>
  <c r="O438" i="28"/>
  <c r="N438" i="28"/>
  <c r="M438" i="28"/>
  <c r="J438" i="28"/>
  <c r="L438" i="33" s="1"/>
  <c r="O60" i="33"/>
  <c r="N60" i="33"/>
  <c r="M60" i="33"/>
  <c r="H65" i="33"/>
  <c r="N65" i="28"/>
  <c r="H82" i="33"/>
  <c r="O82" i="28"/>
  <c r="N82" i="28"/>
  <c r="H98" i="33"/>
  <c r="O98" i="28"/>
  <c r="N98" i="28"/>
  <c r="N147" i="28"/>
  <c r="N163" i="28"/>
  <c r="N179" i="28"/>
  <c r="H196" i="33"/>
  <c r="O196" i="28"/>
  <c r="N196" i="28"/>
  <c r="M196" i="28"/>
  <c r="H204" i="33"/>
  <c r="O204" i="28"/>
  <c r="N204" i="28"/>
  <c r="M204" i="28"/>
  <c r="H212" i="33"/>
  <c r="O212" i="28"/>
  <c r="N212" i="28"/>
  <c r="M212" i="28"/>
  <c r="H220" i="33"/>
  <c r="O220" i="28"/>
  <c r="N220" i="28"/>
  <c r="M220" i="28"/>
  <c r="H224" i="33"/>
  <c r="O224" i="28"/>
  <c r="N224" i="28"/>
  <c r="M224" i="28"/>
  <c r="J224" i="28"/>
  <c r="L224" i="33" s="1"/>
  <c r="I230" i="33"/>
  <c r="T230" i="33" s="1"/>
  <c r="W230" i="33" s="1"/>
  <c r="P230" i="28"/>
  <c r="P230" i="33" s="1"/>
  <c r="N268" i="28"/>
  <c r="H287" i="33"/>
  <c r="O287" i="28"/>
  <c r="J287" i="28"/>
  <c r="L287" i="33" s="1"/>
  <c r="N287" i="28"/>
  <c r="M287" i="28"/>
  <c r="H299" i="33"/>
  <c r="J299" i="28"/>
  <c r="L299" i="33" s="1"/>
  <c r="O299" i="28"/>
  <c r="M343" i="28"/>
  <c r="I415" i="33"/>
  <c r="T415" i="33" s="1"/>
  <c r="P415" i="28"/>
  <c r="P415" i="33" s="1"/>
  <c r="O113" i="33"/>
  <c r="N113" i="33"/>
  <c r="M113" i="33"/>
  <c r="O121" i="33"/>
  <c r="N121" i="33"/>
  <c r="M121" i="33"/>
  <c r="O129" i="33"/>
  <c r="N129" i="33"/>
  <c r="M129" i="33"/>
  <c r="O137" i="33"/>
  <c r="N137" i="33"/>
  <c r="M137" i="33"/>
  <c r="O145" i="33"/>
  <c r="N145" i="33"/>
  <c r="M145" i="33"/>
  <c r="O153" i="33"/>
  <c r="N153" i="33"/>
  <c r="M153" i="33"/>
  <c r="O161" i="33"/>
  <c r="N161" i="33"/>
  <c r="M161" i="33"/>
  <c r="O169" i="33"/>
  <c r="N169" i="33"/>
  <c r="M169" i="33"/>
  <c r="O177" i="33"/>
  <c r="N177" i="33"/>
  <c r="M177" i="33"/>
  <c r="O185" i="33"/>
  <c r="N185" i="33"/>
  <c r="M185" i="33"/>
  <c r="O193" i="33"/>
  <c r="N193" i="33"/>
  <c r="M193" i="33"/>
  <c r="O201" i="33"/>
  <c r="M201" i="33"/>
  <c r="O209" i="33"/>
  <c r="N209" i="33"/>
  <c r="M209" i="33"/>
  <c r="O217" i="33"/>
  <c r="N217" i="33"/>
  <c r="M217" i="33"/>
  <c r="N223" i="33"/>
  <c r="M223" i="33"/>
  <c r="H228" i="33"/>
  <c r="M228" i="28"/>
  <c r="O232" i="33"/>
  <c r="N232" i="33"/>
  <c r="M232" i="33"/>
  <c r="H237" i="33"/>
  <c r="N237" i="28"/>
  <c r="H242" i="33"/>
  <c r="H246" i="33"/>
  <c r="O246" i="28"/>
  <c r="H251" i="33"/>
  <c r="J251" i="28"/>
  <c r="L251" i="33" s="1"/>
  <c r="H263" i="33"/>
  <c r="O263" i="28"/>
  <c r="H267" i="33"/>
  <c r="J267" i="28"/>
  <c r="L267" i="33" s="1"/>
  <c r="H316" i="33"/>
  <c r="M316" i="28"/>
  <c r="J316" i="28"/>
  <c r="L316" i="33" s="1"/>
  <c r="H344" i="33"/>
  <c r="O344" i="28"/>
  <c r="M344" i="28"/>
  <c r="I359" i="33"/>
  <c r="T359" i="33" s="1"/>
  <c r="W359" i="33" s="1"/>
  <c r="N144" i="33"/>
  <c r="M144" i="33"/>
  <c r="O144" i="33"/>
  <c r="O152" i="33"/>
  <c r="N152" i="33"/>
  <c r="M152" i="33"/>
  <c r="O160" i="33"/>
  <c r="N160" i="33"/>
  <c r="M160" i="33"/>
  <c r="O168" i="33"/>
  <c r="N168" i="33"/>
  <c r="M168" i="33"/>
  <c r="O176" i="33"/>
  <c r="N176" i="33"/>
  <c r="M176" i="33"/>
  <c r="O184" i="33"/>
  <c r="N184" i="33"/>
  <c r="M184" i="33"/>
  <c r="O192" i="33"/>
  <c r="N192" i="33"/>
  <c r="M192" i="33"/>
  <c r="O200" i="33"/>
  <c r="N200" i="33"/>
  <c r="M200" i="33"/>
  <c r="M208" i="33"/>
  <c r="O216" i="33"/>
  <c r="N216" i="33"/>
  <c r="M216" i="33"/>
  <c r="O256" i="33"/>
  <c r="M256" i="33"/>
  <c r="N256" i="33"/>
  <c r="H260" i="33"/>
  <c r="M260" i="28"/>
  <c r="J260" i="28"/>
  <c r="L260" i="33" s="1"/>
  <c r="M267" i="28"/>
  <c r="O272" i="33"/>
  <c r="M272" i="33"/>
  <c r="N272" i="33"/>
  <c r="H276" i="33"/>
  <c r="M276" i="28"/>
  <c r="J276" i="28"/>
  <c r="L276" i="33" s="1"/>
  <c r="H284" i="33"/>
  <c r="M284" i="28"/>
  <c r="J284" i="28"/>
  <c r="L284" i="33" s="1"/>
  <c r="H292" i="33"/>
  <c r="M292" i="28"/>
  <c r="J292" i="28"/>
  <c r="L292" i="33" s="1"/>
  <c r="H300" i="33"/>
  <c r="M300" i="28"/>
  <c r="J300" i="28"/>
  <c r="L300" i="33" s="1"/>
  <c r="H304" i="33"/>
  <c r="O304" i="28"/>
  <c r="M304" i="28"/>
  <c r="H311" i="33"/>
  <c r="O311" i="28"/>
  <c r="N311" i="28"/>
  <c r="J311" i="28"/>
  <c r="L311" i="33" s="1"/>
  <c r="I313" i="33"/>
  <c r="T313" i="33" s="1"/>
  <c r="P313" i="28"/>
  <c r="P313" i="33" s="1"/>
  <c r="N316" i="28"/>
  <c r="H318" i="33"/>
  <c r="O318" i="28"/>
  <c r="N318" i="28"/>
  <c r="M318" i="28"/>
  <c r="H340" i="33"/>
  <c r="M340" i="28"/>
  <c r="J340" i="28"/>
  <c r="L340" i="33" s="1"/>
  <c r="I375" i="33"/>
  <c r="T375" i="33" s="1"/>
  <c r="P375" i="28"/>
  <c r="P375" i="33" s="1"/>
  <c r="I407" i="33"/>
  <c r="T407" i="33" s="1"/>
  <c r="P407" i="28"/>
  <c r="P407" i="33" s="1"/>
  <c r="I423" i="33"/>
  <c r="T423" i="33" s="1"/>
  <c r="W423" i="33" s="1"/>
  <c r="P423" i="28"/>
  <c r="P423" i="33" s="1"/>
  <c r="O199" i="33"/>
  <c r="N199" i="33"/>
  <c r="M199" i="33"/>
  <c r="O207" i="33"/>
  <c r="N207" i="33"/>
  <c r="M207" i="33"/>
  <c r="O215" i="33"/>
  <c r="N215" i="33"/>
  <c r="M215" i="33"/>
  <c r="H222" i="33"/>
  <c r="O222" i="28"/>
  <c r="H227" i="33"/>
  <c r="J227" i="28"/>
  <c r="L227" i="33" s="1"/>
  <c r="O231" i="33"/>
  <c r="M231" i="33"/>
  <c r="N231" i="33"/>
  <c r="H236" i="33"/>
  <c r="M236" i="28"/>
  <c r="H245" i="33"/>
  <c r="N245" i="28"/>
  <c r="H253" i="33"/>
  <c r="N253" i="28"/>
  <c r="M253" i="28"/>
  <c r="I256" i="33"/>
  <c r="T256" i="33" s="1"/>
  <c r="W256" i="33" s="1"/>
  <c r="P256" i="28"/>
  <c r="P256" i="33" s="1"/>
  <c r="H269" i="33"/>
  <c r="N269" i="28"/>
  <c r="M269" i="28"/>
  <c r="I272" i="33"/>
  <c r="T272" i="33" s="1"/>
  <c r="P272" i="28"/>
  <c r="P272" i="33" s="1"/>
  <c r="I304" i="33"/>
  <c r="T304" i="33" s="1"/>
  <c r="W304" i="33" s="1"/>
  <c r="P304" i="28"/>
  <c r="P304" i="33" s="1"/>
  <c r="I311" i="33"/>
  <c r="T311" i="33" s="1"/>
  <c r="P311" i="28"/>
  <c r="P311" i="33" s="1"/>
  <c r="H328" i="33"/>
  <c r="O328" i="28"/>
  <c r="M328" i="28"/>
  <c r="H335" i="33"/>
  <c r="O335" i="28"/>
  <c r="N335" i="28"/>
  <c r="J335" i="28"/>
  <c r="L335" i="33" s="1"/>
  <c r="I337" i="33"/>
  <c r="T337" i="33" s="1"/>
  <c r="P337" i="28"/>
  <c r="P337" i="33" s="1"/>
  <c r="H342" i="33"/>
  <c r="O342" i="28"/>
  <c r="N342" i="28"/>
  <c r="M342" i="28"/>
  <c r="O70" i="33"/>
  <c r="N70" i="33"/>
  <c r="M70" i="33"/>
  <c r="O78" i="33"/>
  <c r="N78" i="33"/>
  <c r="M78" i="33"/>
  <c r="O86" i="33"/>
  <c r="M86" i="33"/>
  <c r="N86" i="33"/>
  <c r="O94" i="33"/>
  <c r="N94" i="33"/>
  <c r="M94" i="33"/>
  <c r="O102" i="33"/>
  <c r="N102" i="33"/>
  <c r="M102" i="33"/>
  <c r="O110" i="33"/>
  <c r="N110" i="33"/>
  <c r="M110" i="33"/>
  <c r="M113" i="28"/>
  <c r="O118" i="33"/>
  <c r="N118" i="33"/>
  <c r="M118" i="33"/>
  <c r="M121" i="28"/>
  <c r="O126" i="33"/>
  <c r="N126" i="33"/>
  <c r="M126" i="33"/>
  <c r="M129" i="28"/>
  <c r="O134" i="33"/>
  <c r="N134" i="33"/>
  <c r="M134" i="33"/>
  <c r="M137" i="28"/>
  <c r="O142" i="33"/>
  <c r="N142" i="33"/>
  <c r="M142" i="33"/>
  <c r="J144" i="28"/>
  <c r="L144" i="33" s="1"/>
  <c r="M145" i="28"/>
  <c r="M150" i="33"/>
  <c r="O150" i="33"/>
  <c r="N150" i="33"/>
  <c r="J152" i="28"/>
  <c r="L152" i="33" s="1"/>
  <c r="M153" i="28"/>
  <c r="O158" i="33"/>
  <c r="N158" i="33"/>
  <c r="M158" i="33"/>
  <c r="J160" i="28"/>
  <c r="L160" i="33" s="1"/>
  <c r="M161" i="28"/>
  <c r="O166" i="33"/>
  <c r="N166" i="33"/>
  <c r="M166" i="33"/>
  <c r="J168" i="28"/>
  <c r="L168" i="33" s="1"/>
  <c r="M169" i="28"/>
  <c r="O174" i="33"/>
  <c r="N174" i="33"/>
  <c r="M174" i="33"/>
  <c r="J176" i="28"/>
  <c r="L176" i="33" s="1"/>
  <c r="M177" i="28"/>
  <c r="O182" i="33"/>
  <c r="N182" i="33"/>
  <c r="M182" i="33"/>
  <c r="J184" i="28"/>
  <c r="L184" i="33" s="1"/>
  <c r="M185" i="28"/>
  <c r="O190" i="33"/>
  <c r="N190" i="33"/>
  <c r="M190" i="33"/>
  <c r="J192" i="28"/>
  <c r="L192" i="33" s="1"/>
  <c r="M193" i="28"/>
  <c r="O198" i="33"/>
  <c r="N198" i="33"/>
  <c r="M198" i="33"/>
  <c r="J200" i="28"/>
  <c r="L200" i="33" s="1"/>
  <c r="M201" i="28"/>
  <c r="J208" i="28"/>
  <c r="L208" i="33" s="1"/>
  <c r="M209" i="28"/>
  <c r="J216" i="28"/>
  <c r="L216" i="33" s="1"/>
  <c r="M217" i="28"/>
  <c r="M223" i="28"/>
  <c r="N228" i="28"/>
  <c r="M232" i="28"/>
  <c r="M237" i="28"/>
  <c r="N242" i="28"/>
  <c r="M246" i="28"/>
  <c r="O251" i="28"/>
  <c r="J256" i="28"/>
  <c r="L256" i="33" s="1"/>
  <c r="N260" i="28"/>
  <c r="H262" i="33"/>
  <c r="O262" i="28"/>
  <c r="N262" i="28"/>
  <c r="M263" i="28"/>
  <c r="O267" i="28"/>
  <c r="J272" i="28"/>
  <c r="L272" i="33" s="1"/>
  <c r="H278" i="33"/>
  <c r="O278" i="28"/>
  <c r="N278" i="28"/>
  <c r="H280" i="33"/>
  <c r="M280" i="28"/>
  <c r="H286" i="33"/>
  <c r="O286" i="28"/>
  <c r="N286" i="28"/>
  <c r="H288" i="33"/>
  <c r="M288" i="28"/>
  <c r="H294" i="33"/>
  <c r="O294" i="28"/>
  <c r="N294" i="28"/>
  <c r="H296" i="33"/>
  <c r="M296" i="28"/>
  <c r="H302" i="33"/>
  <c r="O302" i="28"/>
  <c r="N302" i="28"/>
  <c r="M302" i="28"/>
  <c r="H324" i="33"/>
  <c r="M324" i="28"/>
  <c r="J324" i="28"/>
  <c r="L324" i="33" s="1"/>
  <c r="P325" i="28"/>
  <c r="P325" i="33" s="1"/>
  <c r="J342" i="28"/>
  <c r="L342" i="33" s="1"/>
  <c r="N344" i="28"/>
  <c r="H366" i="33"/>
  <c r="O366" i="28"/>
  <c r="N366" i="28"/>
  <c r="M366" i="28"/>
  <c r="J366" i="28"/>
  <c r="L366" i="33" s="1"/>
  <c r="H382" i="33"/>
  <c r="O382" i="28"/>
  <c r="N382" i="28"/>
  <c r="M382" i="28"/>
  <c r="J382" i="28"/>
  <c r="L382" i="33" s="1"/>
  <c r="H398" i="33"/>
  <c r="O398" i="28"/>
  <c r="N398" i="28"/>
  <c r="M398" i="28"/>
  <c r="J398" i="28"/>
  <c r="L398" i="33" s="1"/>
  <c r="H414" i="33"/>
  <c r="O414" i="28"/>
  <c r="N414" i="28"/>
  <c r="M414" i="28"/>
  <c r="J414" i="28"/>
  <c r="L414" i="33" s="1"/>
  <c r="H430" i="33"/>
  <c r="O430" i="28"/>
  <c r="N430" i="28"/>
  <c r="M430" i="28"/>
  <c r="J430" i="28"/>
  <c r="L430" i="33" s="1"/>
  <c r="N61" i="33"/>
  <c r="M61" i="33"/>
  <c r="O69" i="33"/>
  <c r="N69" i="33"/>
  <c r="M69" i="33"/>
  <c r="O77" i="33"/>
  <c r="N77" i="33"/>
  <c r="O85" i="33"/>
  <c r="M85" i="33"/>
  <c r="N85" i="33"/>
  <c r="O93" i="33"/>
  <c r="N93" i="33"/>
  <c r="M93" i="33"/>
  <c r="O101" i="33"/>
  <c r="N101" i="33"/>
  <c r="M101" i="33"/>
  <c r="O109" i="33"/>
  <c r="N109" i="33"/>
  <c r="M109" i="33"/>
  <c r="N113" i="28"/>
  <c r="O117" i="33"/>
  <c r="N117" i="33"/>
  <c r="M117" i="33"/>
  <c r="N121" i="28"/>
  <c r="O125" i="33"/>
  <c r="N125" i="33"/>
  <c r="M125" i="33"/>
  <c r="N129" i="28"/>
  <c r="O133" i="33"/>
  <c r="N133" i="33"/>
  <c r="M133" i="33"/>
  <c r="N137" i="28"/>
  <c r="O141" i="33"/>
  <c r="N141" i="33"/>
  <c r="M141" i="33"/>
  <c r="M144" i="28"/>
  <c r="N145" i="28"/>
  <c r="O149" i="33"/>
  <c r="N149" i="33"/>
  <c r="M149" i="33"/>
  <c r="M152" i="28"/>
  <c r="N153" i="28"/>
  <c r="O157" i="33"/>
  <c r="N157" i="33"/>
  <c r="M157" i="33"/>
  <c r="M160" i="28"/>
  <c r="N161" i="28"/>
  <c r="O165" i="33"/>
  <c r="N165" i="33"/>
  <c r="M165" i="33"/>
  <c r="M168" i="28"/>
  <c r="N169" i="28"/>
  <c r="O173" i="33"/>
  <c r="N173" i="33"/>
  <c r="M173" i="33"/>
  <c r="M176" i="28"/>
  <c r="N177" i="28"/>
  <c r="O181" i="33"/>
  <c r="N181" i="33"/>
  <c r="M181" i="33"/>
  <c r="M184" i="28"/>
  <c r="N185" i="28"/>
  <c r="O189" i="33"/>
  <c r="N189" i="33"/>
  <c r="M189" i="33"/>
  <c r="M192" i="28"/>
  <c r="N193" i="28"/>
  <c r="O197" i="33"/>
  <c r="N197" i="33"/>
  <c r="M197" i="33"/>
  <c r="J199" i="28"/>
  <c r="L199" i="33" s="1"/>
  <c r="M200" i="28"/>
  <c r="N201" i="28"/>
  <c r="O205" i="33"/>
  <c r="N205" i="33"/>
  <c r="M205" i="33"/>
  <c r="J207" i="28"/>
  <c r="L207" i="33" s="1"/>
  <c r="M208" i="28"/>
  <c r="N209" i="28"/>
  <c r="O213" i="33"/>
  <c r="N213" i="33"/>
  <c r="M213" i="33"/>
  <c r="J215" i="28"/>
  <c r="L215" i="33" s="1"/>
  <c r="M216" i="28"/>
  <c r="N217" i="28"/>
  <c r="H221" i="33"/>
  <c r="N221" i="28"/>
  <c r="J222" i="28"/>
  <c r="L222" i="33" s="1"/>
  <c r="N223" i="28"/>
  <c r="H226" i="33"/>
  <c r="M227" i="28"/>
  <c r="O228" i="28"/>
  <c r="H230" i="33"/>
  <c r="O230" i="28"/>
  <c r="J231" i="28"/>
  <c r="L231" i="33" s="1"/>
  <c r="N232" i="28"/>
  <c r="H235" i="33"/>
  <c r="J235" i="28"/>
  <c r="L235" i="33" s="1"/>
  <c r="J236" i="28"/>
  <c r="L236" i="33" s="1"/>
  <c r="O237" i="28"/>
  <c r="O239" i="33"/>
  <c r="M239" i="33"/>
  <c r="N239" i="33"/>
  <c r="J240" i="28"/>
  <c r="L240" i="33" s="1"/>
  <c r="O242" i="28"/>
  <c r="H244" i="33"/>
  <c r="M244" i="28"/>
  <c r="J245" i="28"/>
  <c r="L245" i="33" s="1"/>
  <c r="N246" i="28"/>
  <c r="O248" i="33"/>
  <c r="N248" i="33"/>
  <c r="M248" i="33"/>
  <c r="J253" i="28"/>
  <c r="L253" i="33" s="1"/>
  <c r="H255" i="33"/>
  <c r="O255" i="28"/>
  <c r="M256" i="28"/>
  <c r="H259" i="33"/>
  <c r="J259" i="28"/>
  <c r="L259" i="33" s="1"/>
  <c r="O260" i="28"/>
  <c r="N263" i="28"/>
  <c r="J269" i="28"/>
  <c r="L269" i="33" s="1"/>
  <c r="H271" i="33"/>
  <c r="O271" i="28"/>
  <c r="M272" i="28"/>
  <c r="H275" i="33"/>
  <c r="J275" i="28"/>
  <c r="L275" i="33" s="1"/>
  <c r="O276" i="28"/>
  <c r="J278" i="28"/>
  <c r="L278" i="33" s="1"/>
  <c r="O284" i="28"/>
  <c r="J286" i="28"/>
  <c r="L286" i="33" s="1"/>
  <c r="O292" i="28"/>
  <c r="J294" i="28"/>
  <c r="L294" i="33" s="1"/>
  <c r="J302" i="28"/>
  <c r="L302" i="33" s="1"/>
  <c r="H312" i="33"/>
  <c r="O312" i="28"/>
  <c r="M312" i="28"/>
  <c r="H319" i="33"/>
  <c r="O319" i="28"/>
  <c r="N319" i="28"/>
  <c r="J319" i="28"/>
  <c r="L319" i="33" s="1"/>
  <c r="I321" i="33"/>
  <c r="T321" i="33" s="1"/>
  <c r="W321" i="33" s="1"/>
  <c r="P321" i="28"/>
  <c r="P321" i="33" s="1"/>
  <c r="N324" i="28"/>
  <c r="H326" i="33"/>
  <c r="O326" i="28"/>
  <c r="N326" i="28"/>
  <c r="M326" i="28"/>
  <c r="J328" i="28"/>
  <c r="L328" i="33" s="1"/>
  <c r="M335" i="28"/>
  <c r="H348" i="33"/>
  <c r="N348" i="28"/>
  <c r="M348" i="28"/>
  <c r="J348" i="28"/>
  <c r="L348" i="33" s="1"/>
  <c r="H350" i="33"/>
  <c r="O350" i="28"/>
  <c r="N350" i="28"/>
  <c r="M350" i="28"/>
  <c r="J350" i="28"/>
  <c r="L350" i="33" s="1"/>
  <c r="M277" i="33"/>
  <c r="N277" i="33"/>
  <c r="O277" i="33"/>
  <c r="M285" i="33"/>
  <c r="N285" i="33"/>
  <c r="O285" i="33"/>
  <c r="O293" i="33"/>
  <c r="M293" i="33"/>
  <c r="N293" i="33"/>
  <c r="N301" i="33"/>
  <c r="O301" i="33"/>
  <c r="M301" i="33"/>
  <c r="N309" i="33"/>
  <c r="O309" i="33"/>
  <c r="M309" i="33"/>
  <c r="O317" i="33"/>
  <c r="N317" i="33"/>
  <c r="M317" i="33"/>
  <c r="O325" i="33"/>
  <c r="N325" i="33"/>
  <c r="M325" i="33"/>
  <c r="O333" i="33"/>
  <c r="N333" i="33"/>
  <c r="M333" i="33"/>
  <c r="N341" i="33"/>
  <c r="M341" i="33"/>
  <c r="O341" i="33"/>
  <c r="N349" i="33"/>
  <c r="M349" i="33"/>
  <c r="O349" i="33"/>
  <c r="M352" i="28"/>
  <c r="O357" i="33"/>
  <c r="N357" i="33"/>
  <c r="M357" i="33"/>
  <c r="M360" i="28"/>
  <c r="O365" i="33"/>
  <c r="N365" i="33"/>
  <c r="M365" i="33"/>
  <c r="M368" i="28"/>
  <c r="O373" i="33"/>
  <c r="N373" i="33"/>
  <c r="M373" i="33"/>
  <c r="M376" i="28"/>
  <c r="O381" i="33"/>
  <c r="N381" i="33"/>
  <c r="M381" i="33"/>
  <c r="M384" i="28"/>
  <c r="N389" i="33"/>
  <c r="M389" i="33"/>
  <c r="O389" i="33"/>
  <c r="M392" i="28"/>
  <c r="O397" i="33"/>
  <c r="N397" i="33"/>
  <c r="M397" i="33"/>
  <c r="M400" i="28"/>
  <c r="O405" i="33"/>
  <c r="N405" i="33"/>
  <c r="M405" i="33"/>
  <c r="M408" i="28"/>
  <c r="O413" i="33"/>
  <c r="N413" i="33"/>
  <c r="M413" i="33"/>
  <c r="M416" i="28"/>
  <c r="O421" i="33"/>
  <c r="N421" i="33"/>
  <c r="M421" i="33"/>
  <c r="M424" i="28"/>
  <c r="O429" i="33"/>
  <c r="N429" i="33"/>
  <c r="M429" i="33"/>
  <c r="M432" i="28"/>
  <c r="O434" i="28"/>
  <c r="M439" i="28"/>
  <c r="O440" i="28"/>
  <c r="I445" i="33"/>
  <c r="T445" i="33" s="1"/>
  <c r="P445" i="28"/>
  <c r="P445" i="33" s="1"/>
  <c r="H460" i="33"/>
  <c r="O460" i="28"/>
  <c r="M460" i="28"/>
  <c r="J460" i="28"/>
  <c r="L460" i="33" s="1"/>
  <c r="I501" i="33"/>
  <c r="T501" i="33" s="1"/>
  <c r="P501" i="28"/>
  <c r="P501" i="33" s="1"/>
  <c r="O356" i="33"/>
  <c r="N356" i="33"/>
  <c r="M356" i="33"/>
  <c r="O364" i="33"/>
  <c r="N364" i="33"/>
  <c r="M364" i="33"/>
  <c r="O372" i="33"/>
  <c r="N372" i="33"/>
  <c r="M372" i="33"/>
  <c r="O380" i="33"/>
  <c r="N380" i="33"/>
  <c r="M380" i="33"/>
  <c r="N388" i="33"/>
  <c r="M388" i="33"/>
  <c r="O388" i="33"/>
  <c r="O396" i="33"/>
  <c r="N396" i="33"/>
  <c r="M396" i="33"/>
  <c r="O404" i="33"/>
  <c r="N404" i="33"/>
  <c r="M404" i="33"/>
  <c r="O412" i="33"/>
  <c r="N412" i="33"/>
  <c r="M412" i="33"/>
  <c r="O420" i="33"/>
  <c r="N420" i="33"/>
  <c r="M420" i="33"/>
  <c r="O428" i="33"/>
  <c r="N428" i="33"/>
  <c r="M428" i="33"/>
  <c r="O436" i="33"/>
  <c r="N436" i="33"/>
  <c r="M436" i="33"/>
  <c r="H442" i="33"/>
  <c r="O442" i="28"/>
  <c r="I447" i="33"/>
  <c r="T447" i="33" s="1"/>
  <c r="W447" i="33" s="1"/>
  <c r="P447" i="28"/>
  <c r="P447" i="33" s="1"/>
  <c r="H454" i="33"/>
  <c r="O454" i="28"/>
  <c r="N454" i="28"/>
  <c r="I460" i="33"/>
  <c r="T460" i="33" s="1"/>
  <c r="P460" i="28"/>
  <c r="P460" i="33" s="1"/>
  <c r="H464" i="33"/>
  <c r="M464" i="28"/>
  <c r="J464" i="28"/>
  <c r="L464" i="33" s="1"/>
  <c r="I469" i="33"/>
  <c r="T469" i="33" s="1"/>
  <c r="P469" i="28"/>
  <c r="P469" i="33" s="1"/>
  <c r="H475" i="33"/>
  <c r="O475" i="28"/>
  <c r="N475" i="28"/>
  <c r="M475" i="28"/>
  <c r="J475" i="28"/>
  <c r="L475" i="33" s="1"/>
  <c r="I485" i="33"/>
  <c r="T485" i="33" s="1"/>
  <c r="W485" i="33" s="1"/>
  <c r="P485" i="28"/>
  <c r="P485" i="33" s="1"/>
  <c r="H491" i="33"/>
  <c r="O491" i="28"/>
  <c r="N491" i="28"/>
  <c r="M491" i="28"/>
  <c r="J491" i="28"/>
  <c r="L491" i="33" s="1"/>
  <c r="N307" i="33"/>
  <c r="M307" i="33"/>
  <c r="O307" i="33"/>
  <c r="O315" i="33"/>
  <c r="N315" i="33"/>
  <c r="M315" i="33"/>
  <c r="O323" i="33"/>
  <c r="N323" i="33"/>
  <c r="M323" i="33"/>
  <c r="O331" i="33"/>
  <c r="N331" i="33"/>
  <c r="M331" i="33"/>
  <c r="O339" i="33"/>
  <c r="N339" i="33"/>
  <c r="M339" i="33"/>
  <c r="P345" i="28"/>
  <c r="P345" i="33" s="1"/>
  <c r="O347" i="33"/>
  <c r="N347" i="33"/>
  <c r="M347" i="33"/>
  <c r="O352" i="28"/>
  <c r="P353" i="28"/>
  <c r="P353" i="33" s="1"/>
  <c r="W353" i="33" s="1"/>
  <c r="O355" i="33"/>
  <c r="N355" i="33"/>
  <c r="M355" i="33"/>
  <c r="O360" i="28"/>
  <c r="P361" i="28"/>
  <c r="P361" i="33" s="1"/>
  <c r="O363" i="33"/>
  <c r="N363" i="33"/>
  <c r="M363" i="33"/>
  <c r="O368" i="28"/>
  <c r="P369" i="28"/>
  <c r="P369" i="33" s="1"/>
  <c r="O371" i="33"/>
  <c r="N371" i="33"/>
  <c r="M371" i="33"/>
  <c r="O376" i="28"/>
  <c r="P377" i="28"/>
  <c r="P377" i="33" s="1"/>
  <c r="O379" i="33"/>
  <c r="N379" i="33"/>
  <c r="M379" i="33"/>
  <c r="O384" i="28"/>
  <c r="P385" i="28"/>
  <c r="P385" i="33" s="1"/>
  <c r="N387" i="33"/>
  <c r="M387" i="33"/>
  <c r="O387" i="33"/>
  <c r="O392" i="28"/>
  <c r="P393" i="28"/>
  <c r="P393" i="33" s="1"/>
  <c r="O395" i="33"/>
  <c r="N395" i="33"/>
  <c r="M395" i="33"/>
  <c r="O400" i="28"/>
  <c r="P401" i="28"/>
  <c r="P401" i="33" s="1"/>
  <c r="O403" i="33"/>
  <c r="N403" i="33"/>
  <c r="M403" i="33"/>
  <c r="O408" i="28"/>
  <c r="P409" i="28"/>
  <c r="P409" i="33" s="1"/>
  <c r="O411" i="33"/>
  <c r="N411" i="33"/>
  <c r="M411" i="33"/>
  <c r="O416" i="28"/>
  <c r="P417" i="28"/>
  <c r="P417" i="33" s="1"/>
  <c r="O419" i="33"/>
  <c r="N419" i="33"/>
  <c r="M419" i="33"/>
  <c r="O424" i="28"/>
  <c r="P425" i="28"/>
  <c r="P425" i="33" s="1"/>
  <c r="O427" i="33"/>
  <c r="N427" i="33"/>
  <c r="M427" i="33"/>
  <c r="O432" i="28"/>
  <c r="P433" i="28"/>
  <c r="P433" i="33" s="1"/>
  <c r="O435" i="33"/>
  <c r="N435" i="33"/>
  <c r="M435" i="33"/>
  <c r="J442" i="28"/>
  <c r="L442" i="33" s="1"/>
  <c r="H444" i="33"/>
  <c r="O444" i="28"/>
  <c r="M444" i="28"/>
  <c r="J454" i="28"/>
  <c r="L454" i="33" s="1"/>
  <c r="H456" i="33"/>
  <c r="M456" i="28"/>
  <c r="J456" i="28"/>
  <c r="L456" i="33" s="1"/>
  <c r="N464" i="28"/>
  <c r="H476" i="33"/>
  <c r="O476" i="28"/>
  <c r="N476" i="28"/>
  <c r="M476" i="28"/>
  <c r="J476" i="28"/>
  <c r="L476" i="33" s="1"/>
  <c r="H492" i="33"/>
  <c r="O492" i="28"/>
  <c r="N492" i="28"/>
  <c r="M492" i="28"/>
  <c r="J492" i="28"/>
  <c r="L492" i="33" s="1"/>
  <c r="N250" i="33"/>
  <c r="M250" i="33"/>
  <c r="O250" i="33"/>
  <c r="N258" i="33"/>
  <c r="M258" i="33"/>
  <c r="O258" i="33"/>
  <c r="O274" i="33"/>
  <c r="N274" i="33"/>
  <c r="M274" i="33"/>
  <c r="M277" i="28"/>
  <c r="M285" i="28"/>
  <c r="N290" i="33"/>
  <c r="O290" i="33"/>
  <c r="M290" i="33"/>
  <c r="M293" i="28"/>
  <c r="N298" i="33"/>
  <c r="O298" i="33"/>
  <c r="M298" i="33"/>
  <c r="M301" i="28"/>
  <c r="N306" i="33"/>
  <c r="O306" i="33"/>
  <c r="M306" i="33"/>
  <c r="M309" i="28"/>
  <c r="O314" i="33"/>
  <c r="N314" i="33"/>
  <c r="M314" i="33"/>
  <c r="M317" i="28"/>
  <c r="O322" i="33"/>
  <c r="N322" i="33"/>
  <c r="M322" i="33"/>
  <c r="M325" i="28"/>
  <c r="O330" i="33"/>
  <c r="N330" i="33"/>
  <c r="M330" i="33"/>
  <c r="M333" i="28"/>
  <c r="O338" i="33"/>
  <c r="N338" i="33"/>
  <c r="M338" i="33"/>
  <c r="M341" i="28"/>
  <c r="O346" i="33"/>
  <c r="N346" i="33"/>
  <c r="M346" i="33"/>
  <c r="M349" i="28"/>
  <c r="P352" i="28"/>
  <c r="P352" i="33" s="1"/>
  <c r="O354" i="33"/>
  <c r="N354" i="33"/>
  <c r="M354" i="33"/>
  <c r="J356" i="28"/>
  <c r="L356" i="33" s="1"/>
  <c r="M357" i="28"/>
  <c r="O362" i="33"/>
  <c r="N362" i="33"/>
  <c r="M362" i="33"/>
  <c r="J364" i="28"/>
  <c r="L364" i="33" s="1"/>
  <c r="M365" i="28"/>
  <c r="O370" i="33"/>
  <c r="N370" i="33"/>
  <c r="M370" i="33"/>
  <c r="J372" i="28"/>
  <c r="L372" i="33" s="1"/>
  <c r="M373" i="28"/>
  <c r="O378" i="33"/>
  <c r="N378" i="33"/>
  <c r="M378" i="33"/>
  <c r="J380" i="28"/>
  <c r="L380" i="33" s="1"/>
  <c r="M381" i="28"/>
  <c r="J388" i="28"/>
  <c r="L388" i="33" s="1"/>
  <c r="M389" i="28"/>
  <c r="O394" i="33"/>
  <c r="N394" i="33"/>
  <c r="M394" i="33"/>
  <c r="J396" i="28"/>
  <c r="L396" i="33" s="1"/>
  <c r="M397" i="28"/>
  <c r="O402" i="33"/>
  <c r="N402" i="33"/>
  <c r="M402" i="33"/>
  <c r="J404" i="28"/>
  <c r="L404" i="33" s="1"/>
  <c r="M405" i="28"/>
  <c r="O410" i="33"/>
  <c r="N410" i="33"/>
  <c r="M410" i="33"/>
  <c r="J412" i="28"/>
  <c r="L412" i="33" s="1"/>
  <c r="M413" i="28"/>
  <c r="O418" i="33"/>
  <c r="N418" i="33"/>
  <c r="M418" i="33"/>
  <c r="J420" i="28"/>
  <c r="L420" i="33" s="1"/>
  <c r="M421" i="28"/>
  <c r="O426" i="33"/>
  <c r="N426" i="33"/>
  <c r="M426" i="33"/>
  <c r="J428" i="28"/>
  <c r="L428" i="33" s="1"/>
  <c r="M429" i="28"/>
  <c r="O434" i="33"/>
  <c r="N434" i="33"/>
  <c r="M434" i="33"/>
  <c r="J436" i="28"/>
  <c r="L436" i="33" s="1"/>
  <c r="O440" i="33"/>
  <c r="N440" i="33"/>
  <c r="M440" i="33"/>
  <c r="M442" i="28"/>
  <c r="M454" i="28"/>
  <c r="N456" i="28"/>
  <c r="O464" i="28"/>
  <c r="H467" i="33"/>
  <c r="O467" i="28"/>
  <c r="N467" i="28"/>
  <c r="J467" i="28"/>
  <c r="L467" i="33" s="1"/>
  <c r="O233" i="33"/>
  <c r="M233" i="33"/>
  <c r="N233" i="33"/>
  <c r="O241" i="33"/>
  <c r="M241" i="33"/>
  <c r="N241" i="33"/>
  <c r="O249" i="33"/>
  <c r="M249" i="33"/>
  <c r="N249" i="33"/>
  <c r="O257" i="33"/>
  <c r="M257" i="33"/>
  <c r="N257" i="33"/>
  <c r="N273" i="33"/>
  <c r="M273" i="33"/>
  <c r="O273" i="33"/>
  <c r="N277" i="28"/>
  <c r="O281" i="33"/>
  <c r="M281" i="33"/>
  <c r="N281" i="33"/>
  <c r="N285" i="28"/>
  <c r="O289" i="33"/>
  <c r="M289" i="33"/>
  <c r="N289" i="33"/>
  <c r="N293" i="28"/>
  <c r="N297" i="33"/>
  <c r="M297" i="33"/>
  <c r="O297" i="33"/>
  <c r="N301" i="28"/>
  <c r="N305" i="33"/>
  <c r="O305" i="33"/>
  <c r="M305" i="33"/>
  <c r="J307" i="28"/>
  <c r="L307" i="33" s="1"/>
  <c r="N309" i="28"/>
  <c r="O313" i="33"/>
  <c r="N313" i="33"/>
  <c r="M313" i="33"/>
  <c r="J315" i="28"/>
  <c r="L315" i="33" s="1"/>
  <c r="N317" i="28"/>
  <c r="O321" i="33"/>
  <c r="N321" i="33"/>
  <c r="M321" i="33"/>
  <c r="J323" i="28"/>
  <c r="L323" i="33" s="1"/>
  <c r="N325" i="28"/>
  <c r="O329" i="33"/>
  <c r="N329" i="33"/>
  <c r="M329" i="33"/>
  <c r="J331" i="28"/>
  <c r="L331" i="33" s="1"/>
  <c r="N333" i="28"/>
  <c r="M337" i="33"/>
  <c r="N337" i="33"/>
  <c r="O337" i="33"/>
  <c r="J339" i="28"/>
  <c r="L339" i="33" s="1"/>
  <c r="N341" i="28"/>
  <c r="N345" i="33"/>
  <c r="M345" i="33"/>
  <c r="O345" i="33"/>
  <c r="J347" i="28"/>
  <c r="L347" i="33" s="1"/>
  <c r="N349" i="28"/>
  <c r="N353" i="33"/>
  <c r="M353" i="33"/>
  <c r="O353" i="33"/>
  <c r="J355" i="28"/>
  <c r="L355" i="33" s="1"/>
  <c r="M356" i="28"/>
  <c r="N357" i="28"/>
  <c r="O361" i="33"/>
  <c r="N361" i="33"/>
  <c r="M361" i="33"/>
  <c r="J363" i="28"/>
  <c r="L363" i="33" s="1"/>
  <c r="M364" i="28"/>
  <c r="N365" i="28"/>
  <c r="O369" i="33"/>
  <c r="N369" i="33"/>
  <c r="M369" i="33"/>
  <c r="J371" i="28"/>
  <c r="L371" i="33" s="1"/>
  <c r="M372" i="28"/>
  <c r="N373" i="28"/>
  <c r="J379" i="28"/>
  <c r="L379" i="33" s="1"/>
  <c r="M380" i="28"/>
  <c r="N381" i="28"/>
  <c r="O385" i="33"/>
  <c r="N385" i="33"/>
  <c r="M385" i="33"/>
  <c r="J387" i="28"/>
  <c r="L387" i="33" s="1"/>
  <c r="M388" i="28"/>
  <c r="N389" i="28"/>
  <c r="N393" i="33"/>
  <c r="M393" i="33"/>
  <c r="O393" i="33"/>
  <c r="J395" i="28"/>
  <c r="L395" i="33" s="1"/>
  <c r="M396" i="28"/>
  <c r="N397" i="28"/>
  <c r="O401" i="33"/>
  <c r="N401" i="33"/>
  <c r="M401" i="33"/>
  <c r="J403" i="28"/>
  <c r="L403" i="33" s="1"/>
  <c r="M404" i="28"/>
  <c r="N405" i="28"/>
  <c r="O409" i="33"/>
  <c r="N409" i="33"/>
  <c r="M409" i="33"/>
  <c r="J411" i="28"/>
  <c r="L411" i="33" s="1"/>
  <c r="M412" i="28"/>
  <c r="N413" i="28"/>
  <c r="O417" i="33"/>
  <c r="N417" i="33"/>
  <c r="M417" i="33"/>
  <c r="J419" i="28"/>
  <c r="L419" i="33" s="1"/>
  <c r="M420" i="28"/>
  <c r="N421" i="28"/>
  <c r="O425" i="33"/>
  <c r="N425" i="33"/>
  <c r="M425" i="33"/>
  <c r="J427" i="28"/>
  <c r="L427" i="33" s="1"/>
  <c r="M428" i="28"/>
  <c r="N429" i="28"/>
  <c r="O433" i="33"/>
  <c r="N433" i="33"/>
  <c r="M433" i="33"/>
  <c r="J435" i="28"/>
  <c r="L435" i="33" s="1"/>
  <c r="M436" i="28"/>
  <c r="N437" i="28"/>
  <c r="N442" i="28"/>
  <c r="J444" i="28"/>
  <c r="L444" i="33" s="1"/>
  <c r="H446" i="33"/>
  <c r="O446" i="28"/>
  <c r="N446" i="28"/>
  <c r="H451" i="33"/>
  <c r="N451" i="28"/>
  <c r="J451" i="28"/>
  <c r="L451" i="33" s="1"/>
  <c r="I453" i="33"/>
  <c r="T453" i="33" s="1"/>
  <c r="W453" i="33" s="1"/>
  <c r="P453" i="28"/>
  <c r="P453" i="33" s="1"/>
  <c r="O456" i="28"/>
  <c r="I461" i="33"/>
  <c r="T461" i="33" s="1"/>
  <c r="P461" i="28"/>
  <c r="P461" i="33" s="1"/>
  <c r="H499" i="33"/>
  <c r="O499" i="28"/>
  <c r="N499" i="28"/>
  <c r="M499" i="28"/>
  <c r="J499" i="28"/>
  <c r="L499" i="33" s="1"/>
  <c r="O352" i="33"/>
  <c r="M352" i="33"/>
  <c r="N352" i="33"/>
  <c r="N356" i="28"/>
  <c r="O360" i="33"/>
  <c r="N360" i="33"/>
  <c r="M360" i="33"/>
  <c r="N364" i="28"/>
  <c r="O368" i="33"/>
  <c r="N368" i="33"/>
  <c r="M368" i="33"/>
  <c r="N372" i="28"/>
  <c r="O376" i="33"/>
  <c r="N376" i="33"/>
  <c r="M376" i="33"/>
  <c r="N380" i="28"/>
  <c r="O384" i="33"/>
  <c r="N384" i="33"/>
  <c r="M384" i="33"/>
  <c r="N388" i="28"/>
  <c r="N392" i="33"/>
  <c r="M392" i="33"/>
  <c r="O392" i="33"/>
  <c r="N396" i="28"/>
  <c r="O400" i="33"/>
  <c r="N400" i="33"/>
  <c r="M400" i="33"/>
  <c r="N404" i="28"/>
  <c r="O408" i="33"/>
  <c r="N408" i="33"/>
  <c r="M408" i="33"/>
  <c r="N412" i="28"/>
  <c r="O416" i="33"/>
  <c r="N416" i="33"/>
  <c r="M416" i="33"/>
  <c r="N420" i="28"/>
  <c r="O424" i="33"/>
  <c r="N424" i="33"/>
  <c r="M424" i="33"/>
  <c r="N428" i="28"/>
  <c r="O432" i="33"/>
  <c r="N432" i="33"/>
  <c r="M432" i="33"/>
  <c r="M435" i="28"/>
  <c r="N436" i="28"/>
  <c r="N439" i="33"/>
  <c r="M439" i="33"/>
  <c r="O439" i="33"/>
  <c r="N444" i="28"/>
  <c r="H448" i="33"/>
  <c r="M448" i="28"/>
  <c r="H468" i="33"/>
  <c r="O468" i="28"/>
  <c r="M468" i="28"/>
  <c r="J468" i="28"/>
  <c r="L468" i="33" s="1"/>
  <c r="I477" i="33"/>
  <c r="T477" i="33" s="1"/>
  <c r="W477" i="33" s="1"/>
  <c r="P477" i="28"/>
  <c r="P477" i="33" s="1"/>
  <c r="H483" i="33"/>
  <c r="O483" i="28"/>
  <c r="N483" i="28"/>
  <c r="M483" i="28"/>
  <c r="J483" i="28"/>
  <c r="L483" i="33" s="1"/>
  <c r="I493" i="33"/>
  <c r="T493" i="33" s="1"/>
  <c r="W493" i="33" s="1"/>
  <c r="P493" i="28"/>
  <c r="P493" i="33" s="1"/>
  <c r="H500" i="33"/>
  <c r="O500" i="28"/>
  <c r="N500" i="28"/>
  <c r="M500" i="28"/>
  <c r="J500" i="28"/>
  <c r="L500" i="33" s="1"/>
  <c r="M354" i="28"/>
  <c r="N355" i="28"/>
  <c r="O356" i="28"/>
  <c r="P357" i="28"/>
  <c r="P357" i="33" s="1"/>
  <c r="O359" i="33"/>
  <c r="N359" i="33"/>
  <c r="M359" i="33"/>
  <c r="M362" i="28"/>
  <c r="N363" i="28"/>
  <c r="O364" i="28"/>
  <c r="P365" i="28"/>
  <c r="P365" i="33" s="1"/>
  <c r="W365" i="33" s="1"/>
  <c r="O367" i="33"/>
  <c r="N367" i="33"/>
  <c r="M367" i="33"/>
  <c r="J369" i="28"/>
  <c r="L369" i="33" s="1"/>
  <c r="M370" i="28"/>
  <c r="N371" i="28"/>
  <c r="O372" i="28"/>
  <c r="O375" i="33"/>
  <c r="N375" i="33"/>
  <c r="M375" i="33"/>
  <c r="J377" i="28"/>
  <c r="L377" i="33" s="1"/>
  <c r="M378" i="28"/>
  <c r="N379" i="28"/>
  <c r="O380" i="28"/>
  <c r="P381" i="28"/>
  <c r="P381" i="33" s="1"/>
  <c r="W381" i="33" s="1"/>
  <c r="O383" i="33"/>
  <c r="N383" i="33"/>
  <c r="M383" i="33"/>
  <c r="J385" i="28"/>
  <c r="L385" i="33" s="1"/>
  <c r="M386" i="28"/>
  <c r="N387" i="28"/>
  <c r="O388" i="28"/>
  <c r="P389" i="28"/>
  <c r="P389" i="33" s="1"/>
  <c r="N391" i="33"/>
  <c r="M391" i="33"/>
  <c r="O391" i="33"/>
  <c r="J393" i="28"/>
  <c r="L393" i="33" s="1"/>
  <c r="M394" i="28"/>
  <c r="N395" i="28"/>
  <c r="O396" i="28"/>
  <c r="P397" i="28"/>
  <c r="P397" i="33" s="1"/>
  <c r="O399" i="33"/>
  <c r="N399" i="33"/>
  <c r="M399" i="33"/>
  <c r="J401" i="28"/>
  <c r="L401" i="33" s="1"/>
  <c r="M402" i="28"/>
  <c r="N403" i="28"/>
  <c r="O404" i="28"/>
  <c r="O407" i="33"/>
  <c r="N407" i="33"/>
  <c r="M407" i="33"/>
  <c r="J409" i="28"/>
  <c r="L409" i="33" s="1"/>
  <c r="M410" i="28"/>
  <c r="N411" i="28"/>
  <c r="O412" i="28"/>
  <c r="P413" i="28"/>
  <c r="P413" i="33" s="1"/>
  <c r="O415" i="33"/>
  <c r="N415" i="33"/>
  <c r="M415" i="33"/>
  <c r="J417" i="28"/>
  <c r="L417" i="33" s="1"/>
  <c r="M418" i="28"/>
  <c r="N419" i="28"/>
  <c r="O420" i="28"/>
  <c r="P421" i="28"/>
  <c r="P421" i="33" s="1"/>
  <c r="O423" i="33"/>
  <c r="N423" i="33"/>
  <c r="M423" i="33"/>
  <c r="J425" i="28"/>
  <c r="L425" i="33" s="1"/>
  <c r="M426" i="28"/>
  <c r="N427" i="28"/>
  <c r="O428" i="28"/>
  <c r="P429" i="28"/>
  <c r="P429" i="33" s="1"/>
  <c r="O431" i="33"/>
  <c r="N431" i="33"/>
  <c r="M431" i="33"/>
  <c r="J433" i="28"/>
  <c r="L433" i="33" s="1"/>
  <c r="M434" i="28"/>
  <c r="N435" i="28"/>
  <c r="O436" i="28"/>
  <c r="M440" i="28"/>
  <c r="H443" i="33"/>
  <c r="N443" i="28"/>
  <c r="J443" i="28"/>
  <c r="L443" i="33" s="1"/>
  <c r="M446" i="28"/>
  <c r="J448" i="28"/>
  <c r="L448" i="33" s="1"/>
  <c r="O451" i="28"/>
  <c r="H459" i="33"/>
  <c r="O459" i="28"/>
  <c r="N459" i="28"/>
  <c r="J459" i="28"/>
  <c r="L459" i="33" s="1"/>
  <c r="H484" i="33"/>
  <c r="O484" i="28"/>
  <c r="N484" i="28"/>
  <c r="M484" i="28"/>
  <c r="J484" i="28"/>
  <c r="L484" i="33" s="1"/>
  <c r="O450" i="33"/>
  <c r="N450" i="33"/>
  <c r="M450" i="33"/>
  <c r="O458" i="33"/>
  <c r="N458" i="33"/>
  <c r="M458" i="33"/>
  <c r="N462" i="28"/>
  <c r="O466" i="33"/>
  <c r="N466" i="33"/>
  <c r="M466" i="33"/>
  <c r="O474" i="33"/>
  <c r="N474" i="33"/>
  <c r="M474" i="33"/>
  <c r="O482" i="33"/>
  <c r="N482" i="33"/>
  <c r="M482" i="33"/>
  <c r="O490" i="33"/>
  <c r="N490" i="33"/>
  <c r="M490" i="33"/>
  <c r="O498" i="33"/>
  <c r="N498" i="33"/>
  <c r="M498" i="33"/>
  <c r="O506" i="33"/>
  <c r="N506" i="33"/>
  <c r="M506" i="33"/>
  <c r="N441" i="33"/>
  <c r="M441" i="33"/>
  <c r="O441" i="33"/>
  <c r="N445" i="28"/>
  <c r="O449" i="33"/>
  <c r="N449" i="33"/>
  <c r="M449" i="33"/>
  <c r="P455" i="28"/>
  <c r="P455" i="33" s="1"/>
  <c r="O457" i="33"/>
  <c r="M457" i="33"/>
  <c r="N457" i="33"/>
  <c r="O462" i="28"/>
  <c r="N465" i="33"/>
  <c r="M465" i="33"/>
  <c r="O465" i="33"/>
  <c r="N473" i="33"/>
  <c r="O473" i="33"/>
  <c r="M473" i="33"/>
  <c r="N481" i="33"/>
  <c r="M481" i="33"/>
  <c r="O481" i="33"/>
  <c r="O489" i="33"/>
  <c r="N489" i="33"/>
  <c r="M489" i="33"/>
  <c r="O505" i="33"/>
  <c r="N505" i="33"/>
  <c r="M505" i="33"/>
  <c r="O472" i="33"/>
  <c r="N472" i="33"/>
  <c r="M472" i="33"/>
  <c r="N480" i="33"/>
  <c r="O488" i="33"/>
  <c r="N488" i="33"/>
  <c r="M488" i="33"/>
  <c r="O496" i="33"/>
  <c r="N496" i="33"/>
  <c r="M496" i="33"/>
  <c r="J498" i="28"/>
  <c r="L498" i="33" s="1"/>
  <c r="O504" i="33"/>
  <c r="N504" i="33"/>
  <c r="M504" i="33"/>
  <c r="J506" i="28"/>
  <c r="L506" i="33" s="1"/>
  <c r="O447" i="33"/>
  <c r="N447" i="33"/>
  <c r="M447" i="33"/>
  <c r="M450" i="28"/>
  <c r="N455" i="33"/>
  <c r="M455" i="33"/>
  <c r="O455" i="33"/>
  <c r="J457" i="28"/>
  <c r="L457" i="33" s="1"/>
  <c r="M458" i="28"/>
  <c r="N463" i="33"/>
  <c r="M463" i="33"/>
  <c r="O463" i="33"/>
  <c r="J465" i="28"/>
  <c r="L465" i="33" s="1"/>
  <c r="M466" i="28"/>
  <c r="N471" i="33"/>
  <c r="O471" i="33"/>
  <c r="M471" i="33"/>
  <c r="J473" i="28"/>
  <c r="L473" i="33" s="1"/>
  <c r="M474" i="28"/>
  <c r="N479" i="33"/>
  <c r="O479" i="33"/>
  <c r="M479" i="33"/>
  <c r="J481" i="28"/>
  <c r="L481" i="33" s="1"/>
  <c r="M482" i="28"/>
  <c r="O487" i="33"/>
  <c r="N487" i="33"/>
  <c r="M487" i="33"/>
  <c r="J489" i="28"/>
  <c r="L489" i="33" s="1"/>
  <c r="M490" i="28"/>
  <c r="O495" i="33"/>
  <c r="N495" i="33"/>
  <c r="M495" i="33"/>
  <c r="J497" i="28"/>
  <c r="L497" i="33" s="1"/>
  <c r="M498" i="28"/>
  <c r="O503" i="33"/>
  <c r="N503" i="33"/>
  <c r="M503" i="33"/>
  <c r="J505" i="28"/>
  <c r="L505" i="33" s="1"/>
  <c r="M506" i="28"/>
  <c r="O462" i="33"/>
  <c r="N462" i="33"/>
  <c r="M462" i="33"/>
  <c r="M465" i="28"/>
  <c r="N466" i="28"/>
  <c r="O470" i="33"/>
  <c r="N470" i="33"/>
  <c r="M470" i="33"/>
  <c r="J472" i="28"/>
  <c r="L472" i="33" s="1"/>
  <c r="M473" i="28"/>
  <c r="N474" i="28"/>
  <c r="O478" i="33"/>
  <c r="N478" i="33"/>
  <c r="M478" i="33"/>
  <c r="J480" i="28"/>
  <c r="L480" i="33" s="1"/>
  <c r="M481" i="28"/>
  <c r="N482" i="28"/>
  <c r="O486" i="33"/>
  <c r="N486" i="33"/>
  <c r="M486" i="33"/>
  <c r="J488" i="28"/>
  <c r="L488" i="33" s="1"/>
  <c r="M489" i="28"/>
  <c r="N490" i="28"/>
  <c r="O494" i="33"/>
  <c r="N494" i="33"/>
  <c r="M494" i="33"/>
  <c r="J496" i="28"/>
  <c r="L496" i="33" s="1"/>
  <c r="M497" i="28"/>
  <c r="N498" i="28"/>
  <c r="O502" i="33"/>
  <c r="N502" i="33"/>
  <c r="M502" i="33"/>
  <c r="J504" i="28"/>
  <c r="L504" i="33" s="1"/>
  <c r="M505" i="28"/>
  <c r="N506" i="28"/>
  <c r="N445" i="33"/>
  <c r="M445" i="33"/>
  <c r="O445" i="33"/>
  <c r="J447" i="28"/>
  <c r="L447" i="33" s="1"/>
  <c r="O450" i="28"/>
  <c r="O453" i="33"/>
  <c r="N453" i="33"/>
  <c r="M453" i="33"/>
  <c r="J455" i="28"/>
  <c r="L455" i="33" s="1"/>
  <c r="N457" i="28"/>
  <c r="O458" i="28"/>
  <c r="O461" i="33"/>
  <c r="N461" i="33"/>
  <c r="M461" i="33"/>
  <c r="J463" i="28"/>
  <c r="L463" i="33" s="1"/>
  <c r="N465" i="28"/>
  <c r="O466" i="28"/>
  <c r="N469" i="33"/>
  <c r="O469" i="33"/>
  <c r="M469" i="33"/>
  <c r="J471" i="28"/>
  <c r="L471" i="33" s="1"/>
  <c r="M472" i="28"/>
  <c r="N473" i="28"/>
  <c r="O474" i="28"/>
  <c r="N477" i="33"/>
  <c r="O477" i="33"/>
  <c r="M477" i="33"/>
  <c r="J479" i="28"/>
  <c r="L479" i="33" s="1"/>
  <c r="M480" i="28"/>
  <c r="N481" i="28"/>
  <c r="O482" i="28"/>
  <c r="O485" i="33"/>
  <c r="N485" i="33"/>
  <c r="M485" i="33"/>
  <c r="J487" i="28"/>
  <c r="L487" i="33" s="1"/>
  <c r="M488" i="28"/>
  <c r="N489" i="28"/>
  <c r="O490" i="28"/>
  <c r="O493" i="33"/>
  <c r="N493" i="33"/>
  <c r="M493" i="33"/>
  <c r="J495" i="28"/>
  <c r="L495" i="33" s="1"/>
  <c r="M496" i="28"/>
  <c r="N497" i="28"/>
  <c r="O498" i="28"/>
  <c r="O501" i="33"/>
  <c r="N501" i="33"/>
  <c r="M501" i="33"/>
  <c r="J503" i="28"/>
  <c r="L503" i="33" s="1"/>
  <c r="M504" i="28"/>
  <c r="N505" i="28"/>
  <c r="O506" i="28"/>
  <c r="W460" i="33" l="1"/>
  <c r="W445" i="33"/>
  <c r="W415" i="33"/>
  <c r="W343" i="33"/>
  <c r="W235" i="33"/>
  <c r="W195" i="33"/>
  <c r="W317" i="33"/>
  <c r="W261" i="33"/>
  <c r="W225" i="33"/>
  <c r="W301" i="33"/>
  <c r="W144" i="33"/>
  <c r="W179" i="33"/>
  <c r="W252" i="33"/>
  <c r="W112" i="33"/>
  <c r="W196" i="33"/>
  <c r="W233" i="33"/>
  <c r="W241" i="33"/>
  <c r="I281" i="33"/>
  <c r="T281" i="33" s="1"/>
  <c r="P281" i="28"/>
  <c r="P281" i="33" s="1"/>
  <c r="W375" i="33"/>
  <c r="W268" i="33"/>
  <c r="W156" i="33"/>
  <c r="W336" i="33"/>
  <c r="W319" i="33"/>
  <c r="W277" i="33"/>
  <c r="W163" i="33"/>
  <c r="W82" i="33"/>
  <c r="W160" i="33"/>
  <c r="W76" i="33"/>
  <c r="W59" i="33"/>
  <c r="W141" i="33"/>
  <c r="W96" i="33"/>
  <c r="W289" i="33"/>
  <c r="W93" i="33"/>
  <c r="W47" i="33"/>
  <c r="W383" i="33"/>
  <c r="W83" i="33"/>
  <c r="W147" i="33"/>
  <c r="W98" i="33"/>
  <c r="W90" i="33"/>
  <c r="J36" i="21"/>
  <c r="E59" i="21" s="1"/>
  <c r="W80" i="33"/>
  <c r="I36" i="21"/>
  <c r="D59" i="21" s="1"/>
  <c r="W40" i="33"/>
  <c r="W399" i="33"/>
  <c r="W32" i="33"/>
  <c r="W117" i="33"/>
  <c r="W257" i="33"/>
  <c r="W42" i="33"/>
  <c r="J32" i="21"/>
  <c r="E55" i="21" s="1"/>
  <c r="C84" i="21"/>
  <c r="E61" i="21"/>
  <c r="E64" i="21"/>
  <c r="C87" i="21"/>
  <c r="D63" i="21"/>
  <c r="D62" i="21" s="1"/>
  <c r="I39" i="21"/>
  <c r="C94" i="21"/>
  <c r="E71" i="21"/>
  <c r="E67" i="21"/>
  <c r="C90" i="21"/>
  <c r="C95" i="21"/>
  <c r="E72" i="21"/>
  <c r="C69" i="21"/>
  <c r="C68" i="21" s="1"/>
  <c r="H45" i="21"/>
  <c r="C26" i="21" s="1"/>
  <c r="C92" i="21"/>
  <c r="E69" i="21"/>
  <c r="J45" i="21"/>
  <c r="D26" i="21" s="1"/>
  <c r="C88" i="21"/>
  <c r="E65" i="21"/>
  <c r="D69" i="21"/>
  <c r="D68" i="21" s="1"/>
  <c r="I45" i="21"/>
  <c r="C63" i="21"/>
  <c r="C62" i="21" s="1"/>
  <c r="H39" i="21"/>
  <c r="C25" i="21" s="1"/>
  <c r="C86" i="21"/>
  <c r="E63" i="21"/>
  <c r="J39" i="21"/>
  <c r="D25" i="21" s="1"/>
  <c r="C89" i="21"/>
  <c r="E66" i="21"/>
  <c r="E70" i="21"/>
  <c r="C93" i="21"/>
  <c r="Q6" i="36"/>
  <c r="W303" i="33"/>
  <c r="W244" i="33"/>
  <c r="W100" i="33"/>
  <c r="W357" i="33"/>
  <c r="W413" i="33"/>
  <c r="W157" i="33"/>
  <c r="W176" i="33"/>
  <c r="W232" i="33"/>
  <c r="W433" i="33"/>
  <c r="W425" i="33"/>
  <c r="W461" i="33"/>
  <c r="W501" i="33"/>
  <c r="W337" i="33"/>
  <c r="W219" i="33"/>
  <c r="W469" i="33"/>
  <c r="W311" i="33"/>
  <c r="W313" i="33"/>
  <c r="W172" i="33"/>
  <c r="W329" i="33"/>
  <c r="W248" i="33"/>
  <c r="W168" i="33"/>
  <c r="W455" i="33"/>
  <c r="W397" i="33"/>
  <c r="W361" i="33"/>
  <c r="W152" i="33"/>
  <c r="W441" i="33"/>
  <c r="W120" i="33"/>
  <c r="W429" i="33"/>
  <c r="W34" i="33"/>
  <c r="W393" i="33"/>
  <c r="W401" i="33"/>
  <c r="W129" i="33"/>
  <c r="W84" i="33"/>
  <c r="W125" i="33"/>
  <c r="W145" i="33"/>
  <c r="W63" i="33"/>
  <c r="W421" i="33"/>
  <c r="W431" i="33"/>
  <c r="W264" i="33"/>
  <c r="W67" i="33"/>
  <c r="W213" i="33"/>
  <c r="W312" i="33"/>
  <c r="W180" i="33"/>
  <c r="W53" i="33"/>
  <c r="W247" i="33"/>
  <c r="W285" i="33"/>
  <c r="W92" i="33"/>
  <c r="W224" i="33"/>
  <c r="W107" i="33"/>
  <c r="W377" i="33"/>
  <c r="W345" i="33"/>
  <c r="W184" i="33"/>
  <c r="W106" i="33"/>
  <c r="W417" i="33"/>
  <c r="W292" i="33"/>
  <c r="W276" i="33"/>
  <c r="W203" i="33"/>
  <c r="W272" i="33"/>
  <c r="W407" i="33"/>
  <c r="W271" i="33"/>
  <c r="W229" i="33"/>
  <c r="W140" i="33"/>
  <c r="W351" i="33"/>
  <c r="W189" i="33"/>
  <c r="W212" i="33"/>
  <c r="W148" i="33"/>
  <c r="W68" i="33"/>
  <c r="W341" i="33"/>
  <c r="W164" i="33"/>
  <c r="W385" i="33"/>
  <c r="W255" i="33"/>
  <c r="W74" i="33"/>
  <c r="W161" i="33"/>
  <c r="W24" i="33"/>
  <c r="W99" i="33"/>
  <c r="W389" i="33"/>
  <c r="W61" i="33"/>
  <c r="W409" i="33"/>
  <c r="W369" i="33"/>
  <c r="W352" i="33"/>
  <c r="W121" i="33"/>
  <c r="W325" i="33"/>
  <c r="H36" i="21"/>
  <c r="C59" i="21" s="1"/>
  <c r="H37" i="21"/>
  <c r="C60" i="21" s="1"/>
  <c r="I35" i="21"/>
  <c r="I37" i="21"/>
  <c r="D60" i="21" s="1"/>
  <c r="J35" i="21"/>
  <c r="H35" i="21"/>
  <c r="J37" i="21"/>
  <c r="C56" i="21"/>
  <c r="I33" i="21"/>
  <c r="J33" i="21"/>
  <c r="C55" i="21"/>
  <c r="H31" i="21"/>
  <c r="D19" i="20"/>
  <c r="N208" i="33"/>
  <c r="M480" i="33"/>
  <c r="M497" i="33"/>
  <c r="N497" i="33"/>
  <c r="M377" i="33"/>
  <c r="N266" i="33"/>
  <c r="N377" i="33"/>
  <c r="M265" i="33"/>
  <c r="O386" i="33"/>
  <c r="M266" i="33"/>
  <c r="N265" i="33"/>
  <c r="M386" i="33"/>
  <c r="O240" i="33"/>
  <c r="M282" i="33"/>
  <c r="O214" i="33"/>
  <c r="N282" i="33"/>
  <c r="M437" i="33"/>
  <c r="N437" i="33"/>
  <c r="M240" i="33"/>
  <c r="M225" i="33"/>
  <c r="W6" i="31"/>
  <c r="G17" i="20"/>
  <c r="D17" i="20" s="1"/>
  <c r="W507" i="31"/>
  <c r="P7" i="28"/>
  <c r="P8" i="28"/>
  <c r="P8" i="33" s="1"/>
  <c r="P12" i="28"/>
  <c r="T8" i="33"/>
  <c r="P13" i="28"/>
  <c r="O225" i="33"/>
  <c r="P443" i="28"/>
  <c r="P443" i="33" s="1"/>
  <c r="W443" i="33" s="1"/>
  <c r="I305" i="33"/>
  <c r="T305" i="33" s="1"/>
  <c r="W305" i="33" s="1"/>
  <c r="P75" i="28"/>
  <c r="P75" i="33" s="1"/>
  <c r="W75" i="33" s="1"/>
  <c r="P405" i="28"/>
  <c r="P405" i="33" s="1"/>
  <c r="W405" i="33" s="1"/>
  <c r="P223" i="28"/>
  <c r="P223" i="33" s="1"/>
  <c r="W223" i="33" s="1"/>
  <c r="P21" i="28"/>
  <c r="P21" i="33" s="1"/>
  <c r="W21" i="33" s="1"/>
  <c r="M206" i="33"/>
  <c r="P391" i="28"/>
  <c r="P391" i="33" s="1"/>
  <c r="W391" i="33" s="1"/>
  <c r="P221" i="28"/>
  <c r="P221" i="33" s="1"/>
  <c r="W221" i="33" s="1"/>
  <c r="P293" i="28"/>
  <c r="P293" i="33" s="1"/>
  <c r="W293" i="33" s="1"/>
  <c r="N206" i="33"/>
  <c r="P246" i="28"/>
  <c r="P246" i="33" s="1"/>
  <c r="W246" i="33" s="1"/>
  <c r="I273" i="33"/>
  <c r="T273" i="33" s="1"/>
  <c r="W273" i="33" s="1"/>
  <c r="P273" i="28"/>
  <c r="P273" i="33" s="1"/>
  <c r="I349" i="33"/>
  <c r="T349" i="33" s="1"/>
  <c r="W349" i="33" s="1"/>
  <c r="P349" i="28"/>
  <c r="P349" i="33" s="1"/>
  <c r="M214" i="33"/>
  <c r="P192" i="28"/>
  <c r="P192" i="33" s="1"/>
  <c r="W192" i="33" s="1"/>
  <c r="I465" i="33"/>
  <c r="T465" i="33" s="1"/>
  <c r="P465" i="28"/>
  <c r="P465" i="33" s="1"/>
  <c r="P437" i="28"/>
  <c r="P437" i="33" s="1"/>
  <c r="W437" i="33" s="1"/>
  <c r="P373" i="28"/>
  <c r="P373" i="33" s="1"/>
  <c r="W373" i="33" s="1"/>
  <c r="P136" i="28"/>
  <c r="P136" i="33" s="1"/>
  <c r="W136" i="33" s="1"/>
  <c r="I309" i="33"/>
  <c r="T309" i="33" s="1"/>
  <c r="P309" i="28"/>
  <c r="P309" i="33" s="1"/>
  <c r="I457" i="33"/>
  <c r="T457" i="33" s="1"/>
  <c r="P457" i="28"/>
  <c r="P457" i="33" s="1"/>
  <c r="P16" i="28"/>
  <c r="P16" i="33" s="1"/>
  <c r="W16" i="33" s="1"/>
  <c r="I177" i="33"/>
  <c r="T177" i="33" s="1"/>
  <c r="W177" i="33" s="1"/>
  <c r="P177" i="28"/>
  <c r="P177" i="33" s="1"/>
  <c r="I51" i="33"/>
  <c r="T51" i="33" s="1"/>
  <c r="W51" i="33" s="1"/>
  <c r="P51" i="28"/>
  <c r="P51" i="33" s="1"/>
  <c r="I165" i="33"/>
  <c r="T165" i="33" s="1"/>
  <c r="W165" i="33" s="1"/>
  <c r="P165" i="28"/>
  <c r="P165" i="33" s="1"/>
  <c r="I133" i="33"/>
  <c r="T133" i="33" s="1"/>
  <c r="P133" i="28"/>
  <c r="P133" i="33" s="1"/>
  <c r="I101" i="33"/>
  <c r="T101" i="33" s="1"/>
  <c r="W101" i="33" s="1"/>
  <c r="P101" i="28"/>
  <c r="P101" i="33" s="1"/>
  <c r="I56" i="33"/>
  <c r="T56" i="33" s="1"/>
  <c r="W56" i="33" s="1"/>
  <c r="P56" i="28"/>
  <c r="P56" i="33" s="1"/>
  <c r="I237" i="33"/>
  <c r="T237" i="33" s="1"/>
  <c r="W237" i="33" s="1"/>
  <c r="P237" i="28"/>
  <c r="P237" i="33" s="1"/>
  <c r="I113" i="33"/>
  <c r="T113" i="33" s="1"/>
  <c r="P113" i="28"/>
  <c r="P113" i="33" s="1"/>
  <c r="I208" i="33"/>
  <c r="T208" i="33" s="1"/>
  <c r="W208" i="33" s="1"/>
  <c r="P208" i="28"/>
  <c r="P208" i="33" s="1"/>
  <c r="I200" i="33"/>
  <c r="T200" i="33" s="1"/>
  <c r="W200" i="33" s="1"/>
  <c r="P200" i="28"/>
  <c r="P200" i="33" s="1"/>
  <c r="I69" i="33"/>
  <c r="T69" i="33" s="1"/>
  <c r="W69" i="33" s="1"/>
  <c r="P69" i="28"/>
  <c r="P69" i="33" s="1"/>
  <c r="I173" i="33"/>
  <c r="T173" i="33" s="1"/>
  <c r="P173" i="28"/>
  <c r="P173" i="33" s="1"/>
  <c r="I48" i="33"/>
  <c r="T48" i="33" s="1"/>
  <c r="W48" i="33" s="1"/>
  <c r="P48" i="28"/>
  <c r="P48" i="33" s="1"/>
  <c r="I228" i="33"/>
  <c r="T228" i="33" s="1"/>
  <c r="W228" i="33" s="1"/>
  <c r="P228" i="28"/>
  <c r="P228" i="33" s="1"/>
  <c r="I481" i="33"/>
  <c r="T481" i="33" s="1"/>
  <c r="W481" i="33" s="1"/>
  <c r="P481" i="28"/>
  <c r="P481" i="33" s="1"/>
  <c r="I85" i="33"/>
  <c r="T85" i="33" s="1"/>
  <c r="P85" i="28"/>
  <c r="P85" i="33" s="1"/>
  <c r="I27" i="33"/>
  <c r="T27" i="33" s="1"/>
  <c r="W27" i="33" s="1"/>
  <c r="P27" i="28"/>
  <c r="P27" i="33" s="1"/>
  <c r="I185" i="33"/>
  <c r="T185" i="33" s="1"/>
  <c r="W185" i="33" s="1"/>
  <c r="P185" i="28"/>
  <c r="P185" i="33" s="1"/>
  <c r="I109" i="33"/>
  <c r="T109" i="33" s="1"/>
  <c r="W109" i="33" s="1"/>
  <c r="P109" i="28"/>
  <c r="P109" i="33" s="1"/>
  <c r="I489" i="33"/>
  <c r="T489" i="33" s="1"/>
  <c r="P489" i="28"/>
  <c r="P489" i="33" s="1"/>
  <c r="I55" i="33"/>
  <c r="T55" i="33" s="1"/>
  <c r="W55" i="33" s="1"/>
  <c r="P55" i="28"/>
  <c r="P55" i="33" s="1"/>
  <c r="I209" i="33"/>
  <c r="T209" i="33" s="1"/>
  <c r="W209" i="33" s="1"/>
  <c r="P209" i="28"/>
  <c r="P209" i="33" s="1"/>
  <c r="I35" i="33"/>
  <c r="T35" i="33" s="1"/>
  <c r="W35" i="33" s="1"/>
  <c r="P35" i="28"/>
  <c r="P35" i="33" s="1"/>
  <c r="I201" i="33"/>
  <c r="T201" i="33" s="1"/>
  <c r="P201" i="28"/>
  <c r="P201" i="33" s="1"/>
  <c r="I149" i="33"/>
  <c r="T149" i="33" s="1"/>
  <c r="W149" i="33" s="1"/>
  <c r="P149" i="28"/>
  <c r="P149" i="33" s="1"/>
  <c r="I249" i="33"/>
  <c r="T249" i="33" s="1"/>
  <c r="W249" i="33" s="1"/>
  <c r="P249" i="28"/>
  <c r="P249" i="33" s="1"/>
  <c r="I169" i="33"/>
  <c r="T169" i="33" s="1"/>
  <c r="W169" i="33" s="1"/>
  <c r="P169" i="28"/>
  <c r="P169" i="33" s="1"/>
  <c r="I473" i="33"/>
  <c r="T473" i="33" s="1"/>
  <c r="P473" i="28"/>
  <c r="P473" i="33" s="1"/>
  <c r="I153" i="33"/>
  <c r="T153" i="33" s="1"/>
  <c r="W153" i="33" s="1"/>
  <c r="P153" i="28"/>
  <c r="P153" i="33" s="1"/>
  <c r="I265" i="33"/>
  <c r="T265" i="33" s="1"/>
  <c r="W265" i="33" s="1"/>
  <c r="P265" i="28"/>
  <c r="P265" i="33" s="1"/>
  <c r="I137" i="33"/>
  <c r="T137" i="33" s="1"/>
  <c r="W137" i="33" s="1"/>
  <c r="P137" i="28"/>
  <c r="P137" i="33" s="1"/>
  <c r="I333" i="33"/>
  <c r="T333" i="33" s="1"/>
  <c r="P333" i="28"/>
  <c r="P333" i="33" s="1"/>
  <c r="I297" i="33"/>
  <c r="T297" i="33" s="1"/>
  <c r="W297" i="33" s="1"/>
  <c r="P297" i="28"/>
  <c r="P297" i="33" s="1"/>
  <c r="I217" i="33"/>
  <c r="T217" i="33" s="1"/>
  <c r="W217" i="33" s="1"/>
  <c r="P217" i="28"/>
  <c r="P217" i="33" s="1"/>
  <c r="I216" i="33"/>
  <c r="T216" i="33" s="1"/>
  <c r="W216" i="33" s="1"/>
  <c r="P216" i="28"/>
  <c r="P216" i="33" s="1"/>
  <c r="I193" i="33"/>
  <c r="T193" i="33" s="1"/>
  <c r="P193" i="28"/>
  <c r="P193" i="33" s="1"/>
  <c r="I497" i="33"/>
  <c r="T497" i="33" s="1"/>
  <c r="W497" i="33" s="1"/>
  <c r="P497" i="28"/>
  <c r="P497" i="33" s="1"/>
  <c r="I449" i="33"/>
  <c r="T449" i="33" s="1"/>
  <c r="W449" i="33" s="1"/>
  <c r="P449" i="28"/>
  <c r="P449" i="33" s="1"/>
  <c r="I146" i="33"/>
  <c r="T146" i="33" s="1"/>
  <c r="W146" i="33" s="1"/>
  <c r="P146" i="28"/>
  <c r="P146" i="33" s="1"/>
  <c r="O183" i="33"/>
  <c r="N183" i="33"/>
  <c r="M183" i="33"/>
  <c r="O111" i="33"/>
  <c r="N111" i="33"/>
  <c r="M111" i="33"/>
  <c r="O75" i="33"/>
  <c r="N75" i="33"/>
  <c r="M75" i="33"/>
  <c r="O22" i="33"/>
  <c r="N22" i="33"/>
  <c r="M22" i="33"/>
  <c r="O132" i="33"/>
  <c r="N132" i="33"/>
  <c r="M132" i="33"/>
  <c r="O154" i="33"/>
  <c r="N154" i="33"/>
  <c r="M154" i="33"/>
  <c r="O84" i="33"/>
  <c r="M84" i="33"/>
  <c r="N84" i="33"/>
  <c r="I50" i="33"/>
  <c r="T50" i="33" s="1"/>
  <c r="P50" i="28"/>
  <c r="P50" i="33" s="1"/>
  <c r="I37" i="33"/>
  <c r="T37" i="33" s="1"/>
  <c r="P37" i="28"/>
  <c r="P37" i="33" s="1"/>
  <c r="O89" i="33"/>
  <c r="M89" i="33"/>
  <c r="N89" i="33"/>
  <c r="O37" i="33"/>
  <c r="M37" i="33"/>
  <c r="N37" i="33"/>
  <c r="I283" i="33"/>
  <c r="T283" i="33" s="1"/>
  <c r="P283" i="28"/>
  <c r="P283" i="33" s="1"/>
  <c r="O104" i="33"/>
  <c r="N104" i="33"/>
  <c r="M104" i="33"/>
  <c r="O11" i="33"/>
  <c r="N11" i="33"/>
  <c r="M11" i="33"/>
  <c r="I81" i="33"/>
  <c r="T81" i="33" s="1"/>
  <c r="P81" i="28"/>
  <c r="P81" i="33" s="1"/>
  <c r="I170" i="33"/>
  <c r="T170" i="33" s="1"/>
  <c r="P170" i="28"/>
  <c r="P170" i="33" s="1"/>
  <c r="I31" i="33"/>
  <c r="T31" i="33" s="1"/>
  <c r="P31" i="28"/>
  <c r="P31" i="33" s="1"/>
  <c r="I49" i="33"/>
  <c r="T49" i="33" s="1"/>
  <c r="P49" i="28"/>
  <c r="P49" i="33" s="1"/>
  <c r="O13" i="33"/>
  <c r="M13" i="33"/>
  <c r="N13" i="33"/>
  <c r="I400" i="33"/>
  <c r="T400" i="33" s="1"/>
  <c r="W400" i="33" s="1"/>
  <c r="P400" i="28"/>
  <c r="P400" i="33" s="1"/>
  <c r="O500" i="33"/>
  <c r="N500" i="33"/>
  <c r="M500" i="33"/>
  <c r="I454" i="33"/>
  <c r="T454" i="33" s="1"/>
  <c r="P454" i="28"/>
  <c r="P454" i="33" s="1"/>
  <c r="O245" i="33"/>
  <c r="M245" i="33"/>
  <c r="N245" i="33"/>
  <c r="N263" i="33"/>
  <c r="M263" i="33"/>
  <c r="O263" i="33"/>
  <c r="O219" i="33"/>
  <c r="N219" i="33"/>
  <c r="M219" i="33"/>
  <c r="O128" i="33"/>
  <c r="N128" i="33"/>
  <c r="M128" i="33"/>
  <c r="I392" i="33"/>
  <c r="T392" i="33" s="1"/>
  <c r="P392" i="28"/>
  <c r="P392" i="33" s="1"/>
  <c r="I448" i="33"/>
  <c r="T448" i="33" s="1"/>
  <c r="P448" i="28"/>
  <c r="P448" i="33" s="1"/>
  <c r="N451" i="33"/>
  <c r="M451" i="33"/>
  <c r="O451" i="33"/>
  <c r="I410" i="33"/>
  <c r="T410" i="33" s="1"/>
  <c r="W410" i="33" s="1"/>
  <c r="P410" i="28"/>
  <c r="P410" i="33" s="1"/>
  <c r="N467" i="33"/>
  <c r="M467" i="33"/>
  <c r="O467" i="33"/>
  <c r="I419" i="33"/>
  <c r="T419" i="33" s="1"/>
  <c r="P419" i="28"/>
  <c r="P419" i="33" s="1"/>
  <c r="I387" i="33"/>
  <c r="T387" i="33" s="1"/>
  <c r="P387" i="28"/>
  <c r="P387" i="33" s="1"/>
  <c r="I355" i="33"/>
  <c r="T355" i="33" s="1"/>
  <c r="P355" i="28"/>
  <c r="P355" i="33" s="1"/>
  <c r="I331" i="33"/>
  <c r="T331" i="33" s="1"/>
  <c r="P331" i="28"/>
  <c r="P331" i="33" s="1"/>
  <c r="O492" i="33"/>
  <c r="N492" i="33"/>
  <c r="M492" i="33"/>
  <c r="O444" i="33"/>
  <c r="N444" i="33"/>
  <c r="M444" i="33"/>
  <c r="I428" i="33"/>
  <c r="T428" i="33" s="1"/>
  <c r="P428" i="28"/>
  <c r="P428" i="33" s="1"/>
  <c r="I396" i="33"/>
  <c r="T396" i="33" s="1"/>
  <c r="P396" i="28"/>
  <c r="P396" i="33" s="1"/>
  <c r="I364" i="33"/>
  <c r="T364" i="33" s="1"/>
  <c r="P364" i="28"/>
  <c r="P364" i="33" s="1"/>
  <c r="O454" i="33"/>
  <c r="N454" i="33"/>
  <c r="M454" i="33"/>
  <c r="N259" i="33"/>
  <c r="M259" i="33"/>
  <c r="O259" i="33"/>
  <c r="I182" i="33"/>
  <c r="T182" i="33" s="1"/>
  <c r="P182" i="28"/>
  <c r="P182" i="33" s="1"/>
  <c r="I150" i="33"/>
  <c r="T150" i="33" s="1"/>
  <c r="P150" i="28"/>
  <c r="P150" i="33" s="1"/>
  <c r="I126" i="33"/>
  <c r="T126" i="33" s="1"/>
  <c r="P126" i="28"/>
  <c r="P126" i="33" s="1"/>
  <c r="O430" i="33"/>
  <c r="N430" i="33"/>
  <c r="M430" i="33"/>
  <c r="O366" i="33"/>
  <c r="N366" i="33"/>
  <c r="M366" i="33"/>
  <c r="I324" i="33"/>
  <c r="T324" i="33" s="1"/>
  <c r="P324" i="28"/>
  <c r="P324" i="33" s="1"/>
  <c r="N302" i="33"/>
  <c r="O302" i="33"/>
  <c r="M302" i="33"/>
  <c r="N288" i="33"/>
  <c r="M288" i="33"/>
  <c r="O288" i="33"/>
  <c r="I199" i="33"/>
  <c r="T199" i="33" s="1"/>
  <c r="P199" i="28"/>
  <c r="P199" i="33" s="1"/>
  <c r="O335" i="33"/>
  <c r="N335" i="33"/>
  <c r="M335" i="33"/>
  <c r="N304" i="33"/>
  <c r="M304" i="33"/>
  <c r="O304" i="33"/>
  <c r="M292" i="33"/>
  <c r="O292" i="33"/>
  <c r="N292" i="33"/>
  <c r="O316" i="33"/>
  <c r="N316" i="33"/>
  <c r="M316" i="33"/>
  <c r="O242" i="33"/>
  <c r="N242" i="33"/>
  <c r="M242" i="33"/>
  <c r="I287" i="33"/>
  <c r="T287" i="33" s="1"/>
  <c r="P287" i="28"/>
  <c r="P287" i="33" s="1"/>
  <c r="N65" i="33"/>
  <c r="M65" i="33"/>
  <c r="O65" i="33"/>
  <c r="N303" i="33"/>
  <c r="O303" i="33"/>
  <c r="M303" i="33"/>
  <c r="O179" i="33"/>
  <c r="N179" i="33"/>
  <c r="M179" i="33"/>
  <c r="O156" i="33"/>
  <c r="N156" i="33"/>
  <c r="M156" i="33"/>
  <c r="I103" i="33"/>
  <c r="T103" i="33" s="1"/>
  <c r="W103" i="33" s="1"/>
  <c r="P103" i="28"/>
  <c r="P103" i="33" s="1"/>
  <c r="I374" i="33"/>
  <c r="T374" i="33" s="1"/>
  <c r="P374" i="28"/>
  <c r="P374" i="33" s="1"/>
  <c r="O351" i="33"/>
  <c r="N351" i="33"/>
  <c r="M351" i="33"/>
  <c r="I131" i="33"/>
  <c r="T131" i="33" s="1"/>
  <c r="P131" i="28"/>
  <c r="P131" i="33" s="1"/>
  <c r="O74" i="33"/>
  <c r="N74" i="33"/>
  <c r="M74" i="33"/>
  <c r="I194" i="33"/>
  <c r="T194" i="33" s="1"/>
  <c r="W194" i="33" s="1"/>
  <c r="P194" i="28"/>
  <c r="P194" i="33" s="1"/>
  <c r="O115" i="33"/>
  <c r="N115" i="33"/>
  <c r="M115" i="33"/>
  <c r="O422" i="33"/>
  <c r="N422" i="33"/>
  <c r="M422" i="33"/>
  <c r="O327" i="33"/>
  <c r="N327" i="33"/>
  <c r="M327" i="33"/>
  <c r="I291" i="33"/>
  <c r="T291" i="33" s="1"/>
  <c r="P291" i="28"/>
  <c r="P291" i="33" s="1"/>
  <c r="O279" i="33"/>
  <c r="N279" i="33"/>
  <c r="M279" i="33"/>
  <c r="O148" i="33"/>
  <c r="N148" i="33"/>
  <c r="M148" i="33"/>
  <c r="O127" i="33"/>
  <c r="N127" i="33"/>
  <c r="M127" i="33"/>
  <c r="O91" i="33"/>
  <c r="N91" i="33"/>
  <c r="M91" i="33"/>
  <c r="I105" i="33"/>
  <c r="T105" i="33" s="1"/>
  <c r="P105" i="28"/>
  <c r="P105" i="33" s="1"/>
  <c r="O54" i="33"/>
  <c r="N54" i="33"/>
  <c r="M54" i="33"/>
  <c r="I243" i="33"/>
  <c r="T243" i="33" s="1"/>
  <c r="P243" i="28"/>
  <c r="P243" i="33" s="1"/>
  <c r="I15" i="33"/>
  <c r="T15" i="33" s="1"/>
  <c r="P15" i="28"/>
  <c r="I406" i="33"/>
  <c r="T406" i="33" s="1"/>
  <c r="W406" i="33" s="1"/>
  <c r="P406" i="28"/>
  <c r="P406" i="33" s="1"/>
  <c r="I41" i="33"/>
  <c r="T41" i="33" s="1"/>
  <c r="W41" i="33" s="1"/>
  <c r="P41" i="28"/>
  <c r="P41" i="33" s="1"/>
  <c r="O124" i="33"/>
  <c r="N124" i="33"/>
  <c r="M124" i="33"/>
  <c r="I28" i="33"/>
  <c r="T28" i="33" s="1"/>
  <c r="P28" i="28"/>
  <c r="P28" i="33" s="1"/>
  <c r="O21" i="33"/>
  <c r="M21" i="33"/>
  <c r="N21" i="33"/>
  <c r="O187" i="33"/>
  <c r="N187" i="33"/>
  <c r="M187" i="33"/>
  <c r="O138" i="33"/>
  <c r="N138" i="33"/>
  <c r="M138" i="33"/>
  <c r="O92" i="33"/>
  <c r="N92" i="33"/>
  <c r="M92" i="33"/>
  <c r="I22" i="33"/>
  <c r="T22" i="33" s="1"/>
  <c r="P22" i="28"/>
  <c r="P22" i="33" s="1"/>
  <c r="I9" i="33"/>
  <c r="P9" i="28"/>
  <c r="P9" i="33" s="1"/>
  <c r="N72" i="33"/>
  <c r="M72" i="33"/>
  <c r="O72" i="33"/>
  <c r="I459" i="33"/>
  <c r="T459" i="33" s="1"/>
  <c r="P459" i="28"/>
  <c r="P459" i="33" s="1"/>
  <c r="I475" i="33"/>
  <c r="T475" i="33" s="1"/>
  <c r="W475" i="33" s="1"/>
  <c r="P475" i="28"/>
  <c r="P475" i="33" s="1"/>
  <c r="I398" i="33"/>
  <c r="T398" i="33" s="1"/>
  <c r="W398" i="33" s="1"/>
  <c r="P398" i="28"/>
  <c r="P398" i="33" s="1"/>
  <c r="I278" i="33"/>
  <c r="T278" i="33" s="1"/>
  <c r="W278" i="33" s="1"/>
  <c r="P278" i="28"/>
  <c r="P278" i="33" s="1"/>
  <c r="M254" i="33"/>
  <c r="O254" i="33"/>
  <c r="N254" i="33"/>
  <c r="I462" i="33"/>
  <c r="T462" i="33" s="1"/>
  <c r="P462" i="28"/>
  <c r="P462" i="33" s="1"/>
  <c r="I474" i="33"/>
  <c r="T474" i="33" s="1"/>
  <c r="P474" i="28"/>
  <c r="P474" i="33" s="1"/>
  <c r="I384" i="33"/>
  <c r="T384" i="33" s="1"/>
  <c r="P384" i="28"/>
  <c r="P384" i="33" s="1"/>
  <c r="I274" i="33"/>
  <c r="T274" i="33" s="1"/>
  <c r="P274" i="28"/>
  <c r="P274" i="33" s="1"/>
  <c r="I258" i="33"/>
  <c r="T258" i="33" s="1"/>
  <c r="P258" i="28"/>
  <c r="P258" i="33" s="1"/>
  <c r="O350" i="33"/>
  <c r="N350" i="33"/>
  <c r="M350" i="33"/>
  <c r="I326" i="33"/>
  <c r="T326" i="33" s="1"/>
  <c r="P326" i="28"/>
  <c r="P326" i="33" s="1"/>
  <c r="I296" i="33"/>
  <c r="T296" i="33" s="1"/>
  <c r="W296" i="33" s="1"/>
  <c r="P296" i="28"/>
  <c r="P296" i="33" s="1"/>
  <c r="I414" i="33"/>
  <c r="T414" i="33" s="1"/>
  <c r="W414" i="33" s="1"/>
  <c r="P414" i="28"/>
  <c r="P414" i="33" s="1"/>
  <c r="I286" i="33"/>
  <c r="T286" i="33" s="1"/>
  <c r="W286" i="33" s="1"/>
  <c r="P286" i="28"/>
  <c r="P286" i="33" s="1"/>
  <c r="O262" i="33"/>
  <c r="N262" i="33"/>
  <c r="M262" i="33"/>
  <c r="I240" i="33"/>
  <c r="T240" i="33" s="1"/>
  <c r="P240" i="28"/>
  <c r="P240" i="33" s="1"/>
  <c r="I222" i="33"/>
  <c r="T222" i="33" s="1"/>
  <c r="P222" i="28"/>
  <c r="P222" i="33" s="1"/>
  <c r="O340" i="33"/>
  <c r="N340" i="33"/>
  <c r="M340" i="33"/>
  <c r="O228" i="33"/>
  <c r="M228" i="33"/>
  <c r="N228" i="33"/>
  <c r="O220" i="33"/>
  <c r="N220" i="33"/>
  <c r="M220" i="33"/>
  <c r="O204" i="33"/>
  <c r="N204" i="33"/>
  <c r="M204" i="33"/>
  <c r="O320" i="33"/>
  <c r="N320" i="33"/>
  <c r="M320" i="33"/>
  <c r="O203" i="33"/>
  <c r="N203" i="33"/>
  <c r="M203" i="33"/>
  <c r="O191" i="33"/>
  <c r="N191" i="33"/>
  <c r="M191" i="33"/>
  <c r="I143" i="33"/>
  <c r="T143" i="33" s="1"/>
  <c r="W143" i="33" s="1"/>
  <c r="P143" i="28"/>
  <c r="P143" i="33" s="1"/>
  <c r="O136" i="33"/>
  <c r="N136" i="33"/>
  <c r="M136" i="33"/>
  <c r="I87" i="33"/>
  <c r="T87" i="33" s="1"/>
  <c r="P87" i="28"/>
  <c r="P87" i="33" s="1"/>
  <c r="N270" i="33"/>
  <c r="M270" i="33"/>
  <c r="O270" i="33"/>
  <c r="I234" i="33"/>
  <c r="T234" i="33" s="1"/>
  <c r="W234" i="33" s="1"/>
  <c r="P234" i="28"/>
  <c r="P234" i="33" s="1"/>
  <c r="I390" i="33"/>
  <c r="T390" i="33" s="1"/>
  <c r="P390" i="28"/>
  <c r="P390" i="33" s="1"/>
  <c r="O178" i="33"/>
  <c r="N178" i="33"/>
  <c r="M178" i="33"/>
  <c r="O164" i="33"/>
  <c r="N164" i="33"/>
  <c r="M164" i="33"/>
  <c r="O107" i="33"/>
  <c r="N107" i="33"/>
  <c r="M107" i="33"/>
  <c r="I52" i="33"/>
  <c r="T52" i="33" s="1"/>
  <c r="P52" i="28"/>
  <c r="P52" i="33" s="1"/>
  <c r="I19" i="33"/>
  <c r="T19" i="33" s="1"/>
  <c r="P19" i="28"/>
  <c r="P19" i="33" s="1"/>
  <c r="I97" i="33"/>
  <c r="T97" i="33" s="1"/>
  <c r="P97" i="28"/>
  <c r="P97" i="33" s="1"/>
  <c r="I30" i="33"/>
  <c r="T30" i="33" s="1"/>
  <c r="P30" i="28"/>
  <c r="P30" i="33" s="1"/>
  <c r="O30" i="33"/>
  <c r="N30" i="33"/>
  <c r="M30" i="33"/>
  <c r="O283" i="33"/>
  <c r="N283" i="33"/>
  <c r="M283" i="33"/>
  <c r="O50" i="33"/>
  <c r="N50" i="33"/>
  <c r="M50" i="33"/>
  <c r="O171" i="33"/>
  <c r="N171" i="33"/>
  <c r="M171" i="33"/>
  <c r="O130" i="33"/>
  <c r="N130" i="33"/>
  <c r="M130" i="33"/>
  <c r="O41" i="33"/>
  <c r="N41" i="33"/>
  <c r="M41" i="33"/>
  <c r="I88" i="33"/>
  <c r="T88" i="33" s="1"/>
  <c r="P88" i="28"/>
  <c r="P88" i="33" s="1"/>
  <c r="O114" i="33"/>
  <c r="N114" i="33"/>
  <c r="M114" i="33"/>
  <c r="N57" i="33"/>
  <c r="M57" i="33"/>
  <c r="O57" i="33"/>
  <c r="O31" i="33"/>
  <c r="N31" i="33"/>
  <c r="M31" i="33"/>
  <c r="O66" i="33"/>
  <c r="N66" i="33"/>
  <c r="M66" i="33"/>
  <c r="N49" i="33"/>
  <c r="M49" i="33"/>
  <c r="O49" i="33"/>
  <c r="O9" i="33"/>
  <c r="N9" i="33"/>
  <c r="M9" i="33"/>
  <c r="I480" i="33"/>
  <c r="T480" i="33" s="1"/>
  <c r="P480" i="28"/>
  <c r="P480" i="33" s="1"/>
  <c r="O499" i="33"/>
  <c r="N499" i="33"/>
  <c r="M499" i="33"/>
  <c r="I280" i="33"/>
  <c r="T280" i="33" s="1"/>
  <c r="W280" i="33" s="1"/>
  <c r="P280" i="28"/>
  <c r="P280" i="33" s="1"/>
  <c r="I242" i="33"/>
  <c r="T242" i="33" s="1"/>
  <c r="P242" i="28"/>
  <c r="P242" i="33" s="1"/>
  <c r="N299" i="33"/>
  <c r="O299" i="33"/>
  <c r="M299" i="33"/>
  <c r="M295" i="33"/>
  <c r="O295" i="33"/>
  <c r="N295" i="33"/>
  <c r="I191" i="33"/>
  <c r="T191" i="33" s="1"/>
  <c r="P191" i="28"/>
  <c r="P191" i="33" s="1"/>
  <c r="I479" i="33"/>
  <c r="T479" i="33" s="1"/>
  <c r="W479" i="33" s="1"/>
  <c r="P479" i="28"/>
  <c r="P479" i="33" s="1"/>
  <c r="I505" i="33"/>
  <c r="T505" i="33" s="1"/>
  <c r="W505" i="33" s="1"/>
  <c r="P505" i="28"/>
  <c r="P505" i="33" s="1"/>
  <c r="I500" i="33"/>
  <c r="T500" i="33" s="1"/>
  <c r="W500" i="33" s="1"/>
  <c r="P500" i="28"/>
  <c r="P500" i="33" s="1"/>
  <c r="I487" i="33"/>
  <c r="T487" i="33" s="1"/>
  <c r="P487" i="28"/>
  <c r="P487" i="33" s="1"/>
  <c r="I488" i="33"/>
  <c r="T488" i="33" s="1"/>
  <c r="W488" i="33" s="1"/>
  <c r="P488" i="28"/>
  <c r="P488" i="33" s="1"/>
  <c r="I506" i="33"/>
  <c r="T506" i="33" s="1"/>
  <c r="W506" i="33" s="1"/>
  <c r="P506" i="28"/>
  <c r="P506" i="33" s="1"/>
  <c r="I490" i="33"/>
  <c r="T490" i="33" s="1"/>
  <c r="W490" i="33" s="1"/>
  <c r="P490" i="28"/>
  <c r="P490" i="33" s="1"/>
  <c r="I418" i="33"/>
  <c r="T418" i="33" s="1"/>
  <c r="P418" i="28"/>
  <c r="P418" i="33" s="1"/>
  <c r="I354" i="33"/>
  <c r="T354" i="33" s="1"/>
  <c r="W354" i="33" s="1"/>
  <c r="P354" i="28"/>
  <c r="P354" i="33" s="1"/>
  <c r="I322" i="33"/>
  <c r="T322" i="33" s="1"/>
  <c r="W322" i="33" s="1"/>
  <c r="P322" i="28"/>
  <c r="P322" i="33" s="1"/>
  <c r="I502" i="33"/>
  <c r="T502" i="33" s="1"/>
  <c r="W502" i="33" s="1"/>
  <c r="P502" i="28"/>
  <c r="P502" i="33" s="1"/>
  <c r="I494" i="33"/>
  <c r="T494" i="33" s="1"/>
  <c r="P494" i="28"/>
  <c r="P494" i="33" s="1"/>
  <c r="I486" i="33"/>
  <c r="T486" i="33" s="1"/>
  <c r="W486" i="33" s="1"/>
  <c r="P486" i="28"/>
  <c r="P486" i="33" s="1"/>
  <c r="I478" i="33"/>
  <c r="T478" i="33" s="1"/>
  <c r="W478" i="33" s="1"/>
  <c r="P478" i="28"/>
  <c r="P478" i="33" s="1"/>
  <c r="I470" i="33"/>
  <c r="T470" i="33" s="1"/>
  <c r="W470" i="33" s="1"/>
  <c r="P470" i="28"/>
  <c r="P470" i="33" s="1"/>
  <c r="I495" i="33"/>
  <c r="T495" i="33" s="1"/>
  <c r="P495" i="28"/>
  <c r="P495" i="33" s="1"/>
  <c r="I458" i="33"/>
  <c r="T458" i="33" s="1"/>
  <c r="W458" i="33" s="1"/>
  <c r="P458" i="28"/>
  <c r="P458" i="33" s="1"/>
  <c r="I376" i="33"/>
  <c r="T376" i="33" s="1"/>
  <c r="W376" i="33" s="1"/>
  <c r="P376" i="28"/>
  <c r="P376" i="33" s="1"/>
  <c r="I483" i="33"/>
  <c r="T483" i="33" s="1"/>
  <c r="W483" i="33" s="1"/>
  <c r="P483" i="28"/>
  <c r="P483" i="33" s="1"/>
  <c r="O448" i="33"/>
  <c r="N448" i="33"/>
  <c r="M448" i="33"/>
  <c r="I499" i="33"/>
  <c r="T499" i="33" s="1"/>
  <c r="P499" i="28"/>
  <c r="P499" i="33" s="1"/>
  <c r="I426" i="33"/>
  <c r="T426" i="33" s="1"/>
  <c r="P426" i="28"/>
  <c r="P426" i="33" s="1"/>
  <c r="I362" i="33"/>
  <c r="T362" i="33" s="1"/>
  <c r="P362" i="28"/>
  <c r="P362" i="33" s="1"/>
  <c r="I298" i="33"/>
  <c r="T298" i="33" s="1"/>
  <c r="P298" i="28"/>
  <c r="P298" i="33" s="1"/>
  <c r="I492" i="33"/>
  <c r="T492" i="33" s="1"/>
  <c r="P492" i="28"/>
  <c r="P492" i="33" s="1"/>
  <c r="I427" i="33"/>
  <c r="T427" i="33" s="1"/>
  <c r="P427" i="28"/>
  <c r="P427" i="33" s="1"/>
  <c r="I395" i="33"/>
  <c r="T395" i="33" s="1"/>
  <c r="P395" i="28"/>
  <c r="P395" i="33" s="1"/>
  <c r="I363" i="33"/>
  <c r="T363" i="33" s="1"/>
  <c r="P363" i="28"/>
  <c r="P363" i="33" s="1"/>
  <c r="I315" i="33"/>
  <c r="T315" i="33" s="1"/>
  <c r="P315" i="28"/>
  <c r="P315" i="33" s="1"/>
  <c r="N456" i="33"/>
  <c r="M456" i="33"/>
  <c r="O456" i="33"/>
  <c r="I436" i="33"/>
  <c r="T436" i="33" s="1"/>
  <c r="P436" i="28"/>
  <c r="P436" i="33" s="1"/>
  <c r="I404" i="33"/>
  <c r="T404" i="33" s="1"/>
  <c r="W404" i="33" s="1"/>
  <c r="P404" i="28"/>
  <c r="P404" i="33" s="1"/>
  <c r="I372" i="33"/>
  <c r="T372" i="33" s="1"/>
  <c r="W372" i="33" s="1"/>
  <c r="P372" i="28"/>
  <c r="P372" i="33" s="1"/>
  <c r="N464" i="33"/>
  <c r="O464" i="33"/>
  <c r="M464" i="33"/>
  <c r="I348" i="33"/>
  <c r="T348" i="33" s="1"/>
  <c r="P348" i="28"/>
  <c r="P348" i="33" s="1"/>
  <c r="I275" i="33"/>
  <c r="T275" i="33" s="1"/>
  <c r="P275" i="28"/>
  <c r="P275" i="33" s="1"/>
  <c r="O230" i="33"/>
  <c r="N230" i="33"/>
  <c r="M230" i="33"/>
  <c r="O221" i="33"/>
  <c r="N221" i="33"/>
  <c r="M221" i="33"/>
  <c r="I190" i="33"/>
  <c r="T190" i="33" s="1"/>
  <c r="P190" i="28"/>
  <c r="P190" i="33" s="1"/>
  <c r="I158" i="33"/>
  <c r="T158" i="33" s="1"/>
  <c r="P158" i="28"/>
  <c r="P158" i="33" s="1"/>
  <c r="I110" i="33"/>
  <c r="T110" i="33" s="1"/>
  <c r="P110" i="28"/>
  <c r="P110" i="33" s="1"/>
  <c r="I94" i="33"/>
  <c r="T94" i="33" s="1"/>
  <c r="P94" i="28"/>
  <c r="P94" i="33" s="1"/>
  <c r="I78" i="33"/>
  <c r="T78" i="33" s="1"/>
  <c r="P78" i="28"/>
  <c r="P78" i="33" s="1"/>
  <c r="O382" i="33"/>
  <c r="N382" i="33"/>
  <c r="M382" i="33"/>
  <c r="N296" i="33"/>
  <c r="O296" i="33"/>
  <c r="M296" i="33"/>
  <c r="O278" i="33"/>
  <c r="N278" i="33"/>
  <c r="M278" i="33"/>
  <c r="I207" i="33"/>
  <c r="T207" i="33" s="1"/>
  <c r="W207" i="33" s="1"/>
  <c r="P207" i="28"/>
  <c r="P207" i="33" s="1"/>
  <c r="O342" i="33"/>
  <c r="N342" i="33"/>
  <c r="M342" i="33"/>
  <c r="I318" i="33"/>
  <c r="T318" i="33" s="1"/>
  <c r="P318" i="28"/>
  <c r="P318" i="33" s="1"/>
  <c r="O276" i="33"/>
  <c r="N276" i="33"/>
  <c r="M276" i="33"/>
  <c r="O260" i="33"/>
  <c r="M260" i="33"/>
  <c r="N260" i="33"/>
  <c r="O344" i="33"/>
  <c r="N344" i="33"/>
  <c r="M344" i="33"/>
  <c r="I251" i="33"/>
  <c r="T251" i="33" s="1"/>
  <c r="W251" i="33" s="1"/>
  <c r="P251" i="28"/>
  <c r="P251" i="33" s="1"/>
  <c r="O237" i="33"/>
  <c r="M237" i="33"/>
  <c r="N237" i="33"/>
  <c r="I295" i="33"/>
  <c r="T295" i="33" s="1"/>
  <c r="P295" i="28"/>
  <c r="P295" i="33" s="1"/>
  <c r="I254" i="33"/>
  <c r="T254" i="33" s="1"/>
  <c r="P254" i="28"/>
  <c r="P254" i="33" s="1"/>
  <c r="I452" i="33"/>
  <c r="T452" i="33" s="1"/>
  <c r="P452" i="28"/>
  <c r="P452" i="33" s="1"/>
  <c r="O163" i="33"/>
  <c r="N163" i="33"/>
  <c r="M163" i="33"/>
  <c r="O172" i="33"/>
  <c r="N172" i="33"/>
  <c r="M172" i="33"/>
  <c r="O103" i="33"/>
  <c r="N103" i="33"/>
  <c r="M103" i="33"/>
  <c r="I71" i="33"/>
  <c r="T71" i="33" s="1"/>
  <c r="W71" i="33" s="1"/>
  <c r="P71" i="28"/>
  <c r="P71" i="33" s="1"/>
  <c r="N261" i="33"/>
  <c r="M261" i="33"/>
  <c r="O261" i="33"/>
  <c r="O234" i="33"/>
  <c r="N234" i="33"/>
  <c r="M234" i="33"/>
  <c r="O218" i="33"/>
  <c r="N218" i="33"/>
  <c r="M218" i="33"/>
  <c r="O210" i="33"/>
  <c r="N210" i="33"/>
  <c r="M210" i="33"/>
  <c r="O202" i="33"/>
  <c r="N202" i="33"/>
  <c r="M202" i="33"/>
  <c r="I123" i="33"/>
  <c r="T123" i="33" s="1"/>
  <c r="P123" i="28"/>
  <c r="P123" i="33" s="1"/>
  <c r="I332" i="33"/>
  <c r="T332" i="33" s="1"/>
  <c r="P332" i="28"/>
  <c r="P332" i="33" s="1"/>
  <c r="N310" i="33"/>
  <c r="O310" i="33"/>
  <c r="M310" i="33"/>
  <c r="I162" i="33"/>
  <c r="T162" i="33" s="1"/>
  <c r="W162" i="33" s="1"/>
  <c r="P162" i="28"/>
  <c r="P162" i="33" s="1"/>
  <c r="O291" i="33"/>
  <c r="N291" i="33"/>
  <c r="M291" i="33"/>
  <c r="O180" i="33"/>
  <c r="N180" i="33"/>
  <c r="M180" i="33"/>
  <c r="I135" i="33"/>
  <c r="T135" i="33" s="1"/>
  <c r="W135" i="33" s="1"/>
  <c r="P135" i="28"/>
  <c r="P135" i="33" s="1"/>
  <c r="I119" i="33"/>
  <c r="T119" i="33" s="1"/>
  <c r="W119" i="33" s="1"/>
  <c r="P119" i="28"/>
  <c r="P119" i="33" s="1"/>
  <c r="I65" i="33"/>
  <c r="T65" i="33" s="1"/>
  <c r="W65" i="33" s="1"/>
  <c r="P65" i="28"/>
  <c r="P65" i="33" s="1"/>
  <c r="O186" i="33"/>
  <c r="N186" i="33"/>
  <c r="M186" i="33"/>
  <c r="I122" i="33"/>
  <c r="T122" i="33" s="1"/>
  <c r="P122" i="28"/>
  <c r="P122" i="33" s="1"/>
  <c r="I39" i="33"/>
  <c r="T39" i="33" s="1"/>
  <c r="P39" i="28"/>
  <c r="P39" i="33" s="1"/>
  <c r="O155" i="33"/>
  <c r="N155" i="33"/>
  <c r="M155" i="33"/>
  <c r="I116" i="33"/>
  <c r="T116" i="33" s="1"/>
  <c r="W116" i="33" s="1"/>
  <c r="P116" i="28"/>
  <c r="P116" i="33" s="1"/>
  <c r="M76" i="33"/>
  <c r="O76" i="33"/>
  <c r="N76" i="33"/>
  <c r="I11" i="33"/>
  <c r="P11" i="28"/>
  <c r="P11" i="33" s="1"/>
  <c r="I44" i="33"/>
  <c r="T44" i="33" s="1"/>
  <c r="P44" i="28"/>
  <c r="P44" i="33" s="1"/>
  <c r="O108" i="33"/>
  <c r="N108" i="33"/>
  <c r="M108" i="33"/>
  <c r="O68" i="33"/>
  <c r="N68" i="33"/>
  <c r="M68" i="33"/>
  <c r="I45" i="33"/>
  <c r="T45" i="33" s="1"/>
  <c r="P45" i="28"/>
  <c r="P45" i="33" s="1"/>
  <c r="O28" i="33"/>
  <c r="N28" i="33"/>
  <c r="M28" i="33"/>
  <c r="I17" i="33"/>
  <c r="T17" i="33" s="1"/>
  <c r="W17" i="33" s="1"/>
  <c r="P17" i="28"/>
  <c r="P17" i="33" s="1"/>
  <c r="I73" i="33"/>
  <c r="T73" i="33" s="1"/>
  <c r="P73" i="28"/>
  <c r="P73" i="33" s="1"/>
  <c r="I334" i="33"/>
  <c r="T334" i="33" s="1"/>
  <c r="W334" i="33" s="1"/>
  <c r="P334" i="28"/>
  <c r="P334" i="33" s="1"/>
  <c r="P7" i="33"/>
  <c r="W7" i="33" s="1"/>
  <c r="O19" i="33"/>
  <c r="N19" i="33"/>
  <c r="M19" i="33"/>
  <c r="I450" i="33"/>
  <c r="T450" i="33" s="1"/>
  <c r="P450" i="28"/>
  <c r="P450" i="33" s="1"/>
  <c r="I402" i="33"/>
  <c r="T402" i="33" s="1"/>
  <c r="W402" i="33" s="1"/>
  <c r="P402" i="28"/>
  <c r="P402" i="33" s="1"/>
  <c r="I290" i="33"/>
  <c r="T290" i="33" s="1"/>
  <c r="W290" i="33" s="1"/>
  <c r="P290" i="28"/>
  <c r="P290" i="33" s="1"/>
  <c r="I307" i="33"/>
  <c r="T307" i="33" s="1"/>
  <c r="W307" i="33" s="1"/>
  <c r="P307" i="28"/>
  <c r="P307" i="33" s="1"/>
  <c r="I464" i="33"/>
  <c r="T464" i="33" s="1"/>
  <c r="P464" i="28"/>
  <c r="P464" i="33" s="1"/>
  <c r="O452" i="33"/>
  <c r="N452" i="33"/>
  <c r="M452" i="33"/>
  <c r="O175" i="33"/>
  <c r="N175" i="33"/>
  <c r="M175" i="33"/>
  <c r="I503" i="33"/>
  <c r="T503" i="33" s="1"/>
  <c r="P503" i="28"/>
  <c r="P503" i="33" s="1"/>
  <c r="I496" i="33"/>
  <c r="T496" i="33" s="1"/>
  <c r="W496" i="33" s="1"/>
  <c r="P496" i="28"/>
  <c r="P496" i="33" s="1"/>
  <c r="N459" i="33"/>
  <c r="M459" i="33"/>
  <c r="O459" i="33"/>
  <c r="N443" i="33"/>
  <c r="M443" i="33"/>
  <c r="O443" i="33"/>
  <c r="I432" i="33"/>
  <c r="T432" i="33" s="1"/>
  <c r="W432" i="33" s="1"/>
  <c r="P432" i="28"/>
  <c r="P432" i="33" s="1"/>
  <c r="I368" i="33"/>
  <c r="T368" i="33" s="1"/>
  <c r="W368" i="33" s="1"/>
  <c r="P368" i="28"/>
  <c r="P368" i="33" s="1"/>
  <c r="I360" i="33"/>
  <c r="T360" i="33" s="1"/>
  <c r="W360" i="33" s="1"/>
  <c r="P360" i="28"/>
  <c r="P360" i="33" s="1"/>
  <c r="I446" i="33"/>
  <c r="T446" i="33" s="1"/>
  <c r="P446" i="28"/>
  <c r="P446" i="33" s="1"/>
  <c r="I434" i="33"/>
  <c r="T434" i="33" s="1"/>
  <c r="W434" i="33" s="1"/>
  <c r="P434" i="28"/>
  <c r="P434" i="33" s="1"/>
  <c r="I370" i="33"/>
  <c r="T370" i="33" s="1"/>
  <c r="W370" i="33" s="1"/>
  <c r="P370" i="28"/>
  <c r="P370" i="33" s="1"/>
  <c r="I330" i="33"/>
  <c r="T330" i="33" s="1"/>
  <c r="W330" i="33" s="1"/>
  <c r="P330" i="28"/>
  <c r="P330" i="33" s="1"/>
  <c r="I476" i="33"/>
  <c r="T476" i="33" s="1"/>
  <c r="P476" i="28"/>
  <c r="P476" i="33" s="1"/>
  <c r="I339" i="33"/>
  <c r="T339" i="33" s="1"/>
  <c r="W339" i="33" s="1"/>
  <c r="P339" i="28"/>
  <c r="P339" i="33" s="1"/>
  <c r="I442" i="33"/>
  <c r="T442" i="33" s="1"/>
  <c r="W442" i="33" s="1"/>
  <c r="P442" i="28"/>
  <c r="P442" i="33" s="1"/>
  <c r="N255" i="33"/>
  <c r="M255" i="33"/>
  <c r="O255" i="33"/>
  <c r="I134" i="33"/>
  <c r="T134" i="33" s="1"/>
  <c r="P134" i="28"/>
  <c r="P134" i="33" s="1"/>
  <c r="I430" i="33"/>
  <c r="T430" i="33" s="1"/>
  <c r="P430" i="28"/>
  <c r="P430" i="33" s="1"/>
  <c r="I366" i="33"/>
  <c r="T366" i="33" s="1"/>
  <c r="P366" i="28"/>
  <c r="P366" i="33" s="1"/>
  <c r="I335" i="33"/>
  <c r="T335" i="33" s="1"/>
  <c r="P335" i="28"/>
  <c r="P335" i="33" s="1"/>
  <c r="O324" i="33"/>
  <c r="N324" i="33"/>
  <c r="M324" i="33"/>
  <c r="I294" i="33"/>
  <c r="T294" i="33" s="1"/>
  <c r="W294" i="33" s="1"/>
  <c r="P294" i="28"/>
  <c r="P294" i="33" s="1"/>
  <c r="I236" i="33"/>
  <c r="T236" i="33" s="1"/>
  <c r="W236" i="33" s="1"/>
  <c r="P236" i="28"/>
  <c r="P236" i="33" s="1"/>
  <c r="O328" i="33"/>
  <c r="N328" i="33"/>
  <c r="M328" i="33"/>
  <c r="O227" i="33"/>
  <c r="N227" i="33"/>
  <c r="M227" i="33"/>
  <c r="N300" i="33"/>
  <c r="O300" i="33"/>
  <c r="M300" i="33"/>
  <c r="I267" i="33"/>
  <c r="T267" i="33" s="1"/>
  <c r="P267" i="28"/>
  <c r="P267" i="33" s="1"/>
  <c r="O98" i="33"/>
  <c r="N98" i="33"/>
  <c r="M98" i="33"/>
  <c r="O438" i="33"/>
  <c r="N438" i="33"/>
  <c r="M438" i="33"/>
  <c r="O343" i="33"/>
  <c r="N343" i="33"/>
  <c r="M343" i="33"/>
  <c r="I159" i="33"/>
  <c r="T159" i="33" s="1"/>
  <c r="W159" i="33" s="1"/>
  <c r="P159" i="28"/>
  <c r="P159" i="33" s="1"/>
  <c r="N143" i="33"/>
  <c r="O143" i="33"/>
  <c r="M143" i="33"/>
  <c r="O112" i="33"/>
  <c r="N112" i="33"/>
  <c r="M112" i="33"/>
  <c r="O87" i="33"/>
  <c r="M87" i="33"/>
  <c r="N87" i="33"/>
  <c r="O358" i="33"/>
  <c r="N358" i="33"/>
  <c r="M358" i="33"/>
  <c r="I115" i="33"/>
  <c r="T115" i="33" s="1"/>
  <c r="W115" i="33" s="1"/>
  <c r="P115" i="28"/>
  <c r="P115" i="33" s="1"/>
  <c r="O90" i="33"/>
  <c r="N90" i="33"/>
  <c r="M90" i="33"/>
  <c r="I308" i="33"/>
  <c r="T308" i="33" s="1"/>
  <c r="P308" i="28"/>
  <c r="P308" i="33" s="1"/>
  <c r="O146" i="33"/>
  <c r="N146" i="33"/>
  <c r="M146" i="33"/>
  <c r="O123" i="33"/>
  <c r="N123" i="33"/>
  <c r="M123" i="33"/>
  <c r="I422" i="33"/>
  <c r="T422" i="33" s="1"/>
  <c r="P422" i="28"/>
  <c r="P422" i="33" s="1"/>
  <c r="I327" i="33"/>
  <c r="T327" i="33" s="1"/>
  <c r="P327" i="28"/>
  <c r="P327" i="33" s="1"/>
  <c r="I279" i="33"/>
  <c r="T279" i="33" s="1"/>
  <c r="P279" i="28"/>
  <c r="P279" i="33" s="1"/>
  <c r="O247" i="33"/>
  <c r="M247" i="33"/>
  <c r="N247" i="33"/>
  <c r="I151" i="33"/>
  <c r="T151" i="33" s="1"/>
  <c r="P151" i="28"/>
  <c r="P151" i="33" s="1"/>
  <c r="I79" i="33"/>
  <c r="T79" i="33" s="1"/>
  <c r="W79" i="33" s="1"/>
  <c r="P79" i="28"/>
  <c r="P79" i="33" s="1"/>
  <c r="O105" i="33"/>
  <c r="N105" i="33"/>
  <c r="M105" i="33"/>
  <c r="O29" i="33"/>
  <c r="M29" i="33"/>
  <c r="N29" i="33"/>
  <c r="I14" i="33"/>
  <c r="T14" i="33" s="1"/>
  <c r="W14" i="33" s="1"/>
  <c r="P14" i="28"/>
  <c r="P14" i="33" s="1"/>
  <c r="I154" i="33"/>
  <c r="T154" i="33" s="1"/>
  <c r="W154" i="33" s="1"/>
  <c r="P154" i="28"/>
  <c r="P154" i="33" s="1"/>
  <c r="O81" i="33"/>
  <c r="N81" i="33"/>
  <c r="M81" i="33"/>
  <c r="N53" i="33"/>
  <c r="M53" i="33"/>
  <c r="O53" i="33"/>
  <c r="O170" i="33"/>
  <c r="N170" i="33"/>
  <c r="M170" i="33"/>
  <c r="I64" i="33"/>
  <c r="T64" i="33" s="1"/>
  <c r="P64" i="28"/>
  <c r="P64" i="33" s="1"/>
  <c r="O17" i="33"/>
  <c r="N17" i="33"/>
  <c r="M17" i="33"/>
  <c r="O38" i="33"/>
  <c r="N38" i="33"/>
  <c r="M38" i="33"/>
  <c r="O10" i="33"/>
  <c r="N10" i="33"/>
  <c r="M10" i="33"/>
  <c r="N139" i="33"/>
  <c r="O139" i="33"/>
  <c r="M139" i="33"/>
  <c r="O64" i="33"/>
  <c r="N64" i="33"/>
  <c r="M64" i="33"/>
  <c r="I25" i="33"/>
  <c r="T25" i="33" s="1"/>
  <c r="P25" i="28"/>
  <c r="P25" i="33" s="1"/>
  <c r="I187" i="33"/>
  <c r="T187" i="33" s="1"/>
  <c r="W187" i="33" s="1"/>
  <c r="P187" i="28"/>
  <c r="P187" i="33" s="1"/>
  <c r="O18" i="33"/>
  <c r="N18" i="33"/>
  <c r="M18" i="33"/>
  <c r="I471" i="33"/>
  <c r="T471" i="33" s="1"/>
  <c r="P471" i="28"/>
  <c r="P471" i="33" s="1"/>
  <c r="I440" i="33"/>
  <c r="T440" i="33" s="1"/>
  <c r="P440" i="28"/>
  <c r="P440" i="33" s="1"/>
  <c r="I346" i="33"/>
  <c r="T346" i="33" s="1"/>
  <c r="P346" i="28"/>
  <c r="P346" i="33" s="1"/>
  <c r="O312" i="33"/>
  <c r="N312" i="33"/>
  <c r="M312" i="33"/>
  <c r="I227" i="33"/>
  <c r="T227" i="33" s="1"/>
  <c r="P227" i="28"/>
  <c r="P227" i="33" s="1"/>
  <c r="I424" i="33"/>
  <c r="T424" i="33" s="1"/>
  <c r="W424" i="33" s="1"/>
  <c r="P424" i="28"/>
  <c r="P424" i="33" s="1"/>
  <c r="O446" i="33"/>
  <c r="N446" i="33"/>
  <c r="M446" i="33"/>
  <c r="I378" i="33"/>
  <c r="T378" i="33" s="1"/>
  <c r="P378" i="28"/>
  <c r="P378" i="33" s="1"/>
  <c r="I282" i="33"/>
  <c r="T282" i="33" s="1"/>
  <c r="P282" i="28"/>
  <c r="P282" i="33" s="1"/>
  <c r="I467" i="33"/>
  <c r="T467" i="33" s="1"/>
  <c r="P467" i="28"/>
  <c r="P467" i="33" s="1"/>
  <c r="I444" i="33"/>
  <c r="T444" i="33" s="1"/>
  <c r="P444" i="28"/>
  <c r="P444" i="33" s="1"/>
  <c r="I435" i="33"/>
  <c r="T435" i="33" s="1"/>
  <c r="P435" i="28"/>
  <c r="P435" i="33" s="1"/>
  <c r="I403" i="33"/>
  <c r="T403" i="33" s="1"/>
  <c r="P403" i="28"/>
  <c r="P403" i="33" s="1"/>
  <c r="I371" i="33"/>
  <c r="T371" i="33" s="1"/>
  <c r="P371" i="28"/>
  <c r="P371" i="33" s="1"/>
  <c r="I412" i="33"/>
  <c r="T412" i="33" s="1"/>
  <c r="P412" i="28"/>
  <c r="P412" i="33" s="1"/>
  <c r="I380" i="33"/>
  <c r="T380" i="33" s="1"/>
  <c r="P380" i="28"/>
  <c r="P380" i="33" s="1"/>
  <c r="O491" i="33"/>
  <c r="N491" i="33"/>
  <c r="M491" i="33"/>
  <c r="N475" i="33"/>
  <c r="O475" i="33"/>
  <c r="M475" i="33"/>
  <c r="O460" i="33"/>
  <c r="N460" i="33"/>
  <c r="M460" i="33"/>
  <c r="I350" i="33"/>
  <c r="T350" i="33" s="1"/>
  <c r="W350" i="33" s="1"/>
  <c r="P350" i="28"/>
  <c r="P350" i="33" s="1"/>
  <c r="O319" i="33"/>
  <c r="N319" i="33"/>
  <c r="M319" i="33"/>
  <c r="I288" i="33"/>
  <c r="T288" i="33" s="1"/>
  <c r="P288" i="28"/>
  <c r="P288" i="33" s="1"/>
  <c r="O275" i="33"/>
  <c r="N275" i="33"/>
  <c r="M275" i="33"/>
  <c r="I262" i="33"/>
  <c r="T262" i="33" s="1"/>
  <c r="W262" i="33" s="1"/>
  <c r="P262" i="28"/>
  <c r="P262" i="33" s="1"/>
  <c r="I198" i="33"/>
  <c r="T198" i="33" s="1"/>
  <c r="W198" i="33" s="1"/>
  <c r="P198" i="28"/>
  <c r="P198" i="33" s="1"/>
  <c r="I166" i="33"/>
  <c r="T166" i="33" s="1"/>
  <c r="P166" i="28"/>
  <c r="P166" i="33" s="1"/>
  <c r="O398" i="33"/>
  <c r="N398" i="33"/>
  <c r="M398" i="33"/>
  <c r="I302" i="33"/>
  <c r="T302" i="33" s="1"/>
  <c r="P302" i="28"/>
  <c r="P302" i="33" s="1"/>
  <c r="O286" i="33"/>
  <c r="N286" i="33"/>
  <c r="M286" i="33"/>
  <c r="I269" i="33"/>
  <c r="T269" i="33" s="1"/>
  <c r="W269" i="33" s="1"/>
  <c r="P269" i="28"/>
  <c r="P269" i="33" s="1"/>
  <c r="I253" i="33"/>
  <c r="T253" i="33" s="1"/>
  <c r="W253" i="33" s="1"/>
  <c r="P253" i="28"/>
  <c r="P253" i="33" s="1"/>
  <c r="I215" i="33"/>
  <c r="T215" i="33" s="1"/>
  <c r="W215" i="33" s="1"/>
  <c r="P215" i="28"/>
  <c r="P215" i="33" s="1"/>
  <c r="O251" i="33"/>
  <c r="M251" i="33"/>
  <c r="N251" i="33"/>
  <c r="I320" i="33"/>
  <c r="T320" i="33" s="1"/>
  <c r="P320" i="28"/>
  <c r="P320" i="33" s="1"/>
  <c r="O211" i="33"/>
  <c r="N211" i="33"/>
  <c r="M211" i="33"/>
  <c r="O147" i="33"/>
  <c r="N147" i="33"/>
  <c r="M147" i="33"/>
  <c r="O188" i="33"/>
  <c r="N188" i="33"/>
  <c r="M188" i="33"/>
  <c r="O99" i="33"/>
  <c r="N99" i="33"/>
  <c r="M99" i="33"/>
  <c r="O71" i="33"/>
  <c r="N71" i="33"/>
  <c r="M71" i="33"/>
  <c r="I270" i="33"/>
  <c r="T270" i="33" s="1"/>
  <c r="W270" i="33" s="1"/>
  <c r="P270" i="28"/>
  <c r="P270" i="33" s="1"/>
  <c r="O194" i="33"/>
  <c r="N194" i="33"/>
  <c r="M194" i="33"/>
  <c r="I167" i="33"/>
  <c r="T167" i="33" s="1"/>
  <c r="P167" i="28"/>
  <c r="P167" i="33" s="1"/>
  <c r="O135" i="33"/>
  <c r="N135" i="33"/>
  <c r="M135" i="33"/>
  <c r="O119" i="33"/>
  <c r="N119" i="33"/>
  <c r="M119" i="33"/>
  <c r="I95" i="33"/>
  <c r="T95" i="33" s="1"/>
  <c r="P95" i="28"/>
  <c r="P95" i="33" s="1"/>
  <c r="I60" i="33"/>
  <c r="T60" i="33" s="1"/>
  <c r="P60" i="28"/>
  <c r="P60" i="33" s="1"/>
  <c r="O52" i="33"/>
  <c r="N52" i="33"/>
  <c r="M52" i="33"/>
  <c r="I36" i="33"/>
  <c r="T36" i="33" s="1"/>
  <c r="P36" i="28"/>
  <c r="P36" i="33" s="1"/>
  <c r="I26" i="33"/>
  <c r="T26" i="33" s="1"/>
  <c r="W26" i="33" s="1"/>
  <c r="P26" i="28"/>
  <c r="P26" i="33" s="1"/>
  <c r="O39" i="33"/>
  <c r="N39" i="33"/>
  <c r="M39" i="33"/>
  <c r="O116" i="33"/>
  <c r="N116" i="33"/>
  <c r="M116" i="33"/>
  <c r="I58" i="33"/>
  <c r="T58" i="33" s="1"/>
  <c r="W58" i="33" s="1"/>
  <c r="P58" i="28"/>
  <c r="P58" i="33" s="1"/>
  <c r="I89" i="33"/>
  <c r="T89" i="33" s="1"/>
  <c r="W89" i="33" s="1"/>
  <c r="P89" i="28"/>
  <c r="P89" i="33" s="1"/>
  <c r="O44" i="33"/>
  <c r="N44" i="33"/>
  <c r="M44" i="33"/>
  <c r="O58" i="33"/>
  <c r="N58" i="33"/>
  <c r="M58" i="33"/>
  <c r="I171" i="33"/>
  <c r="T171" i="33" s="1"/>
  <c r="W171" i="33" s="1"/>
  <c r="P171" i="28"/>
  <c r="P171" i="33" s="1"/>
  <c r="O34" i="33"/>
  <c r="N34" i="33"/>
  <c r="M34" i="33"/>
  <c r="I38" i="33"/>
  <c r="T38" i="33" s="1"/>
  <c r="P38" i="28"/>
  <c r="P38" i="33" s="1"/>
  <c r="O25" i="33"/>
  <c r="N25" i="33"/>
  <c r="M25" i="33"/>
  <c r="O26" i="33"/>
  <c r="N26" i="33"/>
  <c r="M26" i="33"/>
  <c r="I138" i="33"/>
  <c r="T138" i="33" s="1"/>
  <c r="P138" i="28"/>
  <c r="P138" i="33" s="1"/>
  <c r="I62" i="33"/>
  <c r="T62" i="33" s="1"/>
  <c r="P62" i="28"/>
  <c r="P62" i="33" s="1"/>
  <c r="N483" i="33"/>
  <c r="O483" i="33"/>
  <c r="M483" i="33"/>
  <c r="I314" i="33"/>
  <c r="T314" i="33" s="1"/>
  <c r="P314" i="28"/>
  <c r="P314" i="33" s="1"/>
  <c r="I456" i="33"/>
  <c r="T456" i="33" s="1"/>
  <c r="W456" i="33" s="1"/>
  <c r="P456" i="28"/>
  <c r="P456" i="33" s="1"/>
  <c r="N271" i="33"/>
  <c r="M271" i="33"/>
  <c r="O271" i="33"/>
  <c r="I245" i="33"/>
  <c r="T245" i="33" s="1"/>
  <c r="P245" i="28"/>
  <c r="P245" i="33" s="1"/>
  <c r="I263" i="33"/>
  <c r="T263" i="33" s="1"/>
  <c r="P263" i="28"/>
  <c r="P263" i="33" s="1"/>
  <c r="I463" i="33"/>
  <c r="T463" i="33" s="1"/>
  <c r="P463" i="28"/>
  <c r="P463" i="33" s="1"/>
  <c r="I482" i="33"/>
  <c r="T482" i="33" s="1"/>
  <c r="P482" i="28"/>
  <c r="P482" i="33" s="1"/>
  <c r="I466" i="33"/>
  <c r="T466" i="33" s="1"/>
  <c r="P466" i="28"/>
  <c r="P466" i="33" s="1"/>
  <c r="O468" i="33"/>
  <c r="N468" i="33"/>
  <c r="M468" i="33"/>
  <c r="I451" i="33"/>
  <c r="T451" i="33" s="1"/>
  <c r="W451" i="33" s="1"/>
  <c r="P451" i="28"/>
  <c r="P451" i="33" s="1"/>
  <c r="I386" i="33"/>
  <c r="T386" i="33" s="1"/>
  <c r="W386" i="33" s="1"/>
  <c r="P386" i="28"/>
  <c r="P386" i="33" s="1"/>
  <c r="I338" i="33"/>
  <c r="T338" i="33" s="1"/>
  <c r="P338" i="28"/>
  <c r="P338" i="33" s="1"/>
  <c r="I306" i="33"/>
  <c r="T306" i="33" s="1"/>
  <c r="W306" i="33" s="1"/>
  <c r="P306" i="28"/>
  <c r="P306" i="33" s="1"/>
  <c r="I266" i="33"/>
  <c r="T266" i="33" s="1"/>
  <c r="W266" i="33" s="1"/>
  <c r="P266" i="28"/>
  <c r="P266" i="33" s="1"/>
  <c r="I250" i="33"/>
  <c r="T250" i="33" s="1"/>
  <c r="W250" i="33" s="1"/>
  <c r="P250" i="28"/>
  <c r="P250" i="33" s="1"/>
  <c r="I323" i="33"/>
  <c r="T323" i="33" s="1"/>
  <c r="P323" i="28"/>
  <c r="P323" i="33" s="1"/>
  <c r="O476" i="33"/>
  <c r="N476" i="33"/>
  <c r="M476" i="33"/>
  <c r="O442" i="33"/>
  <c r="N442" i="33"/>
  <c r="M442" i="33"/>
  <c r="O326" i="33"/>
  <c r="N326" i="33"/>
  <c r="M326" i="33"/>
  <c r="O244" i="33"/>
  <c r="N244" i="33"/>
  <c r="M244" i="33"/>
  <c r="I226" i="33"/>
  <c r="T226" i="33" s="1"/>
  <c r="W226" i="33" s="1"/>
  <c r="P226" i="28"/>
  <c r="P226" i="33" s="1"/>
  <c r="I206" i="33"/>
  <c r="T206" i="33" s="1"/>
  <c r="W206" i="33" s="1"/>
  <c r="P206" i="28"/>
  <c r="P206" i="33" s="1"/>
  <c r="I118" i="33"/>
  <c r="T118" i="33" s="1"/>
  <c r="W118" i="33" s="1"/>
  <c r="P118" i="28"/>
  <c r="P118" i="33" s="1"/>
  <c r="I70" i="33"/>
  <c r="T70" i="33" s="1"/>
  <c r="W70" i="33" s="1"/>
  <c r="P70" i="28"/>
  <c r="P70" i="33" s="1"/>
  <c r="I382" i="33"/>
  <c r="T382" i="33" s="1"/>
  <c r="W382" i="33" s="1"/>
  <c r="P382" i="28"/>
  <c r="P382" i="33" s="1"/>
  <c r="I231" i="33"/>
  <c r="T231" i="33" s="1"/>
  <c r="W231" i="33" s="1"/>
  <c r="P231" i="28"/>
  <c r="P231" i="33" s="1"/>
  <c r="O253" i="33"/>
  <c r="M253" i="33"/>
  <c r="N253" i="33"/>
  <c r="O222" i="33"/>
  <c r="N222" i="33"/>
  <c r="M222" i="33"/>
  <c r="I344" i="33"/>
  <c r="T344" i="33" s="1"/>
  <c r="W344" i="33" s="1"/>
  <c r="P344" i="28"/>
  <c r="P344" i="33" s="1"/>
  <c r="O311" i="33"/>
  <c r="N311" i="33"/>
  <c r="M311" i="33"/>
  <c r="O284" i="33"/>
  <c r="N284" i="33"/>
  <c r="M284" i="33"/>
  <c r="I316" i="33"/>
  <c r="T316" i="33" s="1"/>
  <c r="W316" i="33" s="1"/>
  <c r="P316" i="28"/>
  <c r="P316" i="33" s="1"/>
  <c r="N267" i="33"/>
  <c r="M267" i="33"/>
  <c r="O267" i="33"/>
  <c r="I299" i="33"/>
  <c r="T299" i="33" s="1"/>
  <c r="P299" i="28"/>
  <c r="P299" i="33" s="1"/>
  <c r="O287" i="33"/>
  <c r="N287" i="33"/>
  <c r="M287" i="33"/>
  <c r="O224" i="33"/>
  <c r="N224" i="33"/>
  <c r="M224" i="33"/>
  <c r="O212" i="33"/>
  <c r="N212" i="33"/>
  <c r="M212" i="33"/>
  <c r="O196" i="33"/>
  <c r="N196" i="33"/>
  <c r="M196" i="33"/>
  <c r="I175" i="33"/>
  <c r="T175" i="33" s="1"/>
  <c r="P175" i="28"/>
  <c r="P175" i="33" s="1"/>
  <c r="O159" i="33"/>
  <c r="N159" i="33"/>
  <c r="M159" i="33"/>
  <c r="O120" i="33"/>
  <c r="N120" i="33"/>
  <c r="M120" i="33"/>
  <c r="O83" i="33"/>
  <c r="M83" i="33"/>
  <c r="N83" i="33"/>
  <c r="O374" i="33"/>
  <c r="N374" i="33"/>
  <c r="M374" i="33"/>
  <c r="O264" i="33"/>
  <c r="N264" i="33"/>
  <c r="M264" i="33"/>
  <c r="I238" i="33"/>
  <c r="T238" i="33" s="1"/>
  <c r="W238" i="33" s="1"/>
  <c r="P238" i="28"/>
  <c r="P238" i="33" s="1"/>
  <c r="I218" i="33"/>
  <c r="T218" i="33" s="1"/>
  <c r="W218" i="33" s="1"/>
  <c r="P218" i="28"/>
  <c r="P218" i="33" s="1"/>
  <c r="I210" i="33"/>
  <c r="T210" i="33" s="1"/>
  <c r="W210" i="33" s="1"/>
  <c r="P210" i="28"/>
  <c r="P210" i="33" s="1"/>
  <c r="I202" i="33"/>
  <c r="T202" i="33" s="1"/>
  <c r="W202" i="33" s="1"/>
  <c r="P202" i="28"/>
  <c r="P202" i="33" s="1"/>
  <c r="N63" i="33"/>
  <c r="M63" i="33"/>
  <c r="O63" i="33"/>
  <c r="O332" i="33"/>
  <c r="N332" i="33"/>
  <c r="M332" i="33"/>
  <c r="O238" i="33"/>
  <c r="N238" i="33"/>
  <c r="M238" i="33"/>
  <c r="I178" i="33"/>
  <c r="T178" i="33" s="1"/>
  <c r="P178" i="28"/>
  <c r="P178" i="33" s="1"/>
  <c r="I183" i="33"/>
  <c r="T183" i="33" s="1"/>
  <c r="P183" i="28"/>
  <c r="P183" i="33" s="1"/>
  <c r="O151" i="33"/>
  <c r="N151" i="33"/>
  <c r="M151" i="33"/>
  <c r="I111" i="33"/>
  <c r="T111" i="33" s="1"/>
  <c r="W111" i="33" s="1"/>
  <c r="P111" i="28"/>
  <c r="P111" i="33" s="1"/>
  <c r="O79" i="33"/>
  <c r="N79" i="33"/>
  <c r="M79" i="33"/>
  <c r="O122" i="33"/>
  <c r="N122" i="33"/>
  <c r="M122" i="33"/>
  <c r="I72" i="33"/>
  <c r="T72" i="33" s="1"/>
  <c r="W72" i="33" s="1"/>
  <c r="P72" i="28"/>
  <c r="P72" i="33" s="1"/>
  <c r="I155" i="33"/>
  <c r="T155" i="33" s="1"/>
  <c r="W155" i="33" s="1"/>
  <c r="P155" i="28"/>
  <c r="P155" i="33" s="1"/>
  <c r="I132" i="33"/>
  <c r="T132" i="33" s="1"/>
  <c r="W132" i="33" s="1"/>
  <c r="P132" i="28"/>
  <c r="P132" i="33" s="1"/>
  <c r="O97" i="33"/>
  <c r="N97" i="33"/>
  <c r="M97" i="33"/>
  <c r="I33" i="33"/>
  <c r="T33" i="33" s="1"/>
  <c r="P33" i="28"/>
  <c r="P33" i="33" s="1"/>
  <c r="O243" i="33"/>
  <c r="M243" i="33"/>
  <c r="N243" i="33"/>
  <c r="I108" i="33"/>
  <c r="T108" i="33" s="1"/>
  <c r="W108" i="33" s="1"/>
  <c r="P108" i="28"/>
  <c r="P108" i="33" s="1"/>
  <c r="I23" i="33"/>
  <c r="T23" i="33" s="1"/>
  <c r="W23" i="33" s="1"/>
  <c r="P23" i="28"/>
  <c r="P23" i="33" s="1"/>
  <c r="O23" i="33"/>
  <c r="N23" i="33"/>
  <c r="M23" i="33"/>
  <c r="O406" i="33"/>
  <c r="N406" i="33"/>
  <c r="M406" i="33"/>
  <c r="O47" i="33"/>
  <c r="N47" i="33"/>
  <c r="M47" i="33"/>
  <c r="O73" i="33"/>
  <c r="N73" i="33"/>
  <c r="M73" i="33"/>
  <c r="O45" i="33"/>
  <c r="M45" i="33"/>
  <c r="N45" i="33"/>
  <c r="O100" i="33"/>
  <c r="N100" i="33"/>
  <c r="M100" i="33"/>
  <c r="M80" i="33"/>
  <c r="O80" i="33"/>
  <c r="N80" i="33"/>
  <c r="O62" i="33"/>
  <c r="N62" i="33"/>
  <c r="M62" i="33"/>
  <c r="O42" i="33"/>
  <c r="N42" i="33"/>
  <c r="M42" i="33"/>
  <c r="I29" i="33"/>
  <c r="T29" i="33" s="1"/>
  <c r="P29" i="28"/>
  <c r="P29" i="33" s="1"/>
  <c r="I491" i="33"/>
  <c r="T491" i="33" s="1"/>
  <c r="P491" i="28"/>
  <c r="P491" i="33" s="1"/>
  <c r="I504" i="33"/>
  <c r="T504" i="33" s="1"/>
  <c r="P504" i="28"/>
  <c r="P504" i="33" s="1"/>
  <c r="I472" i="33"/>
  <c r="T472" i="33" s="1"/>
  <c r="P472" i="28"/>
  <c r="P472" i="33" s="1"/>
  <c r="I498" i="33"/>
  <c r="T498" i="33" s="1"/>
  <c r="P498" i="28"/>
  <c r="P498" i="33" s="1"/>
  <c r="O484" i="33"/>
  <c r="N484" i="33"/>
  <c r="M484" i="33"/>
  <c r="I439" i="33"/>
  <c r="T439" i="33" s="1"/>
  <c r="W439" i="33" s="1"/>
  <c r="P439" i="28"/>
  <c r="P439" i="33" s="1"/>
  <c r="I416" i="33"/>
  <c r="T416" i="33" s="1"/>
  <c r="W416" i="33" s="1"/>
  <c r="P416" i="28"/>
  <c r="P416" i="33" s="1"/>
  <c r="I468" i="33"/>
  <c r="T468" i="33" s="1"/>
  <c r="W468" i="33" s="1"/>
  <c r="P468" i="28"/>
  <c r="P468" i="33" s="1"/>
  <c r="I408" i="33"/>
  <c r="T408" i="33" s="1"/>
  <c r="W408" i="33" s="1"/>
  <c r="P408" i="28"/>
  <c r="P408" i="33" s="1"/>
  <c r="I394" i="33"/>
  <c r="T394" i="33" s="1"/>
  <c r="W394" i="33" s="1"/>
  <c r="P394" i="28"/>
  <c r="P394" i="33" s="1"/>
  <c r="I411" i="33"/>
  <c r="T411" i="33" s="1"/>
  <c r="W411" i="33" s="1"/>
  <c r="P411" i="28"/>
  <c r="P411" i="33" s="1"/>
  <c r="I379" i="33"/>
  <c r="T379" i="33" s="1"/>
  <c r="W379" i="33" s="1"/>
  <c r="P379" i="28"/>
  <c r="P379" i="33" s="1"/>
  <c r="I347" i="33"/>
  <c r="T347" i="33" s="1"/>
  <c r="W347" i="33" s="1"/>
  <c r="P347" i="28"/>
  <c r="P347" i="33" s="1"/>
  <c r="I420" i="33"/>
  <c r="T420" i="33" s="1"/>
  <c r="W420" i="33" s="1"/>
  <c r="P420" i="28"/>
  <c r="P420" i="33" s="1"/>
  <c r="I388" i="33"/>
  <c r="T388" i="33" s="1"/>
  <c r="W388" i="33" s="1"/>
  <c r="P388" i="28"/>
  <c r="P388" i="33" s="1"/>
  <c r="I356" i="33"/>
  <c r="T356" i="33" s="1"/>
  <c r="W356" i="33" s="1"/>
  <c r="P356" i="28"/>
  <c r="P356" i="33" s="1"/>
  <c r="O348" i="33"/>
  <c r="N348" i="33"/>
  <c r="M348" i="33"/>
  <c r="I259" i="33"/>
  <c r="T259" i="33" s="1"/>
  <c r="P259" i="28"/>
  <c r="P259" i="33" s="1"/>
  <c r="O235" i="33"/>
  <c r="M235" i="33"/>
  <c r="N235" i="33"/>
  <c r="O226" i="33"/>
  <c r="N226" i="33"/>
  <c r="M226" i="33"/>
  <c r="I214" i="33"/>
  <c r="T214" i="33" s="1"/>
  <c r="P214" i="28"/>
  <c r="P214" i="33" s="1"/>
  <c r="I174" i="33"/>
  <c r="T174" i="33" s="1"/>
  <c r="P174" i="28"/>
  <c r="P174" i="33" s="1"/>
  <c r="I142" i="33"/>
  <c r="T142" i="33" s="1"/>
  <c r="P142" i="28"/>
  <c r="P142" i="33" s="1"/>
  <c r="I102" i="33"/>
  <c r="T102" i="33" s="1"/>
  <c r="P102" i="28"/>
  <c r="P102" i="33" s="1"/>
  <c r="I86" i="33"/>
  <c r="T86" i="33" s="1"/>
  <c r="P86" i="28"/>
  <c r="P86" i="33" s="1"/>
  <c r="O414" i="33"/>
  <c r="N414" i="33"/>
  <c r="M414" i="33"/>
  <c r="I328" i="33"/>
  <c r="T328" i="33" s="1"/>
  <c r="W328" i="33" s="1"/>
  <c r="P328" i="28"/>
  <c r="P328" i="33" s="1"/>
  <c r="O294" i="33"/>
  <c r="M294" i="33"/>
  <c r="N294" i="33"/>
  <c r="N280" i="33"/>
  <c r="M280" i="33"/>
  <c r="O280" i="33"/>
  <c r="I342" i="33"/>
  <c r="T342" i="33" s="1"/>
  <c r="W342" i="33" s="1"/>
  <c r="P342" i="28"/>
  <c r="P342" i="33" s="1"/>
  <c r="O269" i="33"/>
  <c r="M269" i="33"/>
  <c r="N269" i="33"/>
  <c r="O236" i="33"/>
  <c r="N236" i="33"/>
  <c r="M236" i="33"/>
  <c r="I340" i="33"/>
  <c r="T340" i="33" s="1"/>
  <c r="W340" i="33" s="1"/>
  <c r="P340" i="28"/>
  <c r="P340" i="33" s="1"/>
  <c r="O318" i="33"/>
  <c r="N318" i="33"/>
  <c r="M318" i="33"/>
  <c r="O246" i="33"/>
  <c r="N246" i="33"/>
  <c r="M246" i="33"/>
  <c r="O82" i="33"/>
  <c r="M82" i="33"/>
  <c r="N82" i="33"/>
  <c r="I438" i="33"/>
  <c r="T438" i="33" s="1"/>
  <c r="P438" i="28"/>
  <c r="P438" i="33" s="1"/>
  <c r="O268" i="33"/>
  <c r="N268" i="33"/>
  <c r="M268" i="33"/>
  <c r="O195" i="33"/>
  <c r="N195" i="33"/>
  <c r="M195" i="33"/>
  <c r="O229" i="33"/>
  <c r="N229" i="33"/>
  <c r="M229" i="33"/>
  <c r="N140" i="33"/>
  <c r="M140" i="33"/>
  <c r="O140" i="33"/>
  <c r="I358" i="33"/>
  <c r="T358" i="33" s="1"/>
  <c r="P358" i="28"/>
  <c r="P358" i="33" s="1"/>
  <c r="O336" i="33"/>
  <c r="N336" i="33"/>
  <c r="M336" i="33"/>
  <c r="O106" i="33"/>
  <c r="N106" i="33"/>
  <c r="M106" i="33"/>
  <c r="N390" i="33"/>
  <c r="M390" i="33"/>
  <c r="O390" i="33"/>
  <c r="I310" i="33"/>
  <c r="T310" i="33" s="1"/>
  <c r="W310" i="33" s="1"/>
  <c r="P310" i="28"/>
  <c r="P310" i="33" s="1"/>
  <c r="N308" i="33"/>
  <c r="O308" i="33"/>
  <c r="M308" i="33"/>
  <c r="O162" i="33"/>
  <c r="N162" i="33"/>
  <c r="M162" i="33"/>
  <c r="O131" i="33"/>
  <c r="N131" i="33"/>
  <c r="M131" i="33"/>
  <c r="M252" i="33"/>
  <c r="O252" i="33"/>
  <c r="N252" i="33"/>
  <c r="O167" i="33"/>
  <c r="N167" i="33"/>
  <c r="M167" i="33"/>
  <c r="I127" i="33"/>
  <c r="T127" i="33" s="1"/>
  <c r="P127" i="28"/>
  <c r="P127" i="33" s="1"/>
  <c r="O95" i="33"/>
  <c r="N95" i="33"/>
  <c r="M95" i="33"/>
  <c r="I186" i="33"/>
  <c r="T186" i="33" s="1"/>
  <c r="W186" i="33" s="1"/>
  <c r="P186" i="28"/>
  <c r="P186" i="33" s="1"/>
  <c r="I46" i="33"/>
  <c r="T46" i="33" s="1"/>
  <c r="W46" i="33" s="1"/>
  <c r="P46" i="28"/>
  <c r="P46" i="33" s="1"/>
  <c r="O36" i="33"/>
  <c r="N36" i="33"/>
  <c r="M36" i="33"/>
  <c r="I10" i="33"/>
  <c r="P10" i="28"/>
  <c r="P10" i="33" s="1"/>
  <c r="O33" i="33"/>
  <c r="N33" i="33"/>
  <c r="M33" i="33"/>
  <c r="I104" i="33"/>
  <c r="T104" i="33" s="1"/>
  <c r="W104" i="33" s="1"/>
  <c r="P104" i="28"/>
  <c r="P104" i="33" s="1"/>
  <c r="I20" i="33"/>
  <c r="T20" i="33" s="1"/>
  <c r="W20" i="33" s="1"/>
  <c r="P20" i="28"/>
  <c r="P20" i="33" s="1"/>
  <c r="I130" i="33"/>
  <c r="T130" i="33" s="1"/>
  <c r="W130" i="33" s="1"/>
  <c r="P130" i="28"/>
  <c r="P130" i="33" s="1"/>
  <c r="O96" i="33"/>
  <c r="N96" i="33"/>
  <c r="M96" i="33"/>
  <c r="M46" i="33"/>
  <c r="O46" i="33"/>
  <c r="N46" i="33"/>
  <c r="I124" i="33"/>
  <c r="T124" i="33" s="1"/>
  <c r="W124" i="33" s="1"/>
  <c r="P124" i="28"/>
  <c r="P124" i="33" s="1"/>
  <c r="O12" i="33"/>
  <c r="N12" i="33"/>
  <c r="M12" i="33"/>
  <c r="I139" i="33"/>
  <c r="T139" i="33" s="1"/>
  <c r="P139" i="28"/>
  <c r="P139" i="33" s="1"/>
  <c r="I114" i="33"/>
  <c r="T114" i="33" s="1"/>
  <c r="P114" i="28"/>
  <c r="P114" i="33" s="1"/>
  <c r="O88" i="33"/>
  <c r="M88" i="33"/>
  <c r="N88" i="33"/>
  <c r="I57" i="33"/>
  <c r="T57" i="33" s="1"/>
  <c r="W57" i="33" s="1"/>
  <c r="P57" i="28"/>
  <c r="P57" i="33" s="1"/>
  <c r="O20" i="33"/>
  <c r="N20" i="33"/>
  <c r="M20" i="33"/>
  <c r="O334" i="33"/>
  <c r="N334" i="33"/>
  <c r="M334" i="33"/>
  <c r="I54" i="33"/>
  <c r="T54" i="33" s="1"/>
  <c r="W54" i="33" s="1"/>
  <c r="P54" i="28"/>
  <c r="P54" i="33" s="1"/>
  <c r="W8" i="33" l="1"/>
  <c r="C82" i="21"/>
  <c r="W323" i="33"/>
  <c r="W338" i="33"/>
  <c r="W314" i="33"/>
  <c r="W36" i="33"/>
  <c r="W166" i="33"/>
  <c r="W227" i="33"/>
  <c r="W25" i="33"/>
  <c r="W151" i="33"/>
  <c r="W476" i="33"/>
  <c r="W446" i="33"/>
  <c r="W503" i="33"/>
  <c r="W464" i="33"/>
  <c r="W450" i="33"/>
  <c r="W73" i="33"/>
  <c r="W436" i="33"/>
  <c r="W495" i="33"/>
  <c r="W494" i="33"/>
  <c r="W418" i="33"/>
  <c r="W487" i="33"/>
  <c r="W191" i="33"/>
  <c r="W242" i="33"/>
  <c r="W390" i="33"/>
  <c r="W326" i="33"/>
  <c r="W459" i="33"/>
  <c r="W243" i="33"/>
  <c r="W374" i="33"/>
  <c r="W287" i="33"/>
  <c r="W193" i="33"/>
  <c r="W333" i="33"/>
  <c r="W473" i="33"/>
  <c r="W201" i="33"/>
  <c r="W489" i="33"/>
  <c r="W85" i="33"/>
  <c r="W173" i="33"/>
  <c r="W113" i="33"/>
  <c r="W133" i="33"/>
  <c r="W465" i="33"/>
  <c r="W281" i="33"/>
  <c r="C78" i="21"/>
  <c r="E68" i="21"/>
  <c r="C91" i="21"/>
  <c r="C85" i="21"/>
  <c r="E62" i="21"/>
  <c r="W114" i="33"/>
  <c r="W358" i="33"/>
  <c r="W102" i="33"/>
  <c r="W504" i="33"/>
  <c r="W33" i="33"/>
  <c r="W178" i="33"/>
  <c r="W299" i="33"/>
  <c r="W482" i="33"/>
  <c r="W302" i="33"/>
  <c r="W412" i="33"/>
  <c r="W444" i="33"/>
  <c r="W366" i="33"/>
  <c r="W39" i="33"/>
  <c r="W332" i="33"/>
  <c r="W254" i="33"/>
  <c r="W158" i="33"/>
  <c r="W427" i="33"/>
  <c r="W426" i="33"/>
  <c r="W88" i="33"/>
  <c r="W19" i="33"/>
  <c r="W222" i="33"/>
  <c r="W474" i="33"/>
  <c r="W291" i="33"/>
  <c r="W131" i="33"/>
  <c r="W150" i="33"/>
  <c r="W355" i="33"/>
  <c r="W392" i="33"/>
  <c r="W49" i="33"/>
  <c r="W50" i="33"/>
  <c r="W309" i="33"/>
  <c r="W139" i="33"/>
  <c r="W142" i="33"/>
  <c r="W491" i="33"/>
  <c r="W175" i="33"/>
  <c r="W463" i="33"/>
  <c r="W62" i="33"/>
  <c r="W60" i="33"/>
  <c r="W320" i="33"/>
  <c r="W371" i="33"/>
  <c r="W467" i="33"/>
  <c r="W346" i="33"/>
  <c r="W279" i="33"/>
  <c r="W430" i="33"/>
  <c r="W122" i="33"/>
  <c r="W123" i="33"/>
  <c r="W295" i="33"/>
  <c r="W318" i="33"/>
  <c r="W78" i="33"/>
  <c r="W190" i="33"/>
  <c r="W275" i="33"/>
  <c r="W315" i="33"/>
  <c r="W492" i="33"/>
  <c r="W499" i="33"/>
  <c r="W52" i="33"/>
  <c r="W240" i="33"/>
  <c r="W258" i="33"/>
  <c r="W462" i="33"/>
  <c r="W28" i="33"/>
  <c r="W105" i="33"/>
  <c r="W182" i="33"/>
  <c r="W364" i="33"/>
  <c r="W387" i="33"/>
  <c r="W31" i="33"/>
  <c r="W127" i="33"/>
  <c r="W174" i="33"/>
  <c r="W498" i="33"/>
  <c r="W29" i="33"/>
  <c r="W263" i="33"/>
  <c r="W138" i="33"/>
  <c r="W38" i="33"/>
  <c r="W95" i="33"/>
  <c r="W167" i="33"/>
  <c r="W403" i="33"/>
  <c r="W282" i="33"/>
  <c r="W440" i="33"/>
  <c r="W327" i="33"/>
  <c r="W267" i="33"/>
  <c r="W134" i="33"/>
  <c r="W45" i="33"/>
  <c r="W44" i="33"/>
  <c r="W94" i="33"/>
  <c r="W348" i="33"/>
  <c r="W363" i="33"/>
  <c r="W298" i="33"/>
  <c r="W480" i="33"/>
  <c r="W30" i="33"/>
  <c r="W87" i="33"/>
  <c r="W274" i="33"/>
  <c r="W22" i="33"/>
  <c r="W396" i="33"/>
  <c r="W419" i="33"/>
  <c r="W170" i="33"/>
  <c r="W438" i="33"/>
  <c r="W86" i="33"/>
  <c r="W214" i="33"/>
  <c r="W259" i="33"/>
  <c r="W472" i="33"/>
  <c r="W183" i="33"/>
  <c r="W466" i="33"/>
  <c r="W245" i="33"/>
  <c r="W288" i="33"/>
  <c r="W380" i="33"/>
  <c r="W435" i="33"/>
  <c r="W378" i="33"/>
  <c r="W471" i="33"/>
  <c r="W64" i="33"/>
  <c r="W422" i="33"/>
  <c r="W308" i="33"/>
  <c r="W335" i="33"/>
  <c r="W452" i="33"/>
  <c r="W110" i="33"/>
  <c r="W395" i="33"/>
  <c r="W362" i="33"/>
  <c r="W97" i="33"/>
  <c r="W384" i="33"/>
  <c r="W199" i="33"/>
  <c r="W324" i="33"/>
  <c r="W126" i="33"/>
  <c r="W428" i="33"/>
  <c r="W331" i="33"/>
  <c r="W448" i="33"/>
  <c r="W454" i="33"/>
  <c r="W81" i="33"/>
  <c r="W283" i="33"/>
  <c r="W37" i="33"/>
  <c r="W457" i="33"/>
  <c r="T13" i="33"/>
  <c r="E58" i="21"/>
  <c r="C81" i="21"/>
  <c r="J34" i="21"/>
  <c r="D24" i="21" s="1"/>
  <c r="D58" i="21"/>
  <c r="D57" i="21" s="1"/>
  <c r="I34" i="21"/>
  <c r="C83" i="21"/>
  <c r="E60" i="21"/>
  <c r="C58" i="21"/>
  <c r="C57" i="21" s="1"/>
  <c r="H34" i="21"/>
  <c r="C24" i="21" s="1"/>
  <c r="C54" i="21"/>
  <c r="C23" i="21"/>
  <c r="E56" i="21"/>
  <c r="E54" i="21" s="1"/>
  <c r="C79" i="21"/>
  <c r="J31" i="21"/>
  <c r="D56" i="21"/>
  <c r="D54" i="21" s="1"/>
  <c r="I31" i="21"/>
  <c r="E26" i="21"/>
  <c r="E25" i="21"/>
  <c r="P15" i="33"/>
  <c r="W15" i="33" s="1"/>
  <c r="P6" i="28"/>
  <c r="T12" i="33"/>
  <c r="T10" i="33"/>
  <c r="W10" i="33" s="1"/>
  <c r="G21" i="20"/>
  <c r="G20" i="20" s="1"/>
  <c r="G36" i="20" s="1"/>
  <c r="P13" i="33"/>
  <c r="G22" i="20"/>
  <c r="T11" i="33"/>
  <c r="W11" i="33" s="1"/>
  <c r="T9" i="33"/>
  <c r="W9" i="33" s="1"/>
  <c r="P12" i="33"/>
  <c r="G23" i="20"/>
  <c r="P507" i="28"/>
  <c r="W12" i="33" l="1"/>
  <c r="W13" i="33"/>
  <c r="I50" i="21"/>
  <c r="D73" i="21"/>
  <c r="C73" i="21"/>
  <c r="E57" i="21"/>
  <c r="E73" i="21" s="1"/>
  <c r="E24" i="21"/>
  <c r="H50" i="21"/>
  <c r="T6" i="33"/>
  <c r="J50" i="21"/>
  <c r="D23" i="21"/>
  <c r="E23" i="21" s="1"/>
  <c r="C77" i="21"/>
  <c r="T507" i="33"/>
  <c r="D18" i="20" l="1"/>
  <c r="D21" i="20" s="1"/>
  <c r="C27" i="21"/>
  <c r="W507" i="33" l="1"/>
  <c r="C80" i="21" l="1"/>
  <c r="C96" i="21" s="1"/>
  <c r="D27" i="21" l="1"/>
  <c r="E27" i="21"/>
</calcChain>
</file>

<file path=xl/sharedStrings.xml><?xml version="1.0" encoding="utf-8"?>
<sst xmlns="http://schemas.openxmlformats.org/spreadsheetml/2006/main" count="720" uniqueCount="362">
  <si>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</si>
  <si>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</si>
  <si>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</si>
  <si>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</si>
  <si>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</si>
  <si>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</si>
  <si>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</si>
  <si>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</si>
  <si>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</si>
  <si>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</si>
  <si>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</si>
  <si>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</si>
  <si>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</si>
  <si>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</si>
  <si>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</si>
  <si>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</si>
  <si>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</si>
  <si>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</si>
  <si>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</si>
  <si>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</si>
  <si>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</si>
  <si>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</si>
  <si>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</si>
  <si>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</si>
  <si>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</si>
  <si>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</si>
  <si>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</si>
  <si>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éligible retenu</t>
  </si>
  <si>
    <t>Montant éligible</t>
  </si>
  <si>
    <t>Montant écarté</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</si>
  <si>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</si>
  <si>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</si>
  <si>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</si>
  <si>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</si>
  <si>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</si>
  <si>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</si>
  <si>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</si>
  <si>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</si>
  <si>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</si>
  <si>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</si>
  <si>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</si>
  <si>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</si>
  <si>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</si>
  <si>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</si>
  <si>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</si>
  <si>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</si>
  <si>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</si>
  <si>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</si>
  <si>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</si>
  <si>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</si>
  <si>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</si>
  <si>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</si>
  <si>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</si>
  <si>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</si>
  <si>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</si>
  <si>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</si>
  <si>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</si>
  <si>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</si>
  <si>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</si>
  <si>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</si>
  <si>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</si>
  <si>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</si>
  <si>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</si>
  <si>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</si>
  <si>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</si>
  <si>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</si>
  <si>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</si>
  <si>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</si>
  <si>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</si>
  <si>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</si>
  <si>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</si>
  <si>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</si>
  <si>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</si>
  <si>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</si>
  <si>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</si>
  <si>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</si>
  <si>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</si>
  <si>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</si>
  <si>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</si>
  <si>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</si>
  <si>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</si>
  <si>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</si>
  <si>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</si>
  <si>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</si>
  <si>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</si>
  <si>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</si>
  <si>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</si>
  <si>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</si>
  <si>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</si>
  <si>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</si>
  <si>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</si>
  <si>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</si>
  <si>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</si>
  <si>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</si>
  <si>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</si>
  <si>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</si>
  <si>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</si>
  <si>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</si>
  <si>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</si>
  <si>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</si>
  <si>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</si>
  <si>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</si>
  <si>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</si>
  <si>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</si>
  <si>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</si>
  <si>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</si>
  <si>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</si>
  <si>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</si>
  <si>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</si>
  <si>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</si>
  <si>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</si>
  <si>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</si>
  <si>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</si>
  <si>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</si>
  <si>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</si>
  <si>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</si>
  <si>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</si>
  <si>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</si>
  <si>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</si>
  <si>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</si>
  <si>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</si>
  <si>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</si>
  <si>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</si>
  <si>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</si>
  <si>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</si>
  <si>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</si>
  <si>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</si>
  <si>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</si>
  <si>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</si>
  <si>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</si>
  <si>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</si>
  <si>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</si>
  <si>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</si>
  <si>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</si>
  <si>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</si>
  <si>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</si>
  <si>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</si>
  <si>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</si>
  <si>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</si>
  <si>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</si>
  <si>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</si>
  <si>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</si>
  <si>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</si>
  <si>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</si>
  <si>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</si>
  <si>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</si>
  <si>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</si>
  <si>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</si>
  <si>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</si>
  <si>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</si>
  <si>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</si>
  <si>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</si>
  <si>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</si>
  <si>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</si>
  <si>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</si>
  <si>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</si>
  <si>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</si>
  <si>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</si>
  <si>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</si>
  <si>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</si>
  <si>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</si>
  <si>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</si>
  <si>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</si>
  <si>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</si>
  <si>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</si>
  <si>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</si>
  <si>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</si>
  <si>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</si>
  <si>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</si>
  <si>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</si>
  <si>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</si>
  <si>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</si>
  <si>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</si>
  <si>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</si>
  <si>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</si>
  <si>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</si>
  <si>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</si>
  <si>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</si>
  <si>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</si>
  <si>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</si>
  <si>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</si>
  <si>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</si>
  <si>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</si>
  <si>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</si>
  <si>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</si>
  <si>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</si>
  <si>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</si>
  <si>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</si>
  <si>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</si>
  <si>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</si>
  <si>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</si>
  <si>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</si>
  <si>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</si>
  <si>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</si>
  <si>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</si>
  <si>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</si>
  <si>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</si>
  <si>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</si>
  <si>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</si>
  <si>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</si>
  <si>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</si>
  <si>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</si>
  <si>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</si>
  <si>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</si>
  <si>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</si>
  <si>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</si>
  <si>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</si>
  <si>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</si>
  <si>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</si>
  <si>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</si>
  <si>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</si>
  <si>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</si>
  <si>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</si>
  <si>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Montant éligible retenu après règle de plafond</t>
  </si>
  <si>
    <t>Nom du GAL</t>
  </si>
  <si>
    <t>GAL Ouest-Grand Sud</t>
  </si>
  <si>
    <t xml:space="preserve">GAL Nord et Centre de Mayotte </t>
  </si>
  <si>
    <t>GAL Est Mahorais</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</si>
  <si>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</si>
  <si>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</si>
  <si>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</si>
  <si>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</si>
  <si>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</si>
  <si>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</si>
  <si>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</si>
  <si>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</si>
  <si>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</si>
  <si>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</si>
  <si>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</si>
  <si>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</si>
  <si>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</si>
  <si>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</si>
  <si>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</si>
  <si>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</si>
  <si>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</si>
  <si>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</si>
  <si>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</si>
  <si>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</si>
  <si>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</si>
  <si>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</si>
  <si>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</si>
  <si>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40 000 €</t>
  </si>
  <si>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</si>
  <si>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</si>
  <si>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</si>
  <si>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</si>
  <si>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</si>
  <si>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</si>
  <si>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</si>
  <si>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</si>
  <si>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</si>
  <si>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Budget formation</t>
  </si>
  <si>
    <t>Plafonds par Niveaux d'étude - Poste</t>
  </si>
  <si>
    <t>FEADER 2023-2027 MAYOTTE
Fiche Intervention 77.05.01 - Coopération et soutien à la stratégie locale de développement</t>
  </si>
  <si>
    <t>Chargé de mission</t>
  </si>
  <si>
    <t>Coordinateur / chef de projet</t>
  </si>
  <si>
    <t>50 000 €</t>
  </si>
  <si>
    <t>Travaux de construction, aménagement, rénovation de biens immeubles</t>
  </si>
  <si>
    <t>Location d’espaces et d’équipements</t>
  </si>
  <si>
    <t>Bénévolat</t>
  </si>
  <si>
    <t>Contribution en nature de type biens et services</t>
  </si>
  <si>
    <t>Dépenses sur frais de salaires</t>
  </si>
  <si>
    <t/>
  </si>
  <si>
    <t>Veuillez saisir le nom de la fiche action dans laquelle votre projet s'inscrit</t>
  </si>
  <si>
    <t>GAL dont dépend le projet</t>
  </si>
  <si>
    <t>Nom de la fiche action dans laquelle le projet s'inscrit</t>
  </si>
  <si>
    <t>fiche action ouest</t>
  </si>
  <si>
    <t>fiche action nord</t>
  </si>
  <si>
    <t>fiche action est</t>
  </si>
  <si>
    <t>Valorisation et attractivité du patrimoine</t>
  </si>
  <si>
    <t>Accessibilité, cadre de vie et besoins vitaux</t>
  </si>
  <si>
    <t>Formation, compétences et structuration</t>
  </si>
  <si>
    <t>Préservation de l’environnement</t>
  </si>
  <si>
    <t>Coopération</t>
  </si>
  <si>
    <t>Animation et fonctionnement du GAL</t>
  </si>
  <si>
    <t>Environnement et développement durable</t>
  </si>
  <si>
    <t>Économie, emploi et tourisme</t>
  </si>
  <si>
    <t>Cadre de vie et service de proximité</t>
  </si>
  <si>
    <t>Merci de saisir au préalable le GAL dont vous dépendez.</t>
  </si>
  <si>
    <t>Aller - Retour Mayotte - La Réunion / Pays de l’Océan Indien</t>
  </si>
  <si>
    <t>ÉCONOMIE LOCALE</t>
  </si>
  <si>
    <t>ATTRACTIVITÉ DU TERRITOIRE, TOURISME ET SPORT</t>
  </si>
  <si>
    <t>CULTURE, PATRIMOINE ET VIE EN SOCIÉTÉ</t>
  </si>
  <si>
    <t>ENVIRONNEMENT ET DÉVELOPPEMENT DURABLE</t>
  </si>
  <si>
    <t>COOPÉRATION</t>
  </si>
  <si>
    <t>35 000 €</t>
  </si>
  <si>
    <t>Version 2 de la fiche de synthèse des dépenses 77.05.01 (10/04/2025)</t>
  </si>
  <si>
    <t>Dépenses sur factures</t>
  </si>
  <si>
    <t>Remboursement des dépenses sur la base des factures acquittées.</t>
  </si>
  <si>
    <t>N°dossier SAFRAN</t>
  </si>
  <si>
    <t xml:space="preserve">Objet Demande de Paiement </t>
  </si>
  <si>
    <t xml:space="preserve">Solde </t>
  </si>
  <si>
    <t>Synthèse des montants présentées à la demande de paiement</t>
  </si>
  <si>
    <t>Message informatif DP_Instruction factures SI</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</si>
  <si>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</si>
  <si>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</si>
  <si>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</si>
  <si>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</si>
  <si>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</si>
  <si>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Valider l'instruction de la ligne de dépense</t>
  </si>
  <si>
    <t xml:space="preserve">Objet demande de paiement </t>
  </si>
  <si>
    <t>Acompte 1</t>
  </si>
  <si>
    <t>Acompte 2</t>
  </si>
  <si>
    <t>Acompte 3</t>
  </si>
  <si>
    <t>Acompte 4</t>
  </si>
  <si>
    <t>Acompte 5</t>
  </si>
  <si>
    <t>Acompte 6</t>
  </si>
  <si>
    <t>Acompte 7</t>
  </si>
  <si>
    <t>Acompte 8</t>
  </si>
  <si>
    <t>Acompte 9</t>
  </si>
  <si>
    <t>Acompte 10</t>
  </si>
  <si>
    <t xml:space="preserve">Vérification date </t>
  </si>
  <si>
    <t>OK</t>
  </si>
  <si>
    <t>KO</t>
  </si>
  <si>
    <t>Ex: Bulletin de paie,...</t>
  </si>
  <si>
    <r>
      <t xml:space="preserve">Date de début </t>
    </r>
    <r>
      <rPr>
        <b/>
        <sz val="11"/>
        <color rgb="FFFF0000"/>
        <rFont val="Calibri"/>
        <family val="2"/>
        <scheme val="minor"/>
      </rPr>
      <t>*</t>
    </r>
  </si>
  <si>
    <t>Date de début de l'intervention</t>
  </si>
  <si>
    <r>
      <t xml:space="preserve">Date de fin </t>
    </r>
    <r>
      <rPr>
        <b/>
        <sz val="11"/>
        <color rgb="FFFF0000"/>
        <rFont val="Calibri"/>
        <family val="2"/>
        <scheme val="minor"/>
      </rPr>
      <t>*</t>
    </r>
  </si>
  <si>
    <t>Date de fin de l'intervention</t>
  </si>
  <si>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</si>
  <si>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</si>
  <si>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 xml:space="preserve">Les dépenses sur rémunérations sont calculées sur une base unique de 1607 heures par an. </t>
  </si>
  <si>
    <t>paie</t>
  </si>
  <si>
    <t>Nombre de kilomètres total réalisés</t>
  </si>
  <si>
    <t>(Demandé uniquement pour les frais de déplacement)
Merci de renseigner le nombre de kilomètre total de l'intervention</t>
  </si>
  <si>
    <t>(information présente sur le justificatif joint.
Ex: note de frais,...)</t>
  </si>
  <si>
    <t xml:space="preserve">Unité </t>
  </si>
  <si>
    <t xml:space="preserve">note de frais </t>
  </si>
  <si>
    <r>
      <t>Date d'émission</t>
    </r>
    <r>
      <rPr>
        <b/>
        <sz val="11"/>
        <color rgb="FFFF0000"/>
        <rFont val="Calibri"/>
        <family val="2"/>
        <scheme val="minor"/>
      </rPr>
      <t>*</t>
    </r>
  </si>
  <si>
    <r>
      <t xml:space="preserve">Date d'acquittement </t>
    </r>
    <r>
      <rPr>
        <b/>
        <sz val="11"/>
        <color rgb="FFFF0000"/>
        <rFont val="Calibri"/>
        <family val="2"/>
        <scheme val="minor"/>
      </rPr>
      <t>*</t>
    </r>
  </si>
  <si>
    <t>Date d'émission du justificatif</t>
  </si>
  <si>
    <t>Date d'acquittement du justificatif</t>
  </si>
  <si>
    <t>(Rappel du plafond en vigueur pour ce type de dépenses)</t>
  </si>
  <si>
    <r>
      <t xml:space="preserve">Montant HT
présenté </t>
    </r>
    <r>
      <rPr>
        <b/>
        <sz val="11"/>
        <color rgb="FFFF0000"/>
        <rFont val="Calibri"/>
        <family val="2"/>
        <scheme val="minor"/>
      </rPr>
      <t>*</t>
    </r>
  </si>
  <si>
    <t>(montant hors taxes de la facture, en euros)</t>
  </si>
  <si>
    <t>Ex: Bulletin de paie,…</t>
  </si>
  <si>
    <r>
      <t xml:space="preserve">Contrôle
Date </t>
    </r>
    <r>
      <rPr>
        <b/>
        <sz val="11"/>
        <color rgb="FFFF0000"/>
        <rFont val="Calibri"/>
        <family val="2"/>
        <scheme val="minor"/>
      </rPr>
      <t>*</t>
    </r>
  </si>
  <si>
    <t xml:space="preserve">Date de début </t>
  </si>
  <si>
    <t xml:space="preserve">Date de fin </t>
  </si>
  <si>
    <t xml:space="preserve">Message informatif </t>
  </si>
  <si>
    <t>CRTL</t>
  </si>
  <si>
    <t>PAIE 01</t>
  </si>
  <si>
    <r>
      <t xml:space="preserve">Date d'émission </t>
    </r>
    <r>
      <rPr>
        <b/>
        <sz val="11"/>
        <color rgb="FFFF0000"/>
        <rFont val="Calibri"/>
        <family val="2"/>
        <scheme val="minor"/>
      </rPr>
      <t>*</t>
    </r>
  </si>
  <si>
    <t>Message informatif</t>
  </si>
  <si>
    <t>CTRL</t>
  </si>
  <si>
    <t>(information présente sur le justificatif joint.
Ex: numéro de facture,...)</t>
  </si>
  <si>
    <t>20240223-0001</t>
  </si>
  <si>
    <t>(nature de la dépense indiquée sur le justificatif de dépense.
Ex : désignation de l'article, de l'objet…)</t>
  </si>
  <si>
    <t>(nom de l'entreprise, de la structure émettrice du justificatif)</t>
  </si>
  <si>
    <r>
      <t xml:space="preserve">Dénomination du fournisseur </t>
    </r>
    <r>
      <rPr>
        <b/>
        <sz val="11"/>
        <color rgb="FFFF0000"/>
        <rFont val="Calibri"/>
        <family val="2"/>
        <scheme val="minor"/>
      </rPr>
      <t>*</t>
    </r>
  </si>
  <si>
    <r>
      <t>Montant HT
présenté</t>
    </r>
    <r>
      <rPr>
        <b/>
        <sz val="11"/>
        <color rgb="FFFF0000"/>
        <rFont val="Calibri"/>
        <family val="2"/>
        <scheme val="minor"/>
      </rPr>
      <t xml:space="preserve"> *</t>
    </r>
  </si>
  <si>
    <t xml:space="preserve">Demande de Paiement </t>
  </si>
  <si>
    <t xml:space="preserve">Contrôle Bloquant </t>
  </si>
  <si>
    <t xml:space="preserve">Montant présenté cumulé </t>
  </si>
  <si>
    <t xml:space="preserve">Montant éligible </t>
  </si>
  <si>
    <t>Montant éligible retenu cumulé</t>
  </si>
  <si>
    <t>Tableau synthèse des dépenses de la DP précédente</t>
  </si>
  <si>
    <t>Synthèse dépenses en cumulé (tableau à copier dans la DP suivante)</t>
  </si>
  <si>
    <t>Montant de la DP en cours</t>
  </si>
  <si>
    <t xml:space="preserve">
Les "autres frais" regroupent toutes les dépenses qui ne nécessitent pas de modalités de calcul particulières. Ces frais peuvent inclure :
- Les frais de mission et formation  
- Les frais de communication  
- Les frais de prestations de service ou intellectuelles  
- Les frais d’acquisition ou de location de matériel et équipement neuf et d’occasion  
- Les travaux de construction, aménagement, rénovation de biens immeubles  
- La location d’espaces et d’équipements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</si>
  <si>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t xml:space="preserve">Veuillez choisir le GAL dont vous dépendez </t>
  </si>
  <si>
    <t>Frais d’utilisation des locaux professionnels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</si>
</sst>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i/>
      <sz val="10"/>
      <color rgb="FF0070C0"/>
      <name val="Calibri"/>
      <family val="2"/>
      <scheme val="minor"/>
    </font>
    <font>
      <sz val="10"/>
      <color theme="1"/>
      <name val="Calibri"/>
      <family val="2"/>
      <scheme val="minor"/>
    </font>
    <font>
      <sz val="11"/>
      <color rgb="FF000000"/>
      <name val="Calibri"/>
      <family val="2"/>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u/>
      <sz val="12"/>
      <color rgb="FF0070C0"/>
      <name val="Calibri"/>
      <family val="2"/>
      <scheme val="minor"/>
    </font>
    <font>
      <b/>
      <sz val="10"/>
      <color rgb="FF0070C0"/>
      <name val="Calibri"/>
      <family val="2"/>
      <scheme val="minor"/>
    </font>
    <font>
      <i/>
      <sz val="8"/>
      <color rgb="FF0070C0"/>
      <name val="Calibri"/>
      <family val="2"/>
      <scheme val="minor"/>
    </font>
    <font>
      <b/>
      <sz val="16"/>
      <color rgb="FFFF0000"/>
      <name val="Calibri"/>
      <family val="2"/>
      <scheme val="minor"/>
    </font>
    <font>
      <i/>
      <sz val="8"/>
      <name val="Calibri"/>
      <family val="2"/>
      <scheme val="minor"/>
    </font>
    <font>
      <b/>
      <sz val="14"/>
      <color theme="1"/>
      <name val="Calibri"/>
      <family val="2"/>
      <scheme val="minor"/>
    </font>
  </fonts>
  <fills count="5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2" tint="-0.49998474074526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0"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0" fillId="12" borderId="2">
      <alignment horizontal="center"/>
      <protection hidden="1"/>
    </xf>
    <xf numFmtId="0" fontId="20" fillId="13" borderId="2">
      <alignment horizontal="center"/>
      <protection hidden="1"/>
    </xf>
    <xf numFmtId="44" fontId="1" fillId="0" borderId="0" applyFont="0" applyFill="0" applyBorder="0" applyAlignment="0" applyProtection="0"/>
    <xf numFmtId="0" fontId="36"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3" fillId="0" borderId="82" applyNumberFormat="0" applyFill="0" applyAlignment="0" applyProtection="0"/>
    <xf numFmtId="0" fontId="54" fillId="0" borderId="83" applyNumberFormat="0" applyFill="0" applyAlignment="0" applyProtection="0"/>
    <xf numFmtId="0" fontId="55" fillId="0" borderId="84" applyNumberFormat="0" applyFill="0" applyAlignment="0" applyProtection="0"/>
    <xf numFmtId="0" fontId="55" fillId="0" borderId="0" applyNumberFormat="0" applyFill="0" applyBorder="0" applyAlignment="0" applyProtection="0"/>
    <xf numFmtId="0" fontId="6" fillId="3" borderId="0" applyNumberFormat="0" applyBorder="0" applyAlignment="0" applyProtection="0"/>
    <xf numFmtId="0" fontId="56" fillId="19" borderId="0" applyNumberFormat="0" applyBorder="0" applyAlignment="0" applyProtection="0"/>
    <xf numFmtId="0" fontId="57" fillId="21" borderId="85" applyNumberFormat="0" applyAlignment="0" applyProtection="0"/>
    <xf numFmtId="0" fontId="58" fillId="22" borderId="86" applyNumberFormat="0" applyAlignment="0" applyProtection="0"/>
    <xf numFmtId="0" fontId="59" fillId="22" borderId="85" applyNumberFormat="0" applyAlignment="0" applyProtection="0"/>
    <xf numFmtId="0" fontId="60" fillId="0" borderId="87" applyNumberFormat="0" applyFill="0" applyAlignment="0" applyProtection="0"/>
    <xf numFmtId="0" fontId="16" fillId="23" borderId="88" applyNumberFormat="0" applyAlignment="0" applyProtection="0"/>
    <xf numFmtId="0" fontId="31" fillId="0" borderId="0" applyNumberFormat="0" applyFill="0" applyBorder="0" applyAlignment="0" applyProtection="0"/>
    <xf numFmtId="0" fontId="1" fillId="24" borderId="89" applyNumberFormat="0" applyFont="0" applyAlignment="0" applyProtection="0"/>
    <xf numFmtId="0" fontId="61" fillId="0" borderId="0" applyNumberFormat="0" applyFill="0" applyBorder="0" applyAlignment="0" applyProtection="0"/>
    <xf numFmtId="0" fontId="2" fillId="0" borderId="90" applyNumberFormat="0" applyFill="0" applyAlignment="0" applyProtection="0"/>
    <xf numFmtId="0" fontId="6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2"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2"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2"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4" fillId="20" borderId="0" applyNumberFormat="0" applyBorder="0" applyAlignment="0" applyProtection="0"/>
    <xf numFmtId="0" fontId="62" fillId="28" borderId="0" applyNumberFormat="0" applyBorder="0" applyAlignment="0" applyProtection="0"/>
    <xf numFmtId="0" fontId="62" fillId="32" borderId="0" applyNumberFormat="0" applyBorder="0" applyAlignment="0" applyProtection="0"/>
    <xf numFmtId="0" fontId="62" fillId="36" borderId="0" applyNumberFormat="0" applyBorder="0" applyAlignment="0" applyProtection="0"/>
    <xf numFmtId="0" fontId="62" fillId="40" borderId="0" applyNumberFormat="0" applyBorder="0" applyAlignment="0" applyProtection="0"/>
    <xf numFmtId="0" fontId="62" fillId="44" borderId="0" applyNumberFormat="0" applyBorder="0" applyAlignment="0" applyProtection="0"/>
    <xf numFmtId="0" fontId="62" fillId="48" borderId="0" applyNumberFormat="0" applyBorder="0" applyAlignment="0" applyProtection="0"/>
    <xf numFmtId="0" fontId="52" fillId="0" borderId="0" applyNumberFormat="0" applyFill="0" applyBorder="0" applyAlignment="0" applyProtection="0"/>
    <xf numFmtId="0" fontId="1" fillId="0" borderId="0"/>
  </cellStyleXfs>
  <cellXfs count="576">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2" fillId="2" borderId="0" xfId="0" applyFont="1" applyFill="1" applyAlignment="1" applyProtection="1">
      <alignment vertical="center" wrapText="1"/>
      <protection hidden="1"/>
    </xf>
    <xf numFmtId="0" fontId="0" fillId="2" borderId="0" xfId="0" applyFill="1" applyProtection="1">
      <protection hidden="1"/>
    </xf>
    <xf numFmtId="0" fontId="0" fillId="2" borderId="8" xfId="0" applyFill="1" applyBorder="1" applyProtection="1">
      <protection hidden="1"/>
    </xf>
    <xf numFmtId="0" fontId="12" fillId="4" borderId="36" xfId="0" applyFont="1" applyFill="1" applyBorder="1" applyAlignment="1" applyProtection="1">
      <alignment horizontal="center" vertical="center"/>
      <protection hidden="1"/>
    </xf>
    <xf numFmtId="0" fontId="14" fillId="4" borderId="1" xfId="0" applyFont="1"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protection hidden="1"/>
    </xf>
    <xf numFmtId="44" fontId="14" fillId="4" borderId="1" xfId="51" applyFont="1" applyFill="1" applyBorder="1" applyAlignment="1" applyProtection="1">
      <alignment horizontal="center" vertical="center" wrapText="1"/>
      <protection hidden="1"/>
    </xf>
    <xf numFmtId="49" fontId="27"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3" fillId="2" borderId="0" xfId="0" applyFont="1" applyFill="1" applyProtection="1">
      <protection hidden="1"/>
    </xf>
    <xf numFmtId="44" fontId="33" fillId="9" borderId="19" xfId="0" applyNumberFormat="1" applyFont="1" applyFill="1" applyBorder="1" applyAlignment="1" applyProtection="1">
      <alignment horizontal="center" vertical="center"/>
      <protection hidden="1"/>
    </xf>
    <xf numFmtId="0" fontId="23" fillId="2" borderId="7" xfId="0" applyFont="1" applyFill="1" applyBorder="1" applyProtection="1">
      <protection hidden="1"/>
    </xf>
    <xf numFmtId="44" fontId="14" fillId="4" borderId="52" xfId="51" applyFont="1" applyFill="1" applyBorder="1" applyAlignment="1" applyProtection="1">
      <alignment horizontal="center" vertical="center" wrapText="1"/>
      <protection hidden="1"/>
    </xf>
    <xf numFmtId="0" fontId="33" fillId="2" borderId="7" xfId="0" applyFont="1" applyFill="1" applyBorder="1" applyAlignment="1" applyProtection="1">
      <alignment vertical="center"/>
      <protection hidden="1"/>
    </xf>
    <xf numFmtId="2" fontId="14"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164" fontId="0" fillId="2" borderId="42" xfId="0" applyNumberFormat="1" applyFill="1" applyBorder="1" applyAlignment="1" applyProtection="1">
      <alignment horizontal="center" vertical="center"/>
      <protection locked="0"/>
    </xf>
    <xf numFmtId="0" fontId="4" fillId="2" borderId="0" xfId="0" applyFont="1" applyFill="1" applyAlignment="1" applyProtection="1">
      <alignment vertical="center"/>
      <protection hidden="1"/>
    </xf>
    <xf numFmtId="0" fontId="0" fillId="8" borderId="16" xfId="0"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xf>
    <xf numFmtId="44" fontId="14"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5" fillId="11" borderId="70" xfId="51" applyFont="1" applyFill="1" applyBorder="1" applyProtection="1"/>
    <xf numFmtId="2" fontId="14" fillId="4" borderId="1" xfId="51" applyNumberFormat="1" applyFont="1" applyFill="1" applyBorder="1" applyAlignment="1" applyProtection="1">
      <alignment horizontal="center" vertical="center" wrapText="1"/>
    </xf>
    <xf numFmtId="44" fontId="14" fillId="4" borderId="52"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2" borderId="68" xfId="51" applyFont="1" applyFill="1" applyBorder="1" applyProtection="1"/>
    <xf numFmtId="44" fontId="0" fillId="2" borderId="66" xfId="51" applyFont="1" applyFill="1" applyBorder="1" applyProtection="1"/>
    <xf numFmtId="44" fontId="0" fillId="2" borderId="67" xfId="51" applyFont="1" applyFill="1" applyBorder="1" applyProtection="1"/>
    <xf numFmtId="44" fontId="14" fillId="2" borderId="16" xfId="51" applyFont="1" applyFill="1" applyBorder="1" applyAlignment="1" applyProtection="1">
      <alignment horizontal="center" vertical="center"/>
      <protection locked="0"/>
    </xf>
    <xf numFmtId="44" fontId="14" fillId="2" borderId="22" xfId="51" applyFont="1" applyFill="1" applyBorder="1" applyAlignment="1" applyProtection="1">
      <alignment horizontal="center" vertical="center"/>
      <protection locked="0"/>
    </xf>
    <xf numFmtId="164" fontId="0" fillId="2" borderId="62" xfId="0" applyNumberFormat="1" applyFill="1" applyBorder="1" applyAlignment="1" applyProtection="1">
      <alignment horizontal="center" vertical="center"/>
      <protection locked="0"/>
    </xf>
    <xf numFmtId="44" fontId="35" fillId="11" borderId="20" xfId="51" applyFont="1" applyFill="1" applyBorder="1" applyAlignment="1" applyProtection="1">
      <alignment horizontal="center"/>
    </xf>
    <xf numFmtId="44" fontId="35" fillId="11" borderId="19" xfId="51" applyFont="1" applyFill="1" applyBorder="1" applyProtection="1"/>
    <xf numFmtId="0" fontId="0" fillId="8" borderId="22" xfId="0" applyFill="1" applyBorder="1" applyAlignment="1" applyProtection="1">
      <alignment horizontal="center" vertical="center" wrapText="1"/>
      <protection hidden="1"/>
    </xf>
    <xf numFmtId="2" fontId="0" fillId="2" borderId="22" xfId="51" applyNumberFormat="1" applyFont="1" applyFill="1" applyBorder="1" applyAlignment="1" applyProtection="1">
      <alignment horizontal="center" vertical="center" wrapText="1"/>
      <protection locked="0"/>
    </xf>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44" fontId="0" fillId="8" borderId="76" xfId="51" applyFont="1" applyFill="1" applyBorder="1" applyAlignment="1" applyProtection="1">
      <alignment horizontal="center" vertical="center" wrapText="1"/>
      <protection hidden="1"/>
    </xf>
    <xf numFmtId="0" fontId="14" fillId="4" borderId="35" xfId="0" applyFont="1" applyFill="1" applyBorder="1" applyAlignment="1" applyProtection="1">
      <alignment horizontal="center" vertical="center" wrapText="1"/>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3" fillId="9" borderId="28" xfId="0" applyFont="1" applyFill="1" applyBorder="1" applyAlignment="1" applyProtection="1">
      <alignment horizontal="center" vertical="center"/>
      <protection hidden="1"/>
    </xf>
    <xf numFmtId="44" fontId="33" fillId="9" borderId="70" xfId="0" applyNumberFormat="1" applyFont="1" applyFill="1" applyBorder="1" applyAlignment="1" applyProtection="1">
      <alignment horizontal="center" vertical="center"/>
      <protection hidden="1"/>
    </xf>
    <xf numFmtId="164" fontId="33" fillId="9" borderId="118" xfId="0" applyNumberFormat="1" applyFont="1" applyFill="1" applyBorder="1" applyAlignment="1" applyProtection="1">
      <alignment horizontal="center" vertical="center"/>
      <protection hidden="1"/>
    </xf>
    <xf numFmtId="0" fontId="23" fillId="2" borderId="79" xfId="0" applyFont="1" applyFill="1" applyBorder="1" applyProtection="1">
      <protection hidden="1"/>
    </xf>
    <xf numFmtId="44" fontId="33" fillId="9" borderId="70" xfId="51" applyFont="1" applyFill="1" applyBorder="1" applyAlignment="1" applyProtection="1">
      <alignment horizontal="center" vertical="center"/>
      <protection hidden="1"/>
    </xf>
    <xf numFmtId="0" fontId="14" fillId="8" borderId="22" xfId="0" applyFont="1" applyFill="1" applyBorder="1" applyAlignment="1" applyProtection="1">
      <alignment horizontal="center" vertical="center" wrapText="1"/>
      <protection hidden="1"/>
    </xf>
    <xf numFmtId="44" fontId="14" fillId="4" borderId="26" xfId="51" applyFont="1" applyFill="1" applyBorder="1" applyAlignment="1" applyProtection="1">
      <alignment horizontal="center" vertical="center" wrapText="1"/>
    </xf>
    <xf numFmtId="44" fontId="0" fillId="2" borderId="22" xfId="51" applyFont="1" applyFill="1" applyBorder="1" applyAlignment="1" applyProtection="1">
      <alignment horizontal="right" vertical="center"/>
      <protection locked="0"/>
    </xf>
    <xf numFmtId="0" fontId="0" fillId="2" borderId="0" xfId="0" applyFill="1" applyAlignment="1" applyProtection="1">
      <alignment horizontal="center" vertical="center"/>
    </xf>
    <xf numFmtId="0" fontId="0" fillId="2" borderId="0" xfId="0" applyFill="1" applyAlignment="1" applyProtection="1">
      <alignment vertical="center"/>
    </xf>
    <xf numFmtId="0" fontId="0" fillId="2" borderId="0" xfId="0" applyFill="1" applyProtection="1"/>
    <xf numFmtId="0" fontId="31" fillId="2" borderId="0" xfId="0" applyFont="1" applyFill="1" applyAlignment="1" applyProtection="1">
      <alignment horizontal="center" vertical="center"/>
    </xf>
    <xf numFmtId="0" fontId="0" fillId="2" borderId="0" xfId="0" applyFill="1" applyAlignment="1" applyProtection="1">
      <alignment horizontal="center" vertical="center" wrapText="1"/>
    </xf>
    <xf numFmtId="0" fontId="22" fillId="16" borderId="8" xfId="0" applyFont="1" applyFill="1" applyBorder="1" applyAlignment="1" applyProtection="1">
      <alignment vertical="center"/>
    </xf>
    <xf numFmtId="0" fontId="22" fillId="16" borderId="0" xfId="0" applyFont="1" applyFill="1" applyAlignment="1" applyProtection="1">
      <alignment vertical="center"/>
    </xf>
    <xf numFmtId="0" fontId="42" fillId="16" borderId="0" xfId="0" applyFont="1" applyFill="1" applyAlignment="1" applyProtection="1">
      <alignment horizontal="left" vertical="center"/>
    </xf>
    <xf numFmtId="0" fontId="42" fillId="16" borderId="0" xfId="0" applyFont="1" applyFill="1" applyAlignment="1" applyProtection="1">
      <alignment vertical="center"/>
    </xf>
    <xf numFmtId="0" fontId="65" fillId="16" borderId="0" xfId="52" applyFont="1" applyFill="1" applyBorder="1" applyAlignment="1" applyProtection="1">
      <alignment horizontal="left" vertical="center"/>
    </xf>
    <xf numFmtId="0" fontId="43" fillId="16" borderId="0" xfId="52" applyFont="1" applyFill="1" applyBorder="1" applyAlignment="1" applyProtection="1">
      <alignment horizontal="left" vertical="center"/>
    </xf>
    <xf numFmtId="0" fontId="43" fillId="16" borderId="0" xfId="52" applyFont="1" applyFill="1" applyBorder="1" applyAlignment="1" applyProtection="1">
      <alignment vertical="center"/>
    </xf>
    <xf numFmtId="0" fontId="22" fillId="16" borderId="9" xfId="0" applyFont="1" applyFill="1" applyBorder="1" applyAlignment="1" applyProtection="1">
      <alignment vertical="center"/>
    </xf>
    <xf numFmtId="0" fontId="22" fillId="16" borderId="8" xfId="0" applyFont="1" applyFill="1" applyBorder="1" applyAlignment="1" applyProtection="1">
      <alignment horizontal="center" vertical="center" wrapText="1"/>
    </xf>
    <xf numFmtId="0" fontId="22" fillId="16" borderId="0" xfId="0" applyFont="1" applyFill="1" applyAlignment="1" applyProtection="1">
      <alignment horizontal="center" vertical="center" wrapText="1"/>
    </xf>
    <xf numFmtId="0" fontId="22" fillId="16" borderId="9" xfId="0" applyFont="1" applyFill="1" applyBorder="1" applyAlignment="1" applyProtection="1">
      <alignment horizontal="center" vertical="center" wrapText="1"/>
    </xf>
    <xf numFmtId="0" fontId="38" fillId="16" borderId="8" xfId="0" applyFont="1" applyFill="1" applyBorder="1" applyAlignment="1" applyProtection="1">
      <alignment vertical="center" wrapText="1"/>
    </xf>
    <xf numFmtId="0" fontId="38" fillId="16" borderId="0" xfId="0" applyFont="1" applyFill="1" applyAlignment="1" applyProtection="1">
      <alignment vertical="center" wrapText="1"/>
    </xf>
    <xf numFmtId="0" fontId="38" fillId="16" borderId="9"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0" fontId="25" fillId="2" borderId="0" xfId="0" applyFont="1" applyFill="1" applyAlignment="1" applyProtection="1">
      <alignment horizontal="center" vertical="center"/>
    </xf>
    <xf numFmtId="0" fontId="25" fillId="2" borderId="9" xfId="0" applyFont="1" applyFill="1" applyBorder="1" applyAlignment="1" applyProtection="1">
      <alignment horizontal="center" vertical="center"/>
    </xf>
    <xf numFmtId="0" fontId="0" fillId="2" borderId="8" xfId="0" applyFill="1" applyBorder="1" applyProtection="1"/>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49" fontId="40" fillId="2" borderId="17" xfId="0" applyNumberFormat="1" applyFont="1" applyFill="1" applyBorder="1" applyAlignment="1" applyProtection="1">
      <alignment horizontal="center" vertical="center" wrapText="1"/>
      <protection locked="0" hidden="1"/>
    </xf>
    <xf numFmtId="49" fontId="40" fillId="2" borderId="42" xfId="0" applyNumberFormat="1" applyFont="1" applyFill="1" applyBorder="1" applyAlignment="1" applyProtection="1">
      <alignment horizontal="center" vertical="center" wrapText="1"/>
      <protection locked="0" hidden="1"/>
    </xf>
    <xf numFmtId="49" fontId="40" fillId="2" borderId="41"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8" fontId="0" fillId="2" borderId="16" xfId="51" applyNumberFormat="1" applyFont="1" applyFill="1" applyBorder="1" applyAlignment="1" applyProtection="1">
      <alignment vertical="center"/>
      <protection locked="0" hidden="1"/>
    </xf>
    <xf numFmtId="8" fontId="0" fillId="2" borderId="22" xfId="51" applyNumberFormat="1" applyFont="1" applyFill="1" applyBorder="1" applyAlignment="1" applyProtection="1">
      <alignment vertical="center"/>
      <protection locked="0" hidden="1"/>
    </xf>
    <xf numFmtId="0" fontId="0" fillId="2" borderId="7" xfId="0" applyFill="1" applyBorder="1" applyAlignment="1" applyProtection="1">
      <alignment horizontal="center" vertical="center"/>
    </xf>
    <xf numFmtId="0" fontId="15"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6" fillId="15" borderId="20" xfId="0" applyFont="1" applyFill="1" applyBorder="1" applyAlignment="1" applyProtection="1">
      <alignment horizontal="center" vertical="center" wrapText="1"/>
    </xf>
    <xf numFmtId="0" fontId="16" fillId="15" borderId="18" xfId="0" applyFont="1" applyFill="1" applyBorder="1" applyAlignment="1" applyProtection="1">
      <alignment horizontal="center" vertical="center" wrapText="1"/>
    </xf>
    <xf numFmtId="0" fontId="16"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4"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2" xfId="0" applyNumberFormat="1" applyFill="1" applyBorder="1" applyAlignment="1" applyProtection="1">
      <alignment horizontal="center" vertical="center"/>
    </xf>
    <xf numFmtId="164" fontId="16" fillId="15" borderId="18" xfId="0" applyNumberFormat="1" applyFont="1" applyFill="1" applyBorder="1" applyAlignment="1" applyProtection="1">
      <alignment horizontal="center" vertical="center" wrapText="1"/>
    </xf>
    <xf numFmtId="164" fontId="16" fillId="15" borderId="19" xfId="0" applyNumberFormat="1" applyFont="1" applyFill="1" applyBorder="1" applyAlignment="1" applyProtection="1">
      <alignment horizontal="center" vertical="center" wrapText="1"/>
    </xf>
    <xf numFmtId="0" fontId="2" fillId="2" borderId="0" xfId="0" applyFont="1" applyFill="1" applyAlignment="1" applyProtection="1">
      <alignment horizontal="center" vertical="center" wrapText="1"/>
    </xf>
    <xf numFmtId="0" fontId="26"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4" fillId="11" borderId="27" xfId="0" applyFont="1" applyFill="1" applyBorder="1" applyAlignment="1" applyProtection="1">
      <alignment horizontal="center" vertical="center" wrapText="1"/>
    </xf>
    <xf numFmtId="0" fontId="45" fillId="11" borderId="1" xfId="0" applyFont="1" applyFill="1" applyBorder="1" applyProtection="1"/>
    <xf numFmtId="0" fontId="30" fillId="11" borderId="1" xfId="0" applyFont="1" applyFill="1" applyBorder="1" applyAlignment="1" applyProtection="1">
      <alignment horizontal="center" vertical="center" wrapText="1"/>
    </xf>
    <xf numFmtId="0" fontId="45" fillId="11" borderId="35" xfId="0" applyFont="1" applyFill="1" applyBorder="1" applyAlignment="1" applyProtection="1">
      <alignment wrapText="1"/>
    </xf>
    <xf numFmtId="0" fontId="12" fillId="4" borderId="36"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37"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37"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53"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23" fillId="2" borderId="0" xfId="0" applyFont="1" applyFill="1" applyProtection="1"/>
    <xf numFmtId="0" fontId="23" fillId="2" borderId="0" xfId="0" applyFont="1" applyFill="1" applyBorder="1" applyProtection="1"/>
    <xf numFmtId="164" fontId="33" fillId="11" borderId="118" xfId="0" applyNumberFormat="1" applyFont="1" applyFill="1" applyBorder="1" applyAlignment="1" applyProtection="1">
      <alignment horizontal="center" vertical="center"/>
    </xf>
    <xf numFmtId="164" fontId="35" fillId="0" borderId="0" xfId="0" applyNumberFormat="1" applyFont="1" applyBorder="1" applyProtection="1"/>
    <xf numFmtId="0" fontId="31" fillId="2" borderId="16" xfId="0" applyFont="1" applyFill="1" applyBorder="1" applyAlignment="1" applyProtection="1">
      <alignment horizontal="center" vertical="center"/>
      <protection locked="0"/>
    </xf>
    <xf numFmtId="44" fontId="14" fillId="2" borderId="16" xfId="0" applyNumberFormat="1"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1" fillId="2" borderId="22" xfId="0" applyFont="1" applyFill="1" applyBorder="1" applyAlignment="1" applyProtection="1">
      <alignment horizontal="center" vertical="center"/>
      <protection locked="0"/>
    </xf>
    <xf numFmtId="44" fontId="14" fillId="2" borderId="22" xfId="0" applyNumberFormat="1"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0" fontId="26" fillId="11" borderId="51"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2" fillId="11" borderId="1" xfId="0" applyFont="1" applyFill="1" applyBorder="1" applyProtection="1"/>
    <xf numFmtId="0" fontId="33" fillId="11" borderId="28" xfId="0" applyFont="1" applyFill="1" applyBorder="1" applyAlignment="1" applyProtection="1">
      <alignment horizontal="center" vertical="center"/>
    </xf>
    <xf numFmtId="0" fontId="23" fillId="2" borderId="8" xfId="0" applyFont="1" applyFill="1" applyBorder="1" applyProtection="1"/>
    <xf numFmtId="164" fontId="0" fillId="2" borderId="23" xfId="0" applyNumberFormat="1" applyFill="1" applyBorder="1" applyAlignment="1" applyProtection="1">
      <alignment vertical="center"/>
      <protection locked="0"/>
    </xf>
    <xf numFmtId="0" fontId="44" fillId="11"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0" fillId="17" borderId="50" xfId="0" applyFill="1" applyBorder="1" applyAlignment="1" applyProtection="1">
      <alignment horizontal="center" vertical="center" wrapText="1"/>
    </xf>
    <xf numFmtId="0" fontId="35" fillId="11" borderId="28" xfId="0" applyFont="1" applyFill="1" applyBorder="1" applyAlignment="1" applyProtection="1">
      <alignment horizontal="center"/>
    </xf>
    <xf numFmtId="164" fontId="35" fillId="0" borderId="0" xfId="0" applyNumberFormat="1" applyFont="1" applyProtection="1"/>
    <xf numFmtId="44" fontId="0" fillId="2" borderId="16" xfId="51" applyFont="1" applyFill="1" applyBorder="1" applyAlignment="1" applyProtection="1">
      <alignment vertical="center"/>
      <protection locked="0"/>
    </xf>
    <xf numFmtId="0" fontId="11" fillId="6" borderId="2" xfId="0" applyFont="1" applyFill="1" applyBorder="1" applyAlignment="1" applyProtection="1">
      <alignment horizontal="center" vertical="center"/>
    </xf>
    <xf numFmtId="0" fontId="0" fillId="0" borderId="0" xfId="0" applyProtection="1"/>
    <xf numFmtId="0" fontId="2" fillId="0" borderId="0" xfId="0" applyFont="1" applyProtection="1"/>
    <xf numFmtId="0" fontId="0" fillId="7" borderId="2" xfId="0" applyFill="1" applyBorder="1" applyAlignment="1" applyProtection="1">
      <alignment horizontal="center"/>
    </xf>
    <xf numFmtId="0" fontId="0" fillId="0" borderId="14" xfId="0" applyBorder="1" applyAlignment="1" applyProtection="1">
      <alignment horizontal="left" wrapText="1"/>
    </xf>
    <xf numFmtId="0" fontId="0" fillId="0" borderId="17" xfId="0" applyBorder="1" applyProtection="1"/>
    <xf numFmtId="0" fontId="0" fillId="0" borderId="10" xfId="0" applyBorder="1" applyAlignment="1" applyProtection="1">
      <alignment horizontal="left" wrapText="1"/>
    </xf>
    <xf numFmtId="0" fontId="0" fillId="0" borderId="12" xfId="0" applyBorder="1" applyProtection="1"/>
    <xf numFmtId="0" fontId="0" fillId="0" borderId="7" xfId="0" applyBorder="1" applyProtection="1"/>
    <xf numFmtId="0" fontId="0" fillId="0" borderId="42" xfId="0" applyBorder="1" applyProtection="1"/>
    <xf numFmtId="0" fontId="0" fillId="0" borderId="0" xfId="0" applyAlignment="1" applyProtection="1">
      <alignment horizontal="left" wrapText="1"/>
    </xf>
    <xf numFmtId="0" fontId="2" fillId="7" borderId="2" xfId="0" applyFont="1" applyFill="1" applyBorder="1" applyAlignment="1" applyProtection="1">
      <alignment horizontal="center" wrapText="1"/>
    </xf>
    <xf numFmtId="0" fontId="0" fillId="0" borderId="12" xfId="0" applyBorder="1" applyAlignment="1" applyProtection="1">
      <alignment horizontal="left" wrapText="1"/>
    </xf>
    <xf numFmtId="0" fontId="2" fillId="14" borderId="2" xfId="0" applyFont="1" applyFill="1" applyBorder="1" applyAlignment="1" applyProtection="1">
      <alignment horizontal="center" vertical="center"/>
    </xf>
    <xf numFmtId="0" fontId="2" fillId="14" borderId="2" xfId="0" applyFont="1" applyFill="1" applyBorder="1" applyAlignment="1" applyProtection="1">
      <alignment horizontal="center" vertical="center" wrapText="1"/>
    </xf>
    <xf numFmtId="0" fontId="2" fillId="14" borderId="3" xfId="0" applyFont="1" applyFill="1" applyBorder="1" applyAlignment="1" applyProtection="1">
      <alignment horizontal="center" vertical="center" wrapText="1"/>
    </xf>
    <xf numFmtId="0" fontId="0" fillId="0" borderId="10" xfId="0" applyBorder="1" applyProtection="1"/>
    <xf numFmtId="0" fontId="0" fillId="0" borderId="10" xfId="0" applyBorder="1" applyAlignment="1" applyProtection="1">
      <alignment vertical="center" wrapText="1"/>
    </xf>
    <xf numFmtId="0" fontId="0" fillId="0" borderId="14" xfId="0" applyBorder="1" applyAlignment="1" applyProtection="1">
      <alignment vertical="center" wrapText="1"/>
    </xf>
    <xf numFmtId="0" fontId="0" fillId="0" borderId="43" xfId="0" applyBorder="1" applyProtection="1"/>
    <xf numFmtId="2" fontId="0" fillId="0" borderId="61" xfId="0" applyNumberFormat="1" applyBorder="1" applyAlignment="1" applyProtection="1">
      <alignment horizontal="center" vertical="center"/>
    </xf>
    <xf numFmtId="0" fontId="0" fillId="0" borderId="14" xfId="0" applyBorder="1" applyProtection="1"/>
    <xf numFmtId="164" fontId="0" fillId="0" borderId="2" xfId="0" applyNumberFormat="1" applyBorder="1" applyAlignment="1" applyProtection="1">
      <alignment horizontal="center" vertical="center"/>
    </xf>
    <xf numFmtId="0" fontId="0" fillId="0" borderId="64" xfId="0" applyBorder="1" applyProtection="1"/>
    <xf numFmtId="2" fontId="0" fillId="0" borderId="17" xfId="0" applyNumberFormat="1" applyBorder="1" applyAlignment="1" applyProtection="1">
      <alignment horizontal="center" vertical="center"/>
    </xf>
    <xf numFmtId="0" fontId="0" fillId="0" borderId="14" xfId="0" applyBorder="1" applyAlignment="1" applyProtection="1">
      <alignment horizontal="left" vertical="center" wrapText="1"/>
    </xf>
    <xf numFmtId="0" fontId="22" fillId="5" borderId="63" xfId="0" applyFont="1" applyFill="1" applyBorder="1" applyProtection="1"/>
    <xf numFmtId="3" fontId="22" fillId="5" borderId="32" xfId="0" applyNumberFormat="1" applyFont="1" applyFill="1" applyBorder="1" applyAlignment="1" applyProtection="1">
      <alignment horizontal="center" vertical="center"/>
    </xf>
    <xf numFmtId="3" fontId="22" fillId="5" borderId="33"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22" fillId="5" borderId="39" xfId="0" applyFont="1" applyFill="1" applyBorder="1" applyProtection="1"/>
    <xf numFmtId="0" fontId="22" fillId="0" borderId="23" xfId="0" applyFont="1" applyBorder="1" applyAlignment="1" applyProtection="1">
      <alignment horizontal="center" vertical="center"/>
    </xf>
    <xf numFmtId="0" fontId="22" fillId="0" borderId="62" xfId="0" applyFont="1" applyBorder="1" applyAlignment="1" applyProtection="1">
      <alignment horizontal="center" vertical="center"/>
    </xf>
    <xf numFmtId="0" fontId="22" fillId="5" borderId="15" xfId="0" applyFont="1" applyFill="1" applyBorder="1" applyProtection="1"/>
    <xf numFmtId="0" fontId="22" fillId="5" borderId="25" xfId="0" applyFont="1" applyFill="1" applyBorder="1" applyProtection="1"/>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5" borderId="21" xfId="0" applyFont="1" applyFill="1" applyBorder="1" applyProtection="1"/>
    <xf numFmtId="0" fontId="22" fillId="0" borderId="22" xfId="0" applyFont="1" applyBorder="1" applyAlignment="1" applyProtection="1">
      <alignment horizontal="center" vertical="center"/>
    </xf>
    <xf numFmtId="0" fontId="22" fillId="0" borderId="42" xfId="0" applyFont="1" applyBorder="1" applyAlignment="1" applyProtection="1">
      <alignment horizontal="center" vertical="center"/>
    </xf>
    <xf numFmtId="0" fontId="22" fillId="5" borderId="25" xfId="0" applyFont="1" applyFill="1" applyBorder="1" applyAlignment="1" applyProtection="1">
      <alignment horizontal="center" vertical="center"/>
    </xf>
    <xf numFmtId="0" fontId="22" fillId="5" borderId="23" xfId="0" applyFont="1" applyFill="1" applyBorder="1" applyAlignment="1" applyProtection="1">
      <alignment horizontal="center" vertical="center"/>
    </xf>
    <xf numFmtId="0" fontId="22" fillId="5" borderId="62" xfId="0" applyFont="1" applyFill="1" applyBorder="1" applyAlignment="1" applyProtection="1">
      <alignment horizontal="center" vertical="center"/>
    </xf>
    <xf numFmtId="0" fontId="22" fillId="0" borderId="21" xfId="0" applyFont="1" applyBorder="1" applyAlignment="1" applyProtection="1">
      <alignment horizontal="center" vertical="center"/>
    </xf>
    <xf numFmtId="0" fontId="0" fillId="2" borderId="68" xfId="0" applyFill="1" applyBorder="1" applyProtection="1"/>
    <xf numFmtId="0" fontId="0" fillId="2" borderId="66" xfId="0" applyFill="1" applyBorder="1" applyProtection="1"/>
    <xf numFmtId="0" fontId="44" fillId="11" borderId="55" xfId="0" applyFont="1" applyFill="1" applyBorder="1" applyAlignment="1" applyProtection="1">
      <alignment horizontal="center" vertical="center" wrapText="1"/>
    </xf>
    <xf numFmtId="0" fontId="48" fillId="11" borderId="54" xfId="0" applyFont="1" applyFill="1" applyBorder="1" applyAlignment="1" applyProtection="1">
      <alignment vertical="center" wrapText="1"/>
    </xf>
    <xf numFmtId="0" fontId="0" fillId="2" borderId="67" xfId="0" applyFill="1" applyBorder="1" applyProtection="1"/>
    <xf numFmtId="0" fontId="0" fillId="17" borderId="74" xfId="0" applyFill="1" applyBorder="1" applyAlignment="1" applyProtection="1">
      <alignment horizontal="center" vertical="center" wrapText="1"/>
    </xf>
    <xf numFmtId="0" fontId="33" fillId="2" borderId="0" xfId="0" applyFont="1" applyFill="1" applyAlignment="1" applyProtection="1">
      <alignment vertical="center"/>
    </xf>
    <xf numFmtId="44" fontId="33" fillId="2" borderId="0" xfId="0" applyNumberFormat="1" applyFont="1" applyFill="1" applyAlignment="1" applyProtection="1">
      <alignment vertical="center"/>
    </xf>
    <xf numFmtId="44" fontId="33" fillId="11" borderId="12" xfId="0" applyNumberFormat="1" applyFont="1" applyFill="1" applyBorder="1" applyAlignment="1" applyProtection="1">
      <alignment horizontal="center" vertical="center"/>
    </xf>
    <xf numFmtId="0" fontId="0" fillId="2" borderId="0" xfId="0" applyFill="1" applyBorder="1" applyProtection="1">
      <protection hidden="1"/>
    </xf>
    <xf numFmtId="0" fontId="0" fillId="2" borderId="0" xfId="0" applyFill="1" applyBorder="1" applyProtection="1"/>
    <xf numFmtId="0" fontId="25" fillId="2" borderId="0" xfId="0" applyFont="1" applyFill="1" applyBorder="1" applyAlignment="1" applyProtection="1">
      <alignment horizontal="center" vertical="center"/>
    </xf>
    <xf numFmtId="0" fontId="16" fillId="50" borderId="20" xfId="0" applyFont="1" applyFill="1" applyBorder="1" applyAlignment="1" applyProtection="1">
      <alignment horizontal="center" vertical="center" wrapText="1"/>
      <protection hidden="1"/>
    </xf>
    <xf numFmtId="0" fontId="16" fillId="50" borderId="19" xfId="0" applyFont="1" applyFill="1" applyBorder="1" applyAlignment="1" applyProtection="1">
      <alignment horizontal="center" vertical="center" wrapText="1"/>
      <protection hidden="1"/>
    </xf>
    <xf numFmtId="0" fontId="0" fillId="49" borderId="72" xfId="0" applyFont="1" applyFill="1" applyBorder="1" applyAlignment="1" applyProtection="1">
      <alignment horizontal="left" vertical="center"/>
      <protection hidden="1"/>
    </xf>
    <xf numFmtId="44" fontId="0" fillId="49" borderId="62" xfId="51" applyFont="1" applyFill="1" applyBorder="1" applyAlignment="1" applyProtection="1">
      <alignment horizontal="center" vertical="center"/>
      <protection hidden="1"/>
    </xf>
    <xf numFmtId="0" fontId="0" fillId="49" borderId="15" xfId="0" applyFont="1" applyFill="1" applyBorder="1" applyAlignment="1" applyProtection="1">
      <alignment horizontal="left" vertical="center"/>
      <protection hidden="1"/>
    </xf>
    <xf numFmtId="44" fontId="16" fillId="50" borderId="19" xfId="51" applyFont="1" applyFill="1" applyBorder="1" applyAlignment="1" applyProtection="1">
      <alignment horizontal="center" vertical="center" wrapText="1"/>
      <protection hidden="1"/>
    </xf>
    <xf numFmtId="0" fontId="16" fillId="50" borderId="3" xfId="0" applyFont="1" applyFill="1" applyBorder="1" applyAlignment="1" applyProtection="1">
      <alignment horizontal="center" vertical="center" wrapText="1"/>
      <protection hidden="1"/>
    </xf>
    <xf numFmtId="0" fontId="21" fillId="49" borderId="8" xfId="0" applyFont="1" applyFill="1" applyBorder="1" applyAlignment="1" applyProtection="1">
      <alignment horizontal="center" vertical="center"/>
      <protection hidden="1"/>
    </xf>
    <xf numFmtId="164" fontId="21" fillId="49" borderId="46" xfId="0" applyNumberFormat="1" applyFont="1" applyFill="1" applyBorder="1" applyAlignment="1" applyProtection="1">
      <alignment horizontal="center" vertical="center"/>
      <protection hidden="1"/>
    </xf>
    <xf numFmtId="0" fontId="14" fillId="49" borderId="11" xfId="0" applyFont="1" applyFill="1" applyBorder="1" applyAlignment="1" applyProtection="1">
      <alignment horizontal="left" vertical="center" wrapText="1"/>
      <protection hidden="1"/>
    </xf>
    <xf numFmtId="44" fontId="14" fillId="49" borderId="17" xfId="51" applyFont="1" applyFill="1" applyBorder="1" applyAlignment="1" applyProtection="1">
      <alignment horizontal="right" vertical="center" wrapText="1"/>
      <protection hidden="1"/>
    </xf>
    <xf numFmtId="0" fontId="21" fillId="49" borderId="15" xfId="0" applyFont="1" applyFill="1" applyBorder="1" applyAlignment="1" applyProtection="1">
      <alignment horizontal="center" vertical="center"/>
      <protection hidden="1"/>
    </xf>
    <xf numFmtId="0" fontId="26" fillId="49" borderId="32" xfId="0" applyFont="1" applyFill="1" applyBorder="1" applyAlignment="1" applyProtection="1">
      <alignment horizontal="center" vertical="center" wrapText="1"/>
      <protection hidden="1"/>
    </xf>
    <xf numFmtId="0" fontId="44" fillId="49" borderId="27" xfId="0" applyFont="1" applyFill="1" applyBorder="1" applyAlignment="1" applyProtection="1">
      <alignment horizontal="center" vertical="center" wrapText="1"/>
      <protection hidden="1"/>
    </xf>
    <xf numFmtId="0" fontId="44" fillId="49" borderId="55" xfId="0" applyFont="1" applyFill="1" applyBorder="1" applyAlignment="1" applyProtection="1">
      <alignment horizontal="center" vertical="center" wrapText="1"/>
      <protection hidden="1"/>
    </xf>
    <xf numFmtId="0" fontId="44" fillId="49" borderId="52" xfId="0" applyFont="1" applyFill="1" applyBorder="1" applyAlignment="1" applyProtection="1">
      <alignment horizontal="center" vertical="center" wrapText="1"/>
      <protection hidden="1"/>
    </xf>
    <xf numFmtId="0" fontId="44" fillId="49" borderId="54" xfId="0" applyFont="1" applyFill="1" applyBorder="1" applyAlignment="1" applyProtection="1">
      <alignment horizontal="center" vertical="center" wrapText="1"/>
      <protection hidden="1"/>
    </xf>
    <xf numFmtId="0" fontId="26" fillId="49" borderId="51" xfId="0" applyFont="1" applyFill="1" applyBorder="1" applyAlignment="1" applyProtection="1">
      <alignment horizontal="center" vertical="center" wrapText="1"/>
      <protection hidden="1"/>
    </xf>
    <xf numFmtId="14" fontId="14" fillId="4" borderId="1" xfId="0" applyNumberFormat="1" applyFont="1" applyFill="1" applyBorder="1" applyAlignment="1" applyProtection="1">
      <alignment horizontal="center" vertical="center" wrapText="1"/>
      <protection hidden="1"/>
    </xf>
    <xf numFmtId="14" fontId="0" fillId="0" borderId="16" xfId="51" applyNumberFormat="1" applyFont="1" applyFill="1" applyBorder="1" applyAlignment="1" applyProtection="1">
      <alignment horizontal="center" vertical="center"/>
      <protection locked="0"/>
    </xf>
    <xf numFmtId="44" fontId="0" fillId="0" borderId="16" xfId="51" applyFont="1" applyFill="1" applyBorder="1" applyAlignment="1" applyProtection="1">
      <alignment horizontal="center" vertical="center"/>
      <protection locked="0"/>
    </xf>
    <xf numFmtId="166" fontId="0" fillId="2" borderId="16" xfId="51" applyNumberFormat="1" applyFont="1" applyFill="1" applyBorder="1" applyAlignment="1" applyProtection="1">
      <alignment horizontal="center" vertical="center"/>
      <protection locked="0"/>
    </xf>
    <xf numFmtId="166" fontId="0" fillId="0" borderId="16" xfId="51" applyNumberFormat="1" applyFont="1" applyFill="1" applyBorder="1" applyAlignment="1" applyProtection="1">
      <alignment horizontal="center" vertical="center"/>
      <protection locked="0"/>
    </xf>
    <xf numFmtId="0" fontId="26" fillId="49" borderId="33" xfId="0" applyFont="1" applyFill="1" applyBorder="1" applyAlignment="1" applyProtection="1">
      <alignment horizontal="center" vertical="center" wrapText="1"/>
      <protection hidden="1"/>
    </xf>
    <xf numFmtId="0" fontId="44" fillId="49" borderId="35" xfId="0" applyFont="1" applyFill="1" applyBorder="1" applyAlignment="1" applyProtection="1">
      <alignment horizontal="center" vertical="center" wrapText="1"/>
      <protection hidden="1"/>
    </xf>
    <xf numFmtId="0" fontId="12" fillId="51" borderId="20" xfId="0" applyFont="1" applyFill="1" applyBorder="1" applyAlignment="1" applyProtection="1">
      <alignment horizontal="center" vertical="center" wrapText="1"/>
      <protection hidden="1"/>
    </xf>
    <xf numFmtId="44" fontId="12" fillId="51" borderId="19" xfId="0" applyNumberFormat="1" applyFont="1" applyFill="1" applyBorder="1" applyAlignment="1" applyProtection="1">
      <alignment horizontal="center" vertical="center" wrapText="1"/>
      <protection hidden="1"/>
    </xf>
    <xf numFmtId="0" fontId="14" fillId="49" borderId="26" xfId="0" applyFont="1" applyFill="1" applyBorder="1" applyAlignment="1" applyProtection="1">
      <alignment horizontal="center" vertical="center" wrapText="1"/>
      <protection hidden="1"/>
    </xf>
    <xf numFmtId="0" fontId="14" fillId="49" borderId="24" xfId="0" applyFont="1" applyFill="1" applyBorder="1" applyAlignment="1" applyProtection="1">
      <alignment horizontal="center" vertical="center" wrapText="1"/>
      <protection hidden="1"/>
    </xf>
    <xf numFmtId="14" fontId="14" fillId="49" borderId="24" xfId="0" applyNumberFormat="1" applyFont="1" applyFill="1" applyBorder="1" applyAlignment="1" applyProtection="1">
      <alignment horizontal="center" vertical="center" wrapText="1"/>
      <protection hidden="1"/>
    </xf>
    <xf numFmtId="44" fontId="14" fillId="49" borderId="24" xfId="5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wrapText="1"/>
      <protection hidden="1"/>
    </xf>
    <xf numFmtId="0" fontId="26" fillId="49" borderId="34" xfId="0" applyFont="1" applyFill="1" applyBorder="1" applyAlignment="1" applyProtection="1">
      <alignment horizontal="center" vertical="center" wrapText="1"/>
      <protection hidden="1"/>
    </xf>
    <xf numFmtId="164" fontId="33" fillId="9" borderId="0" xfId="0" applyNumberFormat="1" applyFont="1" applyFill="1" applyBorder="1" applyAlignment="1" applyProtection="1">
      <alignment horizontal="center" vertical="center"/>
      <protection hidden="1"/>
    </xf>
    <xf numFmtId="0" fontId="44" fillId="49" borderId="24" xfId="0" applyFont="1" applyFill="1" applyBorder="1" applyAlignment="1" applyProtection="1">
      <alignment horizontal="center" vertical="center" wrapText="1"/>
      <protection hidden="1"/>
    </xf>
    <xf numFmtId="0" fontId="26" fillId="11" borderId="51" xfId="0" applyFont="1" applyFill="1" applyBorder="1" applyAlignment="1" applyProtection="1">
      <alignment horizontal="center" vertical="center" wrapText="1"/>
    </xf>
    <xf numFmtId="44" fontId="26" fillId="49" borderId="27" xfId="0" applyNumberFormat="1" applyFont="1" applyFill="1" applyBorder="1" applyAlignment="1" applyProtection="1">
      <alignment horizontal="center" vertical="center" wrapText="1"/>
      <protection hidden="1"/>
    </xf>
    <xf numFmtId="0" fontId="66" fillId="49" borderId="55" xfId="0" applyFont="1" applyFill="1" applyBorder="1" applyAlignment="1" applyProtection="1">
      <alignment horizontal="center" vertical="center" wrapText="1"/>
      <protection hidden="1"/>
    </xf>
    <xf numFmtId="0" fontId="66" fillId="49" borderId="52" xfId="0" applyFont="1" applyFill="1" applyBorder="1" applyAlignment="1" applyProtection="1">
      <alignment horizontal="center" vertical="center" wrapText="1"/>
      <protection hidden="1"/>
    </xf>
    <xf numFmtId="0" fontId="26" fillId="49" borderId="27" xfId="0"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0" fillId="2" borderId="16" xfId="0" applyFill="1" applyBorder="1" applyAlignment="1" applyProtection="1">
      <alignment horizontal="center" vertical="center" wrapText="1"/>
      <protection locked="0"/>
    </xf>
    <xf numFmtId="14" fontId="0" fillId="2" borderId="16" xfId="0" applyNumberFormat="1" applyFill="1" applyBorder="1" applyAlignment="1" applyProtection="1">
      <alignment horizontal="center" vertical="center" wrapText="1"/>
      <protection locked="0" hidden="1"/>
    </xf>
    <xf numFmtId="0" fontId="33" fillId="9" borderId="29" xfId="0" applyFont="1" applyFill="1" applyBorder="1" applyAlignment="1" applyProtection="1">
      <alignment horizontal="center" vertical="center"/>
      <protection hidden="1"/>
    </xf>
    <xf numFmtId="14" fontId="14" fillId="4" borderId="26" xfId="0" applyNumberFormat="1" applyFont="1" applyFill="1" applyBorder="1" applyAlignment="1" applyProtection="1">
      <alignment horizontal="center" vertical="center" wrapText="1"/>
      <protection hidden="1"/>
    </xf>
    <xf numFmtId="44" fontId="14" fillId="4" borderId="26" xfId="51" applyFont="1" applyFill="1" applyBorder="1" applyAlignment="1" applyProtection="1">
      <alignment horizontal="center" vertical="center" wrapText="1"/>
      <protection hidden="1"/>
    </xf>
    <xf numFmtId="0" fontId="14" fillId="49" borderId="1" xfId="0" applyFont="1" applyFill="1" applyBorder="1" applyAlignment="1" applyProtection="1">
      <alignment horizontal="center" vertical="center" wrapText="1"/>
      <protection hidden="1"/>
    </xf>
    <xf numFmtId="0" fontId="12" fillId="51" borderId="1" xfId="0" applyFont="1" applyFill="1" applyBorder="1" applyAlignment="1" applyProtection="1">
      <alignment horizontal="center" vertical="center" wrapText="1"/>
      <protection hidden="1"/>
    </xf>
    <xf numFmtId="0" fontId="12" fillId="51" borderId="3" xfId="0" applyFont="1" applyFill="1" applyBorder="1" applyAlignment="1" applyProtection="1">
      <alignment horizontal="center" vertical="center" wrapText="1"/>
      <protection hidden="1"/>
    </xf>
    <xf numFmtId="44" fontId="12" fillId="51" borderId="3" xfId="0" applyNumberFormat="1" applyFont="1" applyFill="1" applyBorder="1" applyAlignment="1" applyProtection="1">
      <alignment horizontal="center" vertical="center" wrapText="1"/>
      <protection hidden="1"/>
    </xf>
    <xf numFmtId="44" fontId="14" fillId="49" borderId="1" xfId="51" applyFont="1" applyFill="1" applyBorder="1" applyAlignment="1" applyProtection="1">
      <alignment horizontal="center" vertical="center" wrapText="1"/>
      <protection hidden="1"/>
    </xf>
    <xf numFmtId="49" fontId="27" fillId="49" borderId="119" xfId="0" applyNumberFormat="1" applyFont="1" applyFill="1" applyBorder="1" applyAlignment="1" applyProtection="1">
      <alignment horizontal="center" vertical="center" wrapText="1"/>
      <protection hidden="1"/>
    </xf>
    <xf numFmtId="0" fontId="0" fillId="2" borderId="40"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14" fontId="14" fillId="4" borderId="1" xfId="0" applyNumberFormat="1" applyFont="1" applyFill="1" applyBorder="1" applyAlignment="1" applyProtection="1">
      <alignment horizontal="left" vertical="center" wrapText="1"/>
      <protection hidden="1"/>
    </xf>
    <xf numFmtId="8" fontId="12" fillId="51" borderId="19" xfId="0" applyNumberFormat="1" applyFont="1" applyFill="1" applyBorder="1" applyAlignment="1" applyProtection="1">
      <alignment horizontal="center" vertical="center" wrapText="1"/>
      <protection hidden="1"/>
    </xf>
    <xf numFmtId="14" fontId="0" fillId="2" borderId="16" xfId="51" applyNumberFormat="1" applyFont="1" applyFill="1" applyBorder="1" applyAlignment="1" applyProtection="1">
      <alignment vertical="center"/>
      <protection locked="0" hidden="1"/>
    </xf>
    <xf numFmtId="0" fontId="12" fillId="11" borderId="32"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protection locked="0"/>
    </xf>
    <xf numFmtId="14" fontId="0" fillId="0" borderId="23" xfId="51" applyNumberFormat="1" applyFont="1" applyFill="1" applyBorder="1" applyAlignment="1" applyProtection="1">
      <alignment horizontal="center" vertical="center"/>
      <protection locked="0"/>
    </xf>
    <xf numFmtId="164" fontId="35" fillId="11" borderId="19" xfId="51" applyNumberFormat="1" applyFont="1" applyFill="1" applyBorder="1" applyProtection="1"/>
    <xf numFmtId="49" fontId="0" fillId="2" borderId="16" xfId="0" applyNumberFormat="1" applyFill="1" applyBorder="1" applyAlignment="1" applyProtection="1">
      <alignment vertical="center"/>
      <protection locked="0"/>
    </xf>
    <xf numFmtId="49" fontId="0" fillId="2" borderId="22" xfId="0" applyNumberFormat="1" applyFill="1" applyBorder="1" applyAlignment="1" applyProtection="1">
      <alignment vertical="center"/>
      <protection locked="0"/>
    </xf>
    <xf numFmtId="0" fontId="67" fillId="11" borderId="27" xfId="0" applyFont="1" applyFill="1" applyBorder="1" applyAlignment="1" applyProtection="1">
      <alignment horizontal="center" vertical="center" wrapText="1"/>
    </xf>
    <xf numFmtId="14" fontId="14" fillId="4" borderId="1" xfId="0" applyNumberFormat="1" applyFont="1" applyFill="1" applyBorder="1" applyAlignment="1" applyProtection="1">
      <alignment horizontal="center" vertical="center" wrapText="1"/>
    </xf>
    <xf numFmtId="0" fontId="67" fillId="11" borderId="55" xfId="0" applyFont="1" applyFill="1" applyBorder="1" applyAlignment="1" applyProtection="1">
      <alignment horizontal="center" vertical="center" wrapText="1"/>
    </xf>
    <xf numFmtId="0" fontId="26" fillId="11" borderId="1" xfId="0" applyFont="1" applyFill="1" applyBorder="1" applyAlignment="1" applyProtection="1">
      <alignment horizontal="center" vertical="center" wrapText="1"/>
    </xf>
    <xf numFmtId="164" fontId="33" fillId="11" borderId="29" xfId="0" applyNumberFormat="1" applyFont="1" applyFill="1" applyBorder="1" applyAlignment="1" applyProtection="1">
      <alignment horizontal="center" vertical="center"/>
    </xf>
    <xf numFmtId="44" fontId="0" fillId="0" borderId="16" xfId="51" applyFont="1" applyFill="1" applyBorder="1" applyAlignment="1" applyProtection="1">
      <alignment horizontal="center" vertical="center" wrapText="1"/>
      <protection locked="0"/>
    </xf>
    <xf numFmtId="14" fontId="0" fillId="0" borderId="16" xfId="51" applyNumberFormat="1" applyFont="1" applyFill="1" applyBorder="1" applyAlignment="1" applyProtection="1">
      <alignment horizontal="center" vertical="center" wrapText="1"/>
      <protection locked="0"/>
    </xf>
    <xf numFmtId="0" fontId="68" fillId="11" borderId="1" xfId="0" applyFont="1" applyFill="1" applyBorder="1" applyAlignment="1" applyProtection="1">
      <alignment horizontal="center" vertical="center" wrapText="1"/>
    </xf>
    <xf numFmtId="0" fontId="0" fillId="17" borderId="80" xfId="0" applyFill="1" applyBorder="1" applyAlignment="1" applyProtection="1">
      <alignment horizontal="center" vertical="center" wrapText="1"/>
    </xf>
    <xf numFmtId="0" fontId="26" fillId="11" borderId="32" xfId="0" applyFont="1" applyFill="1" applyBorder="1" applyAlignment="1" applyProtection="1">
      <alignment horizontal="center" vertical="center" wrapText="1"/>
      <protection hidden="1"/>
    </xf>
    <xf numFmtId="0" fontId="67" fillId="11" borderId="1" xfId="0" applyFont="1" applyFill="1" applyBorder="1" applyAlignment="1" applyProtection="1">
      <alignment horizontal="center" vertical="center" wrapText="1"/>
      <protection hidden="1"/>
    </xf>
    <xf numFmtId="0" fontId="33" fillId="11" borderId="29" xfId="0" applyFont="1" applyFill="1" applyBorder="1" applyAlignment="1" applyProtection="1">
      <alignment horizontal="center" vertical="center"/>
    </xf>
    <xf numFmtId="44" fontId="0" fillId="0" borderId="23" xfId="51" applyFont="1" applyFill="1" applyBorder="1" applyAlignment="1" applyProtection="1">
      <alignment horizontal="center" vertical="center" wrapText="1"/>
      <protection locked="0"/>
    </xf>
    <xf numFmtId="0" fontId="69" fillId="11" borderId="1" xfId="0" applyFont="1" applyFill="1" applyBorder="1" applyAlignment="1" applyProtection="1">
      <alignment horizontal="center" vertical="center" wrapText="1"/>
      <protection hidden="1"/>
    </xf>
    <xf numFmtId="14" fontId="0" fillId="0" borderId="23" xfId="51" applyNumberFormat="1" applyFont="1" applyFill="1" applyBorder="1" applyAlignment="1" applyProtection="1">
      <alignment horizontal="center" vertical="center" wrapText="1"/>
      <protection locked="0"/>
    </xf>
    <xf numFmtId="0" fontId="0" fillId="2" borderId="120" xfId="0" applyFill="1" applyBorder="1" applyAlignment="1" applyProtection="1">
      <alignment horizontal="left" vertical="center" wrapText="1"/>
      <protection locked="0" hidden="1"/>
    </xf>
    <xf numFmtId="0" fontId="35" fillId="11" borderId="29" xfId="0" applyFont="1" applyFill="1" applyBorder="1" applyProtection="1"/>
    <xf numFmtId="44" fontId="0" fillId="0" borderId="16" xfId="51" applyFont="1" applyFill="1" applyBorder="1" applyAlignment="1" applyProtection="1">
      <alignment horizontal="right" vertical="center" wrapText="1"/>
      <protection locked="0"/>
    </xf>
    <xf numFmtId="14" fontId="0" fillId="0" borderId="16" xfId="51" applyNumberFormat="1" applyFont="1" applyFill="1" applyBorder="1" applyAlignment="1" applyProtection="1">
      <alignment horizontal="right" vertical="center" wrapText="1"/>
      <protection locked="0"/>
    </xf>
    <xf numFmtId="164" fontId="16" fillId="50" borderId="19" xfId="51"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xf>
    <xf numFmtId="164" fontId="0" fillId="0" borderId="0" xfId="0" applyNumberFormat="1" applyFill="1" applyBorder="1" applyAlignment="1" applyProtection="1">
      <alignment horizontal="center" vertical="center"/>
    </xf>
    <xf numFmtId="164" fontId="12" fillId="0" borderId="0" xfId="0" applyNumberFormat="1" applyFont="1" applyFill="1" applyBorder="1" applyAlignment="1" applyProtection="1">
      <alignment horizontal="center" vertical="center" wrapText="1"/>
    </xf>
    <xf numFmtId="0" fontId="16" fillId="52" borderId="3" xfId="0" applyFont="1" applyFill="1" applyBorder="1" applyAlignment="1" applyProtection="1">
      <alignment horizontal="center" vertical="center" wrapText="1"/>
    </xf>
    <xf numFmtId="0" fontId="16" fillId="52" borderId="2" xfId="0" applyFont="1" applyFill="1" applyBorder="1" applyAlignment="1" applyProtection="1">
      <alignment horizontal="center" vertical="center" wrapText="1"/>
    </xf>
    <xf numFmtId="44" fontId="16" fillId="52" borderId="3" xfId="0" applyNumberFormat="1" applyFont="1" applyFill="1" applyBorder="1" applyAlignment="1" applyProtection="1">
      <alignment horizontal="center" vertical="center" wrapText="1"/>
    </xf>
    <xf numFmtId="44" fontId="16" fillId="52" borderId="2" xfId="0" applyNumberFormat="1"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164" fontId="16" fillId="0" borderId="0" xfId="0" applyNumberFormat="1" applyFont="1" applyFill="1" applyBorder="1" applyAlignment="1" applyProtection="1">
      <alignment horizontal="center" vertical="center" wrapText="1"/>
    </xf>
    <xf numFmtId="0" fontId="29" fillId="14" borderId="8" xfId="0" applyFont="1" applyFill="1" applyBorder="1" applyAlignment="1" applyProtection="1">
      <alignment horizontal="center" vertical="center"/>
    </xf>
    <xf numFmtId="164" fontId="29" fillId="14" borderId="24" xfId="0" applyNumberFormat="1" applyFont="1" applyFill="1" applyBorder="1" applyAlignment="1" applyProtection="1">
      <alignment horizontal="right" vertical="center"/>
    </xf>
    <xf numFmtId="0" fontId="14" fillId="14" borderId="11" xfId="0" applyFont="1" applyFill="1" applyBorder="1" applyAlignment="1" applyProtection="1">
      <alignment horizontal="left" vertical="center" wrapText="1"/>
    </xf>
    <xf numFmtId="164" fontId="14" fillId="14" borderId="16" xfId="0" applyNumberFormat="1" applyFont="1" applyFill="1" applyBorder="1" applyAlignment="1" applyProtection="1">
      <alignment horizontal="right" vertical="center" wrapText="1"/>
    </xf>
    <xf numFmtId="0" fontId="14" fillId="14" borderId="15" xfId="0" applyFont="1" applyFill="1" applyBorder="1" applyAlignment="1" applyProtection="1">
      <alignment horizontal="left" vertical="center"/>
    </xf>
    <xf numFmtId="0" fontId="29" fillId="14" borderId="15" xfId="0" applyFont="1" applyFill="1" applyBorder="1" applyAlignment="1" applyProtection="1">
      <alignment horizontal="center" vertical="center"/>
    </xf>
    <xf numFmtId="0" fontId="0" fillId="14" borderId="15" xfId="0" applyFont="1" applyFill="1" applyBorder="1" applyAlignment="1" applyProtection="1">
      <alignment horizontal="left" vertical="center" wrapText="1"/>
    </xf>
    <xf numFmtId="0" fontId="0" fillId="14" borderId="11" xfId="0" applyFont="1" applyFill="1" applyBorder="1" applyAlignment="1" applyProtection="1">
      <alignment horizontal="left" vertical="center" wrapText="1"/>
    </xf>
    <xf numFmtId="164" fontId="14" fillId="14" borderId="17" xfId="0" applyNumberFormat="1" applyFont="1" applyFill="1" applyBorder="1" applyAlignment="1" applyProtection="1">
      <alignment horizontal="right" vertical="center" wrapText="1"/>
    </xf>
    <xf numFmtId="0" fontId="12" fillId="14" borderId="3" xfId="0" applyFont="1" applyFill="1" applyBorder="1" applyAlignment="1" applyProtection="1">
      <alignment horizontal="center" vertical="center" wrapText="1"/>
    </xf>
    <xf numFmtId="0" fontId="12" fillId="14" borderId="18" xfId="0" applyFont="1" applyFill="1" applyBorder="1" applyAlignment="1" applyProtection="1">
      <alignment horizontal="center" vertical="center" wrapText="1"/>
    </xf>
    <xf numFmtId="0" fontId="12" fillId="14" borderId="18" xfId="0" applyFont="1" applyFill="1" applyBorder="1" applyAlignment="1" applyProtection="1">
      <alignment horizontal="center" vertical="center"/>
    </xf>
    <xf numFmtId="0" fontId="12" fillId="14" borderId="19" xfId="0" applyFont="1" applyFill="1" applyBorder="1" applyAlignment="1" applyProtection="1">
      <alignment horizontal="center" vertical="center" wrapText="1"/>
    </xf>
    <xf numFmtId="0" fontId="12" fillId="14" borderId="20" xfId="0" applyFont="1" applyFill="1" applyBorder="1" applyAlignment="1" applyProtection="1">
      <alignment horizontal="center" vertical="center" wrapText="1"/>
    </xf>
    <xf numFmtId="164" fontId="12" fillId="14" borderId="18" xfId="0" applyNumberFormat="1" applyFont="1" applyFill="1" applyBorder="1" applyAlignment="1" applyProtection="1">
      <alignment horizontal="center" vertical="center" wrapText="1"/>
    </xf>
    <xf numFmtId="164" fontId="12" fillId="14" borderId="4" xfId="0" applyNumberFormat="1" applyFont="1" applyFill="1" applyBorder="1" applyAlignment="1" applyProtection="1">
      <alignment horizontal="center" vertical="center" wrapText="1"/>
    </xf>
    <xf numFmtId="0" fontId="12" fillId="14" borderId="8" xfId="0" applyFont="1" applyFill="1" applyBorder="1" applyAlignment="1" applyProtection="1">
      <alignment horizontal="center" vertical="center"/>
    </xf>
    <xf numFmtId="164" fontId="12" fillId="14" borderId="24" xfId="0" applyNumberFormat="1" applyFont="1" applyFill="1" applyBorder="1" applyAlignment="1" applyProtection="1">
      <alignment horizontal="right" vertical="center"/>
    </xf>
    <xf numFmtId="164" fontId="12" fillId="14" borderId="46" xfId="0" applyNumberFormat="1" applyFont="1" applyFill="1" applyBorder="1" applyAlignment="1" applyProtection="1">
      <alignment horizontal="right" vertical="center"/>
    </xf>
    <xf numFmtId="164" fontId="12" fillId="14" borderId="16" xfId="0" applyNumberFormat="1" applyFont="1" applyFill="1" applyBorder="1" applyAlignment="1" applyProtection="1">
      <alignment horizontal="right" vertical="center" wrapText="1"/>
    </xf>
    <xf numFmtId="0" fontId="12" fillId="14" borderId="2" xfId="0" applyFont="1" applyFill="1" applyBorder="1" applyAlignment="1" applyProtection="1">
      <alignment horizontal="center" vertical="center"/>
    </xf>
    <xf numFmtId="164" fontId="0" fillId="14" borderId="3" xfId="0" applyNumberFormat="1" applyFill="1" applyBorder="1" applyAlignment="1" applyProtection="1">
      <alignment horizontal="center" vertical="center"/>
    </xf>
    <xf numFmtId="44" fontId="0" fillId="0" borderId="16" xfId="51" applyFont="1" applyFill="1" applyBorder="1" applyAlignment="1" applyProtection="1">
      <alignment horizontal="right" vertical="center"/>
    </xf>
    <xf numFmtId="44" fontId="0" fillId="0" borderId="22" xfId="51" applyFont="1" applyFill="1" applyBorder="1" applyAlignment="1" applyProtection="1">
      <alignment horizontal="right" vertical="center"/>
    </xf>
    <xf numFmtId="0" fontId="0" fillId="17" borderId="16" xfId="0" applyFill="1" applyBorder="1" applyAlignment="1" applyProtection="1">
      <alignment horizontal="center" vertical="center" wrapText="1"/>
      <protection hidden="1"/>
    </xf>
    <xf numFmtId="14" fontId="0" fillId="17" borderId="16" xfId="51" applyNumberFormat="1" applyFont="1" applyFill="1" applyBorder="1" applyAlignment="1" applyProtection="1">
      <alignment horizontal="right" vertical="center" wrapText="1"/>
      <protection hidden="1"/>
    </xf>
    <xf numFmtId="44" fontId="0" fillId="17" borderId="16" xfId="51" applyFont="1" applyFill="1" applyBorder="1" applyAlignment="1" applyProtection="1">
      <alignment horizontal="right" vertical="center" wrapText="1"/>
      <protection hidden="1"/>
    </xf>
    <xf numFmtId="0" fontId="0" fillId="17" borderId="22" xfId="0" applyFill="1" applyBorder="1" applyAlignment="1" applyProtection="1">
      <alignment horizontal="center" vertical="center" wrapText="1"/>
      <protection hidden="1"/>
    </xf>
    <xf numFmtId="14" fontId="0" fillId="17" borderId="22" xfId="51" applyNumberFormat="1" applyFont="1" applyFill="1" applyBorder="1" applyAlignment="1" applyProtection="1">
      <alignment horizontal="right" vertical="center" wrapText="1"/>
      <protection hidden="1"/>
    </xf>
    <xf numFmtId="44" fontId="0" fillId="17" borderId="22" xfId="51" applyFont="1" applyFill="1" applyBorder="1" applyAlignment="1" applyProtection="1">
      <alignment horizontal="right" vertical="center" wrapText="1"/>
      <protection hidden="1"/>
    </xf>
    <xf numFmtId="0" fontId="35" fillId="11" borderId="28" xfId="0" applyFont="1" applyFill="1" applyBorder="1" applyProtection="1">
      <protection hidden="1"/>
    </xf>
    <xf numFmtId="0" fontId="37" fillId="2" borderId="16" xfId="0" applyFont="1" applyFill="1" applyBorder="1" applyAlignment="1" applyProtection="1">
      <alignment horizontal="left" vertical="center" wrapText="1"/>
      <protection hidden="1"/>
    </xf>
    <xf numFmtId="0" fontId="4" fillId="7" borderId="2" xfId="0" applyFont="1" applyFill="1" applyBorder="1" applyAlignment="1" applyProtection="1">
      <alignment horizontal="center" wrapText="1"/>
    </xf>
    <xf numFmtId="0" fontId="0" fillId="0" borderId="0" xfId="0" applyFill="1" applyProtection="1"/>
    <xf numFmtId="0" fontId="22" fillId="0" borderId="14" xfId="0" applyFont="1" applyFill="1" applyBorder="1" applyProtection="1"/>
    <xf numFmtId="0" fontId="2" fillId="0" borderId="0" xfId="0" applyFont="1" applyFill="1" applyBorder="1" applyAlignment="1" applyProtection="1">
      <alignment horizontal="center" wrapText="1"/>
    </xf>
    <xf numFmtId="0" fontId="0" fillId="0" borderId="0" xfId="0" applyFill="1" applyBorder="1" applyProtection="1"/>
    <xf numFmtId="0" fontId="22" fillId="0" borderId="0" xfId="0" applyFont="1" applyFill="1" applyBorder="1" applyAlignment="1" applyProtection="1">
      <alignment horizontal="center" vertical="center"/>
    </xf>
    <xf numFmtId="0" fontId="22" fillId="0" borderId="12" xfId="0" applyFont="1" applyBorder="1" applyProtection="1"/>
    <xf numFmtId="0" fontId="0" fillId="7" borderId="2" xfId="0" applyFill="1" applyBorder="1" applyAlignment="1" applyProtection="1">
      <alignment horizontal="center" wrapText="1"/>
    </xf>
    <xf numFmtId="0" fontId="0" fillId="17" borderId="23" xfId="0" applyFill="1" applyBorder="1" applyAlignment="1" applyProtection="1">
      <alignment horizontal="center" vertical="center" wrapText="1"/>
      <protection hidden="1"/>
    </xf>
    <xf numFmtId="14" fontId="0" fillId="17" borderId="23" xfId="0" applyNumberFormat="1"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wrapText="1"/>
      <protection hidden="1"/>
    </xf>
    <xf numFmtId="44" fontId="0" fillId="17" borderId="22" xfId="51" applyFont="1" applyFill="1" applyBorder="1" applyAlignment="1" applyProtection="1">
      <alignment horizontal="center" vertical="center" wrapText="1"/>
      <protection hidden="1"/>
    </xf>
    <xf numFmtId="0" fontId="23" fillId="2" borderId="0" xfId="0" applyFont="1" applyFill="1" applyBorder="1" applyProtection="1">
      <protection hidden="1"/>
    </xf>
    <xf numFmtId="0" fontId="33" fillId="2" borderId="0" xfId="0" applyFont="1" applyFill="1" applyBorder="1" applyAlignment="1" applyProtection="1">
      <alignment vertical="center"/>
      <protection hidden="1"/>
    </xf>
    <xf numFmtId="0" fontId="33" fillId="2" borderId="0" xfId="0" applyFont="1" applyFill="1" applyBorder="1" applyAlignment="1" applyProtection="1">
      <alignment horizontal="center" vertical="center"/>
      <protection hidden="1"/>
    </xf>
    <xf numFmtId="0" fontId="33" fillId="11" borderId="28" xfId="0" applyFont="1" applyFill="1" applyBorder="1" applyAlignment="1" applyProtection="1">
      <alignment horizontal="center" vertical="center"/>
      <protection hidden="1"/>
    </xf>
    <xf numFmtId="44" fontId="35" fillId="11" borderId="19" xfId="51" applyFont="1" applyFill="1" applyBorder="1" applyProtection="1">
      <protection hidden="1"/>
    </xf>
    <xf numFmtId="164" fontId="0" fillId="17" borderId="23" xfId="0" applyNumberFormat="1" applyFill="1" applyBorder="1" applyAlignment="1" applyProtection="1">
      <alignment vertical="center"/>
      <protection hidden="1"/>
    </xf>
    <xf numFmtId="164" fontId="0" fillId="17" borderId="22" xfId="0" applyNumberFormat="1" applyFill="1" applyBorder="1" applyAlignment="1" applyProtection="1">
      <alignment vertical="center"/>
      <protection hidden="1"/>
    </xf>
    <xf numFmtId="44" fontId="35" fillId="11" borderId="70" xfId="51" applyFont="1" applyFill="1" applyBorder="1" applyProtection="1">
      <protection hidden="1"/>
    </xf>
    <xf numFmtId="0" fontId="14" fillId="17" borderId="16" xfId="0" applyFont="1" applyFill="1" applyBorder="1" applyAlignment="1" applyProtection="1">
      <alignment horizontal="center" vertical="center" wrapText="1"/>
      <protection hidden="1"/>
    </xf>
    <xf numFmtId="44" fontId="0" fillId="17" borderId="16" xfId="51" applyFont="1" applyFill="1" applyBorder="1" applyAlignment="1" applyProtection="1">
      <alignment horizontal="center" vertical="center" wrapText="1"/>
      <protection hidden="1"/>
    </xf>
    <xf numFmtId="0" fontId="14" fillId="17" borderId="22" xfId="0" applyFont="1" applyFill="1" applyBorder="1" applyAlignment="1" applyProtection="1">
      <alignment horizontal="center" vertical="center" wrapText="1"/>
      <protection hidden="1"/>
    </xf>
    <xf numFmtId="164" fontId="33" fillId="2" borderId="0" xfId="0" applyNumberFormat="1" applyFont="1" applyFill="1" applyBorder="1" applyAlignment="1" applyProtection="1">
      <alignment horizontal="center" vertical="center"/>
      <protection hidden="1"/>
    </xf>
    <xf numFmtId="164" fontId="33" fillId="11" borderId="118" xfId="0" applyNumberFormat="1" applyFont="1" applyFill="1" applyBorder="1" applyAlignment="1" applyProtection="1">
      <alignment horizontal="center" vertical="center"/>
      <protection hidden="1"/>
    </xf>
    <xf numFmtId="164" fontId="35" fillId="11" borderId="70" xfId="51" applyNumberFormat="1" applyFont="1" applyFill="1" applyBorder="1" applyProtection="1">
      <protection hidden="1"/>
    </xf>
    <xf numFmtId="164" fontId="0" fillId="2" borderId="16" xfId="0" applyNumberFormat="1" applyFill="1" applyBorder="1" applyAlignment="1" applyProtection="1">
      <alignment vertical="center"/>
      <protection hidden="1"/>
    </xf>
    <xf numFmtId="0" fontId="0" fillId="17" borderId="40" xfId="0" applyFill="1" applyBorder="1" applyAlignment="1" applyProtection="1">
      <alignment horizontal="center" vertical="center" wrapText="1"/>
      <protection hidden="1"/>
    </xf>
    <xf numFmtId="0" fontId="0" fillId="17" borderId="50" xfId="0" applyFill="1" applyBorder="1" applyAlignment="1" applyProtection="1">
      <alignment horizontal="center" vertical="center" wrapText="1"/>
      <protection hidden="1"/>
    </xf>
    <xf numFmtId="44" fontId="4" fillId="11" borderId="20" xfId="51" applyFont="1" applyFill="1" applyBorder="1" applyAlignment="1" applyProtection="1">
      <alignment horizontal="center"/>
      <protection hidden="1"/>
    </xf>
    <xf numFmtId="44" fontId="4" fillId="11" borderId="19" xfId="51" applyFont="1" applyFill="1" applyBorder="1" applyProtection="1">
      <protection hidden="1"/>
    </xf>
    <xf numFmtId="44" fontId="0" fillId="17" borderId="23" xfId="51" applyFont="1" applyFill="1" applyBorder="1" applyAlignment="1" applyProtection="1">
      <alignment horizontal="center" vertical="center"/>
      <protection hidden="1"/>
    </xf>
    <xf numFmtId="14" fontId="0" fillId="17" borderId="23" xfId="51" applyNumberFormat="1" applyFont="1" applyFill="1" applyBorder="1" applyAlignment="1" applyProtection="1">
      <alignment horizontal="center" vertical="center"/>
      <protection hidden="1"/>
    </xf>
    <xf numFmtId="166" fontId="0" fillId="17" borderId="23" xfId="129" applyNumberFormat="1" applyFont="1" applyFill="1" applyBorder="1" applyAlignment="1" applyProtection="1">
      <alignment horizontal="center" vertical="center"/>
      <protection hidden="1"/>
    </xf>
    <xf numFmtId="44" fontId="0" fillId="17" borderId="22" xfId="51" applyFont="1" applyFill="1" applyBorder="1" applyAlignment="1" applyProtection="1">
      <alignment horizontal="center" vertical="center"/>
      <protection hidden="1"/>
    </xf>
    <xf numFmtId="166" fontId="0" fillId="17" borderId="22" xfId="129" applyNumberFormat="1" applyFont="1" applyFill="1" applyBorder="1" applyAlignment="1" applyProtection="1">
      <alignment horizontal="center" vertical="center"/>
      <protection hidden="1"/>
    </xf>
    <xf numFmtId="164" fontId="0" fillId="17" borderId="16" xfId="0" applyNumberFormat="1" applyFill="1" applyBorder="1" applyAlignment="1" applyProtection="1">
      <alignment vertical="center"/>
      <protection hidden="1"/>
    </xf>
    <xf numFmtId="44" fontId="33" fillId="11" borderId="12" xfId="0" applyNumberFormat="1" applyFont="1" applyFill="1" applyBorder="1" applyAlignment="1" applyProtection="1">
      <alignment horizontal="center" vertical="center"/>
      <protection hidden="1"/>
    </xf>
    <xf numFmtId="0" fontId="37" fillId="2" borderId="23" xfId="0" applyFont="1" applyFill="1" applyBorder="1" applyAlignment="1" applyProtection="1">
      <alignment horizontal="left" vertical="center" wrapText="1"/>
      <protection hidden="1"/>
    </xf>
    <xf numFmtId="0" fontId="16" fillId="52" borderId="3" xfId="0" applyFont="1" applyFill="1" applyBorder="1" applyAlignment="1" applyProtection="1">
      <alignment horizontal="center" vertical="center" wrapText="1"/>
      <protection locked="0"/>
    </xf>
    <xf numFmtId="0" fontId="16" fillId="52" borderId="2" xfId="0" applyFont="1" applyFill="1" applyBorder="1" applyAlignment="1" applyProtection="1">
      <alignment horizontal="center" vertical="center" wrapText="1"/>
      <protection locked="0"/>
    </xf>
    <xf numFmtId="0" fontId="29" fillId="0" borderId="8" xfId="0" applyFont="1" applyFill="1" applyBorder="1" applyAlignment="1" applyProtection="1">
      <alignment horizontal="center" vertical="center"/>
      <protection locked="0"/>
    </xf>
    <xf numFmtId="164" fontId="29" fillId="0" borderId="24" xfId="0" applyNumberFormat="1" applyFont="1" applyFill="1" applyBorder="1" applyAlignment="1" applyProtection="1">
      <alignment horizontal="right" vertical="center"/>
      <protection locked="0"/>
    </xf>
    <xf numFmtId="164" fontId="29" fillId="0" borderId="46" xfId="0" applyNumberFormat="1" applyFont="1" applyFill="1" applyBorder="1" applyAlignment="1" applyProtection="1">
      <alignment horizontal="right" vertical="center"/>
      <protection locked="0"/>
    </xf>
    <xf numFmtId="0" fontId="14" fillId="0" borderId="11" xfId="0" applyFont="1" applyFill="1" applyBorder="1" applyAlignment="1" applyProtection="1">
      <alignment horizontal="left" vertical="center" wrapText="1"/>
      <protection locked="0"/>
    </xf>
    <xf numFmtId="164" fontId="14" fillId="0" borderId="16" xfId="0" applyNumberFormat="1" applyFont="1" applyFill="1" applyBorder="1" applyAlignment="1" applyProtection="1">
      <alignment horizontal="right" vertical="center" wrapText="1"/>
      <protection locked="0"/>
    </xf>
    <xf numFmtId="164" fontId="14" fillId="0" borderId="17" xfId="0" applyNumberFormat="1" applyFont="1" applyFill="1" applyBorder="1" applyAlignment="1" applyProtection="1">
      <alignment horizontal="right" vertical="center" wrapText="1"/>
      <protection locked="0"/>
    </xf>
    <xf numFmtId="0" fontId="14" fillId="0" borderId="15"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wrapText="1"/>
      <protection locked="0"/>
    </xf>
    <xf numFmtId="0" fontId="29" fillId="0" borderId="15"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164" fontId="29" fillId="0" borderId="16" xfId="0" applyNumberFormat="1" applyFont="1" applyFill="1" applyBorder="1" applyAlignment="1" applyProtection="1">
      <alignment horizontal="right" vertical="center"/>
      <protection locked="0"/>
    </xf>
    <xf numFmtId="164" fontId="29" fillId="0" borderId="17" xfId="0" applyNumberFormat="1" applyFont="1" applyFill="1" applyBorder="1" applyAlignment="1" applyProtection="1">
      <alignment horizontal="right" vertical="center"/>
      <protection locked="0"/>
    </xf>
    <xf numFmtId="44" fontId="16" fillId="52" borderId="3" xfId="0" applyNumberFormat="1" applyFont="1" applyFill="1" applyBorder="1" applyAlignment="1" applyProtection="1">
      <alignment horizontal="center" vertical="center" wrapText="1"/>
      <protection locked="0"/>
    </xf>
    <xf numFmtId="44" fontId="16" fillId="52" borderId="2" xfId="0" applyNumberFormat="1" applyFont="1" applyFill="1" applyBorder="1" applyAlignment="1" applyProtection="1">
      <alignment horizontal="center" vertical="center" wrapText="1"/>
      <protection locked="0"/>
    </xf>
    <xf numFmtId="0" fontId="16" fillId="15" borderId="3" xfId="0" applyFont="1" applyFill="1" applyBorder="1" applyAlignment="1" applyProtection="1">
      <alignment horizontal="center" vertical="center" wrapText="1"/>
      <protection hidden="1"/>
    </xf>
    <xf numFmtId="0" fontId="16" fillId="15" borderId="19" xfId="0" applyFont="1" applyFill="1" applyBorder="1" applyAlignment="1" applyProtection="1">
      <alignment horizontal="center" vertical="center" wrapText="1"/>
      <protection hidden="1"/>
    </xf>
    <xf numFmtId="0" fontId="29" fillId="11" borderId="8" xfId="0" applyFont="1" applyFill="1" applyBorder="1" applyAlignment="1" applyProtection="1">
      <alignment horizontal="center" vertical="center"/>
      <protection hidden="1"/>
    </xf>
    <xf numFmtId="164" fontId="29" fillId="11" borderId="75" xfId="0" applyNumberFormat="1" applyFont="1" applyFill="1" applyBorder="1" applyAlignment="1" applyProtection="1">
      <alignment horizontal="right" vertical="center"/>
      <protection hidden="1"/>
    </xf>
    <xf numFmtId="0" fontId="0" fillId="11" borderId="11" xfId="0" applyFill="1" applyBorder="1" applyAlignment="1" applyProtection="1">
      <alignment horizontal="left" vertical="center" wrapText="1"/>
      <protection hidden="1"/>
    </xf>
    <xf numFmtId="164" fontId="14" fillId="11" borderId="17" xfId="0" applyNumberFormat="1" applyFont="1" applyFill="1" applyBorder="1" applyAlignment="1" applyProtection="1">
      <alignment horizontal="right" vertical="center" wrapText="1"/>
      <protection hidden="1"/>
    </xf>
    <xf numFmtId="164" fontId="29" fillId="11" borderId="46" xfId="0" applyNumberFormat="1" applyFont="1" applyFill="1" applyBorder="1" applyAlignment="1" applyProtection="1">
      <alignment horizontal="right" vertical="center"/>
      <protection hidden="1"/>
    </xf>
    <xf numFmtId="164" fontId="29" fillId="11" borderId="17" xfId="0" applyNumberFormat="1" applyFont="1" applyFill="1" applyBorder="1" applyAlignment="1" applyProtection="1">
      <alignment horizontal="right" vertical="center"/>
      <protection hidden="1"/>
    </xf>
    <xf numFmtId="0" fontId="16" fillId="15" borderId="20" xfId="0" applyFont="1" applyFill="1" applyBorder="1" applyAlignment="1" applyProtection="1">
      <alignment horizontal="center" vertical="center" wrapText="1"/>
      <protection hidden="1"/>
    </xf>
    <xf numFmtId="164" fontId="16" fillId="15" borderId="19" xfId="0" applyNumberFormat="1" applyFont="1" applyFill="1" applyBorder="1" applyAlignment="1" applyProtection="1">
      <alignment horizontal="center" vertical="center" wrapText="1"/>
      <protection hidden="1"/>
    </xf>
    <xf numFmtId="0" fontId="0" fillId="2" borderId="105" xfId="0" applyFill="1" applyBorder="1" applyAlignment="1" applyProtection="1">
      <alignment horizontal="left"/>
    </xf>
    <xf numFmtId="0" fontId="0" fillId="2" borderId="106" xfId="0" applyFill="1" applyBorder="1" applyAlignment="1" applyProtection="1">
      <alignment horizontal="left"/>
    </xf>
    <xf numFmtId="0" fontId="0" fillId="2" borderId="107" xfId="0" applyFill="1" applyBorder="1" applyAlignment="1" applyProtection="1">
      <alignment horizontal="left"/>
    </xf>
    <xf numFmtId="0" fontId="0" fillId="2" borderId="108" xfId="0" applyFill="1" applyBorder="1" applyAlignment="1" applyProtection="1">
      <alignment horizontal="left"/>
    </xf>
    <xf numFmtId="0" fontId="0" fillId="2" borderId="109" xfId="0" applyFill="1" applyBorder="1" applyAlignment="1" applyProtection="1">
      <alignment horizontal="left"/>
    </xf>
    <xf numFmtId="0" fontId="0" fillId="2" borderId="110" xfId="0" applyFill="1" applyBorder="1" applyAlignment="1" applyProtection="1">
      <alignment horizontal="left"/>
    </xf>
    <xf numFmtId="0" fontId="0" fillId="2" borderId="93" xfId="0" applyFill="1" applyBorder="1" applyAlignment="1" applyProtection="1">
      <alignment horizontal="center" vertical="center" wrapText="1"/>
    </xf>
    <xf numFmtId="0" fontId="0" fillId="2" borderId="94" xfId="0" applyFill="1" applyBorder="1" applyAlignment="1" applyProtection="1">
      <alignment horizontal="center" vertical="center" wrapText="1"/>
    </xf>
    <xf numFmtId="0" fontId="0" fillId="2" borderId="102" xfId="0" applyFill="1" applyBorder="1" applyAlignment="1" applyProtection="1">
      <alignment horizontal="center" vertical="center" wrapText="1"/>
    </xf>
    <xf numFmtId="0" fontId="0" fillId="2" borderId="95" xfId="0" applyFill="1" applyBorder="1" applyAlignment="1" applyProtection="1">
      <alignment horizontal="center" vertical="center" wrapText="1"/>
    </xf>
    <xf numFmtId="0" fontId="0" fillId="2" borderId="96" xfId="0" applyFill="1" applyBorder="1" applyAlignment="1" applyProtection="1">
      <alignment horizontal="center" vertical="center" wrapText="1"/>
    </xf>
    <xf numFmtId="0" fontId="0" fillId="2" borderId="103" xfId="0" applyFill="1" applyBorder="1" applyAlignment="1" applyProtection="1">
      <alignment horizontal="center" vertical="center" wrapText="1"/>
    </xf>
    <xf numFmtId="0" fontId="0" fillId="2" borderId="111" xfId="0" applyFill="1" applyBorder="1" applyAlignment="1" applyProtection="1">
      <alignment horizontal="left"/>
    </xf>
    <xf numFmtId="0" fontId="0" fillId="2" borderId="112" xfId="0" applyFill="1" applyBorder="1" applyAlignment="1" applyProtection="1">
      <alignment horizontal="left"/>
    </xf>
    <xf numFmtId="0" fontId="0" fillId="2" borderId="113" xfId="0" applyFill="1" applyBorder="1" applyAlignment="1" applyProtection="1">
      <alignment horizontal="left"/>
    </xf>
    <xf numFmtId="0" fontId="0" fillId="2" borderId="115" xfId="0" applyFill="1" applyBorder="1" applyAlignment="1" applyProtection="1">
      <alignment horizontal="left"/>
    </xf>
    <xf numFmtId="0" fontId="0" fillId="2" borderId="116" xfId="0" applyFill="1" applyBorder="1" applyAlignment="1" applyProtection="1">
      <alignment horizontal="left"/>
    </xf>
    <xf numFmtId="0" fontId="0" fillId="2" borderId="117" xfId="0" applyFill="1" applyBorder="1" applyAlignment="1" applyProtection="1">
      <alignment horizontal="left"/>
    </xf>
    <xf numFmtId="0" fontId="0" fillId="2" borderId="114" xfId="0" applyFill="1" applyBorder="1" applyAlignment="1" applyProtection="1">
      <alignment horizontal="left"/>
    </xf>
    <xf numFmtId="0" fontId="0" fillId="2" borderId="99" xfId="0" applyFill="1" applyBorder="1" applyAlignment="1" applyProtection="1">
      <alignment horizontal="left"/>
    </xf>
    <xf numFmtId="0" fontId="0" fillId="2" borderId="100" xfId="0" applyFill="1" applyBorder="1" applyAlignment="1" applyProtection="1">
      <alignment horizontal="left"/>
    </xf>
    <xf numFmtId="0" fontId="38" fillId="16" borderId="45" xfId="0" applyFont="1" applyFill="1" applyBorder="1" applyAlignment="1" applyProtection="1">
      <alignment horizontal="center" vertical="center" wrapText="1"/>
    </xf>
    <xf numFmtId="0" fontId="38" fillId="16" borderId="6" xfId="0" applyFont="1" applyFill="1" applyBorder="1" applyAlignment="1" applyProtection="1">
      <alignment horizontal="center" vertical="center" wrapText="1"/>
    </xf>
    <xf numFmtId="0" fontId="38" fillId="16" borderId="47" xfId="0" applyFont="1" applyFill="1" applyBorder="1" applyAlignment="1" applyProtection="1">
      <alignment horizontal="center" vertical="center" wrapText="1"/>
    </xf>
    <xf numFmtId="0" fontId="0" fillId="2" borderId="91" xfId="0" applyFill="1" applyBorder="1" applyAlignment="1" applyProtection="1">
      <alignment horizontal="center" vertical="center" wrapText="1"/>
    </xf>
    <xf numFmtId="0" fontId="0" fillId="2" borderId="92" xfId="0" applyFill="1" applyBorder="1" applyAlignment="1" applyProtection="1">
      <alignment horizontal="center" vertical="center" wrapText="1"/>
    </xf>
    <xf numFmtId="0" fontId="0" fillId="2" borderId="101" xfId="0" applyFill="1" applyBorder="1" applyAlignment="1" applyProtection="1">
      <alignment horizontal="center" vertical="center" wrapText="1"/>
    </xf>
    <xf numFmtId="0" fontId="0" fillId="2" borderId="104" xfId="0" applyFill="1" applyBorder="1" applyAlignment="1" applyProtection="1">
      <alignment horizontal="left"/>
    </xf>
    <xf numFmtId="0" fontId="0" fillId="2" borderId="97" xfId="0" applyFill="1" applyBorder="1" applyAlignment="1" applyProtection="1">
      <alignment horizontal="left"/>
    </xf>
    <xf numFmtId="0" fontId="0" fillId="2" borderId="98" xfId="0" applyFill="1" applyBorder="1" applyAlignment="1" applyProtection="1">
      <alignment horizontal="left"/>
    </xf>
    <xf numFmtId="0" fontId="28" fillId="14" borderId="26" xfId="0" applyFont="1" applyFill="1" applyBorder="1" applyAlignment="1" applyProtection="1">
      <alignment horizontal="center" vertical="center" wrapText="1"/>
    </xf>
    <xf numFmtId="0" fontId="36" fillId="16" borderId="8" xfId="52" applyFill="1" applyBorder="1" applyAlignment="1" applyProtection="1">
      <alignment horizontal="center" vertical="center" wrapText="1"/>
    </xf>
    <xf numFmtId="0" fontId="36" fillId="16" borderId="0" xfId="52" applyFill="1" applyBorder="1" applyAlignment="1" applyProtection="1">
      <alignment horizontal="center" vertical="center" wrapText="1"/>
    </xf>
    <xf numFmtId="0" fontId="36" fillId="16" borderId="9" xfId="52" applyFill="1" applyBorder="1" applyAlignment="1" applyProtection="1">
      <alignment horizontal="center" vertical="center" wrapText="1"/>
    </xf>
    <xf numFmtId="0" fontId="36" fillId="16" borderId="59" xfId="52" applyFill="1" applyBorder="1" applyAlignment="1" applyProtection="1">
      <alignment horizontal="center" vertical="center" wrapText="1"/>
    </xf>
    <xf numFmtId="0" fontId="36" fillId="16" borderId="38" xfId="52" applyFill="1" applyBorder="1" applyAlignment="1" applyProtection="1">
      <alignment horizontal="center" vertical="center" wrapText="1"/>
    </xf>
    <xf numFmtId="0" fontId="36" fillId="16" borderId="60" xfId="52" applyFill="1" applyBorder="1" applyAlignment="1" applyProtection="1">
      <alignment horizontal="center" vertical="center" wrapText="1"/>
    </xf>
    <xf numFmtId="0" fontId="24" fillId="8" borderId="56" xfId="0" applyFont="1" applyFill="1" applyBorder="1" applyAlignment="1" applyProtection="1">
      <alignment horizontal="center" vertical="top" wrapText="1"/>
    </xf>
    <xf numFmtId="0" fontId="24" fillId="8" borderId="57" xfId="0" applyFont="1" applyFill="1" applyBorder="1" applyAlignment="1" applyProtection="1">
      <alignment horizontal="center" vertical="top" wrapText="1"/>
    </xf>
    <xf numFmtId="0" fontId="24" fillId="8" borderId="58" xfId="0" applyFont="1" applyFill="1" applyBorder="1" applyAlignment="1" applyProtection="1">
      <alignment horizontal="center" vertical="top" wrapText="1"/>
    </xf>
    <xf numFmtId="0" fontId="38" fillId="16" borderId="71" xfId="0" applyFont="1" applyFill="1" applyBorder="1" applyAlignment="1" applyProtection="1">
      <alignment horizontal="center" vertical="center" wrapText="1"/>
    </xf>
    <xf numFmtId="0" fontId="38" fillId="16" borderId="81" xfId="0" applyFont="1" applyFill="1" applyBorder="1" applyAlignment="1" applyProtection="1">
      <alignment horizontal="center" vertical="center" wrapText="1"/>
    </xf>
    <xf numFmtId="0" fontId="38" fillId="16" borderId="69" xfId="0" applyFont="1" applyFill="1" applyBorder="1" applyAlignment="1" applyProtection="1">
      <alignment horizontal="center" vertical="center" wrapText="1"/>
    </xf>
    <xf numFmtId="0" fontId="50" fillId="0" borderId="77" xfId="0" applyFont="1" applyBorder="1" applyAlignment="1" applyProtection="1">
      <alignment horizontal="center" vertical="center" wrapText="1"/>
    </xf>
    <xf numFmtId="0" fontId="50" fillId="0" borderId="78" xfId="0" applyFont="1" applyBorder="1" applyAlignment="1" applyProtection="1">
      <alignment horizontal="center" vertical="center" wrapText="1"/>
    </xf>
    <xf numFmtId="0" fontId="50" fillId="0" borderId="37" xfId="0" applyFont="1" applyBorder="1" applyAlignment="1" applyProtection="1">
      <alignment horizontal="center" vertical="center" wrapText="1"/>
    </xf>
    <xf numFmtId="0" fontId="36" fillId="16" borderId="48" xfId="52" applyFill="1" applyBorder="1" applyAlignment="1" applyProtection="1">
      <alignment horizontal="center" vertical="center" wrapText="1"/>
    </xf>
    <xf numFmtId="0" fontId="36" fillId="16" borderId="37" xfId="52" applyFill="1" applyBorder="1" applyAlignment="1" applyProtection="1">
      <alignment horizontal="center" vertical="center" wrapText="1"/>
    </xf>
    <xf numFmtId="0" fontId="36" fillId="16" borderId="49" xfId="52" applyFill="1" applyBorder="1" applyAlignment="1" applyProtection="1">
      <alignment horizontal="center" vertical="center" wrapText="1"/>
    </xf>
    <xf numFmtId="0" fontId="50" fillId="0" borderId="79" xfId="0" applyFont="1" applyBorder="1" applyAlignment="1" applyProtection="1">
      <alignment horizontal="center" vertical="center" wrapText="1"/>
    </xf>
    <xf numFmtId="0" fontId="50" fillId="0" borderId="0" xfId="0" applyFont="1" applyAlignment="1" applyProtection="1">
      <alignment horizontal="center" vertical="center" wrapText="1"/>
    </xf>
    <xf numFmtId="0" fontId="50" fillId="0" borderId="80" xfId="0" applyFont="1" applyBorder="1" applyAlignment="1" applyProtection="1">
      <alignment horizontal="center" vertical="center" wrapText="1"/>
    </xf>
    <xf numFmtId="0" fontId="50" fillId="0" borderId="55" xfId="0" applyFont="1" applyBorder="1" applyAlignment="1" applyProtection="1">
      <alignment horizontal="center" vertical="center" wrapText="1"/>
    </xf>
    <xf numFmtId="0" fontId="50" fillId="0" borderId="73" xfId="0" applyFont="1" applyBorder="1" applyAlignment="1" applyProtection="1">
      <alignment horizontal="center" vertical="center" wrapText="1"/>
    </xf>
    <xf numFmtId="6" fontId="50" fillId="0" borderId="55" xfId="0" applyNumberFormat="1" applyFont="1" applyBorder="1" applyAlignment="1" applyProtection="1">
      <alignment horizontal="center" vertical="center" wrapText="1"/>
    </xf>
    <xf numFmtId="6" fontId="50" fillId="0" borderId="38" xfId="0" applyNumberFormat="1" applyFont="1" applyBorder="1" applyAlignment="1" applyProtection="1">
      <alignment horizontal="center" vertical="center" wrapText="1"/>
    </xf>
    <xf numFmtId="6" fontId="50" fillId="0" borderId="73" xfId="0" applyNumberFormat="1" applyFont="1" applyBorder="1" applyAlignment="1" applyProtection="1">
      <alignment horizontal="center" vertical="center" wrapText="1"/>
    </xf>
    <xf numFmtId="0" fontId="38" fillId="16" borderId="28" xfId="0" applyFont="1" applyFill="1" applyBorder="1" applyAlignment="1" applyProtection="1">
      <alignment horizontal="center" vertical="center" wrapText="1"/>
    </xf>
    <xf numFmtId="0" fontId="38" fillId="16" borderId="29" xfId="0" applyFont="1" applyFill="1" applyBorder="1" applyAlignment="1" applyProtection="1">
      <alignment horizontal="center" vertical="center" wrapText="1"/>
    </xf>
    <xf numFmtId="0" fontId="38" fillId="16" borderId="30" xfId="0" applyFont="1" applyFill="1" applyBorder="1" applyAlignment="1" applyProtection="1">
      <alignment horizontal="center" vertical="center" wrapText="1"/>
    </xf>
    <xf numFmtId="0" fontId="24" fillId="8" borderId="56" xfId="0" applyFont="1" applyFill="1" applyBorder="1" applyAlignment="1" applyProtection="1">
      <alignment horizontal="center" vertical="top" wrapText="1"/>
      <protection hidden="1"/>
    </xf>
    <xf numFmtId="0" fontId="24" fillId="8" borderId="57" xfId="0" applyFont="1" applyFill="1" applyBorder="1" applyAlignment="1" applyProtection="1">
      <alignment horizontal="center" vertical="top" wrapText="1"/>
      <protection hidden="1"/>
    </xf>
    <xf numFmtId="0" fontId="24" fillId="8" borderId="58" xfId="0" applyFont="1" applyFill="1" applyBorder="1" applyAlignment="1" applyProtection="1">
      <alignment horizontal="center" vertical="top" wrapText="1"/>
      <protection hidden="1"/>
    </xf>
    <xf numFmtId="0" fontId="38" fillId="16" borderId="8" xfId="0" applyFont="1" applyFill="1" applyBorder="1" applyAlignment="1" applyProtection="1">
      <alignment horizontal="center" vertical="center" wrapText="1"/>
      <protection hidden="1"/>
    </xf>
    <xf numFmtId="0" fontId="38" fillId="16" borderId="0" xfId="0" applyFont="1" applyFill="1" applyBorder="1" applyAlignment="1" applyProtection="1">
      <alignment horizontal="center" vertical="center" wrapText="1"/>
      <protection hidden="1"/>
    </xf>
    <xf numFmtId="0" fontId="38" fillId="16" borderId="9" xfId="0" applyFont="1" applyFill="1" applyBorder="1" applyAlignment="1" applyProtection="1">
      <alignment horizontal="center" vertical="center" wrapText="1"/>
      <protection hidden="1"/>
    </xf>
    <xf numFmtId="0" fontId="38" fillId="16" borderId="48" xfId="0" applyFont="1" applyFill="1" applyBorder="1" applyAlignment="1" applyProtection="1">
      <alignment horizontal="center" vertical="center" wrapText="1"/>
    </xf>
    <xf numFmtId="0" fontId="38" fillId="16" borderId="37" xfId="0" applyFont="1" applyFill="1" applyBorder="1" applyAlignment="1" applyProtection="1">
      <alignment horizontal="center" vertical="center" wrapText="1"/>
    </xf>
    <xf numFmtId="0" fontId="38" fillId="16" borderId="49" xfId="0" applyFont="1" applyFill="1" applyBorder="1" applyAlignment="1" applyProtection="1">
      <alignment horizontal="center" vertical="center" wrapText="1"/>
    </xf>
    <xf numFmtId="0" fontId="39" fillId="14" borderId="52" xfId="0" applyFont="1" applyFill="1" applyBorder="1" applyAlignment="1" applyProtection="1">
      <alignment horizontal="center" vertical="center"/>
    </xf>
    <xf numFmtId="0" fontId="39" fillId="14" borderId="6" xfId="0" applyFont="1" applyFill="1" applyBorder="1" applyAlignment="1" applyProtection="1">
      <alignment horizontal="center" vertical="center"/>
    </xf>
    <xf numFmtId="0" fontId="39" fillId="14" borderId="54" xfId="0" applyFont="1" applyFill="1" applyBorder="1" applyAlignment="1" applyProtection="1">
      <alignment horizontal="center" vertical="center"/>
    </xf>
    <xf numFmtId="0" fontId="15" fillId="10"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xf>
    <xf numFmtId="0" fontId="13" fillId="8" borderId="5"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22" fillId="16" borderId="43" xfId="0" applyFont="1" applyFill="1" applyBorder="1" applyAlignment="1" applyProtection="1">
      <alignment horizontal="center" vertical="center" wrapText="1"/>
    </xf>
    <xf numFmtId="0" fontId="22" fillId="16" borderId="7" xfId="0" applyFont="1" applyFill="1" applyBorder="1" applyAlignment="1" applyProtection="1">
      <alignment horizontal="center" vertical="center" wrapText="1"/>
    </xf>
    <xf numFmtId="0" fontId="22" fillId="16" borderId="44" xfId="0" applyFont="1" applyFill="1" applyBorder="1" applyAlignment="1" applyProtection="1">
      <alignment horizontal="center" vertical="center" wrapText="1"/>
    </xf>
    <xf numFmtId="0" fontId="22" fillId="16" borderId="28" xfId="0" applyFont="1" applyFill="1" applyBorder="1" applyAlignment="1" applyProtection="1">
      <alignment horizontal="center" vertical="center" wrapText="1"/>
    </xf>
    <xf numFmtId="0" fontId="22" fillId="16" borderId="29" xfId="0" applyFont="1" applyFill="1" applyBorder="1" applyAlignment="1" applyProtection="1">
      <alignment horizontal="center" vertical="center" wrapText="1"/>
    </xf>
    <xf numFmtId="0" fontId="22" fillId="16" borderId="30"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xf>
    <xf numFmtId="0" fontId="30" fillId="49" borderId="56" xfId="0" applyFont="1" applyFill="1" applyBorder="1" applyAlignment="1" applyProtection="1">
      <alignment horizontal="center" vertical="center" wrapText="1"/>
      <protection hidden="1"/>
    </xf>
    <xf numFmtId="0" fontId="30" fillId="49" borderId="58" xfId="0" applyFont="1" applyFill="1" applyBorder="1" applyAlignment="1" applyProtection="1">
      <alignment horizontal="center" vertical="center" wrapText="1"/>
      <protection hidden="1"/>
    </xf>
    <xf numFmtId="0" fontId="15" fillId="50" borderId="1" xfId="0" applyFont="1" applyFill="1" applyBorder="1" applyAlignment="1" applyProtection="1">
      <alignment horizontal="center" vertical="center" wrapText="1"/>
      <protection hidden="1"/>
    </xf>
    <xf numFmtId="0" fontId="11" fillId="49" borderId="27" xfId="0" applyFont="1" applyFill="1" applyBorder="1" applyAlignment="1" applyProtection="1">
      <alignment horizontal="center" vertical="center"/>
      <protection hidden="1"/>
    </xf>
    <xf numFmtId="0" fontId="23" fillId="5" borderId="52" xfId="0" applyFont="1" applyFill="1" applyBorder="1" applyAlignment="1" applyProtection="1">
      <alignment horizontal="center" vertical="center" wrapText="1"/>
      <protection locked="0"/>
    </xf>
    <xf numFmtId="0" fontId="23" fillId="5" borderId="6" xfId="0" applyFont="1" applyFill="1" applyBorder="1" applyAlignment="1" applyProtection="1">
      <alignment horizontal="center" vertical="center" wrapText="1"/>
      <protection locked="0"/>
    </xf>
    <xf numFmtId="0" fontId="23" fillId="5" borderId="54" xfId="0" applyFont="1" applyFill="1" applyBorder="1" applyAlignment="1" applyProtection="1">
      <alignment horizontal="center" vertical="center" wrapText="1"/>
      <protection locked="0"/>
    </xf>
    <xf numFmtId="0" fontId="11" fillId="49" borderId="26" xfId="0" applyFont="1" applyFill="1" applyBorder="1" applyAlignment="1" applyProtection="1">
      <alignment horizontal="center" vertical="center"/>
      <protection hidden="1"/>
    </xf>
    <xf numFmtId="0" fontId="16" fillId="50" borderId="3" xfId="0" applyFont="1" applyFill="1" applyBorder="1" applyAlignment="1" applyProtection="1">
      <alignment horizontal="center" vertical="center" wrapText="1"/>
      <protection hidden="1"/>
    </xf>
    <xf numFmtId="0" fontId="16" fillId="50" borderId="4" xfId="0" applyFont="1" applyFill="1" applyBorder="1" applyAlignment="1" applyProtection="1">
      <alignment horizontal="center" vertical="center" wrapText="1"/>
      <protection hidden="1"/>
    </xf>
    <xf numFmtId="0" fontId="11" fillId="49" borderId="52" xfId="0" applyFont="1" applyFill="1" applyBorder="1" applyAlignment="1" applyProtection="1">
      <alignment horizontal="center" vertical="center"/>
      <protection hidden="1"/>
    </xf>
    <xf numFmtId="0" fontId="11" fillId="49" borderId="6" xfId="0" applyFont="1" applyFill="1" applyBorder="1" applyAlignment="1" applyProtection="1">
      <alignment horizontal="center" vertical="center"/>
      <protection hidden="1"/>
    </xf>
    <xf numFmtId="0" fontId="11" fillId="49" borderId="54" xfId="0" applyFont="1" applyFill="1" applyBorder="1" applyAlignment="1" applyProtection="1">
      <alignment horizontal="center" vertical="center"/>
      <protection hidden="1"/>
    </xf>
    <xf numFmtId="165" fontId="0" fillId="2" borderId="71" xfId="0" applyNumberFormat="1" applyFill="1" applyBorder="1" applyAlignment="1" applyProtection="1">
      <alignment horizontal="center" vertical="center"/>
      <protection locked="0" hidden="1"/>
    </xf>
    <xf numFmtId="165" fontId="0" fillId="2" borderId="69" xfId="0" applyNumberFormat="1" applyFill="1" applyBorder="1" applyAlignment="1" applyProtection="1">
      <alignment horizontal="center" vertical="center"/>
      <protection locked="0" hidden="1"/>
    </xf>
    <xf numFmtId="44" fontId="33" fillId="9" borderId="3" xfId="0" applyNumberFormat="1" applyFont="1" applyFill="1" applyBorder="1" applyAlignment="1" applyProtection="1">
      <alignment horizontal="center" vertical="center"/>
      <protection hidden="1"/>
    </xf>
    <xf numFmtId="44" fontId="33" fillId="9" borderId="4" xfId="0" applyNumberFormat="1" applyFont="1" applyFill="1" applyBorder="1" applyAlignment="1" applyProtection="1">
      <alignment horizontal="center" vertical="center"/>
      <protection hidden="1"/>
    </xf>
    <xf numFmtId="0" fontId="20" fillId="50" borderId="3" xfId="0" applyFont="1" applyFill="1" applyBorder="1" applyAlignment="1" applyProtection="1">
      <alignment horizontal="center" vertical="center"/>
      <protection hidden="1"/>
    </xf>
    <xf numFmtId="0" fontId="20" fillId="50" borderId="5" xfId="0" applyFont="1" applyFill="1" applyBorder="1" applyAlignment="1" applyProtection="1">
      <alignment horizontal="center" vertical="center"/>
      <protection hidden="1"/>
    </xf>
    <xf numFmtId="0" fontId="13" fillId="51" borderId="3" xfId="0" applyFont="1" applyFill="1" applyBorder="1" applyAlignment="1" applyProtection="1">
      <alignment horizontal="center" vertical="center" wrapText="1"/>
      <protection hidden="1"/>
    </xf>
    <xf numFmtId="0" fontId="13" fillId="51" borderId="5" xfId="0" applyFont="1" applyFill="1" applyBorder="1" applyAlignment="1" applyProtection="1">
      <alignment horizontal="center" vertical="center" wrapText="1"/>
      <protection hidden="1"/>
    </xf>
    <xf numFmtId="0" fontId="26" fillId="8" borderId="31" xfId="0" applyFont="1" applyFill="1" applyBorder="1" applyAlignment="1" applyProtection="1">
      <alignment horizontal="center" vertical="center" wrapText="1"/>
      <protection hidden="1"/>
    </xf>
    <xf numFmtId="0" fontId="26" fillId="8" borderId="34" xfId="0" applyFont="1" applyFill="1" applyBorder="1" applyAlignment="1" applyProtection="1">
      <alignment horizontal="center" vertical="center" wrapText="1"/>
      <protection hidden="1"/>
    </xf>
    <xf numFmtId="0" fontId="44" fillId="49" borderId="52" xfId="0" applyFont="1" applyFill="1" applyBorder="1" applyAlignment="1" applyProtection="1">
      <alignment horizontal="center" vertical="center" wrapText="1"/>
      <protection hidden="1"/>
    </xf>
    <xf numFmtId="0" fontId="44" fillId="49" borderId="6" xfId="0" applyFont="1" applyFill="1" applyBorder="1" applyAlignment="1" applyProtection="1">
      <alignment horizontal="center" vertical="center" wrapText="1"/>
      <protection hidden="1"/>
    </xf>
    <xf numFmtId="0" fontId="44" fillId="49" borderId="54" xfId="0" applyFont="1" applyFill="1" applyBorder="1" applyAlignment="1" applyProtection="1">
      <alignment horizontal="center" vertical="center" wrapText="1"/>
      <protection hidden="1"/>
    </xf>
    <xf numFmtId="0" fontId="13" fillId="51" borderId="43" xfId="0" applyFont="1" applyFill="1" applyBorder="1" applyAlignment="1" applyProtection="1">
      <alignment horizontal="center" vertical="center" wrapText="1"/>
      <protection hidden="1"/>
    </xf>
    <xf numFmtId="0" fontId="13" fillId="51" borderId="7" xfId="0" applyFont="1" applyFill="1" applyBorder="1" applyAlignment="1" applyProtection="1">
      <alignment horizontal="center" vertical="center"/>
      <protection hidden="1"/>
    </xf>
    <xf numFmtId="0" fontId="26" fillId="49" borderId="31" xfId="0" applyFont="1" applyFill="1" applyBorder="1" applyAlignment="1" applyProtection="1">
      <alignment horizontal="center" vertical="center" wrapText="1"/>
      <protection hidden="1"/>
    </xf>
    <xf numFmtId="0" fontId="26" fillId="49" borderId="34" xfId="0" applyFont="1" applyFill="1" applyBorder="1" applyAlignment="1" applyProtection="1">
      <alignment horizontal="center" vertical="center" wrapText="1"/>
      <protection hidden="1"/>
    </xf>
    <xf numFmtId="0" fontId="26" fillId="8" borderId="51" xfId="0" applyFont="1" applyFill="1" applyBorder="1" applyAlignment="1" applyProtection="1">
      <alignment horizontal="center" vertical="center" wrapText="1"/>
      <protection hidden="1"/>
    </xf>
    <xf numFmtId="0" fontId="26" fillId="8" borderId="65" xfId="0" applyFont="1" applyFill="1" applyBorder="1" applyAlignment="1" applyProtection="1">
      <alignment horizontal="center" vertical="center" wrapText="1"/>
      <protection hidden="1"/>
    </xf>
    <xf numFmtId="0" fontId="44" fillId="8" borderId="52" xfId="0" applyFont="1" applyFill="1" applyBorder="1" applyAlignment="1" applyProtection="1">
      <alignment horizontal="center" vertical="center" wrapText="1"/>
      <protection hidden="1"/>
    </xf>
    <xf numFmtId="0" fontId="44" fillId="8" borderId="54" xfId="0" applyFont="1" applyFill="1" applyBorder="1" applyAlignment="1" applyProtection="1">
      <alignment horizontal="center" vertical="center" wrapText="1"/>
      <protection hidden="1"/>
    </xf>
    <xf numFmtId="0" fontId="20" fillId="50" borderId="4" xfId="0" applyFont="1" applyFill="1" applyBorder="1" applyAlignment="1" applyProtection="1">
      <alignment horizontal="center" vertical="center"/>
      <protection hidden="1"/>
    </xf>
    <xf numFmtId="0" fontId="13" fillId="51" borderId="44" xfId="0" applyFont="1" applyFill="1" applyBorder="1" applyAlignment="1" applyProtection="1">
      <alignment horizontal="center" vertical="center"/>
      <protection hidden="1"/>
    </xf>
    <xf numFmtId="0" fontId="4" fillId="2" borderId="29"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xf>
    <xf numFmtId="0" fontId="15" fillId="15" borderId="52" xfId="0" applyFont="1" applyFill="1" applyBorder="1" applyAlignment="1" applyProtection="1">
      <alignment horizontal="center" vertical="center" wrapText="1"/>
    </xf>
    <xf numFmtId="0" fontId="15" fillId="15" borderId="6" xfId="0" applyFont="1" applyFill="1" applyBorder="1" applyAlignment="1" applyProtection="1">
      <alignment horizontal="center" vertical="center" wrapText="1"/>
    </xf>
    <xf numFmtId="0" fontId="15" fillId="15" borderId="54"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54" xfId="0" applyFont="1" applyFill="1" applyBorder="1" applyAlignment="1" applyProtection="1">
      <alignment horizontal="center" vertical="center" wrapText="1"/>
      <protection hidden="1"/>
    </xf>
    <xf numFmtId="0" fontId="16" fillId="15" borderId="3" xfId="0" applyFont="1" applyFill="1" applyBorder="1" applyAlignment="1" applyProtection="1">
      <alignment horizontal="center" vertical="center"/>
      <protection hidden="1"/>
    </xf>
    <xf numFmtId="0" fontId="16" fillId="15" borderId="5" xfId="0" applyFont="1" applyFill="1" applyBorder="1" applyAlignment="1" applyProtection="1">
      <alignment horizontal="center" vertical="center"/>
      <protection hidden="1"/>
    </xf>
    <xf numFmtId="0" fontId="16" fillId="15" borderId="4" xfId="0" applyFont="1" applyFill="1" applyBorder="1" applyAlignment="1" applyProtection="1">
      <alignment horizontal="center" vertical="center"/>
      <protection hidden="1"/>
    </xf>
    <xf numFmtId="0" fontId="19" fillId="0" borderId="8"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9" xfId="0" applyFont="1" applyFill="1" applyBorder="1" applyAlignment="1" applyProtection="1">
      <alignment horizontal="center" vertical="center"/>
      <protection hidden="1"/>
    </xf>
    <xf numFmtId="0" fontId="19" fillId="0" borderId="28" xfId="0" applyFont="1" applyFill="1" applyBorder="1" applyAlignment="1" applyProtection="1">
      <alignment horizontal="center" vertical="center"/>
      <protection hidden="1"/>
    </xf>
    <xf numFmtId="0" fontId="19" fillId="0" borderId="29" xfId="0" applyFont="1" applyFill="1" applyBorder="1" applyAlignment="1" applyProtection="1">
      <alignment horizontal="center" vertical="center"/>
      <protection hidden="1"/>
    </xf>
    <xf numFmtId="0" fontId="19" fillId="0" borderId="30" xfId="0" applyFont="1" applyFill="1" applyBorder="1" applyAlignment="1" applyProtection="1">
      <alignment horizontal="center" vertical="center"/>
      <protection hidden="1"/>
    </xf>
    <xf numFmtId="0" fontId="70" fillId="2" borderId="29" xfId="0" applyFont="1" applyFill="1" applyBorder="1" applyAlignment="1" applyProtection="1">
      <alignment horizontal="center" vertical="center" wrapText="1"/>
    </xf>
    <xf numFmtId="0" fontId="16" fillId="52" borderId="3" xfId="0" applyFont="1" applyFill="1" applyBorder="1" applyAlignment="1" applyProtection="1">
      <alignment horizontal="center" vertical="center" wrapText="1"/>
    </xf>
    <xf numFmtId="0" fontId="16" fillId="52" borderId="4" xfId="0" applyFont="1" applyFill="1" applyBorder="1" applyAlignment="1" applyProtection="1">
      <alignment horizontal="center" vertical="center" wrapText="1"/>
    </xf>
    <xf numFmtId="164" fontId="0" fillId="14" borderId="3" xfId="0" applyNumberFormat="1" applyFill="1" applyBorder="1" applyAlignment="1" applyProtection="1">
      <alignment horizontal="center" vertical="center" wrapText="1"/>
    </xf>
    <xf numFmtId="164" fontId="0" fillId="14" borderId="4" xfId="0" applyNumberFormat="1" applyFill="1" applyBorder="1" applyAlignment="1" applyProtection="1">
      <alignment horizontal="center" vertical="center" wrapText="1"/>
    </xf>
    <xf numFmtId="0" fontId="12" fillId="14" borderId="3" xfId="0" applyFont="1" applyFill="1" applyBorder="1" applyAlignment="1" applyProtection="1">
      <alignment horizontal="center" vertical="center" wrapText="1"/>
    </xf>
    <xf numFmtId="0" fontId="12" fillId="14" borderId="5" xfId="0" applyFont="1" applyFill="1" applyBorder="1" applyAlignment="1" applyProtection="1">
      <alignment horizontal="center" vertical="center" wrapText="1"/>
    </xf>
    <xf numFmtId="0" fontId="12" fillId="14" borderId="4" xfId="0" applyFont="1" applyFill="1" applyBorder="1" applyAlignment="1" applyProtection="1">
      <alignment horizontal="center" vertical="center" wrapText="1"/>
    </xf>
    <xf numFmtId="0" fontId="47" fillId="15" borderId="3" xfId="0" applyFont="1" applyFill="1" applyBorder="1" applyAlignment="1" applyProtection="1">
      <alignment horizontal="center" vertical="center"/>
    </xf>
    <xf numFmtId="0" fontId="47" fillId="15" borderId="5" xfId="0" applyFont="1" applyFill="1" applyBorder="1" applyAlignment="1" applyProtection="1">
      <alignment horizontal="center" vertical="center"/>
    </xf>
    <xf numFmtId="0" fontId="47" fillId="15" borderId="4" xfId="0" applyFont="1" applyFill="1" applyBorder="1" applyAlignment="1" applyProtection="1">
      <alignment horizontal="center" vertical="center"/>
    </xf>
    <xf numFmtId="0" fontId="13" fillId="18" borderId="3" xfId="0" applyFont="1" applyFill="1" applyBorder="1" applyAlignment="1" applyProtection="1">
      <alignment horizontal="center" vertical="center" wrapText="1"/>
    </xf>
    <xf numFmtId="0" fontId="13" fillId="18" borderId="5" xfId="0" applyFont="1" applyFill="1" applyBorder="1" applyAlignment="1" applyProtection="1">
      <alignment horizontal="center" vertical="center" wrapText="1"/>
    </xf>
    <xf numFmtId="0" fontId="13" fillId="18" borderId="4" xfId="0" applyFont="1" applyFill="1" applyBorder="1" applyAlignment="1" applyProtection="1">
      <alignment horizontal="center" vertical="center" wrapText="1"/>
    </xf>
    <xf numFmtId="0" fontId="26" fillId="11" borderId="31" xfId="0" applyFont="1" applyFill="1" applyBorder="1" applyAlignment="1" applyProtection="1">
      <alignment horizontal="center" vertical="center" wrapText="1"/>
    </xf>
    <xf numFmtId="0" fontId="26" fillId="11" borderId="34" xfId="0" applyFont="1" applyFill="1" applyBorder="1" applyAlignment="1" applyProtection="1">
      <alignment horizontal="center" vertical="center" wrapText="1"/>
    </xf>
    <xf numFmtId="0" fontId="44" fillId="11" borderId="52" xfId="0" applyFont="1" applyFill="1" applyBorder="1" applyAlignment="1" applyProtection="1">
      <alignment horizontal="center" vertical="center" wrapText="1"/>
    </xf>
    <xf numFmtId="0" fontId="44" fillId="11" borderId="6"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30" fillId="11" borderId="52" xfId="0" applyFont="1" applyFill="1" applyBorder="1" applyAlignment="1" applyProtection="1">
      <alignment horizontal="center" vertical="center" wrapText="1"/>
    </xf>
    <xf numFmtId="0" fontId="30" fillId="11" borderId="6" xfId="0" applyFont="1" applyFill="1" applyBorder="1" applyAlignment="1" applyProtection="1">
      <alignment horizontal="center" vertical="center" wrapText="1"/>
    </xf>
    <xf numFmtId="0" fontId="30" fillId="11" borderId="54" xfId="0" applyFont="1" applyFill="1" applyBorder="1" applyAlignment="1" applyProtection="1">
      <alignment horizontal="center" vertical="center" wrapText="1"/>
    </xf>
    <xf numFmtId="0" fontId="20" fillId="15" borderId="3" xfId="0" applyFont="1" applyFill="1" applyBorder="1" applyAlignment="1" applyProtection="1">
      <alignment horizontal="center" vertical="center"/>
    </xf>
    <xf numFmtId="0" fontId="20" fillId="15" borderId="5" xfId="0" applyFont="1" applyFill="1" applyBorder="1" applyAlignment="1" applyProtection="1">
      <alignment horizontal="center" vertical="center"/>
    </xf>
    <xf numFmtId="0" fontId="20" fillId="15" borderId="4" xfId="0" applyFont="1" applyFill="1" applyBorder="1" applyAlignment="1" applyProtection="1">
      <alignment horizontal="center" vertical="center"/>
    </xf>
    <xf numFmtId="0" fontId="13" fillId="18" borderId="7" xfId="0" applyFont="1" applyFill="1" applyBorder="1" applyAlignment="1" applyProtection="1">
      <alignment horizontal="center" vertical="center" wrapText="1"/>
    </xf>
    <xf numFmtId="0" fontId="26" fillId="11" borderId="51" xfId="0" applyFont="1" applyFill="1" applyBorder="1" applyAlignment="1" applyProtection="1">
      <alignment horizontal="center" vertical="center" wrapText="1"/>
    </xf>
    <xf numFmtId="0" fontId="26" fillId="11" borderId="57" xfId="0" applyFont="1" applyFill="1" applyBorder="1" applyAlignment="1" applyProtection="1">
      <alignment horizontal="center" vertical="center" wrapText="1"/>
    </xf>
    <xf numFmtId="0" fontId="26" fillId="11" borderId="65" xfId="0" applyFont="1" applyFill="1" applyBorder="1" applyAlignment="1" applyProtection="1">
      <alignment horizontal="center" vertical="center" wrapText="1"/>
    </xf>
    <xf numFmtId="0" fontId="41" fillId="11" borderId="52"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 fillId="14" borderId="20" xfId="0" applyFont="1" applyFill="1" applyBorder="1" applyAlignment="1" applyProtection="1">
      <alignment horizontal="center"/>
    </xf>
    <xf numFmtId="0" fontId="4" fillId="14" borderId="18" xfId="0" applyFont="1" applyFill="1" applyBorder="1" applyAlignment="1" applyProtection="1">
      <alignment horizontal="center"/>
    </xf>
    <xf numFmtId="0" fontId="4" fillId="14" borderId="19" xfId="0" applyFont="1" applyFill="1" applyBorder="1" applyAlignment="1" applyProtection="1">
      <alignment horizontal="center"/>
    </xf>
    <xf numFmtId="0" fontId="2" fillId="14" borderId="20" xfId="0" applyFont="1" applyFill="1" applyBorder="1" applyAlignment="1" applyProtection="1">
      <alignment horizontal="center"/>
    </xf>
    <xf numFmtId="0" fontId="2" fillId="14" borderId="19" xfId="0" applyFont="1" applyFill="1" applyBorder="1" applyAlignment="1" applyProtection="1">
      <alignment horizontal="center"/>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3">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ont>
        <color rgb="FFFF0000"/>
      </font>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2"/>
      <tableStyleElement type="firstRowStripe" dxfId="21"/>
    </tableStyle>
    <tableStyle name="Style de tableau 1" pivot="0" count="1">
      <tableStyleElement type="wholeTable" dxfId="20"/>
    </tableStyle>
  </tableStyles>
  <colors>
    <mruColors>
      <color rgb="FFFF00FF"/>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186802</xdr:colOff>
      <xdr:row>0</xdr:row>
      <xdr:rowOff>125963</xdr:rowOff>
    </xdr:from>
    <xdr:to>
      <xdr:col>2</xdr:col>
      <xdr:colOff>133355</xdr:colOff>
      <xdr:row>7</xdr:row>
      <xdr:rowOff>69221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125963"/>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186802</xdr:colOff>
      <xdr:row>0</xdr:row>
      <xdr:rowOff>72111</xdr:rowOff>
    </xdr:from>
    <xdr:to>
      <xdr:col>1</xdr:col>
      <xdr:colOff>175372</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72111"/>
          <a:ext cx="1478952"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8</xdr:col>
      <xdr:colOff>1955427</xdr:colOff>
      <xdr:row>0</xdr:row>
      <xdr:rowOff>89647</xdr:rowOff>
    </xdr:from>
    <xdr:to>
      <xdr:col>10</xdr:col>
      <xdr:colOff>436469</xdr:colOff>
      <xdr:row>7</xdr:row>
      <xdr:rowOff>52767</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29898" y="89647"/>
          <a:ext cx="1981199" cy="1296620"/>
        </a:xfrm>
        <a:prstGeom prst="rect">
          <a:avLst/>
        </a:prstGeom>
      </xdr:spPr>
    </xdr:pic>
    <xdr:clientData/>
  </xdr:twoCellAnchor>
  <xdr:twoCellAnchor editAs="oneCell">
    <xdr:from>
      <xdr:col>3</xdr:col>
      <xdr:colOff>662411</xdr:colOff>
      <xdr:row>0</xdr:row>
      <xdr:rowOff>99141</xdr:rowOff>
    </xdr:from>
    <xdr:to>
      <xdr:col>4</xdr:col>
      <xdr:colOff>324009</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FONDS_EUROPE/FEADER/PSN/6.%20SAFRAN/1.%20Dispositifs%20PSN/77.05%20-%20LEADER/77.05.02%20-%20Animation%20GAL/1.%20Parametrage%20Usager/1.%20Envoi%20ASP/Envoi%205/FSD%2077.05.0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Notice"/>
      <sheetName val="Synthèse dépenses bénéficiaire"/>
      <sheetName val="Frais de salaires"/>
      <sheetName val="Frais Forfaitaires"/>
      <sheetName val="Frais réels"/>
      <sheetName val="Autres frais"/>
      <sheetName val="Synthèse dépenses SI"/>
      <sheetName val="Plafond Enveloppe du GAL"/>
      <sheetName val="Instruction Frais de salaires"/>
      <sheetName val="Instruction Frais Forfaitaires"/>
      <sheetName val="Instruction Frais réels"/>
      <sheetName val="Instruction Autres frais"/>
    </sheetNames>
    <sheetDataSet>
      <sheetData sheetId="0" refreshError="1">
        <row r="34">
          <cell r="B34" t="str">
            <v>Frais de déplacement Voitures</v>
          </cell>
        </row>
        <row r="35">
          <cell r="B35" t="str">
            <v>Frais de déplacement Motocyclettes</v>
          </cell>
        </row>
        <row r="45">
          <cell r="B45">
            <v>5000</v>
          </cell>
          <cell r="D45">
            <v>20000</v>
          </cell>
        </row>
        <row r="46">
          <cell r="A46" t="str">
            <v>1 CV et moins</v>
          </cell>
          <cell r="B46">
            <v>0.52900000000000003</v>
          </cell>
          <cell r="C46">
            <v>0.316</v>
          </cell>
          <cell r="D46">
            <v>1065</v>
          </cell>
          <cell r="E46">
            <v>0.37</v>
          </cell>
        </row>
        <row r="47">
          <cell r="A47" t="str">
            <v>2 CV</v>
          </cell>
          <cell r="B47">
            <v>0.52900000000000003</v>
          </cell>
          <cell r="C47">
            <v>0.316</v>
          </cell>
          <cell r="D47">
            <v>1065</v>
          </cell>
          <cell r="E47">
            <v>0.37</v>
          </cell>
        </row>
        <row r="48">
          <cell r="A48" t="str">
            <v>3 CV</v>
          </cell>
          <cell r="B48">
            <v>0.52900000000000003</v>
          </cell>
          <cell r="C48">
            <v>0.316</v>
          </cell>
          <cell r="D48">
            <v>1065</v>
          </cell>
          <cell r="E48">
            <v>0.37</v>
          </cell>
        </row>
        <row r="49">
          <cell r="A49" t="str">
            <v>4 CV</v>
          </cell>
          <cell r="B49">
            <v>0.60599999999999998</v>
          </cell>
          <cell r="C49">
            <v>0.34</v>
          </cell>
          <cell r="D49">
            <v>1330</v>
          </cell>
          <cell r="E49">
            <v>0.40699999999999997</v>
          </cell>
        </row>
        <row r="50">
          <cell r="A50" t="str">
            <v>5 CV</v>
          </cell>
          <cell r="B50">
            <v>0.63600000000000001</v>
          </cell>
          <cell r="C50">
            <v>0.35699999999999998</v>
          </cell>
          <cell r="D50">
            <v>1395</v>
          </cell>
          <cell r="E50">
            <v>0.42699999999999999</v>
          </cell>
        </row>
        <row r="51">
          <cell r="A51" t="str">
            <v>6 CV</v>
          </cell>
          <cell r="B51">
            <v>0.66500000000000004</v>
          </cell>
          <cell r="C51">
            <v>0.374</v>
          </cell>
          <cell r="D51">
            <v>1457</v>
          </cell>
          <cell r="E51">
            <v>0.44700000000000001</v>
          </cell>
        </row>
        <row r="52">
          <cell r="A52" t="str">
            <v>7 CV et plus</v>
          </cell>
          <cell r="B52">
            <v>0.69699999999999995</v>
          </cell>
          <cell r="C52">
            <v>0.39400000000000002</v>
          </cell>
          <cell r="D52">
            <v>1515</v>
          </cell>
          <cell r="E52">
            <v>0.47</v>
          </cell>
        </row>
        <row r="56">
          <cell r="B56">
            <v>3000</v>
          </cell>
          <cell r="E56">
            <v>6000</v>
          </cell>
        </row>
        <row r="57">
          <cell r="A57" t="str">
            <v>1 CV et moins</v>
          </cell>
          <cell r="B57">
            <v>0.39500000000000002</v>
          </cell>
          <cell r="C57">
            <v>9.9000000000000005E-2</v>
          </cell>
          <cell r="D57">
            <v>891</v>
          </cell>
          <cell r="E57">
            <v>0.248</v>
          </cell>
        </row>
        <row r="58">
          <cell r="A58" t="str">
            <v>2 CV</v>
          </cell>
          <cell r="B58">
            <v>0.39500000000000002</v>
          </cell>
          <cell r="C58">
            <v>9.9000000000000005E-2</v>
          </cell>
          <cell r="D58">
            <v>891</v>
          </cell>
          <cell r="E58">
            <v>0.248</v>
          </cell>
        </row>
        <row r="59">
          <cell r="A59" t="str">
            <v>3 CV</v>
          </cell>
          <cell r="B59">
            <v>0.46800000000000003</v>
          </cell>
          <cell r="C59">
            <v>8.2000000000000003E-2</v>
          </cell>
          <cell r="D59">
            <v>1158</v>
          </cell>
          <cell r="E59">
            <v>0.27500000000000002</v>
          </cell>
        </row>
        <row r="60">
          <cell r="A60" t="str">
            <v>4 CV</v>
          </cell>
          <cell r="B60">
            <v>0.46800000000000003</v>
          </cell>
          <cell r="C60">
            <v>8.2000000000000003E-2</v>
          </cell>
          <cell r="D60">
            <v>1158</v>
          </cell>
          <cell r="E60">
            <v>0.27500000000000002</v>
          </cell>
        </row>
        <row r="61">
          <cell r="A61" t="str">
            <v>5 CV</v>
          </cell>
          <cell r="B61">
            <v>0.46800000000000003</v>
          </cell>
          <cell r="C61">
            <v>8.2000000000000003E-2</v>
          </cell>
          <cell r="D61">
            <v>1158</v>
          </cell>
          <cell r="E61">
            <v>0.27500000000000002</v>
          </cell>
        </row>
        <row r="62">
          <cell r="A62" t="str">
            <v>6 CV</v>
          </cell>
          <cell r="B62">
            <v>0.60599999999999998</v>
          </cell>
          <cell r="C62">
            <v>7.9000000000000001E-2</v>
          </cell>
          <cell r="D62">
            <v>1583</v>
          </cell>
          <cell r="E62">
            <v>0.34300000000000003</v>
          </cell>
        </row>
        <row r="63">
          <cell r="A63" t="str">
            <v>7 CV et plus</v>
          </cell>
          <cell r="B63">
            <v>0.60599999999999998</v>
          </cell>
          <cell r="C63">
            <v>7.9000000000000001E-2</v>
          </cell>
          <cell r="D63">
            <v>1583</v>
          </cell>
          <cell r="E63">
            <v>0.34300000000000003</v>
          </cell>
        </row>
      </sheetData>
      <sheetData sheetId="1"/>
      <sheetData sheetId="2"/>
      <sheetData sheetId="3"/>
      <sheetData sheetId="4">
        <row r="5">
          <cell r="D5" t="str">
            <v>3 CV</v>
          </cell>
          <cell r="E5">
            <v>24</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1"/>
  <sheetViews>
    <sheetView zoomScaleNormal="100" workbookViewId="0">
      <selection activeCell="G5" sqref="G5"/>
    </sheetView>
  </sheetViews>
  <sheetFormatPr baseColWidth="10" defaultColWidth="11.42578125" defaultRowHeight="15" x14ac:dyDescent="0.25"/>
  <cols>
    <col min="1" max="14" width="11.42578125" style="9"/>
    <col min="15" max="15" width="38.140625" style="9" customWidth="1"/>
    <col min="16" max="16" width="19.5703125" style="9" customWidth="1"/>
    <col min="17" max="17" width="11.42578125" style="9"/>
    <col min="18" max="18" width="18" style="9" customWidth="1"/>
    <col min="19" max="22" width="11.42578125" style="9"/>
    <col min="23" max="23" width="16" style="9" customWidth="1"/>
    <col min="24" max="16384" width="11.42578125" style="9"/>
  </cols>
  <sheetData>
    <row r="1" spans="1:23" x14ac:dyDescent="0.25">
      <c r="A1" s="63"/>
      <c r="B1" s="63"/>
      <c r="C1" s="63"/>
      <c r="D1" s="63"/>
      <c r="E1" s="63"/>
      <c r="F1" s="64"/>
      <c r="G1" s="65"/>
      <c r="H1" s="65"/>
      <c r="I1" s="65"/>
      <c r="J1" s="65"/>
      <c r="K1" s="65"/>
      <c r="L1" s="65"/>
      <c r="M1" s="65"/>
      <c r="N1" s="65"/>
      <c r="O1" s="65"/>
      <c r="P1" s="65"/>
      <c r="Q1" s="65"/>
      <c r="R1" s="65"/>
      <c r="S1" s="65"/>
      <c r="T1" s="65"/>
      <c r="U1" s="65"/>
      <c r="V1" s="65"/>
      <c r="W1" s="65"/>
    </row>
    <row r="2" spans="1:23" x14ac:dyDescent="0.25">
      <c r="A2" s="63"/>
      <c r="B2" s="63"/>
      <c r="C2" s="63"/>
      <c r="D2" s="63"/>
      <c r="E2" s="63"/>
      <c r="F2" s="64"/>
      <c r="G2" s="65"/>
      <c r="H2" s="65"/>
      <c r="I2" s="65"/>
      <c r="J2" s="65"/>
      <c r="K2" s="65"/>
      <c r="L2" s="65"/>
      <c r="M2" s="65"/>
      <c r="N2" s="65"/>
      <c r="O2" s="65"/>
      <c r="P2" s="65"/>
      <c r="Q2" s="65"/>
      <c r="R2" s="65"/>
      <c r="S2" s="65"/>
      <c r="T2" s="65"/>
      <c r="U2" s="65"/>
      <c r="V2" s="65"/>
      <c r="W2" s="65"/>
    </row>
    <row r="3" spans="1:23" x14ac:dyDescent="0.25">
      <c r="A3" s="63"/>
      <c r="B3" s="63"/>
      <c r="C3" s="63"/>
      <c r="D3" s="63"/>
      <c r="E3" s="63"/>
      <c r="F3" s="64"/>
      <c r="G3" s="65"/>
      <c r="H3" s="65"/>
      <c r="I3" s="65"/>
      <c r="J3" s="65"/>
      <c r="K3" s="65"/>
      <c r="L3" s="65"/>
      <c r="M3" s="65"/>
      <c r="N3" s="65"/>
      <c r="O3" s="65"/>
      <c r="P3" s="65"/>
      <c r="Q3" s="65"/>
      <c r="R3" s="65"/>
      <c r="S3" s="65"/>
      <c r="T3" s="65"/>
      <c r="U3" s="65"/>
      <c r="V3" s="65"/>
      <c r="W3" s="65"/>
    </row>
    <row r="4" spans="1:23" x14ac:dyDescent="0.25">
      <c r="A4" s="63"/>
      <c r="B4" s="63"/>
      <c r="C4" s="63"/>
      <c r="D4" s="66"/>
      <c r="E4" s="63"/>
      <c r="F4" s="64"/>
      <c r="G4" s="65"/>
      <c r="H4" s="65"/>
      <c r="I4" s="65"/>
      <c r="J4" s="65"/>
      <c r="K4" s="65"/>
      <c r="L4" s="65"/>
      <c r="M4" s="65"/>
      <c r="N4" s="65"/>
      <c r="O4" s="65"/>
      <c r="P4" s="65"/>
      <c r="Q4" s="65"/>
      <c r="R4" s="65"/>
      <c r="S4" s="65"/>
      <c r="T4" s="65"/>
      <c r="U4" s="65"/>
      <c r="V4" s="65"/>
      <c r="W4" s="65"/>
    </row>
    <row r="5" spans="1:23" x14ac:dyDescent="0.25">
      <c r="A5" s="63"/>
      <c r="B5" s="63"/>
      <c r="C5" s="63"/>
      <c r="D5" s="66"/>
      <c r="E5" s="63"/>
      <c r="F5" s="64"/>
      <c r="G5" s="65"/>
      <c r="H5" s="65"/>
      <c r="I5" s="65"/>
      <c r="J5" s="65"/>
      <c r="K5" s="65"/>
      <c r="L5" s="65"/>
      <c r="M5" s="65"/>
      <c r="N5" s="65"/>
      <c r="O5" s="65"/>
      <c r="P5" s="65"/>
      <c r="Q5" s="65"/>
      <c r="R5" s="65"/>
      <c r="S5" s="65"/>
      <c r="T5" s="65"/>
      <c r="U5" s="65"/>
      <c r="V5" s="65"/>
      <c r="W5" s="65"/>
    </row>
    <row r="6" spans="1:23" x14ac:dyDescent="0.25">
      <c r="A6" s="63"/>
      <c r="B6" s="63"/>
      <c r="C6" s="63"/>
      <c r="D6" s="63"/>
      <c r="E6" s="63"/>
      <c r="F6" s="64"/>
      <c r="G6" s="65"/>
      <c r="H6" s="65"/>
      <c r="I6" s="65"/>
      <c r="J6" s="65"/>
      <c r="K6" s="65"/>
      <c r="L6" s="65"/>
      <c r="M6" s="65"/>
      <c r="N6" s="65"/>
      <c r="O6" s="65"/>
      <c r="P6" s="65"/>
      <c r="Q6" s="65"/>
      <c r="R6" s="65"/>
      <c r="S6" s="65"/>
      <c r="T6" s="65"/>
      <c r="U6" s="65"/>
      <c r="V6" s="65"/>
      <c r="W6" s="65"/>
    </row>
    <row r="7" spans="1:23" x14ac:dyDescent="0.25">
      <c r="A7" s="63"/>
      <c r="B7" s="67"/>
      <c r="C7" s="67"/>
      <c r="D7" s="63"/>
      <c r="E7" s="63"/>
      <c r="F7" s="64"/>
      <c r="G7" s="65"/>
      <c r="H7" s="65"/>
      <c r="I7" s="65"/>
      <c r="J7" s="65"/>
      <c r="K7" s="65"/>
      <c r="L7" s="65"/>
      <c r="M7" s="65"/>
      <c r="N7" s="65"/>
      <c r="O7" s="65"/>
      <c r="P7" s="65"/>
      <c r="Q7" s="65"/>
      <c r="R7" s="65"/>
      <c r="S7" s="65"/>
      <c r="T7" s="65"/>
      <c r="U7" s="65"/>
      <c r="V7" s="65"/>
      <c r="W7" s="65"/>
    </row>
    <row r="8" spans="1:23" x14ac:dyDescent="0.25">
      <c r="A8" s="63"/>
      <c r="B8" s="67"/>
      <c r="C8" s="67"/>
      <c r="D8" s="63"/>
      <c r="E8" s="63"/>
      <c r="F8" s="64"/>
      <c r="G8" s="65"/>
      <c r="H8" s="65"/>
      <c r="I8" s="65"/>
      <c r="J8" s="65"/>
      <c r="K8" s="65"/>
      <c r="L8" s="65"/>
      <c r="M8" s="65"/>
      <c r="N8" s="65"/>
      <c r="O8" s="65"/>
      <c r="P8" s="65"/>
      <c r="Q8" s="65"/>
      <c r="R8" s="65"/>
      <c r="S8" s="65"/>
      <c r="T8" s="65"/>
      <c r="U8" s="65"/>
      <c r="V8" s="65"/>
      <c r="W8" s="65"/>
    </row>
    <row r="9" spans="1:23" ht="63.6" customHeight="1" x14ac:dyDescent="0.25">
      <c r="A9" s="476" t="s">
        <v>253</v>
      </c>
      <c r="B9" s="476"/>
      <c r="C9" s="476"/>
      <c r="D9" s="476"/>
      <c r="E9" s="476"/>
      <c r="F9" s="476"/>
      <c r="G9" s="476"/>
      <c r="H9" s="476"/>
      <c r="I9" s="476"/>
      <c r="J9" s="476"/>
      <c r="K9" s="476"/>
      <c r="L9" s="476"/>
      <c r="M9" s="476"/>
      <c r="N9" s="476"/>
      <c r="O9" s="476"/>
      <c r="P9" s="476"/>
      <c r="Q9" s="476"/>
      <c r="R9" s="476"/>
      <c r="S9" s="476"/>
      <c r="T9" s="476"/>
      <c r="U9" s="476"/>
      <c r="V9" s="476"/>
      <c r="W9" s="476"/>
    </row>
    <row r="10" spans="1:23" x14ac:dyDescent="0.25">
      <c r="A10" s="65"/>
      <c r="B10" s="65"/>
      <c r="C10" s="65"/>
      <c r="D10" s="65"/>
      <c r="E10" s="65"/>
      <c r="F10" s="65"/>
      <c r="G10" s="65"/>
      <c r="H10" s="65"/>
      <c r="I10" s="65"/>
      <c r="J10" s="486" t="s">
        <v>286</v>
      </c>
      <c r="K10" s="486"/>
      <c r="L10" s="486"/>
      <c r="M10" s="486"/>
      <c r="N10" s="486"/>
      <c r="O10" s="486"/>
      <c r="P10" s="65"/>
      <c r="Q10" s="65"/>
      <c r="R10" s="65"/>
      <c r="S10" s="65"/>
      <c r="T10" s="65"/>
      <c r="U10" s="65"/>
      <c r="V10" s="65"/>
      <c r="W10" s="65"/>
    </row>
    <row r="11" spans="1:23" ht="15.75" thickBot="1" x14ac:dyDescent="0.3">
      <c r="A11" s="65"/>
      <c r="B11" s="65"/>
      <c r="C11" s="65"/>
      <c r="D11" s="65"/>
      <c r="E11" s="65"/>
      <c r="F11" s="65"/>
      <c r="G11" s="65"/>
      <c r="H11" s="65"/>
      <c r="I11" s="65"/>
      <c r="J11" s="65"/>
      <c r="K11" s="65"/>
      <c r="L11" s="65"/>
      <c r="M11" s="65"/>
      <c r="N11" s="65"/>
      <c r="O11" s="65"/>
      <c r="P11" s="65"/>
      <c r="Q11" s="65"/>
      <c r="R11" s="65"/>
      <c r="S11" s="65"/>
      <c r="T11" s="65"/>
      <c r="U11" s="65"/>
      <c r="V11" s="65"/>
      <c r="W11" s="65"/>
    </row>
    <row r="12" spans="1:23" ht="24" thickBot="1" x14ac:dyDescent="0.3">
      <c r="A12" s="477" t="s">
        <v>30</v>
      </c>
      <c r="B12" s="478"/>
      <c r="C12" s="478"/>
      <c r="D12" s="478"/>
      <c r="E12" s="478"/>
      <c r="F12" s="478"/>
      <c r="G12" s="478"/>
      <c r="H12" s="478"/>
      <c r="I12" s="478"/>
      <c r="J12" s="478"/>
      <c r="K12" s="478"/>
      <c r="L12" s="478"/>
      <c r="M12" s="478"/>
      <c r="N12" s="478"/>
      <c r="O12" s="478"/>
      <c r="P12" s="478"/>
      <c r="Q12" s="478"/>
      <c r="R12" s="478"/>
      <c r="S12" s="478"/>
      <c r="T12" s="478"/>
      <c r="U12" s="478"/>
      <c r="V12" s="478"/>
      <c r="W12" s="479"/>
    </row>
    <row r="13" spans="1:23" ht="15" customHeight="1" x14ac:dyDescent="0.25">
      <c r="A13" s="480" t="s">
        <v>48</v>
      </c>
      <c r="B13" s="481"/>
      <c r="C13" s="481"/>
      <c r="D13" s="481"/>
      <c r="E13" s="481"/>
      <c r="F13" s="481"/>
      <c r="G13" s="481"/>
      <c r="H13" s="481"/>
      <c r="I13" s="481"/>
      <c r="J13" s="481"/>
      <c r="K13" s="481"/>
      <c r="L13" s="481"/>
      <c r="M13" s="481"/>
      <c r="N13" s="481"/>
      <c r="O13" s="481"/>
      <c r="P13" s="481"/>
      <c r="Q13" s="481"/>
      <c r="R13" s="481"/>
      <c r="S13" s="481"/>
      <c r="T13" s="481"/>
      <c r="U13" s="481"/>
      <c r="V13" s="481"/>
      <c r="W13" s="482"/>
    </row>
    <row r="14" spans="1:23" ht="15" customHeight="1" x14ac:dyDescent="0.25">
      <c r="A14" s="68"/>
      <c r="B14" s="69"/>
      <c r="C14" s="69"/>
      <c r="D14" s="69"/>
      <c r="E14" s="69"/>
      <c r="F14" s="70" t="s">
        <v>50</v>
      </c>
      <c r="G14" s="71"/>
      <c r="H14" s="70"/>
      <c r="I14" s="70"/>
      <c r="J14" s="70"/>
      <c r="K14" s="70"/>
      <c r="L14" s="70"/>
      <c r="M14" s="70"/>
      <c r="N14" s="70"/>
      <c r="O14" s="72" t="s">
        <v>49</v>
      </c>
      <c r="P14" s="73"/>
      <c r="Q14" s="73"/>
      <c r="R14" s="73"/>
      <c r="S14" s="73"/>
      <c r="T14" s="74"/>
      <c r="U14" s="69"/>
      <c r="V14" s="69"/>
      <c r="W14" s="75"/>
    </row>
    <row r="15" spans="1:23" ht="15" customHeight="1" x14ac:dyDescent="0.25">
      <c r="A15" s="76"/>
      <c r="B15" s="77"/>
      <c r="C15" s="77"/>
      <c r="D15" s="77"/>
      <c r="E15" s="77"/>
      <c r="F15" s="77"/>
      <c r="G15" s="77"/>
      <c r="H15" s="77"/>
      <c r="I15" s="77"/>
      <c r="J15" s="77"/>
      <c r="K15" s="77"/>
      <c r="L15" s="77"/>
      <c r="M15" s="77"/>
      <c r="N15" s="77"/>
      <c r="O15" s="77"/>
      <c r="P15" s="77"/>
      <c r="Q15" s="77"/>
      <c r="R15" s="77"/>
      <c r="S15" s="77"/>
      <c r="T15" s="77"/>
      <c r="U15" s="77"/>
      <c r="V15" s="77"/>
      <c r="W15" s="78"/>
    </row>
    <row r="16" spans="1:23" ht="15" customHeight="1" thickBot="1" x14ac:dyDescent="0.3">
      <c r="A16" s="483" t="s">
        <v>47</v>
      </c>
      <c r="B16" s="484"/>
      <c r="C16" s="484"/>
      <c r="D16" s="484"/>
      <c r="E16" s="484"/>
      <c r="F16" s="484"/>
      <c r="G16" s="484"/>
      <c r="H16" s="484"/>
      <c r="I16" s="484"/>
      <c r="J16" s="484"/>
      <c r="K16" s="484"/>
      <c r="L16" s="484"/>
      <c r="M16" s="484"/>
      <c r="N16" s="484"/>
      <c r="O16" s="484"/>
      <c r="P16" s="484"/>
      <c r="Q16" s="484"/>
      <c r="R16" s="484"/>
      <c r="S16" s="484"/>
      <c r="T16" s="484"/>
      <c r="U16" s="484"/>
      <c r="V16" s="484"/>
      <c r="W16" s="485"/>
    </row>
    <row r="17" spans="1:23" x14ac:dyDescent="0.25">
      <c r="A17" s="65"/>
      <c r="B17" s="65"/>
      <c r="C17" s="65"/>
      <c r="D17" s="65"/>
      <c r="E17" s="65"/>
      <c r="F17" s="65"/>
      <c r="G17" s="65"/>
      <c r="H17" s="65"/>
      <c r="I17" s="65"/>
      <c r="J17" s="65"/>
      <c r="K17" s="65"/>
      <c r="L17" s="65"/>
      <c r="M17" s="65"/>
      <c r="N17" s="65"/>
      <c r="O17" s="65"/>
      <c r="P17" s="65"/>
      <c r="Q17" s="65"/>
      <c r="R17" s="65"/>
      <c r="S17" s="65"/>
      <c r="T17" s="65"/>
      <c r="U17" s="65"/>
      <c r="V17" s="65"/>
      <c r="W17" s="65"/>
    </row>
    <row r="18" spans="1:23" ht="15.75" thickBot="1" x14ac:dyDescent="0.3">
      <c r="A18" s="65"/>
      <c r="B18" s="65"/>
      <c r="C18" s="65"/>
      <c r="D18" s="65"/>
      <c r="E18" s="65"/>
      <c r="F18" s="65"/>
      <c r="G18" s="65"/>
      <c r="H18" s="65"/>
      <c r="I18" s="65"/>
      <c r="J18" s="65"/>
      <c r="K18" s="65"/>
      <c r="L18" s="65"/>
      <c r="M18" s="65"/>
      <c r="N18" s="65"/>
      <c r="O18" s="65"/>
      <c r="P18" s="65"/>
      <c r="Q18" s="65"/>
      <c r="R18" s="65"/>
      <c r="S18" s="65"/>
      <c r="T18" s="65"/>
      <c r="U18" s="65"/>
      <c r="V18" s="65"/>
      <c r="W18" s="65"/>
    </row>
    <row r="19" spans="1:23" ht="24" thickBot="1" x14ac:dyDescent="0.3">
      <c r="A19" s="477" t="s">
        <v>31</v>
      </c>
      <c r="B19" s="478"/>
      <c r="C19" s="478"/>
      <c r="D19" s="478"/>
      <c r="E19" s="478"/>
      <c r="F19" s="478"/>
      <c r="G19" s="478"/>
      <c r="H19" s="478"/>
      <c r="I19" s="478"/>
      <c r="J19" s="478"/>
      <c r="K19" s="478"/>
      <c r="L19" s="478"/>
      <c r="M19" s="478"/>
      <c r="N19" s="478"/>
      <c r="O19" s="478"/>
      <c r="P19" s="478"/>
      <c r="Q19" s="478"/>
      <c r="R19" s="478"/>
      <c r="S19" s="478"/>
      <c r="T19" s="478"/>
      <c r="U19" s="478"/>
      <c r="V19" s="478"/>
      <c r="W19" s="479"/>
    </row>
    <row r="20" spans="1:23" ht="18.75" customHeight="1" x14ac:dyDescent="0.25">
      <c r="A20" s="464" t="s">
        <v>287</v>
      </c>
      <c r="B20" s="465"/>
      <c r="C20" s="465"/>
      <c r="D20" s="465"/>
      <c r="E20" s="465"/>
      <c r="F20" s="465"/>
      <c r="G20" s="465"/>
      <c r="H20" s="465"/>
      <c r="I20" s="465"/>
      <c r="J20" s="465"/>
      <c r="K20" s="465"/>
      <c r="L20" s="465"/>
      <c r="M20" s="465"/>
      <c r="N20" s="465"/>
      <c r="O20" s="465"/>
      <c r="P20" s="465"/>
      <c r="Q20" s="465"/>
      <c r="R20" s="465"/>
      <c r="S20" s="465"/>
      <c r="T20" s="465"/>
      <c r="U20" s="465"/>
      <c r="V20" s="465"/>
      <c r="W20" s="466"/>
    </row>
    <row r="21" spans="1:23" ht="45" customHeight="1" thickBot="1" x14ac:dyDescent="0.3">
      <c r="A21" s="467" t="s">
        <v>288</v>
      </c>
      <c r="B21" s="468"/>
      <c r="C21" s="468"/>
      <c r="D21" s="468"/>
      <c r="E21" s="468"/>
      <c r="F21" s="468"/>
      <c r="G21" s="468"/>
      <c r="H21" s="468"/>
      <c r="I21" s="468"/>
      <c r="J21" s="468"/>
      <c r="K21" s="468"/>
      <c r="L21" s="468"/>
      <c r="M21" s="468"/>
      <c r="N21" s="468"/>
      <c r="O21" s="468"/>
      <c r="P21" s="468"/>
      <c r="Q21" s="468"/>
      <c r="R21" s="468"/>
      <c r="S21" s="468"/>
      <c r="T21" s="468"/>
      <c r="U21" s="468"/>
      <c r="V21" s="468"/>
      <c r="W21" s="469"/>
    </row>
    <row r="22" spans="1:23" ht="18.75" customHeight="1" x14ac:dyDescent="0.25">
      <c r="A22" s="441" t="s">
        <v>261</v>
      </c>
      <c r="B22" s="442"/>
      <c r="C22" s="442"/>
      <c r="D22" s="442"/>
      <c r="E22" s="442"/>
      <c r="F22" s="442"/>
      <c r="G22" s="442"/>
      <c r="H22" s="442"/>
      <c r="I22" s="442"/>
      <c r="J22" s="442"/>
      <c r="K22" s="442"/>
      <c r="L22" s="442"/>
      <c r="M22" s="442"/>
      <c r="N22" s="442"/>
      <c r="O22" s="442"/>
      <c r="P22" s="442"/>
      <c r="Q22" s="442"/>
      <c r="R22" s="442"/>
      <c r="S22" s="442"/>
      <c r="T22" s="442"/>
      <c r="U22" s="442"/>
      <c r="V22" s="442"/>
      <c r="W22" s="443"/>
    </row>
    <row r="23" spans="1:23" x14ac:dyDescent="0.25">
      <c r="A23" s="470" t="s">
        <v>245</v>
      </c>
      <c r="B23" s="471"/>
      <c r="C23" s="471"/>
      <c r="D23" s="471"/>
      <c r="E23" s="471"/>
      <c r="F23" s="471"/>
      <c r="G23" s="471"/>
      <c r="H23" s="471"/>
      <c r="I23" s="471"/>
      <c r="J23" s="471"/>
      <c r="K23" s="471"/>
      <c r="L23" s="471"/>
      <c r="M23" s="471"/>
      <c r="N23" s="471"/>
      <c r="O23" s="471"/>
      <c r="P23" s="471"/>
      <c r="Q23" s="471"/>
      <c r="R23" s="471"/>
      <c r="S23" s="471"/>
      <c r="T23" s="471"/>
      <c r="U23" s="471"/>
      <c r="V23" s="471"/>
      <c r="W23" s="472"/>
    </row>
    <row r="24" spans="1:23" ht="18.75" customHeight="1" x14ac:dyDescent="0.25">
      <c r="A24" s="79"/>
      <c r="B24" s="80"/>
      <c r="C24" s="80"/>
      <c r="D24" s="80"/>
      <c r="E24" s="80"/>
      <c r="F24" s="80"/>
      <c r="G24" s="80"/>
      <c r="H24" s="473" t="s">
        <v>73</v>
      </c>
      <c r="I24" s="475"/>
      <c r="J24" s="473" t="s">
        <v>74</v>
      </c>
      <c r="K24" s="474"/>
      <c r="L24" s="474"/>
      <c r="M24" s="474"/>
      <c r="N24" s="474"/>
      <c r="O24" s="474"/>
      <c r="P24" s="475"/>
      <c r="Q24" s="80"/>
      <c r="R24" s="80"/>
      <c r="S24" s="80"/>
      <c r="T24" s="80"/>
      <c r="U24" s="80"/>
      <c r="V24" s="80"/>
      <c r="W24" s="81"/>
    </row>
    <row r="25" spans="1:23" ht="25.5" customHeight="1" x14ac:dyDescent="0.25">
      <c r="A25" s="79"/>
      <c r="B25" s="80"/>
      <c r="C25" s="80"/>
      <c r="D25" s="80"/>
      <c r="E25" s="80"/>
      <c r="F25" s="80"/>
      <c r="G25" s="80"/>
      <c r="H25" s="447" t="s">
        <v>240</v>
      </c>
      <c r="I25" s="448"/>
      <c r="J25" s="447" t="s">
        <v>285</v>
      </c>
      <c r="K25" s="449"/>
      <c r="L25" s="449"/>
      <c r="M25" s="449"/>
      <c r="N25" s="449"/>
      <c r="O25" s="449"/>
      <c r="P25" s="448"/>
      <c r="Q25" s="80"/>
      <c r="R25" s="80"/>
      <c r="S25" s="80"/>
      <c r="T25" s="80"/>
      <c r="U25" s="80"/>
      <c r="V25" s="80"/>
      <c r="W25" s="81"/>
    </row>
    <row r="26" spans="1:23" ht="18" customHeight="1" x14ac:dyDescent="0.25">
      <c r="A26" s="79"/>
      <c r="B26" s="80"/>
      <c r="C26" s="80"/>
      <c r="D26" s="80"/>
      <c r="E26" s="80"/>
      <c r="F26" s="80"/>
      <c r="G26" s="80"/>
      <c r="H26" s="453" t="s">
        <v>254</v>
      </c>
      <c r="I26" s="455"/>
      <c r="J26" s="453" t="s">
        <v>241</v>
      </c>
      <c r="K26" s="454"/>
      <c r="L26" s="454"/>
      <c r="M26" s="454"/>
      <c r="N26" s="454"/>
      <c r="O26" s="454"/>
      <c r="P26" s="455"/>
      <c r="Q26" s="80"/>
      <c r="R26" s="80"/>
      <c r="S26" s="80"/>
      <c r="T26" s="80"/>
      <c r="U26" s="80"/>
      <c r="V26" s="80"/>
      <c r="W26" s="81"/>
    </row>
    <row r="27" spans="1:23" ht="35.25" customHeight="1" x14ac:dyDescent="0.25">
      <c r="A27" s="79"/>
      <c r="B27" s="80"/>
      <c r="C27" s="80"/>
      <c r="D27" s="80"/>
      <c r="E27" s="80"/>
      <c r="F27" s="80"/>
      <c r="G27" s="80"/>
      <c r="H27" s="453" t="s">
        <v>255</v>
      </c>
      <c r="I27" s="455"/>
      <c r="J27" s="453" t="s">
        <v>256</v>
      </c>
      <c r="K27" s="454"/>
      <c r="L27" s="454"/>
      <c r="M27" s="454"/>
      <c r="N27" s="454"/>
      <c r="O27" s="454"/>
      <c r="P27" s="455"/>
      <c r="Q27" s="80"/>
      <c r="R27" s="80"/>
      <c r="S27" s="80"/>
      <c r="T27" s="80"/>
      <c r="U27" s="80"/>
      <c r="V27" s="80"/>
      <c r="W27" s="81"/>
    </row>
    <row r="28" spans="1:23" ht="16.5" customHeight="1" x14ac:dyDescent="0.25">
      <c r="A28" s="79"/>
      <c r="B28" s="80"/>
      <c r="C28" s="80"/>
      <c r="D28" s="80"/>
      <c r="E28" s="80"/>
      <c r="F28" s="80"/>
      <c r="G28" s="80"/>
      <c r="H28" s="456" t="s">
        <v>71</v>
      </c>
      <c r="I28" s="457"/>
      <c r="J28" s="458">
        <v>60000</v>
      </c>
      <c r="K28" s="459"/>
      <c r="L28" s="459"/>
      <c r="M28" s="459"/>
      <c r="N28" s="459"/>
      <c r="O28" s="459"/>
      <c r="P28" s="460"/>
      <c r="Q28" s="80"/>
      <c r="R28" s="80"/>
      <c r="S28" s="80"/>
      <c r="T28" s="80"/>
      <c r="U28" s="80"/>
      <c r="V28" s="80"/>
      <c r="W28" s="81"/>
    </row>
    <row r="29" spans="1:23" ht="45.75" customHeight="1" thickBot="1" x14ac:dyDescent="0.3">
      <c r="A29" s="461" t="s">
        <v>140</v>
      </c>
      <c r="B29" s="462"/>
      <c r="C29" s="462"/>
      <c r="D29" s="462"/>
      <c r="E29" s="462"/>
      <c r="F29" s="462"/>
      <c r="G29" s="462"/>
      <c r="H29" s="462"/>
      <c r="I29" s="462"/>
      <c r="J29" s="462"/>
      <c r="K29" s="462"/>
      <c r="L29" s="462"/>
      <c r="M29" s="462"/>
      <c r="N29" s="462"/>
      <c r="O29" s="462"/>
      <c r="P29" s="462"/>
      <c r="Q29" s="462"/>
      <c r="R29" s="462"/>
      <c r="S29" s="462"/>
      <c r="T29" s="462"/>
      <c r="U29" s="462"/>
      <c r="V29" s="462"/>
      <c r="W29" s="463"/>
    </row>
    <row r="30" spans="1:23" ht="18.75" customHeight="1" x14ac:dyDescent="0.25">
      <c r="A30" s="441" t="s">
        <v>143</v>
      </c>
      <c r="B30" s="442"/>
      <c r="C30" s="442"/>
      <c r="D30" s="442"/>
      <c r="E30" s="442"/>
      <c r="F30" s="442"/>
      <c r="G30" s="442"/>
      <c r="H30" s="442"/>
      <c r="I30" s="442"/>
      <c r="J30" s="442"/>
      <c r="K30" s="442"/>
      <c r="L30" s="442"/>
      <c r="M30" s="442"/>
      <c r="N30" s="442"/>
      <c r="O30" s="442"/>
      <c r="P30" s="442"/>
      <c r="Q30" s="442"/>
      <c r="R30" s="442"/>
      <c r="S30" s="442"/>
      <c r="T30" s="442"/>
      <c r="U30" s="442"/>
      <c r="V30" s="442"/>
      <c r="W30" s="443"/>
    </row>
    <row r="31" spans="1:23" ht="45" customHeight="1" thickBot="1" x14ac:dyDescent="0.3">
      <c r="A31" s="444" t="s">
        <v>75</v>
      </c>
      <c r="B31" s="445"/>
      <c r="C31" s="445"/>
      <c r="D31" s="445"/>
      <c r="E31" s="445"/>
      <c r="F31" s="445"/>
      <c r="G31" s="445"/>
      <c r="H31" s="445"/>
      <c r="I31" s="445"/>
      <c r="J31" s="445"/>
      <c r="K31" s="445"/>
      <c r="L31" s="445"/>
      <c r="M31" s="445"/>
      <c r="N31" s="445"/>
      <c r="O31" s="445"/>
      <c r="P31" s="445"/>
      <c r="Q31" s="445"/>
      <c r="R31" s="445"/>
      <c r="S31" s="445"/>
      <c r="T31" s="445"/>
      <c r="U31" s="445"/>
      <c r="V31" s="445"/>
      <c r="W31" s="446"/>
    </row>
    <row r="32" spans="1:23" ht="18.75" customHeight="1" x14ac:dyDescent="0.25">
      <c r="A32" s="441" t="s">
        <v>141</v>
      </c>
      <c r="B32" s="442"/>
      <c r="C32" s="442"/>
      <c r="D32" s="442"/>
      <c r="E32" s="442"/>
      <c r="F32" s="442"/>
      <c r="G32" s="442"/>
      <c r="H32" s="442"/>
      <c r="I32" s="442"/>
      <c r="J32" s="442"/>
      <c r="K32" s="442"/>
      <c r="L32" s="442"/>
      <c r="M32" s="442"/>
      <c r="N32" s="442"/>
      <c r="O32" s="442"/>
      <c r="P32" s="442"/>
      <c r="Q32" s="442"/>
      <c r="R32" s="442"/>
      <c r="S32" s="442"/>
      <c r="T32" s="442"/>
      <c r="U32" s="442"/>
      <c r="V32" s="442"/>
      <c r="W32" s="443"/>
    </row>
    <row r="33" spans="1:24" ht="42" customHeight="1" x14ac:dyDescent="0.25">
      <c r="A33" s="425" t="s">
        <v>142</v>
      </c>
      <c r="B33" s="426"/>
      <c r="C33" s="426"/>
      <c r="D33" s="426"/>
      <c r="E33" s="426"/>
      <c r="F33" s="426"/>
      <c r="G33" s="426"/>
      <c r="H33" s="426"/>
      <c r="I33" s="426"/>
      <c r="J33" s="426"/>
      <c r="K33" s="426"/>
      <c r="L33" s="426"/>
      <c r="M33" s="426"/>
      <c r="N33" s="426"/>
      <c r="O33" s="426"/>
      <c r="P33" s="426"/>
      <c r="Q33" s="426"/>
      <c r="R33" s="426"/>
      <c r="S33" s="426"/>
      <c r="T33" s="426"/>
      <c r="U33" s="426"/>
      <c r="V33" s="426"/>
      <c r="W33" s="427"/>
    </row>
    <row r="34" spans="1:24" ht="18.75" customHeight="1" x14ac:dyDescent="0.25">
      <c r="A34" s="450" t="s">
        <v>76</v>
      </c>
      <c r="B34" s="451"/>
      <c r="C34" s="451"/>
      <c r="D34" s="451"/>
      <c r="E34" s="451"/>
      <c r="F34" s="451"/>
      <c r="G34" s="451"/>
      <c r="H34" s="451"/>
      <c r="I34" s="451"/>
      <c r="J34" s="451"/>
      <c r="K34" s="451"/>
      <c r="L34" s="451"/>
      <c r="M34" s="451"/>
      <c r="N34" s="451"/>
      <c r="O34" s="451"/>
      <c r="P34" s="451"/>
      <c r="Q34" s="451"/>
      <c r="R34" s="451"/>
      <c r="S34" s="451"/>
      <c r="T34" s="451"/>
      <c r="U34" s="451"/>
      <c r="V34" s="451"/>
      <c r="W34" s="452"/>
    </row>
    <row r="35" spans="1:24" ht="20.25" customHeight="1" x14ac:dyDescent="0.25">
      <c r="A35" s="435" t="s">
        <v>77</v>
      </c>
      <c r="B35" s="436"/>
      <c r="C35" s="436"/>
      <c r="D35" s="436"/>
      <c r="E35" s="436"/>
      <c r="F35" s="436"/>
      <c r="G35" s="436"/>
      <c r="H35" s="436"/>
      <c r="I35" s="436"/>
      <c r="J35" s="436"/>
      <c r="K35" s="436"/>
      <c r="L35" s="436"/>
      <c r="M35" s="436"/>
      <c r="N35" s="436"/>
      <c r="O35" s="436"/>
      <c r="P35" s="436"/>
      <c r="Q35" s="436"/>
      <c r="R35" s="436"/>
      <c r="S35" s="436"/>
      <c r="T35" s="436"/>
      <c r="U35" s="436"/>
      <c r="V35" s="436"/>
      <c r="W35" s="437"/>
    </row>
    <row r="36" spans="1:24" ht="18.75" customHeight="1" thickBot="1" x14ac:dyDescent="0.3">
      <c r="A36" s="438" t="s">
        <v>78</v>
      </c>
      <c r="B36" s="439"/>
      <c r="C36" s="439"/>
      <c r="D36" s="439"/>
      <c r="E36" s="439"/>
      <c r="F36" s="439"/>
      <c r="G36" s="439"/>
      <c r="H36" s="439"/>
      <c r="I36" s="439"/>
      <c r="J36" s="439"/>
      <c r="K36" s="439"/>
      <c r="L36" s="439"/>
      <c r="M36" s="439"/>
      <c r="N36" s="439"/>
      <c r="O36" s="439"/>
      <c r="P36" s="439"/>
      <c r="Q36" s="439"/>
      <c r="R36" s="439"/>
      <c r="S36" s="439"/>
      <c r="T36" s="439"/>
      <c r="U36" s="439"/>
      <c r="V36" s="439"/>
      <c r="W36" s="440"/>
    </row>
    <row r="37" spans="1:24" ht="21.75" customHeight="1" x14ac:dyDescent="0.25">
      <c r="A37" s="441" t="s">
        <v>104</v>
      </c>
      <c r="B37" s="442"/>
      <c r="C37" s="442"/>
      <c r="D37" s="442"/>
      <c r="E37" s="442"/>
      <c r="F37" s="442"/>
      <c r="G37" s="442"/>
      <c r="H37" s="442"/>
      <c r="I37" s="442"/>
      <c r="J37" s="442"/>
      <c r="K37" s="442"/>
      <c r="L37" s="442"/>
      <c r="M37" s="442"/>
      <c r="N37" s="442"/>
      <c r="O37" s="442"/>
      <c r="P37" s="442"/>
      <c r="Q37" s="442"/>
      <c r="R37" s="442"/>
      <c r="S37" s="442"/>
      <c r="T37" s="442"/>
      <c r="U37" s="442"/>
      <c r="V37" s="442"/>
      <c r="W37" s="443"/>
      <c r="X37" s="10"/>
    </row>
    <row r="38" spans="1:24" ht="94.5" customHeight="1" thickBot="1" x14ac:dyDescent="0.3">
      <c r="A38" s="444" t="s">
        <v>246</v>
      </c>
      <c r="B38" s="445"/>
      <c r="C38" s="445"/>
      <c r="D38" s="445"/>
      <c r="E38" s="445"/>
      <c r="F38" s="445"/>
      <c r="G38" s="445"/>
      <c r="H38" s="445"/>
      <c r="I38" s="445"/>
      <c r="J38" s="445"/>
      <c r="K38" s="445"/>
      <c r="L38" s="445"/>
      <c r="M38" s="445"/>
      <c r="N38" s="445"/>
      <c r="O38" s="445"/>
      <c r="P38" s="445"/>
      <c r="Q38" s="445"/>
      <c r="R38" s="445"/>
      <c r="S38" s="445"/>
      <c r="T38" s="445"/>
      <c r="U38" s="445"/>
      <c r="V38" s="445"/>
      <c r="W38" s="446"/>
    </row>
    <row r="39" spans="1:24" ht="20.25" customHeight="1" x14ac:dyDescent="0.25">
      <c r="A39" s="441" t="s">
        <v>247</v>
      </c>
      <c r="B39" s="442"/>
      <c r="C39" s="442"/>
      <c r="D39" s="442"/>
      <c r="E39" s="442"/>
      <c r="F39" s="442"/>
      <c r="G39" s="442"/>
      <c r="H39" s="442"/>
      <c r="I39" s="442"/>
      <c r="J39" s="442"/>
      <c r="K39" s="442"/>
      <c r="L39" s="442"/>
      <c r="M39" s="442"/>
      <c r="N39" s="442"/>
      <c r="O39" s="442"/>
      <c r="P39" s="442"/>
      <c r="Q39" s="442"/>
      <c r="R39" s="442"/>
      <c r="S39" s="442"/>
      <c r="T39" s="442"/>
      <c r="U39" s="442"/>
      <c r="V39" s="442"/>
      <c r="W39" s="443"/>
    </row>
    <row r="40" spans="1:24" ht="274.5" customHeight="1" x14ac:dyDescent="0.25">
      <c r="A40" s="425" t="s">
        <v>359</v>
      </c>
      <c r="B40" s="426"/>
      <c r="C40" s="426"/>
      <c r="D40" s="426"/>
      <c r="E40" s="426"/>
      <c r="F40" s="426"/>
      <c r="G40" s="426"/>
      <c r="H40" s="426"/>
      <c r="I40" s="426"/>
      <c r="J40" s="426"/>
      <c r="K40" s="426"/>
      <c r="L40" s="426"/>
      <c r="M40" s="426"/>
      <c r="N40" s="426"/>
      <c r="O40" s="426"/>
      <c r="P40" s="426"/>
      <c r="Q40" s="426"/>
      <c r="R40" s="426"/>
      <c r="S40" s="426"/>
      <c r="T40" s="426"/>
      <c r="U40" s="426"/>
      <c r="V40" s="426"/>
      <c r="W40" s="427"/>
    </row>
    <row r="41" spans="1:24" ht="15" customHeight="1" x14ac:dyDescent="0.25">
      <c r="A41" s="82"/>
      <c r="B41" s="83"/>
      <c r="C41" s="83"/>
      <c r="D41" s="83"/>
      <c r="E41" s="83"/>
      <c r="F41" s="83"/>
      <c r="G41" s="83"/>
      <c r="H41" s="83"/>
      <c r="I41" s="83"/>
      <c r="J41" s="83"/>
      <c r="K41" s="83"/>
      <c r="L41" s="83"/>
      <c r="M41" s="83"/>
      <c r="N41" s="83"/>
      <c r="O41" s="83"/>
      <c r="P41" s="83"/>
      <c r="Q41" s="83"/>
      <c r="R41" s="83"/>
      <c r="S41" s="83"/>
      <c r="T41" s="83"/>
      <c r="U41" s="83"/>
      <c r="V41" s="83"/>
      <c r="W41" s="84"/>
    </row>
    <row r="42" spans="1:24" ht="15" customHeight="1" thickBot="1" x14ac:dyDescent="0.3">
      <c r="A42" s="85"/>
      <c r="B42" s="65"/>
      <c r="C42" s="65"/>
      <c r="D42" s="65"/>
      <c r="E42" s="65"/>
      <c r="F42" s="65"/>
      <c r="G42" s="65"/>
      <c r="H42" s="65"/>
      <c r="I42" s="434" t="s">
        <v>37</v>
      </c>
      <c r="J42" s="434"/>
      <c r="K42" s="434"/>
      <c r="L42" s="434" t="s">
        <v>41</v>
      </c>
      <c r="M42" s="434"/>
      <c r="N42" s="434"/>
      <c r="O42" s="434"/>
      <c r="P42" s="65"/>
      <c r="Q42" s="65"/>
      <c r="R42" s="65"/>
      <c r="S42" s="65"/>
      <c r="T42" s="65"/>
      <c r="U42" s="65"/>
      <c r="V42" s="65"/>
      <c r="W42" s="84"/>
    </row>
    <row r="43" spans="1:24" ht="15" customHeight="1" x14ac:dyDescent="0.25">
      <c r="A43" s="85"/>
      <c r="B43" s="65"/>
      <c r="C43" s="65"/>
      <c r="D43" s="65"/>
      <c r="E43" s="65"/>
      <c r="F43" s="65"/>
      <c r="G43" s="65"/>
      <c r="H43" s="65"/>
      <c r="I43" s="428" t="s">
        <v>218</v>
      </c>
      <c r="J43" s="429"/>
      <c r="K43" s="430"/>
      <c r="L43" s="431" t="s">
        <v>219</v>
      </c>
      <c r="M43" s="432"/>
      <c r="N43" s="432"/>
      <c r="O43" s="433"/>
      <c r="P43" s="65"/>
      <c r="Q43" s="65"/>
      <c r="R43" s="65"/>
      <c r="S43" s="65"/>
      <c r="T43" s="65"/>
      <c r="U43" s="65"/>
      <c r="V43" s="65"/>
      <c r="W43" s="84"/>
    </row>
    <row r="44" spans="1:24" ht="15" customHeight="1" x14ac:dyDescent="0.25">
      <c r="A44" s="85"/>
      <c r="B44" s="65"/>
      <c r="C44" s="65"/>
      <c r="D44" s="65"/>
      <c r="E44" s="65"/>
      <c r="F44" s="65"/>
      <c r="G44" s="65"/>
      <c r="H44" s="65"/>
      <c r="I44" s="410"/>
      <c r="J44" s="411"/>
      <c r="K44" s="412"/>
      <c r="L44" s="422" t="s">
        <v>220</v>
      </c>
      <c r="M44" s="423"/>
      <c r="N44" s="423"/>
      <c r="O44" s="424"/>
      <c r="P44" s="65"/>
      <c r="Q44" s="65"/>
      <c r="R44" s="65"/>
      <c r="S44" s="65"/>
      <c r="T44" s="65"/>
      <c r="U44" s="65"/>
      <c r="V44" s="65"/>
      <c r="W44" s="84"/>
    </row>
    <row r="45" spans="1:24" ht="15" customHeight="1" x14ac:dyDescent="0.25">
      <c r="A45" s="85"/>
      <c r="B45" s="65"/>
      <c r="C45" s="65"/>
      <c r="D45" s="65"/>
      <c r="E45" s="65"/>
      <c r="F45" s="65"/>
      <c r="G45" s="65"/>
      <c r="H45" s="65"/>
      <c r="I45" s="410" t="s">
        <v>221</v>
      </c>
      <c r="J45" s="411"/>
      <c r="K45" s="412"/>
      <c r="L45" s="419" t="s">
        <v>222</v>
      </c>
      <c r="M45" s="420"/>
      <c r="N45" s="420"/>
      <c r="O45" s="421"/>
      <c r="P45" s="65"/>
      <c r="Q45" s="65"/>
      <c r="R45" s="65"/>
      <c r="S45" s="65"/>
      <c r="T45" s="65"/>
      <c r="U45" s="65"/>
      <c r="V45" s="65"/>
      <c r="W45" s="84"/>
    </row>
    <row r="46" spans="1:24" x14ac:dyDescent="0.25">
      <c r="A46" s="85"/>
      <c r="B46" s="65"/>
      <c r="C46" s="65"/>
      <c r="D46" s="65"/>
      <c r="E46" s="65"/>
      <c r="F46" s="65"/>
      <c r="G46" s="65"/>
      <c r="H46" s="65"/>
      <c r="I46" s="410"/>
      <c r="J46" s="411"/>
      <c r="K46" s="412"/>
      <c r="L46" s="404" t="s">
        <v>223</v>
      </c>
      <c r="M46" s="405"/>
      <c r="N46" s="405"/>
      <c r="O46" s="406"/>
      <c r="P46" s="65"/>
      <c r="Q46" s="65"/>
      <c r="R46" s="65"/>
      <c r="S46" s="65"/>
      <c r="T46" s="65"/>
      <c r="U46" s="65"/>
      <c r="V46" s="65"/>
      <c r="W46" s="84"/>
    </row>
    <row r="47" spans="1:24" ht="15" customHeight="1" x14ac:dyDescent="0.25">
      <c r="A47" s="85"/>
      <c r="B47" s="65"/>
      <c r="C47" s="65"/>
      <c r="D47" s="65"/>
      <c r="E47" s="65"/>
      <c r="F47" s="65"/>
      <c r="G47" s="65"/>
      <c r="H47" s="65"/>
      <c r="I47" s="410"/>
      <c r="J47" s="411"/>
      <c r="K47" s="412"/>
      <c r="L47" s="404" t="s">
        <v>224</v>
      </c>
      <c r="M47" s="405"/>
      <c r="N47" s="405"/>
      <c r="O47" s="406"/>
      <c r="P47" s="65"/>
      <c r="Q47" s="65"/>
      <c r="R47" s="65"/>
      <c r="S47" s="65"/>
      <c r="T47" s="65"/>
      <c r="U47" s="65"/>
      <c r="V47" s="65"/>
      <c r="W47" s="84"/>
    </row>
    <row r="48" spans="1:24" ht="15" customHeight="1" x14ac:dyDescent="0.25">
      <c r="A48" s="85"/>
      <c r="B48" s="65"/>
      <c r="C48" s="65"/>
      <c r="D48" s="65"/>
      <c r="E48" s="65"/>
      <c r="F48" s="65"/>
      <c r="G48" s="65"/>
      <c r="H48" s="65"/>
      <c r="I48" s="410"/>
      <c r="J48" s="411"/>
      <c r="K48" s="412"/>
      <c r="L48" s="422" t="s">
        <v>225</v>
      </c>
      <c r="M48" s="423"/>
      <c r="N48" s="423"/>
      <c r="O48" s="424"/>
      <c r="P48" s="65"/>
      <c r="Q48" s="65"/>
      <c r="R48" s="65"/>
      <c r="S48" s="65"/>
      <c r="T48" s="65"/>
      <c r="U48" s="65"/>
      <c r="V48" s="65"/>
      <c r="W48" s="84"/>
    </row>
    <row r="49" spans="1:23" ht="15" customHeight="1" x14ac:dyDescent="0.25">
      <c r="A49" s="85"/>
      <c r="B49" s="65"/>
      <c r="C49" s="65"/>
      <c r="D49" s="65"/>
      <c r="E49" s="65"/>
      <c r="F49" s="65"/>
      <c r="G49" s="65"/>
      <c r="H49" s="65"/>
      <c r="I49" s="410" t="s">
        <v>226</v>
      </c>
      <c r="J49" s="411"/>
      <c r="K49" s="412"/>
      <c r="L49" s="419" t="s">
        <v>227</v>
      </c>
      <c r="M49" s="420"/>
      <c r="N49" s="420"/>
      <c r="O49" s="421"/>
      <c r="P49" s="65"/>
      <c r="Q49" s="65"/>
      <c r="R49" s="65"/>
      <c r="S49" s="65"/>
      <c r="T49" s="65"/>
      <c r="U49" s="65"/>
      <c r="V49" s="65"/>
      <c r="W49" s="84"/>
    </row>
    <row r="50" spans="1:23" ht="15" customHeight="1" x14ac:dyDescent="0.25">
      <c r="A50" s="85"/>
      <c r="B50" s="65"/>
      <c r="C50" s="65"/>
      <c r="D50" s="65"/>
      <c r="E50" s="65"/>
      <c r="F50" s="65"/>
      <c r="G50" s="65"/>
      <c r="H50" s="65"/>
      <c r="I50" s="410"/>
      <c r="J50" s="411"/>
      <c r="K50" s="412"/>
      <c r="L50" s="404" t="s">
        <v>228</v>
      </c>
      <c r="M50" s="405"/>
      <c r="N50" s="405"/>
      <c r="O50" s="406"/>
      <c r="P50" s="65"/>
      <c r="Q50" s="65"/>
      <c r="R50" s="65"/>
      <c r="S50" s="65"/>
      <c r="T50" s="65"/>
      <c r="U50" s="65"/>
      <c r="V50" s="65"/>
      <c r="W50" s="84"/>
    </row>
    <row r="51" spans="1:23" ht="15" customHeight="1" x14ac:dyDescent="0.25">
      <c r="A51" s="85"/>
      <c r="B51" s="65"/>
      <c r="C51" s="65"/>
      <c r="D51" s="65"/>
      <c r="E51" s="65"/>
      <c r="F51" s="65"/>
      <c r="G51" s="65"/>
      <c r="H51" s="65"/>
      <c r="I51" s="410"/>
      <c r="J51" s="411"/>
      <c r="K51" s="412"/>
      <c r="L51" s="404" t="s">
        <v>229</v>
      </c>
      <c r="M51" s="405"/>
      <c r="N51" s="405"/>
      <c r="O51" s="406"/>
      <c r="P51" s="65"/>
      <c r="Q51" s="65"/>
      <c r="R51" s="65"/>
      <c r="S51" s="65"/>
      <c r="T51" s="65"/>
      <c r="U51" s="65"/>
      <c r="V51" s="65"/>
      <c r="W51" s="84"/>
    </row>
    <row r="52" spans="1:23" ht="15" customHeight="1" x14ac:dyDescent="0.25">
      <c r="A52" s="85"/>
      <c r="B52" s="65"/>
      <c r="C52" s="65"/>
      <c r="D52" s="65"/>
      <c r="E52" s="65"/>
      <c r="F52" s="65"/>
      <c r="G52" s="65"/>
      <c r="H52" s="65"/>
      <c r="I52" s="410"/>
      <c r="J52" s="411"/>
      <c r="K52" s="412"/>
      <c r="L52" s="404" t="s">
        <v>257</v>
      </c>
      <c r="M52" s="405"/>
      <c r="N52" s="405"/>
      <c r="O52" s="406"/>
      <c r="P52" s="65"/>
      <c r="Q52" s="65"/>
      <c r="R52" s="65"/>
      <c r="S52" s="65"/>
      <c r="T52" s="65"/>
      <c r="U52" s="65"/>
      <c r="V52" s="65"/>
      <c r="W52" s="84"/>
    </row>
    <row r="53" spans="1:23" ht="15" customHeight="1" x14ac:dyDescent="0.25">
      <c r="A53" s="85"/>
      <c r="B53" s="65"/>
      <c r="C53" s="65"/>
      <c r="D53" s="65"/>
      <c r="E53" s="65"/>
      <c r="F53" s="65"/>
      <c r="G53" s="65"/>
      <c r="H53" s="65"/>
      <c r="I53" s="410"/>
      <c r="J53" s="411"/>
      <c r="K53" s="412"/>
      <c r="L53" s="404" t="s">
        <v>258</v>
      </c>
      <c r="M53" s="405"/>
      <c r="N53" s="405"/>
      <c r="O53" s="406"/>
      <c r="P53" s="65"/>
      <c r="Q53" s="65"/>
      <c r="R53" s="65"/>
      <c r="S53" s="65"/>
      <c r="T53" s="65"/>
      <c r="U53" s="65"/>
      <c r="V53" s="65"/>
      <c r="W53" s="84"/>
    </row>
    <row r="54" spans="1:23" ht="15" customHeight="1" x14ac:dyDescent="0.25">
      <c r="A54" s="85"/>
      <c r="B54" s="65"/>
      <c r="C54" s="65"/>
      <c r="D54" s="65"/>
      <c r="E54" s="65"/>
      <c r="F54" s="65"/>
      <c r="G54" s="65"/>
      <c r="H54" s="65"/>
      <c r="I54" s="410"/>
      <c r="J54" s="411"/>
      <c r="K54" s="412"/>
      <c r="L54" s="404" t="s">
        <v>259</v>
      </c>
      <c r="M54" s="405"/>
      <c r="N54" s="405"/>
      <c r="O54" s="406"/>
      <c r="P54" s="65"/>
      <c r="Q54" s="65"/>
      <c r="R54" s="65"/>
      <c r="S54" s="65"/>
      <c r="T54" s="65"/>
      <c r="U54" s="65"/>
      <c r="V54" s="65"/>
      <c r="W54" s="84"/>
    </row>
    <row r="55" spans="1:23" ht="15" customHeight="1" x14ac:dyDescent="0.25">
      <c r="A55" s="85"/>
      <c r="B55" s="65"/>
      <c r="C55" s="65"/>
      <c r="D55" s="65"/>
      <c r="E55" s="65"/>
      <c r="F55" s="65"/>
      <c r="G55" s="65"/>
      <c r="H55" s="65"/>
      <c r="I55" s="410"/>
      <c r="J55" s="411"/>
      <c r="K55" s="412"/>
      <c r="L55" s="422" t="s">
        <v>260</v>
      </c>
      <c r="M55" s="423"/>
      <c r="N55" s="423"/>
      <c r="O55" s="424"/>
      <c r="P55" s="65"/>
      <c r="Q55" s="65"/>
      <c r="R55" s="65"/>
      <c r="S55" s="65"/>
      <c r="T55" s="65"/>
      <c r="U55" s="65"/>
      <c r="V55" s="65"/>
      <c r="W55" s="84"/>
    </row>
    <row r="56" spans="1:23" x14ac:dyDescent="0.25">
      <c r="A56" s="85"/>
      <c r="B56" s="65"/>
      <c r="C56" s="65"/>
      <c r="D56" s="65"/>
      <c r="E56" s="65"/>
      <c r="F56" s="65"/>
      <c r="G56" s="65"/>
      <c r="H56" s="65"/>
      <c r="I56" s="410" t="s">
        <v>230</v>
      </c>
      <c r="J56" s="411"/>
      <c r="K56" s="412"/>
      <c r="L56" s="416" t="s">
        <v>231</v>
      </c>
      <c r="M56" s="417"/>
      <c r="N56" s="417"/>
      <c r="O56" s="418"/>
      <c r="P56" s="65"/>
      <c r="Q56" s="65"/>
      <c r="R56" s="65"/>
      <c r="S56" s="65"/>
      <c r="T56" s="65"/>
      <c r="U56" s="65"/>
      <c r="V56" s="65"/>
      <c r="W56" s="84"/>
    </row>
    <row r="57" spans="1:23" x14ac:dyDescent="0.25">
      <c r="A57" s="85"/>
      <c r="B57" s="65"/>
      <c r="C57" s="65"/>
      <c r="D57" s="65"/>
      <c r="E57" s="65"/>
      <c r="F57" s="65"/>
      <c r="G57" s="65"/>
      <c r="H57" s="65"/>
      <c r="I57" s="410"/>
      <c r="J57" s="411"/>
      <c r="K57" s="412"/>
      <c r="L57" s="404" t="s">
        <v>232</v>
      </c>
      <c r="M57" s="405"/>
      <c r="N57" s="405"/>
      <c r="O57" s="406"/>
      <c r="P57" s="65"/>
      <c r="Q57" s="65"/>
      <c r="R57" s="65"/>
      <c r="S57" s="65"/>
      <c r="T57" s="65"/>
      <c r="U57" s="65"/>
      <c r="V57" s="65"/>
      <c r="W57" s="84"/>
    </row>
    <row r="58" spans="1:23" x14ac:dyDescent="0.25">
      <c r="A58" s="85"/>
      <c r="B58" s="65"/>
      <c r="C58" s="65"/>
      <c r="D58" s="65"/>
      <c r="E58" s="65"/>
      <c r="F58" s="65"/>
      <c r="G58" s="65"/>
      <c r="H58" s="65"/>
      <c r="I58" s="410"/>
      <c r="J58" s="411"/>
      <c r="K58" s="412"/>
      <c r="L58" s="404" t="s">
        <v>233</v>
      </c>
      <c r="M58" s="405"/>
      <c r="N58" s="405"/>
      <c r="O58" s="406"/>
      <c r="P58" s="65"/>
      <c r="Q58" s="65"/>
      <c r="R58" s="65"/>
      <c r="S58" s="65"/>
      <c r="T58" s="65"/>
      <c r="U58" s="65"/>
      <c r="V58" s="65"/>
      <c r="W58" s="84"/>
    </row>
    <row r="59" spans="1:23" ht="15.75" thickBot="1" x14ac:dyDescent="0.3">
      <c r="A59" s="85"/>
      <c r="B59" s="65"/>
      <c r="C59" s="65"/>
      <c r="D59" s="65"/>
      <c r="E59" s="65"/>
      <c r="F59" s="65"/>
      <c r="G59" s="65"/>
      <c r="H59" s="65"/>
      <c r="I59" s="413"/>
      <c r="J59" s="414"/>
      <c r="K59" s="415"/>
      <c r="L59" s="407" t="s">
        <v>234</v>
      </c>
      <c r="M59" s="408"/>
      <c r="N59" s="408"/>
      <c r="O59" s="409"/>
      <c r="P59" s="65"/>
      <c r="Q59" s="65"/>
      <c r="R59" s="65"/>
      <c r="S59" s="65"/>
      <c r="T59" s="65"/>
      <c r="U59" s="65"/>
      <c r="V59" s="65"/>
      <c r="W59" s="84"/>
    </row>
    <row r="60" spans="1:23" s="212" customFormat="1" x14ac:dyDescent="0.25">
      <c r="A60" s="213"/>
      <c r="B60" s="213"/>
      <c r="C60" s="213"/>
      <c r="D60" s="213"/>
      <c r="E60" s="213"/>
      <c r="F60" s="213"/>
      <c r="G60" s="213"/>
      <c r="H60" s="213"/>
      <c r="I60" s="213"/>
      <c r="J60" s="213"/>
      <c r="K60" s="213"/>
      <c r="L60" s="213"/>
      <c r="M60" s="213"/>
      <c r="N60" s="213"/>
      <c r="O60" s="213"/>
      <c r="P60" s="213"/>
      <c r="Q60" s="213"/>
      <c r="R60" s="213"/>
      <c r="S60" s="213"/>
      <c r="T60" s="213"/>
      <c r="U60" s="213"/>
      <c r="V60" s="213"/>
      <c r="W60" s="214"/>
    </row>
    <row r="61" spans="1:23" x14ac:dyDescent="0.25">
      <c r="A61" s="212"/>
      <c r="B61" s="212"/>
      <c r="C61" s="212"/>
      <c r="D61" s="212"/>
      <c r="E61" s="212"/>
      <c r="F61" s="212"/>
      <c r="G61" s="212"/>
      <c r="H61" s="212"/>
      <c r="I61" s="212"/>
      <c r="J61" s="212"/>
      <c r="K61" s="212"/>
      <c r="L61" s="212"/>
      <c r="M61" s="212"/>
      <c r="N61" s="212"/>
      <c r="O61" s="212"/>
      <c r="P61" s="212"/>
      <c r="Q61" s="212"/>
      <c r="R61" s="212"/>
      <c r="S61" s="212"/>
      <c r="T61" s="212"/>
      <c r="U61" s="212"/>
      <c r="V61" s="212"/>
      <c r="W61" s="212"/>
    </row>
  </sheetData>
  <sheetProtection algorithmName="SHA-512" hashValue="y6AYdu++4HvuVjpBaFigliqfF26VOUqdjbMBtIfpJVawVwNv/LhCTdzvLNIfrd9Hsc2T+a5uu/93HoJelb+vXQ==" saltValue="wx899J8NKuzh9pZdWHhTiw==" spinCount="100000" sheet="1" objects="1" scenarios="1"/>
  <mergeCells count="55">
    <mergeCell ref="A9:W9"/>
    <mergeCell ref="A12:W12"/>
    <mergeCell ref="A19:W19"/>
    <mergeCell ref="A13:W13"/>
    <mergeCell ref="A16:W16"/>
    <mergeCell ref="J10:O10"/>
    <mergeCell ref="A20:W20"/>
    <mergeCell ref="A21:W21"/>
    <mergeCell ref="A23:W23"/>
    <mergeCell ref="A22:W22"/>
    <mergeCell ref="J24:P24"/>
    <mergeCell ref="H24:I24"/>
    <mergeCell ref="H25:I25"/>
    <mergeCell ref="J25:P25"/>
    <mergeCell ref="A32:W32"/>
    <mergeCell ref="A33:W33"/>
    <mergeCell ref="A34:W34"/>
    <mergeCell ref="A31:W31"/>
    <mergeCell ref="J26:P26"/>
    <mergeCell ref="J27:P27"/>
    <mergeCell ref="H26:I26"/>
    <mergeCell ref="H27:I27"/>
    <mergeCell ref="H28:I28"/>
    <mergeCell ref="J28:P28"/>
    <mergeCell ref="A30:W30"/>
    <mergeCell ref="A29:W29"/>
    <mergeCell ref="A35:W35"/>
    <mergeCell ref="A36:W36"/>
    <mergeCell ref="A37:W37"/>
    <mergeCell ref="A38:W38"/>
    <mergeCell ref="A39:W39"/>
    <mergeCell ref="A40:W40"/>
    <mergeCell ref="L57:O57"/>
    <mergeCell ref="L53:O53"/>
    <mergeCell ref="L54:O54"/>
    <mergeCell ref="I43:K44"/>
    <mergeCell ref="L55:O55"/>
    <mergeCell ref="L52:O52"/>
    <mergeCell ref="L44:O44"/>
    <mergeCell ref="L45:O45"/>
    <mergeCell ref="L43:O43"/>
    <mergeCell ref="L42:O42"/>
    <mergeCell ref="I42:K42"/>
    <mergeCell ref="L47:O47"/>
    <mergeCell ref="L58:O58"/>
    <mergeCell ref="L59:O59"/>
    <mergeCell ref="I45:K48"/>
    <mergeCell ref="I49:K55"/>
    <mergeCell ref="I56:K59"/>
    <mergeCell ref="L56:O56"/>
    <mergeCell ref="L46:O46"/>
    <mergeCell ref="L51:O51"/>
    <mergeCell ref="L50:O50"/>
    <mergeCell ref="L49:O49"/>
    <mergeCell ref="L48:O48"/>
  </mergeCells>
  <hyperlinks>
    <hyperlink ref="O14:T14" r:id="rId1" display=": https://daaf.mayotte.agriculture.gouv.fr/guide-du-beneficiaire-et-notice-transversale-a618.html"/>
    <hyperlink ref="O14" r:id="rId2"/>
    <hyperlink ref="A36:W36" r:id="rId3" display="Frais de déplacement : Voir l'arrêté du 27 mars 2023"/>
    <hyperlink ref="A35:W35"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7"/>
  <sheetViews>
    <sheetView zoomScale="85" zoomScaleNormal="85" workbookViewId="0">
      <pane ySplit="6" topLeftCell="A7" activePane="bottomLeft" state="frozen"/>
      <selection activeCell="I86" sqref="I86"/>
      <selection pane="bottomLeft" activeCell="N11" sqref="N11"/>
    </sheetView>
  </sheetViews>
  <sheetFormatPr baseColWidth="10" defaultColWidth="11.42578125" defaultRowHeight="15" x14ac:dyDescent="0.25"/>
  <cols>
    <col min="1" max="1" width="10.7109375" style="65" customWidth="1"/>
    <col min="2" max="2" width="50.7109375" style="65" customWidth="1"/>
    <col min="3" max="3" width="30.7109375" style="65" customWidth="1"/>
    <col min="4" max="4" width="20.7109375" style="65" customWidth="1"/>
    <col min="5" max="5" width="32.7109375" style="65" bestFit="1" customWidth="1"/>
    <col min="6" max="6" width="57" style="65" bestFit="1" customWidth="1"/>
    <col min="7" max="7" width="22.7109375" style="65" bestFit="1" customWidth="1"/>
    <col min="8" max="8" width="26.140625" style="65" bestFit="1" customWidth="1"/>
    <col min="9" max="9" width="17.7109375" style="65" customWidth="1"/>
    <col min="10" max="10" width="8.7109375" style="65" bestFit="1" customWidth="1"/>
    <col min="11" max="13" width="17.7109375" style="65" customWidth="1"/>
    <col min="14" max="14" width="68" style="65" customWidth="1"/>
    <col min="15" max="15" width="41" style="65" customWidth="1"/>
    <col min="16" max="17" width="17.7109375" style="65" customWidth="1"/>
    <col min="18" max="18" width="75.7109375" style="65" customWidth="1"/>
    <col min="19" max="19" width="10.7109375" style="65" customWidth="1"/>
    <col min="20" max="20" width="11.42578125" style="65"/>
    <col min="21" max="21" width="32.5703125" style="65" hidden="1" customWidth="1"/>
    <col min="22" max="22" width="27.7109375" style="65" customWidth="1"/>
    <col min="23" max="23" width="21.7109375" style="65" customWidth="1"/>
    <col min="24" max="24" width="40.85546875" style="65" customWidth="1"/>
    <col min="25" max="25" width="27.5703125" style="65" customWidth="1"/>
    <col min="26" max="26" width="35" style="65" customWidth="1"/>
    <col min="27" max="16384" width="11.42578125" style="65"/>
  </cols>
  <sheetData>
    <row r="1" spans="1:21" ht="29.25" thickBot="1" x14ac:dyDescent="0.3">
      <c r="A1" s="562" t="s">
        <v>154</v>
      </c>
      <c r="B1" s="563"/>
      <c r="C1" s="563"/>
      <c r="D1" s="563"/>
      <c r="E1" s="563"/>
      <c r="F1" s="563"/>
      <c r="G1" s="563"/>
      <c r="H1" s="563"/>
      <c r="I1" s="563"/>
      <c r="J1" s="563"/>
      <c r="K1" s="563"/>
      <c r="L1" s="563"/>
      <c r="M1" s="563"/>
      <c r="N1" s="563"/>
      <c r="O1" s="563"/>
      <c r="P1" s="563"/>
      <c r="Q1" s="563"/>
      <c r="R1" s="563"/>
      <c r="S1" s="564"/>
    </row>
    <row r="2" spans="1:21" ht="45" customHeight="1" thickBot="1" x14ac:dyDescent="0.3">
      <c r="A2" s="551" t="s">
        <v>145</v>
      </c>
      <c r="B2" s="552"/>
      <c r="C2" s="552"/>
      <c r="D2" s="552"/>
      <c r="E2" s="552"/>
      <c r="F2" s="552"/>
      <c r="G2" s="552"/>
      <c r="H2" s="552"/>
      <c r="I2" s="552"/>
      <c r="J2" s="552"/>
      <c r="K2" s="552"/>
      <c r="L2" s="552"/>
      <c r="M2" s="552"/>
      <c r="N2" s="552"/>
      <c r="O2" s="552"/>
      <c r="P2" s="552"/>
      <c r="Q2" s="552"/>
      <c r="R2" s="552"/>
      <c r="S2" s="553"/>
    </row>
    <row r="3" spans="1:21" ht="45" x14ac:dyDescent="0.25">
      <c r="A3" s="554" t="s">
        <v>0</v>
      </c>
      <c r="B3" s="113" t="s">
        <v>79</v>
      </c>
      <c r="C3" s="113" t="s">
        <v>80</v>
      </c>
      <c r="D3" s="113" t="s">
        <v>43</v>
      </c>
      <c r="E3" s="113" t="s">
        <v>39</v>
      </c>
      <c r="F3" s="145" t="s">
        <v>121</v>
      </c>
      <c r="G3" s="287" t="s">
        <v>342</v>
      </c>
      <c r="H3" s="287" t="s">
        <v>329</v>
      </c>
      <c r="I3" s="145" t="s">
        <v>82</v>
      </c>
      <c r="J3" s="272" t="s">
        <v>336</v>
      </c>
      <c r="K3" s="272" t="s">
        <v>342</v>
      </c>
      <c r="L3" s="272" t="s">
        <v>329</v>
      </c>
      <c r="M3" s="114" t="s">
        <v>46</v>
      </c>
      <c r="N3" s="114" t="s">
        <v>5</v>
      </c>
      <c r="O3" s="114" t="s">
        <v>23</v>
      </c>
      <c r="P3" s="114" t="s">
        <v>159</v>
      </c>
      <c r="Q3" s="114" t="s">
        <v>137</v>
      </c>
      <c r="R3" s="114" t="s">
        <v>343</v>
      </c>
      <c r="S3" s="115" t="s">
        <v>52</v>
      </c>
    </row>
    <row r="4" spans="1:21" ht="27.75" customHeight="1" x14ac:dyDescent="0.25">
      <c r="A4" s="555"/>
      <c r="B4" s="146" t="s">
        <v>115</v>
      </c>
      <c r="C4" s="569" t="s">
        <v>117</v>
      </c>
      <c r="D4" s="570"/>
      <c r="E4" s="146" t="s">
        <v>68</v>
      </c>
      <c r="F4" s="146" t="s">
        <v>122</v>
      </c>
      <c r="G4" s="288" t="s">
        <v>330</v>
      </c>
      <c r="H4" s="288" t="s">
        <v>331</v>
      </c>
      <c r="I4" s="146" t="s">
        <v>81</v>
      </c>
      <c r="J4" s="146"/>
      <c r="K4" s="291"/>
      <c r="L4" s="291"/>
      <c r="M4" s="147"/>
      <c r="N4" s="285" t="str">
        <f>IF(T6&gt;0,"Une ou plusieurs lignes ne sont pas instruites","")</f>
        <v/>
      </c>
      <c r="O4" s="147"/>
      <c r="P4" s="147"/>
      <c r="Q4" s="147"/>
      <c r="R4" s="118"/>
      <c r="S4" s="148"/>
    </row>
    <row r="5" spans="1:21" ht="20.100000000000001" customHeight="1" thickBot="1" x14ac:dyDescent="0.3">
      <c r="A5" s="120" t="s">
        <v>36</v>
      </c>
      <c r="B5" s="121" t="s">
        <v>116</v>
      </c>
      <c r="C5" s="121" t="s">
        <v>123</v>
      </c>
      <c r="D5" s="121" t="s">
        <v>118</v>
      </c>
      <c r="E5" s="121" t="s">
        <v>58</v>
      </c>
      <c r="F5" s="121" t="s">
        <v>119</v>
      </c>
      <c r="G5" s="279">
        <v>45658</v>
      </c>
      <c r="H5" s="279">
        <v>45658</v>
      </c>
      <c r="I5" s="33">
        <v>2500</v>
      </c>
      <c r="J5" s="33"/>
      <c r="K5" s="33"/>
      <c r="L5" s="33"/>
      <c r="M5" s="34">
        <v>2500</v>
      </c>
      <c r="N5" s="121" t="s">
        <v>15</v>
      </c>
      <c r="O5" s="124"/>
      <c r="P5" s="124">
        <v>1900</v>
      </c>
      <c r="Q5" s="124">
        <v>1900</v>
      </c>
      <c r="R5" s="125"/>
      <c r="S5" s="126" t="s">
        <v>53</v>
      </c>
      <c r="T5" s="9" t="s">
        <v>344</v>
      </c>
    </row>
    <row r="6" spans="1:21" ht="20.100000000000001" customHeight="1" thickBot="1" x14ac:dyDescent="0.35">
      <c r="A6" s="127"/>
      <c r="B6" s="128"/>
      <c r="C6" s="128"/>
      <c r="D6" s="128"/>
      <c r="E6" s="132"/>
      <c r="F6" s="132"/>
      <c r="G6" s="286"/>
      <c r="H6" s="286"/>
      <c r="I6" s="286"/>
      <c r="J6" s="286"/>
      <c r="K6" s="286"/>
      <c r="L6" s="45" t="s">
        <v>2</v>
      </c>
      <c r="M6" s="355">
        <f>SUM(M7:M506)</f>
        <v>0</v>
      </c>
      <c r="N6" s="128"/>
      <c r="O6" s="128"/>
      <c r="P6" s="45" t="s">
        <v>2</v>
      </c>
      <c r="Q6" s="46">
        <f>SUM(Q7:Q506)</f>
        <v>0</v>
      </c>
      <c r="R6" s="132"/>
      <c r="S6" s="130"/>
      <c r="T6" s="9">
        <f>+SUM(T7:T500)</f>
        <v>0</v>
      </c>
    </row>
    <row r="7" spans="1:21" ht="20.100000000000001" customHeight="1" x14ac:dyDescent="0.25">
      <c r="A7" s="131">
        <v>1</v>
      </c>
      <c r="B7" s="347" t="str">
        <f>IF('Dépenses sur frais réels'!B7="","",'Dépenses sur frais réels'!B7)</f>
        <v/>
      </c>
      <c r="C7" s="347" t="str">
        <f>IF('Dépenses sur frais réels'!C7="","",'Dépenses sur frais réels'!C7)</f>
        <v/>
      </c>
      <c r="D7" s="347" t="str">
        <f>IF('Dépenses sur frais réels'!D7="","",'Dépenses sur frais réels'!D7)</f>
        <v/>
      </c>
      <c r="E7" s="347" t="str">
        <f>IF('Dépenses sur frais réels'!E7="","",'Dépenses sur frais réels'!E7)</f>
        <v/>
      </c>
      <c r="F7" s="347" t="str">
        <f>IF('Dépenses sur frais réels'!F7="","",'Dépenses sur frais réels'!F7)</f>
        <v/>
      </c>
      <c r="G7" s="348" t="str">
        <f>IF('Dépenses sur frais réels'!G7="","",'Dépenses sur frais réels'!G7)</f>
        <v/>
      </c>
      <c r="H7" s="348" t="str">
        <f>IF('Dépenses sur frais réels'!H7="","",'Dépenses sur frais réels'!H7)</f>
        <v/>
      </c>
      <c r="I7" s="349" t="str">
        <f>IF('Dépenses sur frais réels'!I7="","",'Dépenses sur frais réels'!I7)</f>
        <v/>
      </c>
      <c r="J7" s="290"/>
      <c r="K7" s="292" t="str">
        <f>IF(J7="","",IF(J7="KO","",G7))</f>
        <v/>
      </c>
      <c r="L7" s="292" t="str">
        <f>IF(J7="","",IF(J7="KO","",H7))</f>
        <v/>
      </c>
      <c r="M7" s="28"/>
      <c r="N7" s="139"/>
      <c r="O7" s="141"/>
      <c r="P7" s="356" t="str">
        <f>IF(F7="", "", IF(E7="Billets de train", "", IF(E7="", "", VLOOKUP(F7,Listes!$G$37:$H$39, 2, FALSE))))</f>
        <v/>
      </c>
      <c r="Q7" s="152" t="str">
        <f>IF(M7="", "", MIN(M7,P7))</f>
        <v/>
      </c>
      <c r="R7" s="338" t="str">
        <f>IF(AND(OR(J7="KO",M7&lt;&gt;""),OR(J7="",K7="",L7="")),Listes!$A$74,IF(AND(M7="",J7&lt;&gt;""),Listes!$A$75,IF(AND(I7&lt;M7,O7=""),Listes!$A$76,IF(AND(L7&lt;K7,O7=""),Listes!$A$77,IF(AND(M7&lt;I7,N7=""),Listes!$A$78,IF(AND(S7="",OR(J7&lt;&gt;"",K7&lt;&gt;"",L7&lt;&gt;"")),Listes!$A$79,""))))))</f>
        <v/>
      </c>
      <c r="S7" s="44"/>
      <c r="T7" s="9">
        <f>IF(AND(B7&lt;&gt;"",S7&lt;&gt;"Oui"),1,0)</f>
        <v>0</v>
      </c>
      <c r="U7" s="114" t="s">
        <v>139</v>
      </c>
    </row>
    <row r="8" spans="1:21" ht="20.100000000000001" customHeight="1" x14ac:dyDescent="0.25">
      <c r="A8" s="133">
        <v>2</v>
      </c>
      <c r="B8" s="347" t="str">
        <f>IF('Dépenses sur frais réels'!B8="","",'Dépenses sur frais réels'!B8)</f>
        <v/>
      </c>
      <c r="C8" s="347" t="str">
        <f>IF('Dépenses sur frais réels'!C8="","",'Dépenses sur frais réels'!C8)</f>
        <v/>
      </c>
      <c r="D8" s="347" t="str">
        <f>IF('Dépenses sur frais réels'!D8="","",'Dépenses sur frais réels'!D8)</f>
        <v/>
      </c>
      <c r="E8" s="347" t="str">
        <f>IF('Dépenses sur frais réels'!E8="","",'Dépenses sur frais réels'!E8)</f>
        <v/>
      </c>
      <c r="F8" s="347" t="str">
        <f>IF('Dépenses sur frais réels'!F8="","",'Dépenses sur frais réels'!F8)</f>
        <v/>
      </c>
      <c r="G8" s="348" t="str">
        <f>IF('Dépenses sur frais réels'!G8="","",'Dépenses sur frais réels'!G8)</f>
        <v/>
      </c>
      <c r="H8" s="348" t="str">
        <f>IF('Dépenses sur frais réels'!H8="","",'Dépenses sur frais réels'!H8)</f>
        <v/>
      </c>
      <c r="I8" s="349" t="str">
        <f>IF('Dépenses sur frais réels'!I8="","",'Dépenses sur frais réels'!I8)</f>
        <v/>
      </c>
      <c r="J8" s="290"/>
      <c r="K8" s="292" t="str">
        <f t="shared" ref="K8:K71" si="0">IF(J8="","",IF(J8="KO","",G8))</f>
        <v/>
      </c>
      <c r="L8" s="292" t="str">
        <f t="shared" ref="L8:L71" si="1">IF(J8="","",IF(J8="KO","",H8))</f>
        <v/>
      </c>
      <c r="M8" s="28"/>
      <c r="N8" s="139"/>
      <c r="O8" s="141"/>
      <c r="P8" s="356" t="str">
        <f>IF(F8="", "", IF(E8="Billets de train", "", IF(E8="", "", VLOOKUP(F8,Listes!$G$37:$H$39, 2, FALSE))))</f>
        <v/>
      </c>
      <c r="Q8" s="152" t="str">
        <f t="shared" ref="Q8:Q71" si="2">IF(M8="", "", MIN(M8,P8))</f>
        <v/>
      </c>
      <c r="R8" s="338" t="str">
        <f>IF(AND(OR(J8="KO",M8&lt;&gt;""),OR(J8="",K8="",L8="")),Listes!$A$74,IF(AND(M8="",J8&lt;&gt;""),Listes!$A$75,IF(AND(I8&lt;M8,O8=""),Listes!$A$76,IF(AND(L8&lt;K8,O8=""),Listes!$A$77,IF(AND(M8&lt;I8,N8=""),Listes!$A$78,IF(AND(S8="",OR(J8&lt;&gt;"",K8&lt;&gt;"",L8&lt;&gt;"")),Listes!$A$79,""))))))</f>
        <v/>
      </c>
      <c r="S8" s="44"/>
      <c r="T8" s="9">
        <f t="shared" ref="T8:T71" si="3">IF(AND(B8&lt;&gt;"",S8&lt;&gt;"Oui"),1,0)</f>
        <v>0</v>
      </c>
      <c r="U8" s="149">
        <f>SUMIFS($Q$7:$Q$506,$E$7:$E$506,"Billets d'avion")</f>
        <v>0</v>
      </c>
    </row>
    <row r="9" spans="1:21" ht="20.100000000000001" customHeight="1" x14ac:dyDescent="0.25">
      <c r="A9" s="133">
        <v>3</v>
      </c>
      <c r="B9" s="347" t="str">
        <f>IF('Dépenses sur frais réels'!B9="","",'Dépenses sur frais réels'!B9)</f>
        <v/>
      </c>
      <c r="C9" s="347" t="str">
        <f>IF('Dépenses sur frais réels'!C9="","",'Dépenses sur frais réels'!C9)</f>
        <v/>
      </c>
      <c r="D9" s="347" t="str">
        <f>IF('Dépenses sur frais réels'!D9="","",'Dépenses sur frais réels'!D9)</f>
        <v/>
      </c>
      <c r="E9" s="347" t="str">
        <f>IF('Dépenses sur frais réels'!E9="","",'Dépenses sur frais réels'!E9)</f>
        <v/>
      </c>
      <c r="F9" s="347" t="str">
        <f>IF('Dépenses sur frais réels'!F9="","",'Dépenses sur frais réels'!F9)</f>
        <v/>
      </c>
      <c r="G9" s="348" t="str">
        <f>IF('Dépenses sur frais réels'!G9="","",'Dépenses sur frais réels'!G9)</f>
        <v/>
      </c>
      <c r="H9" s="348" t="str">
        <f>IF('Dépenses sur frais réels'!H9="","",'Dépenses sur frais réels'!H9)</f>
        <v/>
      </c>
      <c r="I9" s="349" t="str">
        <f>IF('Dépenses sur frais réels'!I9="","",'Dépenses sur frais réels'!I9)</f>
        <v/>
      </c>
      <c r="J9" s="290"/>
      <c r="K9" s="292" t="str">
        <f t="shared" si="0"/>
        <v/>
      </c>
      <c r="L9" s="292" t="str">
        <f t="shared" si="1"/>
        <v/>
      </c>
      <c r="M9" s="28"/>
      <c r="N9" s="139"/>
      <c r="O9" s="141"/>
      <c r="P9" s="356" t="str">
        <f>IF(F9="", "", IF(E9="Billets de train", "", IF(E9="", "", VLOOKUP(F9,Listes!$G$37:$H$39, 2, FALSE))))</f>
        <v/>
      </c>
      <c r="Q9" s="152" t="str">
        <f t="shared" si="2"/>
        <v/>
      </c>
      <c r="R9" s="338" t="str">
        <f>IF(AND(OR(J9="KO",M9&lt;&gt;""),OR(J9="",K9="",L9="")),Listes!$A$74,IF(AND(M9="",J9&lt;&gt;""),Listes!$A$75,IF(AND(I9&lt;M9,O9=""),Listes!$A$76,IF(AND(L9&lt;K9,O9=""),Listes!$A$77,IF(AND(M9&lt;I9,N9=""),Listes!$A$78,IF(AND(S9="",OR(J9&lt;&gt;"",K9&lt;&gt;"",L9&lt;&gt;"")),Listes!$A$79,""))))))</f>
        <v/>
      </c>
      <c r="S9" s="44"/>
      <c r="T9" s="9">
        <f t="shared" si="3"/>
        <v>0</v>
      </c>
      <c r="U9" s="149">
        <f>SUMIFS($Q$7:$Q$506,$E$7:$E$506,"Billets de train")</f>
        <v>0</v>
      </c>
    </row>
    <row r="10" spans="1:21" ht="20.100000000000001" customHeight="1" x14ac:dyDescent="0.25">
      <c r="A10" s="133">
        <v>4</v>
      </c>
      <c r="B10" s="347" t="str">
        <f>IF('Dépenses sur frais réels'!B10="","",'Dépenses sur frais réels'!B10)</f>
        <v/>
      </c>
      <c r="C10" s="347" t="str">
        <f>IF('Dépenses sur frais réels'!C10="","",'Dépenses sur frais réels'!C10)</f>
        <v/>
      </c>
      <c r="D10" s="347" t="str">
        <f>IF('Dépenses sur frais réels'!D10="","",'Dépenses sur frais réels'!D10)</f>
        <v/>
      </c>
      <c r="E10" s="347" t="str">
        <f>IF('Dépenses sur frais réels'!E10="","",'Dépenses sur frais réels'!E10)</f>
        <v/>
      </c>
      <c r="F10" s="347" t="str">
        <f>IF('Dépenses sur frais réels'!F10="","",'Dépenses sur frais réels'!F10)</f>
        <v/>
      </c>
      <c r="G10" s="348" t="str">
        <f>IF('Dépenses sur frais réels'!G10="","",'Dépenses sur frais réels'!G10)</f>
        <v/>
      </c>
      <c r="H10" s="348" t="str">
        <f>IF('Dépenses sur frais réels'!H10="","",'Dépenses sur frais réels'!H10)</f>
        <v/>
      </c>
      <c r="I10" s="349" t="str">
        <f>IF('Dépenses sur frais réels'!I10="","",'Dépenses sur frais réels'!I10)</f>
        <v/>
      </c>
      <c r="J10" s="290"/>
      <c r="K10" s="292" t="str">
        <f t="shared" si="0"/>
        <v/>
      </c>
      <c r="L10" s="292" t="str">
        <f t="shared" si="1"/>
        <v/>
      </c>
      <c r="M10" s="28"/>
      <c r="N10" s="139"/>
      <c r="O10" s="141"/>
      <c r="P10" s="356" t="str">
        <f>IF(F10="", "", IF(E10="Billets de train", "", IF(E10="", "", VLOOKUP(F10,Listes!$G$37:$H$39, 2, FALSE))))</f>
        <v/>
      </c>
      <c r="Q10" s="152" t="str">
        <f t="shared" si="2"/>
        <v/>
      </c>
      <c r="R10" s="338" t="str">
        <f>IF(AND(OR(J10="KO",M10&lt;&gt;""),OR(J10="",K10="",L10="")),Listes!$A$74,IF(AND(M10="",J10&lt;&gt;""),Listes!$A$75,IF(AND(I10&lt;M10,O10=""),Listes!$A$76,IF(AND(L10&lt;K10,O10=""),Listes!$A$77,IF(AND(M10&lt;I10,N10=""),Listes!$A$78,IF(AND(S10="",OR(J10&lt;&gt;"",K10&lt;&gt;"",L10&lt;&gt;"")),Listes!$A$79,""))))))</f>
        <v/>
      </c>
      <c r="S10" s="44"/>
      <c r="T10" s="9">
        <f t="shared" si="3"/>
        <v>0</v>
      </c>
    </row>
    <row r="11" spans="1:21" ht="20.100000000000001" customHeight="1" x14ac:dyDescent="0.25">
      <c r="A11" s="133">
        <v>5</v>
      </c>
      <c r="B11" s="347" t="str">
        <f>IF('Dépenses sur frais réels'!B11="","",'Dépenses sur frais réels'!B11)</f>
        <v/>
      </c>
      <c r="C11" s="347" t="str">
        <f>IF('Dépenses sur frais réels'!C11="","",'Dépenses sur frais réels'!C11)</f>
        <v/>
      </c>
      <c r="D11" s="347" t="str">
        <f>IF('Dépenses sur frais réels'!D11="","",'Dépenses sur frais réels'!D11)</f>
        <v/>
      </c>
      <c r="E11" s="347" t="str">
        <f>IF('Dépenses sur frais réels'!E11="","",'Dépenses sur frais réels'!E11)</f>
        <v/>
      </c>
      <c r="F11" s="347" t="str">
        <f>IF('Dépenses sur frais réels'!F11="","",'Dépenses sur frais réels'!F11)</f>
        <v/>
      </c>
      <c r="G11" s="348" t="str">
        <f>IF('Dépenses sur frais réels'!G11="","",'Dépenses sur frais réels'!G11)</f>
        <v/>
      </c>
      <c r="H11" s="348" t="str">
        <f>IF('Dépenses sur frais réels'!H11="","",'Dépenses sur frais réels'!H11)</f>
        <v/>
      </c>
      <c r="I11" s="349" t="str">
        <f>IF('Dépenses sur frais réels'!I11="","",'Dépenses sur frais réels'!I11)</f>
        <v/>
      </c>
      <c r="J11" s="290"/>
      <c r="K11" s="292" t="str">
        <f t="shared" si="0"/>
        <v/>
      </c>
      <c r="L11" s="292" t="str">
        <f t="shared" si="1"/>
        <v/>
      </c>
      <c r="M11" s="28"/>
      <c r="N11" s="139"/>
      <c r="O11" s="141"/>
      <c r="P11" s="356" t="str">
        <f>IF(F11="", "", IF(E11="Billets de train", "", IF(E11="", "", VLOOKUP(F11,Listes!$G$37:$H$39, 2, FALSE))))</f>
        <v/>
      </c>
      <c r="Q11" s="152" t="str">
        <f t="shared" si="2"/>
        <v/>
      </c>
      <c r="R11" s="338" t="str">
        <f>IF(AND(OR(J11="KO",M11&lt;&gt;""),OR(J11="",K11="",L11="")),Listes!$A$74,IF(AND(M11="",J11&lt;&gt;""),Listes!$A$75,IF(AND(I11&lt;M11,O11=""),Listes!$A$76,IF(AND(L11&lt;K11,O11=""),Listes!$A$77,IF(AND(M11&lt;I11,N11=""),Listes!$A$78,IF(AND(S11="",OR(J11&lt;&gt;"",K11&lt;&gt;"",L11&lt;&gt;"")),Listes!$A$79,""))))))</f>
        <v/>
      </c>
      <c r="S11" s="44"/>
      <c r="T11" s="9">
        <f t="shared" si="3"/>
        <v>0</v>
      </c>
    </row>
    <row r="12" spans="1:21" ht="20.100000000000001" customHeight="1" x14ac:dyDescent="0.25">
      <c r="A12" s="133">
        <v>6</v>
      </c>
      <c r="B12" s="347" t="str">
        <f>IF('Dépenses sur frais réels'!B12="","",'Dépenses sur frais réels'!B12)</f>
        <v/>
      </c>
      <c r="C12" s="347" t="str">
        <f>IF('Dépenses sur frais réels'!C12="","",'Dépenses sur frais réels'!C12)</f>
        <v/>
      </c>
      <c r="D12" s="347" t="str">
        <f>IF('Dépenses sur frais réels'!D12="","",'Dépenses sur frais réels'!D12)</f>
        <v/>
      </c>
      <c r="E12" s="347" t="str">
        <f>IF('Dépenses sur frais réels'!E12="","",'Dépenses sur frais réels'!E12)</f>
        <v/>
      </c>
      <c r="F12" s="347" t="str">
        <f>IF('Dépenses sur frais réels'!F12="","",'Dépenses sur frais réels'!F12)</f>
        <v/>
      </c>
      <c r="G12" s="348" t="str">
        <f>IF('Dépenses sur frais réels'!G12="","",'Dépenses sur frais réels'!G12)</f>
        <v/>
      </c>
      <c r="H12" s="348" t="str">
        <f>IF('Dépenses sur frais réels'!H12="","",'Dépenses sur frais réels'!H12)</f>
        <v/>
      </c>
      <c r="I12" s="349" t="str">
        <f>IF('Dépenses sur frais réels'!I12="","",'Dépenses sur frais réels'!I12)</f>
        <v/>
      </c>
      <c r="J12" s="290"/>
      <c r="K12" s="292" t="str">
        <f t="shared" si="0"/>
        <v/>
      </c>
      <c r="L12" s="292" t="str">
        <f t="shared" si="1"/>
        <v/>
      </c>
      <c r="M12" s="28"/>
      <c r="N12" s="139"/>
      <c r="O12" s="141"/>
      <c r="P12" s="356" t="str">
        <f>IF(F12="", "", IF(E12="Billets de train", "", IF(E12="", "", VLOOKUP(F12,Listes!$G$37:$H$39, 2, FALSE))))</f>
        <v/>
      </c>
      <c r="Q12" s="152" t="str">
        <f t="shared" si="2"/>
        <v/>
      </c>
      <c r="R12" s="338" t="str">
        <f>IF(AND(OR(J12="KO",M12&lt;&gt;""),OR(J12="",K12="",L12="")),Listes!$A$74,IF(AND(M12="",J12&lt;&gt;""),Listes!$A$75,IF(AND(I12&lt;M12,O12=""),Listes!$A$76,IF(AND(L12&lt;K12,O12=""),Listes!$A$77,IF(AND(M12&lt;I12,N12=""),Listes!$A$78,IF(AND(S12="",OR(J12&lt;&gt;"",K12&lt;&gt;"",L12&lt;&gt;"")),Listes!$A$79,""))))))</f>
        <v/>
      </c>
      <c r="S12" s="44"/>
      <c r="T12" s="9">
        <f t="shared" si="3"/>
        <v>0</v>
      </c>
    </row>
    <row r="13" spans="1:21" ht="20.100000000000001" customHeight="1" x14ac:dyDescent="0.25">
      <c r="A13" s="133">
        <v>7</v>
      </c>
      <c r="B13" s="347" t="str">
        <f>IF('Dépenses sur frais réels'!B13="","",'Dépenses sur frais réels'!B13)</f>
        <v/>
      </c>
      <c r="C13" s="347" t="str">
        <f>IF('Dépenses sur frais réels'!C13="","",'Dépenses sur frais réels'!C13)</f>
        <v/>
      </c>
      <c r="D13" s="347" t="str">
        <f>IF('Dépenses sur frais réels'!D13="","",'Dépenses sur frais réels'!D13)</f>
        <v/>
      </c>
      <c r="E13" s="347" t="str">
        <f>IF('Dépenses sur frais réels'!E13="","",'Dépenses sur frais réels'!E13)</f>
        <v/>
      </c>
      <c r="F13" s="347" t="str">
        <f>IF('Dépenses sur frais réels'!F13="","",'Dépenses sur frais réels'!F13)</f>
        <v/>
      </c>
      <c r="G13" s="348" t="str">
        <f>IF('Dépenses sur frais réels'!G13="","",'Dépenses sur frais réels'!G13)</f>
        <v/>
      </c>
      <c r="H13" s="348" t="str">
        <f>IF('Dépenses sur frais réels'!H13="","",'Dépenses sur frais réels'!H13)</f>
        <v/>
      </c>
      <c r="I13" s="349" t="str">
        <f>IF('Dépenses sur frais réels'!I13="","",'Dépenses sur frais réels'!I13)</f>
        <v/>
      </c>
      <c r="J13" s="290"/>
      <c r="K13" s="292" t="str">
        <f t="shared" si="0"/>
        <v/>
      </c>
      <c r="L13" s="292" t="str">
        <f t="shared" si="1"/>
        <v/>
      </c>
      <c r="M13" s="28"/>
      <c r="N13" s="139"/>
      <c r="O13" s="141"/>
      <c r="P13" s="356" t="str">
        <f>IF(F13="", "", IF(E13="Billets de train", "", IF(E13="", "", VLOOKUP(F13,Listes!$G$37:$H$39, 2, FALSE))))</f>
        <v/>
      </c>
      <c r="Q13" s="152" t="str">
        <f t="shared" si="2"/>
        <v/>
      </c>
      <c r="R13" s="338" t="str">
        <f>IF(AND(OR(J13="KO",M13&lt;&gt;""),OR(J13="",K13="",L13="")),Listes!$A$74,IF(AND(M13="",J13&lt;&gt;""),Listes!$A$75,IF(AND(I13&lt;M13,O13=""),Listes!$A$76,IF(AND(L13&lt;K13,O13=""),Listes!$A$77,IF(AND(M13&lt;I13,N13=""),Listes!$A$78,IF(AND(S13="",OR(J13&lt;&gt;"",K13&lt;&gt;"",L13&lt;&gt;"")),Listes!$A$79,""))))))</f>
        <v/>
      </c>
      <c r="S13" s="44"/>
      <c r="T13" s="9">
        <f t="shared" si="3"/>
        <v>0</v>
      </c>
    </row>
    <row r="14" spans="1:21" ht="20.100000000000001" customHeight="1" x14ac:dyDescent="0.25">
      <c r="A14" s="133">
        <v>8</v>
      </c>
      <c r="B14" s="347" t="str">
        <f>IF('Dépenses sur frais réels'!B14="","",'Dépenses sur frais réels'!B14)</f>
        <v/>
      </c>
      <c r="C14" s="347" t="str">
        <f>IF('Dépenses sur frais réels'!C14="","",'Dépenses sur frais réels'!C14)</f>
        <v/>
      </c>
      <c r="D14" s="347" t="str">
        <f>IF('Dépenses sur frais réels'!D14="","",'Dépenses sur frais réels'!D14)</f>
        <v/>
      </c>
      <c r="E14" s="347" t="str">
        <f>IF('Dépenses sur frais réels'!E14="","",'Dépenses sur frais réels'!E14)</f>
        <v/>
      </c>
      <c r="F14" s="347" t="str">
        <f>IF('Dépenses sur frais réels'!F14="","",'Dépenses sur frais réels'!F14)</f>
        <v/>
      </c>
      <c r="G14" s="348" t="str">
        <f>IF('Dépenses sur frais réels'!G14="","",'Dépenses sur frais réels'!G14)</f>
        <v/>
      </c>
      <c r="H14" s="348" t="str">
        <f>IF('Dépenses sur frais réels'!H14="","",'Dépenses sur frais réels'!H14)</f>
        <v/>
      </c>
      <c r="I14" s="349" t="str">
        <f>IF('Dépenses sur frais réels'!I14="","",'Dépenses sur frais réels'!I14)</f>
        <v/>
      </c>
      <c r="J14" s="290"/>
      <c r="K14" s="292" t="str">
        <f t="shared" si="0"/>
        <v/>
      </c>
      <c r="L14" s="292" t="str">
        <f t="shared" si="1"/>
        <v/>
      </c>
      <c r="M14" s="28"/>
      <c r="N14" s="139"/>
      <c r="O14" s="141"/>
      <c r="P14" s="356" t="str">
        <f>IF(F14="", "", IF(E14="Billets de train", "", IF(E14="", "", VLOOKUP(F14,Listes!$G$37:$H$39, 2, FALSE))))</f>
        <v/>
      </c>
      <c r="Q14" s="152" t="str">
        <f t="shared" si="2"/>
        <v/>
      </c>
      <c r="R14" s="338" t="str">
        <f>IF(AND(OR(J14="KO",M14&lt;&gt;""),OR(J14="",K14="",L14="")),Listes!$A$74,IF(AND(M14="",J14&lt;&gt;""),Listes!$A$75,IF(AND(I14&lt;M14,O14=""),Listes!$A$76,IF(AND(L14&lt;K14,O14=""),Listes!$A$77,IF(AND(M14&lt;I14,N14=""),Listes!$A$78,IF(AND(S14="",OR(J14&lt;&gt;"",K14&lt;&gt;"",L14&lt;&gt;"")),Listes!$A$79,""))))))</f>
        <v/>
      </c>
      <c r="S14" s="44"/>
      <c r="T14" s="9">
        <f t="shared" si="3"/>
        <v>0</v>
      </c>
    </row>
    <row r="15" spans="1:21" ht="20.100000000000001" customHeight="1" x14ac:dyDescent="0.25">
      <c r="A15" s="133">
        <v>9</v>
      </c>
      <c r="B15" s="347" t="str">
        <f>IF('Dépenses sur frais réels'!B15="","",'Dépenses sur frais réels'!B15)</f>
        <v/>
      </c>
      <c r="C15" s="347" t="str">
        <f>IF('Dépenses sur frais réels'!C15="","",'Dépenses sur frais réels'!C15)</f>
        <v/>
      </c>
      <c r="D15" s="347" t="str">
        <f>IF('Dépenses sur frais réels'!D15="","",'Dépenses sur frais réels'!D15)</f>
        <v/>
      </c>
      <c r="E15" s="347" t="str">
        <f>IF('Dépenses sur frais réels'!E15="","",'Dépenses sur frais réels'!E15)</f>
        <v/>
      </c>
      <c r="F15" s="347" t="str">
        <f>IF('Dépenses sur frais réels'!F15="","",'Dépenses sur frais réels'!F15)</f>
        <v/>
      </c>
      <c r="G15" s="348" t="str">
        <f>IF('Dépenses sur frais réels'!G15="","",'Dépenses sur frais réels'!G15)</f>
        <v/>
      </c>
      <c r="H15" s="348" t="str">
        <f>IF('Dépenses sur frais réels'!H15="","",'Dépenses sur frais réels'!H15)</f>
        <v/>
      </c>
      <c r="I15" s="349" t="str">
        <f>IF('Dépenses sur frais réels'!I15="","",'Dépenses sur frais réels'!I15)</f>
        <v/>
      </c>
      <c r="J15" s="290"/>
      <c r="K15" s="292" t="str">
        <f t="shared" si="0"/>
        <v/>
      </c>
      <c r="L15" s="292" t="str">
        <f t="shared" si="1"/>
        <v/>
      </c>
      <c r="M15" s="28"/>
      <c r="N15" s="139"/>
      <c r="O15" s="141"/>
      <c r="P15" s="356" t="str">
        <f>IF(F15="", "", IF(E15="Billets de train", "", IF(E15="", "", VLOOKUP(F15,Listes!$G$37:$H$39, 2, FALSE))))</f>
        <v/>
      </c>
      <c r="Q15" s="152" t="str">
        <f t="shared" si="2"/>
        <v/>
      </c>
      <c r="R15" s="338" t="str">
        <f>IF(AND(OR(J15="KO",M15&lt;&gt;""),OR(J15="",K15="",L15="")),Listes!$A$74,IF(AND(M15="",J15&lt;&gt;""),Listes!$A$75,IF(AND(I15&lt;M15,O15=""),Listes!$A$76,IF(AND(L15&lt;K15,O15=""),Listes!$A$77,IF(AND(M15&lt;I15,N15=""),Listes!$A$78,IF(AND(S15="",OR(J15&lt;&gt;"",K15&lt;&gt;"",L15&lt;&gt;"")),Listes!$A$79,""))))))</f>
        <v/>
      </c>
      <c r="S15" s="44"/>
      <c r="T15" s="9">
        <f t="shared" si="3"/>
        <v>0</v>
      </c>
    </row>
    <row r="16" spans="1:21" ht="20.100000000000001" customHeight="1" x14ac:dyDescent="0.25">
      <c r="A16" s="133">
        <v>10</v>
      </c>
      <c r="B16" s="347" t="str">
        <f>IF('Dépenses sur frais réels'!B16="","",'Dépenses sur frais réels'!B16)</f>
        <v/>
      </c>
      <c r="C16" s="347" t="str">
        <f>IF('Dépenses sur frais réels'!C16="","",'Dépenses sur frais réels'!C16)</f>
        <v/>
      </c>
      <c r="D16" s="347" t="str">
        <f>IF('Dépenses sur frais réels'!D16="","",'Dépenses sur frais réels'!D16)</f>
        <v/>
      </c>
      <c r="E16" s="347" t="str">
        <f>IF('Dépenses sur frais réels'!E16="","",'Dépenses sur frais réels'!E16)</f>
        <v/>
      </c>
      <c r="F16" s="347" t="str">
        <f>IF('Dépenses sur frais réels'!F16="","",'Dépenses sur frais réels'!F16)</f>
        <v/>
      </c>
      <c r="G16" s="348" t="str">
        <f>IF('Dépenses sur frais réels'!G16="","",'Dépenses sur frais réels'!G16)</f>
        <v/>
      </c>
      <c r="H16" s="348" t="str">
        <f>IF('Dépenses sur frais réels'!H16="","",'Dépenses sur frais réels'!H16)</f>
        <v/>
      </c>
      <c r="I16" s="349" t="str">
        <f>IF('Dépenses sur frais réels'!I16="","",'Dépenses sur frais réels'!I16)</f>
        <v/>
      </c>
      <c r="J16" s="290"/>
      <c r="K16" s="292" t="str">
        <f t="shared" si="0"/>
        <v/>
      </c>
      <c r="L16" s="292" t="str">
        <f t="shared" si="1"/>
        <v/>
      </c>
      <c r="M16" s="28"/>
      <c r="N16" s="139"/>
      <c r="O16" s="141"/>
      <c r="P16" s="356" t="str">
        <f>IF(F16="", "", IF(E16="Billets de train", "", IF(E16="", "", VLOOKUP(F16,Listes!$G$37:$H$39, 2, FALSE))))</f>
        <v/>
      </c>
      <c r="Q16" s="152" t="str">
        <f t="shared" si="2"/>
        <v/>
      </c>
      <c r="R16" s="338" t="str">
        <f>IF(AND(OR(J16="KO",M16&lt;&gt;""),OR(J16="",K16="",L16="")),Listes!$A$74,IF(AND(M16="",J16&lt;&gt;""),Listes!$A$75,IF(AND(I16&lt;M16,O16=""),Listes!$A$76,IF(AND(L16&lt;K16,O16=""),Listes!$A$77,IF(AND(M16&lt;I16,N16=""),Listes!$A$78,IF(AND(S16="",OR(J16&lt;&gt;"",K16&lt;&gt;"",L16&lt;&gt;"")),Listes!$A$79,""))))))</f>
        <v/>
      </c>
      <c r="S16" s="44"/>
      <c r="T16" s="9">
        <f t="shared" si="3"/>
        <v>0</v>
      </c>
    </row>
    <row r="17" spans="1:20" ht="20.100000000000001" customHeight="1" x14ac:dyDescent="0.25">
      <c r="A17" s="133">
        <v>11</v>
      </c>
      <c r="B17" s="347" t="str">
        <f>IF('Dépenses sur frais réels'!B17="","",'Dépenses sur frais réels'!B17)</f>
        <v/>
      </c>
      <c r="C17" s="347" t="str">
        <f>IF('Dépenses sur frais réels'!C17="","",'Dépenses sur frais réels'!C17)</f>
        <v/>
      </c>
      <c r="D17" s="347" t="str">
        <f>IF('Dépenses sur frais réels'!D17="","",'Dépenses sur frais réels'!D17)</f>
        <v/>
      </c>
      <c r="E17" s="347" t="str">
        <f>IF('Dépenses sur frais réels'!E17="","",'Dépenses sur frais réels'!E17)</f>
        <v/>
      </c>
      <c r="F17" s="347" t="str">
        <f>IF('Dépenses sur frais réels'!F17="","",'Dépenses sur frais réels'!F17)</f>
        <v/>
      </c>
      <c r="G17" s="348" t="str">
        <f>IF('Dépenses sur frais réels'!G17="","",'Dépenses sur frais réels'!G17)</f>
        <v/>
      </c>
      <c r="H17" s="348" t="str">
        <f>IF('Dépenses sur frais réels'!H17="","",'Dépenses sur frais réels'!H17)</f>
        <v/>
      </c>
      <c r="I17" s="349" t="str">
        <f>IF('Dépenses sur frais réels'!I17="","",'Dépenses sur frais réels'!I17)</f>
        <v/>
      </c>
      <c r="J17" s="290"/>
      <c r="K17" s="292" t="str">
        <f t="shared" si="0"/>
        <v/>
      </c>
      <c r="L17" s="292" t="str">
        <f t="shared" si="1"/>
        <v/>
      </c>
      <c r="M17" s="28"/>
      <c r="N17" s="139"/>
      <c r="O17" s="141"/>
      <c r="P17" s="356" t="str">
        <f>IF(F17="", "", IF(E17="Billets de train", "", IF(E17="", "", VLOOKUP(F17,Listes!$G$37:$H$39, 2, FALSE))))</f>
        <v/>
      </c>
      <c r="Q17" s="152" t="str">
        <f t="shared" si="2"/>
        <v/>
      </c>
      <c r="R17" s="338" t="str">
        <f>IF(AND(OR(J17="KO",M17&lt;&gt;""),OR(J17="",K17="",L17="")),Listes!$A$74,IF(AND(M17="",J17&lt;&gt;""),Listes!$A$75,IF(AND(I17&lt;M17,O17=""),Listes!$A$76,IF(AND(L17&lt;K17,O17=""),Listes!$A$77,IF(AND(M17&lt;I17,N17=""),Listes!$A$78,IF(AND(S17="",OR(J17&lt;&gt;"",K17&lt;&gt;"",L17&lt;&gt;"")),Listes!$A$79,""))))))</f>
        <v/>
      </c>
      <c r="S17" s="44"/>
      <c r="T17" s="9">
        <f t="shared" si="3"/>
        <v>0</v>
      </c>
    </row>
    <row r="18" spans="1:20" ht="20.100000000000001" customHeight="1" x14ac:dyDescent="0.25">
      <c r="A18" s="133">
        <v>12</v>
      </c>
      <c r="B18" s="347" t="str">
        <f>IF('Dépenses sur frais réels'!B18="","",'Dépenses sur frais réels'!B18)</f>
        <v/>
      </c>
      <c r="C18" s="347" t="str">
        <f>IF('Dépenses sur frais réels'!C18="","",'Dépenses sur frais réels'!C18)</f>
        <v/>
      </c>
      <c r="D18" s="347" t="str">
        <f>IF('Dépenses sur frais réels'!D18="","",'Dépenses sur frais réels'!D18)</f>
        <v/>
      </c>
      <c r="E18" s="347" t="str">
        <f>IF('Dépenses sur frais réels'!E18="","",'Dépenses sur frais réels'!E18)</f>
        <v/>
      </c>
      <c r="F18" s="347" t="str">
        <f>IF('Dépenses sur frais réels'!F18="","",'Dépenses sur frais réels'!F18)</f>
        <v/>
      </c>
      <c r="G18" s="348" t="str">
        <f>IF('Dépenses sur frais réels'!G18="","",'Dépenses sur frais réels'!G18)</f>
        <v/>
      </c>
      <c r="H18" s="348" t="str">
        <f>IF('Dépenses sur frais réels'!H18="","",'Dépenses sur frais réels'!H18)</f>
        <v/>
      </c>
      <c r="I18" s="349" t="str">
        <f>IF('Dépenses sur frais réels'!I18="","",'Dépenses sur frais réels'!I18)</f>
        <v/>
      </c>
      <c r="J18" s="290"/>
      <c r="K18" s="292" t="str">
        <f t="shared" si="0"/>
        <v/>
      </c>
      <c r="L18" s="292" t="str">
        <f t="shared" si="1"/>
        <v/>
      </c>
      <c r="M18" s="28"/>
      <c r="N18" s="139"/>
      <c r="O18" s="141"/>
      <c r="P18" s="356" t="str">
        <f>IF(F18="", "", IF(E18="Billets de train", "", IF(E18="", "", VLOOKUP(F18,Listes!$G$37:$H$39, 2, FALSE))))</f>
        <v/>
      </c>
      <c r="Q18" s="152" t="str">
        <f t="shared" si="2"/>
        <v/>
      </c>
      <c r="R18" s="338" t="str">
        <f>IF(AND(OR(J18="KO",M18&lt;&gt;""),OR(J18="",K18="",L18="")),Listes!$A$74,IF(AND(M18="",J18&lt;&gt;""),Listes!$A$75,IF(AND(I18&lt;M18,O18=""),Listes!$A$76,IF(AND(L18&lt;K18,O18=""),Listes!$A$77,IF(AND(M18&lt;I18,N18=""),Listes!$A$78,IF(AND(S18="",OR(J18&lt;&gt;"",K18&lt;&gt;"",L18&lt;&gt;"")),Listes!$A$79,""))))))</f>
        <v/>
      </c>
      <c r="S18" s="44"/>
      <c r="T18" s="9">
        <f t="shared" si="3"/>
        <v>0</v>
      </c>
    </row>
    <row r="19" spans="1:20" ht="20.100000000000001" customHeight="1" x14ac:dyDescent="0.25">
      <c r="A19" s="133">
        <v>13</v>
      </c>
      <c r="B19" s="347" t="str">
        <f>IF('Dépenses sur frais réels'!B19="","",'Dépenses sur frais réels'!B19)</f>
        <v/>
      </c>
      <c r="C19" s="347" t="str">
        <f>IF('Dépenses sur frais réels'!C19="","",'Dépenses sur frais réels'!C19)</f>
        <v/>
      </c>
      <c r="D19" s="347" t="str">
        <f>IF('Dépenses sur frais réels'!D19="","",'Dépenses sur frais réels'!D19)</f>
        <v/>
      </c>
      <c r="E19" s="347" t="str">
        <f>IF('Dépenses sur frais réels'!E19="","",'Dépenses sur frais réels'!E19)</f>
        <v/>
      </c>
      <c r="F19" s="347" t="str">
        <f>IF('Dépenses sur frais réels'!F19="","",'Dépenses sur frais réels'!F19)</f>
        <v/>
      </c>
      <c r="G19" s="348" t="str">
        <f>IF('Dépenses sur frais réels'!G19="","",'Dépenses sur frais réels'!G19)</f>
        <v/>
      </c>
      <c r="H19" s="348" t="str">
        <f>IF('Dépenses sur frais réels'!H19="","",'Dépenses sur frais réels'!H19)</f>
        <v/>
      </c>
      <c r="I19" s="349" t="str">
        <f>IF('Dépenses sur frais réels'!I19="","",'Dépenses sur frais réels'!I19)</f>
        <v/>
      </c>
      <c r="J19" s="290"/>
      <c r="K19" s="292" t="str">
        <f t="shared" si="0"/>
        <v/>
      </c>
      <c r="L19" s="292" t="str">
        <f t="shared" si="1"/>
        <v/>
      </c>
      <c r="M19" s="28"/>
      <c r="N19" s="139"/>
      <c r="O19" s="141"/>
      <c r="P19" s="356" t="str">
        <f>IF(F19="", "", IF(E19="Billets de train", "", IF(E19="", "", VLOOKUP(F19,Listes!$G$37:$H$39, 2, FALSE))))</f>
        <v/>
      </c>
      <c r="Q19" s="152" t="str">
        <f t="shared" si="2"/>
        <v/>
      </c>
      <c r="R19" s="338" t="str">
        <f>IF(AND(OR(J19="KO",M19&lt;&gt;""),OR(J19="",K19="",L19="")),Listes!$A$74,IF(AND(M19="",J19&lt;&gt;""),Listes!$A$75,IF(AND(I19&lt;M19,O19=""),Listes!$A$76,IF(AND(L19&lt;K19,O19=""),Listes!$A$77,IF(AND(M19&lt;I19,N19=""),Listes!$A$78,IF(AND(S19="",OR(J19&lt;&gt;"",K19&lt;&gt;"",L19&lt;&gt;"")),Listes!$A$79,""))))))</f>
        <v/>
      </c>
      <c r="S19" s="44"/>
      <c r="T19" s="9">
        <f t="shared" si="3"/>
        <v>0</v>
      </c>
    </row>
    <row r="20" spans="1:20" ht="20.100000000000001" customHeight="1" x14ac:dyDescent="0.25">
      <c r="A20" s="133">
        <v>14</v>
      </c>
      <c r="B20" s="347" t="str">
        <f>IF('Dépenses sur frais réels'!B20="","",'Dépenses sur frais réels'!B20)</f>
        <v/>
      </c>
      <c r="C20" s="347" t="str">
        <f>IF('Dépenses sur frais réels'!C20="","",'Dépenses sur frais réels'!C20)</f>
        <v/>
      </c>
      <c r="D20" s="347" t="str">
        <f>IF('Dépenses sur frais réels'!D20="","",'Dépenses sur frais réels'!D20)</f>
        <v/>
      </c>
      <c r="E20" s="347" t="str">
        <f>IF('Dépenses sur frais réels'!E20="","",'Dépenses sur frais réels'!E20)</f>
        <v/>
      </c>
      <c r="F20" s="347" t="str">
        <f>IF('Dépenses sur frais réels'!F20="","",'Dépenses sur frais réels'!F20)</f>
        <v/>
      </c>
      <c r="G20" s="348" t="str">
        <f>IF('Dépenses sur frais réels'!G20="","",'Dépenses sur frais réels'!G20)</f>
        <v/>
      </c>
      <c r="H20" s="348" t="str">
        <f>IF('Dépenses sur frais réels'!H20="","",'Dépenses sur frais réels'!H20)</f>
        <v/>
      </c>
      <c r="I20" s="349" t="str">
        <f>IF('Dépenses sur frais réels'!I20="","",'Dépenses sur frais réels'!I20)</f>
        <v/>
      </c>
      <c r="J20" s="290"/>
      <c r="K20" s="292" t="str">
        <f t="shared" si="0"/>
        <v/>
      </c>
      <c r="L20" s="292" t="str">
        <f t="shared" si="1"/>
        <v/>
      </c>
      <c r="M20" s="28"/>
      <c r="N20" s="139"/>
      <c r="O20" s="141"/>
      <c r="P20" s="356" t="str">
        <f>IF(F20="", "", IF(E20="Billets de train", "", IF(E20="", "", VLOOKUP(F20,Listes!$G$37:$H$39, 2, FALSE))))</f>
        <v/>
      </c>
      <c r="Q20" s="152" t="str">
        <f t="shared" si="2"/>
        <v/>
      </c>
      <c r="R20" s="338" t="str">
        <f>IF(AND(OR(J20="KO",M20&lt;&gt;""),OR(J20="",K20="",L20="")),Listes!$A$74,IF(AND(M20="",J20&lt;&gt;""),Listes!$A$75,IF(AND(I20&lt;M20,O20=""),Listes!$A$76,IF(AND(L20&lt;K20,O20=""),Listes!$A$77,IF(AND(M20&lt;I20,N20=""),Listes!$A$78,IF(AND(S20="",OR(J20&lt;&gt;"",K20&lt;&gt;"",L20&lt;&gt;"")),Listes!$A$79,""))))))</f>
        <v/>
      </c>
      <c r="S20" s="44"/>
      <c r="T20" s="9">
        <f t="shared" si="3"/>
        <v>0</v>
      </c>
    </row>
    <row r="21" spans="1:20" ht="20.100000000000001" customHeight="1" x14ac:dyDescent="0.25">
      <c r="A21" s="133">
        <v>15</v>
      </c>
      <c r="B21" s="347" t="str">
        <f>IF('Dépenses sur frais réels'!B21="","",'Dépenses sur frais réels'!B21)</f>
        <v/>
      </c>
      <c r="C21" s="347" t="str">
        <f>IF('Dépenses sur frais réels'!C21="","",'Dépenses sur frais réels'!C21)</f>
        <v/>
      </c>
      <c r="D21" s="347" t="str">
        <f>IF('Dépenses sur frais réels'!D21="","",'Dépenses sur frais réels'!D21)</f>
        <v/>
      </c>
      <c r="E21" s="347" t="str">
        <f>IF('Dépenses sur frais réels'!E21="","",'Dépenses sur frais réels'!E21)</f>
        <v/>
      </c>
      <c r="F21" s="347" t="str">
        <f>IF('Dépenses sur frais réels'!F21="","",'Dépenses sur frais réels'!F21)</f>
        <v/>
      </c>
      <c r="G21" s="348" t="str">
        <f>IF('Dépenses sur frais réels'!G21="","",'Dépenses sur frais réels'!G21)</f>
        <v/>
      </c>
      <c r="H21" s="348" t="str">
        <f>IF('Dépenses sur frais réels'!H21="","",'Dépenses sur frais réels'!H21)</f>
        <v/>
      </c>
      <c r="I21" s="349" t="str">
        <f>IF('Dépenses sur frais réels'!I21="","",'Dépenses sur frais réels'!I21)</f>
        <v/>
      </c>
      <c r="J21" s="290"/>
      <c r="K21" s="292" t="str">
        <f t="shared" si="0"/>
        <v/>
      </c>
      <c r="L21" s="292" t="str">
        <f t="shared" si="1"/>
        <v/>
      </c>
      <c r="M21" s="28"/>
      <c r="N21" s="139"/>
      <c r="O21" s="141"/>
      <c r="P21" s="356" t="str">
        <f>IF(F21="", "", IF(E21="Billets de train", "", IF(E21="", "", VLOOKUP(F21,Listes!$G$37:$H$39, 2, FALSE))))</f>
        <v/>
      </c>
      <c r="Q21" s="152" t="str">
        <f t="shared" si="2"/>
        <v/>
      </c>
      <c r="R21" s="338" t="str">
        <f>IF(AND(OR(J21="KO",M21&lt;&gt;""),OR(J21="",K21="",L21="")),Listes!$A$74,IF(AND(M21="",J21&lt;&gt;""),Listes!$A$75,IF(AND(I21&lt;M21,O21=""),Listes!$A$76,IF(AND(L21&lt;K21,O21=""),Listes!$A$77,IF(AND(M21&lt;I21,N21=""),Listes!$A$78,IF(AND(S21="",OR(J21&lt;&gt;"",K21&lt;&gt;"",L21&lt;&gt;"")),Listes!$A$79,""))))))</f>
        <v/>
      </c>
      <c r="S21" s="44"/>
      <c r="T21" s="9">
        <f t="shared" si="3"/>
        <v>0</v>
      </c>
    </row>
    <row r="22" spans="1:20" ht="20.100000000000001" customHeight="1" x14ac:dyDescent="0.25">
      <c r="A22" s="133">
        <v>16</v>
      </c>
      <c r="B22" s="347" t="str">
        <f>IF('Dépenses sur frais réels'!B22="","",'Dépenses sur frais réels'!B22)</f>
        <v/>
      </c>
      <c r="C22" s="347" t="str">
        <f>IF('Dépenses sur frais réels'!C22="","",'Dépenses sur frais réels'!C22)</f>
        <v/>
      </c>
      <c r="D22" s="347" t="str">
        <f>IF('Dépenses sur frais réels'!D22="","",'Dépenses sur frais réels'!D22)</f>
        <v/>
      </c>
      <c r="E22" s="347" t="str">
        <f>IF('Dépenses sur frais réels'!E22="","",'Dépenses sur frais réels'!E22)</f>
        <v/>
      </c>
      <c r="F22" s="347" t="str">
        <f>IF('Dépenses sur frais réels'!F22="","",'Dépenses sur frais réels'!F22)</f>
        <v/>
      </c>
      <c r="G22" s="348" t="str">
        <f>IF('Dépenses sur frais réels'!G22="","",'Dépenses sur frais réels'!G22)</f>
        <v/>
      </c>
      <c r="H22" s="348" t="str">
        <f>IF('Dépenses sur frais réels'!H22="","",'Dépenses sur frais réels'!H22)</f>
        <v/>
      </c>
      <c r="I22" s="349" t="str">
        <f>IF('Dépenses sur frais réels'!I22="","",'Dépenses sur frais réels'!I22)</f>
        <v/>
      </c>
      <c r="J22" s="290"/>
      <c r="K22" s="292" t="str">
        <f t="shared" si="0"/>
        <v/>
      </c>
      <c r="L22" s="292" t="str">
        <f t="shared" si="1"/>
        <v/>
      </c>
      <c r="M22" s="28"/>
      <c r="N22" s="139"/>
      <c r="O22" s="141"/>
      <c r="P22" s="356" t="str">
        <f>IF(F22="", "", IF(E22="Billets de train", "", IF(E22="", "", VLOOKUP(F22,Listes!$G$37:$H$39, 2, FALSE))))</f>
        <v/>
      </c>
      <c r="Q22" s="152" t="str">
        <f t="shared" si="2"/>
        <v/>
      </c>
      <c r="R22" s="338" t="str">
        <f>IF(AND(OR(J22="KO",M22&lt;&gt;""),OR(J22="",K22="",L22="")),Listes!$A$74,IF(AND(M22="",J22&lt;&gt;""),Listes!$A$75,IF(AND(I22&lt;M22,O22=""),Listes!$A$76,IF(AND(L22&lt;K22,O22=""),Listes!$A$77,IF(AND(M22&lt;I22,N22=""),Listes!$A$78,IF(AND(S22="",OR(J22&lt;&gt;"",K22&lt;&gt;"",L22&lt;&gt;"")),Listes!$A$79,""))))))</f>
        <v/>
      </c>
      <c r="S22" s="44"/>
      <c r="T22" s="9">
        <f t="shared" si="3"/>
        <v>0</v>
      </c>
    </row>
    <row r="23" spans="1:20" ht="20.100000000000001" customHeight="1" x14ac:dyDescent="0.25">
      <c r="A23" s="133">
        <v>17</v>
      </c>
      <c r="B23" s="347" t="str">
        <f>IF('Dépenses sur frais réels'!B23="","",'Dépenses sur frais réels'!B23)</f>
        <v/>
      </c>
      <c r="C23" s="347" t="str">
        <f>IF('Dépenses sur frais réels'!C23="","",'Dépenses sur frais réels'!C23)</f>
        <v/>
      </c>
      <c r="D23" s="347" t="str">
        <f>IF('Dépenses sur frais réels'!D23="","",'Dépenses sur frais réels'!D23)</f>
        <v/>
      </c>
      <c r="E23" s="347" t="str">
        <f>IF('Dépenses sur frais réels'!E23="","",'Dépenses sur frais réels'!E23)</f>
        <v/>
      </c>
      <c r="F23" s="347" t="str">
        <f>IF('Dépenses sur frais réels'!F23="","",'Dépenses sur frais réels'!F23)</f>
        <v/>
      </c>
      <c r="G23" s="348" t="str">
        <f>IF('Dépenses sur frais réels'!G23="","",'Dépenses sur frais réels'!G23)</f>
        <v/>
      </c>
      <c r="H23" s="348" t="str">
        <f>IF('Dépenses sur frais réels'!H23="","",'Dépenses sur frais réels'!H23)</f>
        <v/>
      </c>
      <c r="I23" s="349" t="str">
        <f>IF('Dépenses sur frais réels'!I23="","",'Dépenses sur frais réels'!I23)</f>
        <v/>
      </c>
      <c r="J23" s="290"/>
      <c r="K23" s="292" t="str">
        <f t="shared" si="0"/>
        <v/>
      </c>
      <c r="L23" s="292" t="str">
        <f t="shared" si="1"/>
        <v/>
      </c>
      <c r="M23" s="28"/>
      <c r="N23" s="139"/>
      <c r="O23" s="141"/>
      <c r="P23" s="356" t="str">
        <f>IF(F23="", "", IF(E23="Billets de train", "", IF(E23="", "", VLOOKUP(F23,Listes!$G$37:$H$39, 2, FALSE))))</f>
        <v/>
      </c>
      <c r="Q23" s="152" t="str">
        <f t="shared" si="2"/>
        <v/>
      </c>
      <c r="R23" s="338" t="str">
        <f>IF(AND(OR(J23="KO",M23&lt;&gt;""),OR(J23="",K23="",L23="")),Listes!$A$74,IF(AND(M23="",J23&lt;&gt;""),Listes!$A$75,IF(AND(I23&lt;M23,O23=""),Listes!$A$76,IF(AND(L23&lt;K23,O23=""),Listes!$A$77,IF(AND(M23&lt;I23,N23=""),Listes!$A$78,IF(AND(S23="",OR(J23&lt;&gt;"",K23&lt;&gt;"",L23&lt;&gt;"")),Listes!$A$79,""))))))</f>
        <v/>
      </c>
      <c r="S23" s="44"/>
      <c r="T23" s="9">
        <f t="shared" si="3"/>
        <v>0</v>
      </c>
    </row>
    <row r="24" spans="1:20" ht="20.100000000000001" customHeight="1" x14ac:dyDescent="0.25">
      <c r="A24" s="133">
        <v>18</v>
      </c>
      <c r="B24" s="347" t="str">
        <f>IF('Dépenses sur frais réels'!B24="","",'Dépenses sur frais réels'!B24)</f>
        <v/>
      </c>
      <c r="C24" s="347" t="str">
        <f>IF('Dépenses sur frais réels'!C24="","",'Dépenses sur frais réels'!C24)</f>
        <v/>
      </c>
      <c r="D24" s="347" t="str">
        <f>IF('Dépenses sur frais réels'!D24="","",'Dépenses sur frais réels'!D24)</f>
        <v/>
      </c>
      <c r="E24" s="347" t="str">
        <f>IF('Dépenses sur frais réels'!E24="","",'Dépenses sur frais réels'!E24)</f>
        <v/>
      </c>
      <c r="F24" s="347" t="str">
        <f>IF('Dépenses sur frais réels'!F24="","",'Dépenses sur frais réels'!F24)</f>
        <v/>
      </c>
      <c r="G24" s="348" t="str">
        <f>IF('Dépenses sur frais réels'!G24="","",'Dépenses sur frais réels'!G24)</f>
        <v/>
      </c>
      <c r="H24" s="348" t="str">
        <f>IF('Dépenses sur frais réels'!H24="","",'Dépenses sur frais réels'!H24)</f>
        <v/>
      </c>
      <c r="I24" s="349" t="str">
        <f>IF('Dépenses sur frais réels'!I24="","",'Dépenses sur frais réels'!I24)</f>
        <v/>
      </c>
      <c r="J24" s="290"/>
      <c r="K24" s="292" t="str">
        <f t="shared" si="0"/>
        <v/>
      </c>
      <c r="L24" s="292" t="str">
        <f t="shared" si="1"/>
        <v/>
      </c>
      <c r="M24" s="28"/>
      <c r="N24" s="139"/>
      <c r="O24" s="141"/>
      <c r="P24" s="356" t="str">
        <f>IF(F24="", "", IF(E24="Billets de train", "", IF(E24="", "", VLOOKUP(F24,Listes!$G$37:$H$39, 2, FALSE))))</f>
        <v/>
      </c>
      <c r="Q24" s="152" t="str">
        <f t="shared" si="2"/>
        <v/>
      </c>
      <c r="R24" s="338" t="str">
        <f>IF(AND(OR(J24="KO",M24&lt;&gt;""),OR(J24="",K24="",L24="")),Listes!$A$74,IF(AND(M24="",J24&lt;&gt;""),Listes!$A$75,IF(AND(I24&lt;M24,O24=""),Listes!$A$76,IF(AND(L24&lt;K24,O24=""),Listes!$A$77,IF(AND(M24&lt;I24,N24=""),Listes!$A$78,IF(AND(S24="",OR(J24&lt;&gt;"",K24&lt;&gt;"",L24&lt;&gt;"")),Listes!$A$79,""))))))</f>
        <v/>
      </c>
      <c r="S24" s="44"/>
      <c r="T24" s="9">
        <f t="shared" si="3"/>
        <v>0</v>
      </c>
    </row>
    <row r="25" spans="1:20" ht="20.100000000000001" customHeight="1" x14ac:dyDescent="0.25">
      <c r="A25" s="133">
        <v>19</v>
      </c>
      <c r="B25" s="347" t="str">
        <f>IF('Dépenses sur frais réels'!B25="","",'Dépenses sur frais réels'!B25)</f>
        <v/>
      </c>
      <c r="C25" s="347" t="str">
        <f>IF('Dépenses sur frais réels'!C25="","",'Dépenses sur frais réels'!C25)</f>
        <v/>
      </c>
      <c r="D25" s="347" t="str">
        <f>IF('Dépenses sur frais réels'!D25="","",'Dépenses sur frais réels'!D25)</f>
        <v/>
      </c>
      <c r="E25" s="347" t="str">
        <f>IF('Dépenses sur frais réels'!E25="","",'Dépenses sur frais réels'!E25)</f>
        <v/>
      </c>
      <c r="F25" s="347" t="str">
        <f>IF('Dépenses sur frais réels'!F25="","",'Dépenses sur frais réels'!F25)</f>
        <v/>
      </c>
      <c r="G25" s="348" t="str">
        <f>IF('Dépenses sur frais réels'!G25="","",'Dépenses sur frais réels'!G25)</f>
        <v/>
      </c>
      <c r="H25" s="348" t="str">
        <f>IF('Dépenses sur frais réels'!H25="","",'Dépenses sur frais réels'!H25)</f>
        <v/>
      </c>
      <c r="I25" s="349" t="str">
        <f>IF('Dépenses sur frais réels'!I25="","",'Dépenses sur frais réels'!I25)</f>
        <v/>
      </c>
      <c r="J25" s="290"/>
      <c r="K25" s="292" t="str">
        <f t="shared" si="0"/>
        <v/>
      </c>
      <c r="L25" s="292" t="str">
        <f t="shared" si="1"/>
        <v/>
      </c>
      <c r="M25" s="28"/>
      <c r="N25" s="139"/>
      <c r="O25" s="141"/>
      <c r="P25" s="356" t="str">
        <f>IF(F25="", "", IF(E25="Billets de train", "", IF(E25="", "", VLOOKUP(F25,Listes!$G$37:$H$39, 2, FALSE))))</f>
        <v/>
      </c>
      <c r="Q25" s="152" t="str">
        <f t="shared" si="2"/>
        <v/>
      </c>
      <c r="R25" s="338" t="str">
        <f>IF(AND(OR(J25="KO",M25&lt;&gt;""),OR(J25="",K25="",L25="")),Listes!$A$74,IF(AND(M25="",J25&lt;&gt;""),Listes!$A$75,IF(AND(I25&lt;M25,O25=""),Listes!$A$76,IF(AND(L25&lt;K25,O25=""),Listes!$A$77,IF(AND(M25&lt;I25,N25=""),Listes!$A$78,IF(AND(S25="",OR(J25&lt;&gt;"",K25&lt;&gt;"",L25&lt;&gt;"")),Listes!$A$79,""))))))</f>
        <v/>
      </c>
      <c r="S25" s="44"/>
      <c r="T25" s="9">
        <f t="shared" si="3"/>
        <v>0</v>
      </c>
    </row>
    <row r="26" spans="1:20" ht="20.100000000000001" customHeight="1" x14ac:dyDescent="0.25">
      <c r="A26" s="133">
        <v>20</v>
      </c>
      <c r="B26" s="347" t="str">
        <f>IF('Dépenses sur frais réels'!B26="","",'Dépenses sur frais réels'!B26)</f>
        <v/>
      </c>
      <c r="C26" s="347" t="str">
        <f>IF('Dépenses sur frais réels'!C26="","",'Dépenses sur frais réels'!C26)</f>
        <v/>
      </c>
      <c r="D26" s="347" t="str">
        <f>IF('Dépenses sur frais réels'!D26="","",'Dépenses sur frais réels'!D26)</f>
        <v/>
      </c>
      <c r="E26" s="347" t="str">
        <f>IF('Dépenses sur frais réels'!E26="","",'Dépenses sur frais réels'!E26)</f>
        <v/>
      </c>
      <c r="F26" s="347" t="str">
        <f>IF('Dépenses sur frais réels'!F26="","",'Dépenses sur frais réels'!F26)</f>
        <v/>
      </c>
      <c r="G26" s="348" t="str">
        <f>IF('Dépenses sur frais réels'!G26="","",'Dépenses sur frais réels'!G26)</f>
        <v/>
      </c>
      <c r="H26" s="348" t="str">
        <f>IF('Dépenses sur frais réels'!H26="","",'Dépenses sur frais réels'!H26)</f>
        <v/>
      </c>
      <c r="I26" s="349" t="str">
        <f>IF('Dépenses sur frais réels'!I26="","",'Dépenses sur frais réels'!I26)</f>
        <v/>
      </c>
      <c r="J26" s="290"/>
      <c r="K26" s="292" t="str">
        <f t="shared" si="0"/>
        <v/>
      </c>
      <c r="L26" s="292" t="str">
        <f t="shared" si="1"/>
        <v/>
      </c>
      <c r="M26" s="28"/>
      <c r="N26" s="139"/>
      <c r="O26" s="141"/>
      <c r="P26" s="356" t="str">
        <f>IF(F26="", "", IF(E26="Billets de train", "", IF(E26="", "", VLOOKUP(F26,Listes!$G$37:$H$39, 2, FALSE))))</f>
        <v/>
      </c>
      <c r="Q26" s="152" t="str">
        <f t="shared" si="2"/>
        <v/>
      </c>
      <c r="R26" s="338" t="str">
        <f>IF(AND(OR(J26="KO",M26&lt;&gt;""),OR(J26="",K26="",L26="")),Listes!$A$74,IF(AND(M26="",J26&lt;&gt;""),Listes!$A$75,IF(AND(I26&lt;M26,O26=""),Listes!$A$76,IF(AND(L26&lt;K26,O26=""),Listes!$A$77,IF(AND(M26&lt;I26,N26=""),Listes!$A$78,IF(AND(S26="",OR(J26&lt;&gt;"",K26&lt;&gt;"",L26&lt;&gt;"")),Listes!$A$79,""))))))</f>
        <v/>
      </c>
      <c r="S26" s="44"/>
      <c r="T26" s="9">
        <f t="shared" si="3"/>
        <v>0</v>
      </c>
    </row>
    <row r="27" spans="1:20" ht="20.100000000000001" customHeight="1" x14ac:dyDescent="0.25">
      <c r="A27" s="133">
        <v>21</v>
      </c>
      <c r="B27" s="347" t="str">
        <f>IF('Dépenses sur frais réels'!B27="","",'Dépenses sur frais réels'!B27)</f>
        <v/>
      </c>
      <c r="C27" s="347" t="str">
        <f>IF('Dépenses sur frais réels'!C27="","",'Dépenses sur frais réels'!C27)</f>
        <v/>
      </c>
      <c r="D27" s="347" t="str">
        <f>IF('Dépenses sur frais réels'!D27="","",'Dépenses sur frais réels'!D27)</f>
        <v/>
      </c>
      <c r="E27" s="347" t="str">
        <f>IF('Dépenses sur frais réels'!E27="","",'Dépenses sur frais réels'!E27)</f>
        <v/>
      </c>
      <c r="F27" s="347" t="str">
        <f>IF('Dépenses sur frais réels'!F27="","",'Dépenses sur frais réels'!F27)</f>
        <v/>
      </c>
      <c r="G27" s="348" t="str">
        <f>IF('Dépenses sur frais réels'!G27="","",'Dépenses sur frais réels'!G27)</f>
        <v/>
      </c>
      <c r="H27" s="348" t="str">
        <f>IF('Dépenses sur frais réels'!H27="","",'Dépenses sur frais réels'!H27)</f>
        <v/>
      </c>
      <c r="I27" s="349" t="str">
        <f>IF('Dépenses sur frais réels'!I27="","",'Dépenses sur frais réels'!I27)</f>
        <v/>
      </c>
      <c r="J27" s="290"/>
      <c r="K27" s="292" t="str">
        <f t="shared" si="0"/>
        <v/>
      </c>
      <c r="L27" s="292" t="str">
        <f t="shared" si="1"/>
        <v/>
      </c>
      <c r="M27" s="28"/>
      <c r="N27" s="139"/>
      <c r="O27" s="141"/>
      <c r="P27" s="356" t="str">
        <f>IF(F27="", "", IF(E27="Billets de train", "", IF(E27="", "", VLOOKUP(F27,Listes!$G$37:$H$39, 2, FALSE))))</f>
        <v/>
      </c>
      <c r="Q27" s="152" t="str">
        <f t="shared" si="2"/>
        <v/>
      </c>
      <c r="R27" s="338" t="str">
        <f>IF(AND(OR(J27="KO",M27&lt;&gt;""),OR(J27="",K27="",L27="")),Listes!$A$74,IF(AND(M27="",J27&lt;&gt;""),Listes!$A$75,IF(AND(I27&lt;M27,O27=""),Listes!$A$76,IF(AND(L27&lt;K27,O27=""),Listes!$A$77,IF(AND(M27&lt;I27,N27=""),Listes!$A$78,IF(AND(S27="",OR(J27&lt;&gt;"",K27&lt;&gt;"",L27&lt;&gt;"")),Listes!$A$79,""))))))</f>
        <v/>
      </c>
      <c r="S27" s="44"/>
      <c r="T27" s="9">
        <f t="shared" si="3"/>
        <v>0</v>
      </c>
    </row>
    <row r="28" spans="1:20" ht="20.100000000000001" customHeight="1" x14ac:dyDescent="0.25">
      <c r="A28" s="133">
        <v>22</v>
      </c>
      <c r="B28" s="347" t="str">
        <f>IF('Dépenses sur frais réels'!B28="","",'Dépenses sur frais réels'!B28)</f>
        <v/>
      </c>
      <c r="C28" s="347" t="str">
        <f>IF('Dépenses sur frais réels'!C28="","",'Dépenses sur frais réels'!C28)</f>
        <v/>
      </c>
      <c r="D28" s="347" t="str">
        <f>IF('Dépenses sur frais réels'!D28="","",'Dépenses sur frais réels'!D28)</f>
        <v/>
      </c>
      <c r="E28" s="347" t="str">
        <f>IF('Dépenses sur frais réels'!E28="","",'Dépenses sur frais réels'!E28)</f>
        <v/>
      </c>
      <c r="F28" s="347" t="str">
        <f>IF('Dépenses sur frais réels'!F28="","",'Dépenses sur frais réels'!F28)</f>
        <v/>
      </c>
      <c r="G28" s="348" t="str">
        <f>IF('Dépenses sur frais réels'!G28="","",'Dépenses sur frais réels'!G28)</f>
        <v/>
      </c>
      <c r="H28" s="348" t="str">
        <f>IF('Dépenses sur frais réels'!H28="","",'Dépenses sur frais réels'!H28)</f>
        <v/>
      </c>
      <c r="I28" s="349" t="str">
        <f>IF('Dépenses sur frais réels'!I28="","",'Dépenses sur frais réels'!I28)</f>
        <v/>
      </c>
      <c r="J28" s="290"/>
      <c r="K28" s="292" t="str">
        <f t="shared" si="0"/>
        <v/>
      </c>
      <c r="L28" s="292" t="str">
        <f t="shared" si="1"/>
        <v/>
      </c>
      <c r="M28" s="28"/>
      <c r="N28" s="139"/>
      <c r="O28" s="141"/>
      <c r="P28" s="356" t="str">
        <f>IF(F28="", "", IF(E28="Billets de train", "", IF(E28="", "", VLOOKUP(F28,Listes!$G$37:$H$39, 2, FALSE))))</f>
        <v/>
      </c>
      <c r="Q28" s="152" t="str">
        <f t="shared" si="2"/>
        <v/>
      </c>
      <c r="R28" s="338" t="str">
        <f>IF(AND(OR(J28="KO",M28&lt;&gt;""),OR(J28="",K28="",L28="")),Listes!$A$74,IF(AND(M28="",J28&lt;&gt;""),Listes!$A$75,IF(AND(I28&lt;M28,O28=""),Listes!$A$76,IF(AND(L28&lt;K28,O28=""),Listes!$A$77,IF(AND(M28&lt;I28,N28=""),Listes!$A$78,IF(AND(S28="",OR(J28&lt;&gt;"",K28&lt;&gt;"",L28&lt;&gt;"")),Listes!$A$79,""))))))</f>
        <v/>
      </c>
      <c r="S28" s="44"/>
      <c r="T28" s="9">
        <f t="shared" si="3"/>
        <v>0</v>
      </c>
    </row>
    <row r="29" spans="1:20" ht="20.100000000000001" customHeight="1" x14ac:dyDescent="0.25">
      <c r="A29" s="133">
        <v>23</v>
      </c>
      <c r="B29" s="347" t="str">
        <f>IF('Dépenses sur frais réels'!B29="","",'Dépenses sur frais réels'!B29)</f>
        <v/>
      </c>
      <c r="C29" s="347" t="str">
        <f>IF('Dépenses sur frais réels'!C29="","",'Dépenses sur frais réels'!C29)</f>
        <v/>
      </c>
      <c r="D29" s="347" t="str">
        <f>IF('Dépenses sur frais réels'!D29="","",'Dépenses sur frais réels'!D29)</f>
        <v/>
      </c>
      <c r="E29" s="347" t="str">
        <f>IF('Dépenses sur frais réels'!E29="","",'Dépenses sur frais réels'!E29)</f>
        <v/>
      </c>
      <c r="F29" s="347" t="str">
        <f>IF('Dépenses sur frais réels'!F29="","",'Dépenses sur frais réels'!F29)</f>
        <v/>
      </c>
      <c r="G29" s="348" t="str">
        <f>IF('Dépenses sur frais réels'!G29="","",'Dépenses sur frais réels'!G29)</f>
        <v/>
      </c>
      <c r="H29" s="348" t="str">
        <f>IF('Dépenses sur frais réels'!H29="","",'Dépenses sur frais réels'!H29)</f>
        <v/>
      </c>
      <c r="I29" s="349" t="str">
        <f>IF('Dépenses sur frais réels'!I29="","",'Dépenses sur frais réels'!I29)</f>
        <v/>
      </c>
      <c r="J29" s="290"/>
      <c r="K29" s="292" t="str">
        <f t="shared" si="0"/>
        <v/>
      </c>
      <c r="L29" s="292" t="str">
        <f t="shared" si="1"/>
        <v/>
      </c>
      <c r="M29" s="28"/>
      <c r="N29" s="139"/>
      <c r="O29" s="141"/>
      <c r="P29" s="356" t="str">
        <f>IF(F29="", "", IF(E29="Billets de train", "", IF(E29="", "", VLOOKUP(F29,Listes!$G$37:$H$39, 2, FALSE))))</f>
        <v/>
      </c>
      <c r="Q29" s="152" t="str">
        <f t="shared" si="2"/>
        <v/>
      </c>
      <c r="R29" s="338" t="str">
        <f>IF(AND(OR(J29="KO",M29&lt;&gt;""),OR(J29="",K29="",L29="")),Listes!$A$74,IF(AND(M29="",J29&lt;&gt;""),Listes!$A$75,IF(AND(I29&lt;M29,O29=""),Listes!$A$76,IF(AND(L29&lt;K29,O29=""),Listes!$A$77,IF(AND(M29&lt;I29,N29=""),Listes!$A$78,IF(AND(S29="",OR(J29&lt;&gt;"",K29&lt;&gt;"",L29&lt;&gt;"")),Listes!$A$79,""))))))</f>
        <v/>
      </c>
      <c r="S29" s="44"/>
      <c r="T29" s="9">
        <f t="shared" si="3"/>
        <v>0</v>
      </c>
    </row>
    <row r="30" spans="1:20" ht="20.100000000000001" customHeight="1" x14ac:dyDescent="0.25">
      <c r="A30" s="133">
        <v>24</v>
      </c>
      <c r="B30" s="347" t="str">
        <f>IF('Dépenses sur frais réels'!B30="","",'Dépenses sur frais réels'!B30)</f>
        <v/>
      </c>
      <c r="C30" s="347" t="str">
        <f>IF('Dépenses sur frais réels'!C30="","",'Dépenses sur frais réels'!C30)</f>
        <v/>
      </c>
      <c r="D30" s="347" t="str">
        <f>IF('Dépenses sur frais réels'!D30="","",'Dépenses sur frais réels'!D30)</f>
        <v/>
      </c>
      <c r="E30" s="347" t="str">
        <f>IF('Dépenses sur frais réels'!E30="","",'Dépenses sur frais réels'!E30)</f>
        <v/>
      </c>
      <c r="F30" s="347" t="str">
        <f>IF('Dépenses sur frais réels'!F30="","",'Dépenses sur frais réels'!F30)</f>
        <v/>
      </c>
      <c r="G30" s="348" t="str">
        <f>IF('Dépenses sur frais réels'!G30="","",'Dépenses sur frais réels'!G30)</f>
        <v/>
      </c>
      <c r="H30" s="348" t="str">
        <f>IF('Dépenses sur frais réels'!H30="","",'Dépenses sur frais réels'!H30)</f>
        <v/>
      </c>
      <c r="I30" s="349" t="str">
        <f>IF('Dépenses sur frais réels'!I30="","",'Dépenses sur frais réels'!I30)</f>
        <v/>
      </c>
      <c r="J30" s="290"/>
      <c r="K30" s="292" t="str">
        <f t="shared" si="0"/>
        <v/>
      </c>
      <c r="L30" s="292" t="str">
        <f t="shared" si="1"/>
        <v/>
      </c>
      <c r="M30" s="28"/>
      <c r="N30" s="139"/>
      <c r="O30" s="141"/>
      <c r="P30" s="356" t="str">
        <f>IF(F30="", "", IF(E30="Billets de train", "", IF(E30="", "", VLOOKUP(F30,Listes!$G$37:$H$39, 2, FALSE))))</f>
        <v/>
      </c>
      <c r="Q30" s="152" t="str">
        <f t="shared" si="2"/>
        <v/>
      </c>
      <c r="R30" s="338" t="str">
        <f>IF(AND(OR(J30="KO",M30&lt;&gt;""),OR(J30="",K30="",L30="")),Listes!$A$74,IF(AND(M30="",J30&lt;&gt;""),Listes!$A$75,IF(AND(I30&lt;M30,O30=""),Listes!$A$76,IF(AND(L30&lt;K30,O30=""),Listes!$A$77,IF(AND(M30&lt;I30,N30=""),Listes!$A$78,IF(AND(S30="",OR(J30&lt;&gt;"",K30&lt;&gt;"",L30&lt;&gt;"")),Listes!$A$79,""))))))</f>
        <v/>
      </c>
      <c r="S30" s="44"/>
      <c r="T30" s="9">
        <f t="shared" si="3"/>
        <v>0</v>
      </c>
    </row>
    <row r="31" spans="1:20" ht="20.100000000000001" customHeight="1" x14ac:dyDescent="0.25">
      <c r="A31" s="133">
        <v>25</v>
      </c>
      <c r="B31" s="347" t="str">
        <f>IF('Dépenses sur frais réels'!B31="","",'Dépenses sur frais réels'!B31)</f>
        <v/>
      </c>
      <c r="C31" s="347" t="str">
        <f>IF('Dépenses sur frais réels'!C31="","",'Dépenses sur frais réels'!C31)</f>
        <v/>
      </c>
      <c r="D31" s="347" t="str">
        <f>IF('Dépenses sur frais réels'!D31="","",'Dépenses sur frais réels'!D31)</f>
        <v/>
      </c>
      <c r="E31" s="347" t="str">
        <f>IF('Dépenses sur frais réels'!E31="","",'Dépenses sur frais réels'!E31)</f>
        <v/>
      </c>
      <c r="F31" s="347" t="str">
        <f>IF('Dépenses sur frais réels'!F31="","",'Dépenses sur frais réels'!F31)</f>
        <v/>
      </c>
      <c r="G31" s="348" t="str">
        <f>IF('Dépenses sur frais réels'!G31="","",'Dépenses sur frais réels'!G31)</f>
        <v/>
      </c>
      <c r="H31" s="348" t="str">
        <f>IF('Dépenses sur frais réels'!H31="","",'Dépenses sur frais réels'!H31)</f>
        <v/>
      </c>
      <c r="I31" s="349" t="str">
        <f>IF('Dépenses sur frais réels'!I31="","",'Dépenses sur frais réels'!I31)</f>
        <v/>
      </c>
      <c r="J31" s="290"/>
      <c r="K31" s="292" t="str">
        <f t="shared" si="0"/>
        <v/>
      </c>
      <c r="L31" s="292" t="str">
        <f t="shared" si="1"/>
        <v/>
      </c>
      <c r="M31" s="28"/>
      <c r="N31" s="139"/>
      <c r="O31" s="141"/>
      <c r="P31" s="356" t="str">
        <f>IF(F31="", "", IF(E31="Billets de train", "", IF(E31="", "", VLOOKUP(F31,Listes!$G$37:$H$39, 2, FALSE))))</f>
        <v/>
      </c>
      <c r="Q31" s="152" t="str">
        <f t="shared" si="2"/>
        <v/>
      </c>
      <c r="R31" s="338" t="str">
        <f>IF(AND(OR(J31="KO",M31&lt;&gt;""),OR(J31="",K31="",L31="")),Listes!$A$74,IF(AND(M31="",J31&lt;&gt;""),Listes!$A$75,IF(AND(I31&lt;M31,O31=""),Listes!$A$76,IF(AND(L31&lt;K31,O31=""),Listes!$A$77,IF(AND(M31&lt;I31,N31=""),Listes!$A$78,IF(AND(S31="",OR(J31&lt;&gt;"",K31&lt;&gt;"",L31&lt;&gt;"")),Listes!$A$79,""))))))</f>
        <v/>
      </c>
      <c r="S31" s="44"/>
      <c r="T31" s="9">
        <f t="shared" si="3"/>
        <v>0</v>
      </c>
    </row>
    <row r="32" spans="1:20" ht="20.100000000000001" customHeight="1" x14ac:dyDescent="0.25">
      <c r="A32" s="133">
        <v>26</v>
      </c>
      <c r="B32" s="347" t="str">
        <f>IF('Dépenses sur frais réels'!B32="","",'Dépenses sur frais réels'!B32)</f>
        <v/>
      </c>
      <c r="C32" s="347" t="str">
        <f>IF('Dépenses sur frais réels'!C32="","",'Dépenses sur frais réels'!C32)</f>
        <v/>
      </c>
      <c r="D32" s="347" t="str">
        <f>IF('Dépenses sur frais réels'!D32="","",'Dépenses sur frais réels'!D32)</f>
        <v/>
      </c>
      <c r="E32" s="347" t="str">
        <f>IF('Dépenses sur frais réels'!E32="","",'Dépenses sur frais réels'!E32)</f>
        <v/>
      </c>
      <c r="F32" s="347" t="str">
        <f>IF('Dépenses sur frais réels'!F32="","",'Dépenses sur frais réels'!F32)</f>
        <v/>
      </c>
      <c r="G32" s="348" t="str">
        <f>IF('Dépenses sur frais réels'!G32="","",'Dépenses sur frais réels'!G32)</f>
        <v/>
      </c>
      <c r="H32" s="348" t="str">
        <f>IF('Dépenses sur frais réels'!H32="","",'Dépenses sur frais réels'!H32)</f>
        <v/>
      </c>
      <c r="I32" s="349" t="str">
        <f>IF('Dépenses sur frais réels'!I32="","",'Dépenses sur frais réels'!I32)</f>
        <v/>
      </c>
      <c r="J32" s="290"/>
      <c r="K32" s="292" t="str">
        <f t="shared" si="0"/>
        <v/>
      </c>
      <c r="L32" s="292" t="str">
        <f t="shared" si="1"/>
        <v/>
      </c>
      <c r="M32" s="28"/>
      <c r="N32" s="139"/>
      <c r="O32" s="141"/>
      <c r="P32" s="356" t="str">
        <f>IF(F32="", "", IF(E32="Billets de train", "", IF(E32="", "", VLOOKUP(F32,Listes!$G$37:$H$39, 2, FALSE))))</f>
        <v/>
      </c>
      <c r="Q32" s="152" t="str">
        <f t="shared" si="2"/>
        <v/>
      </c>
      <c r="R32" s="338" t="str">
        <f>IF(AND(OR(J32="KO",M32&lt;&gt;""),OR(J32="",K32="",L32="")),Listes!$A$74,IF(AND(M32="",J32&lt;&gt;""),Listes!$A$75,IF(AND(I32&lt;M32,O32=""),Listes!$A$76,IF(AND(L32&lt;K32,O32=""),Listes!$A$77,IF(AND(M32&lt;I32,N32=""),Listes!$A$78,IF(AND(S32="",OR(J32&lt;&gt;"",K32&lt;&gt;"",L32&lt;&gt;"")),Listes!$A$79,""))))))</f>
        <v/>
      </c>
      <c r="S32" s="44"/>
      <c r="T32" s="9">
        <f t="shared" si="3"/>
        <v>0</v>
      </c>
    </row>
    <row r="33" spans="1:20" ht="20.100000000000001" customHeight="1" x14ac:dyDescent="0.25">
      <c r="A33" s="133">
        <v>27</v>
      </c>
      <c r="B33" s="347" t="str">
        <f>IF('Dépenses sur frais réels'!B33="","",'Dépenses sur frais réels'!B33)</f>
        <v/>
      </c>
      <c r="C33" s="347" t="str">
        <f>IF('Dépenses sur frais réels'!C33="","",'Dépenses sur frais réels'!C33)</f>
        <v/>
      </c>
      <c r="D33" s="347" t="str">
        <f>IF('Dépenses sur frais réels'!D33="","",'Dépenses sur frais réels'!D33)</f>
        <v/>
      </c>
      <c r="E33" s="347" t="str">
        <f>IF('Dépenses sur frais réels'!E33="","",'Dépenses sur frais réels'!E33)</f>
        <v/>
      </c>
      <c r="F33" s="347" t="str">
        <f>IF('Dépenses sur frais réels'!F33="","",'Dépenses sur frais réels'!F33)</f>
        <v/>
      </c>
      <c r="G33" s="348" t="str">
        <f>IF('Dépenses sur frais réels'!G33="","",'Dépenses sur frais réels'!G33)</f>
        <v/>
      </c>
      <c r="H33" s="348" t="str">
        <f>IF('Dépenses sur frais réels'!H33="","",'Dépenses sur frais réels'!H33)</f>
        <v/>
      </c>
      <c r="I33" s="349" t="str">
        <f>IF('Dépenses sur frais réels'!I33="","",'Dépenses sur frais réels'!I33)</f>
        <v/>
      </c>
      <c r="J33" s="290"/>
      <c r="K33" s="292" t="str">
        <f t="shared" si="0"/>
        <v/>
      </c>
      <c r="L33" s="292" t="str">
        <f t="shared" si="1"/>
        <v/>
      </c>
      <c r="M33" s="28"/>
      <c r="N33" s="139"/>
      <c r="O33" s="141"/>
      <c r="P33" s="356" t="str">
        <f>IF(F33="", "", IF(E33="Billets de train", "", IF(E33="", "", VLOOKUP(F33,Listes!$G$37:$H$39, 2, FALSE))))</f>
        <v/>
      </c>
      <c r="Q33" s="152" t="str">
        <f t="shared" si="2"/>
        <v/>
      </c>
      <c r="R33" s="338" t="str">
        <f>IF(AND(OR(J33="KO",M33&lt;&gt;""),OR(J33="",K33="",L33="")),Listes!$A$74,IF(AND(M33="",J33&lt;&gt;""),Listes!$A$75,IF(AND(I33&lt;M33,O33=""),Listes!$A$76,IF(AND(L33&lt;K33,O33=""),Listes!$A$77,IF(AND(M33&lt;I33,N33=""),Listes!$A$78,IF(AND(S33="",OR(J33&lt;&gt;"",K33&lt;&gt;"",L33&lt;&gt;"")),Listes!$A$79,""))))))</f>
        <v/>
      </c>
      <c r="S33" s="44"/>
      <c r="T33" s="9">
        <f t="shared" si="3"/>
        <v>0</v>
      </c>
    </row>
    <row r="34" spans="1:20" ht="20.100000000000001" customHeight="1" x14ac:dyDescent="0.25">
      <c r="A34" s="133">
        <v>28</v>
      </c>
      <c r="B34" s="347" t="str">
        <f>IF('Dépenses sur frais réels'!B34="","",'Dépenses sur frais réels'!B34)</f>
        <v/>
      </c>
      <c r="C34" s="347" t="str">
        <f>IF('Dépenses sur frais réels'!C34="","",'Dépenses sur frais réels'!C34)</f>
        <v/>
      </c>
      <c r="D34" s="347" t="str">
        <f>IF('Dépenses sur frais réels'!D34="","",'Dépenses sur frais réels'!D34)</f>
        <v/>
      </c>
      <c r="E34" s="347" t="str">
        <f>IF('Dépenses sur frais réels'!E34="","",'Dépenses sur frais réels'!E34)</f>
        <v/>
      </c>
      <c r="F34" s="347" t="str">
        <f>IF('Dépenses sur frais réels'!F34="","",'Dépenses sur frais réels'!F34)</f>
        <v/>
      </c>
      <c r="G34" s="348" t="str">
        <f>IF('Dépenses sur frais réels'!G34="","",'Dépenses sur frais réels'!G34)</f>
        <v/>
      </c>
      <c r="H34" s="348" t="str">
        <f>IF('Dépenses sur frais réels'!H34="","",'Dépenses sur frais réels'!H34)</f>
        <v/>
      </c>
      <c r="I34" s="349" t="str">
        <f>IF('Dépenses sur frais réels'!I34="","",'Dépenses sur frais réels'!I34)</f>
        <v/>
      </c>
      <c r="J34" s="290"/>
      <c r="K34" s="292" t="str">
        <f t="shared" si="0"/>
        <v/>
      </c>
      <c r="L34" s="292" t="str">
        <f t="shared" si="1"/>
        <v/>
      </c>
      <c r="M34" s="28"/>
      <c r="N34" s="139"/>
      <c r="O34" s="141"/>
      <c r="P34" s="356" t="str">
        <f>IF(F34="", "", IF(E34="Billets de train", "", IF(E34="", "", VLOOKUP(F34,Listes!$G$37:$H$39, 2, FALSE))))</f>
        <v/>
      </c>
      <c r="Q34" s="152" t="str">
        <f t="shared" si="2"/>
        <v/>
      </c>
      <c r="R34" s="338" t="str">
        <f>IF(AND(OR(J34="KO",M34&lt;&gt;""),OR(J34="",K34="",L34="")),Listes!$A$74,IF(AND(M34="",J34&lt;&gt;""),Listes!$A$75,IF(AND(I34&lt;M34,O34=""),Listes!$A$76,IF(AND(L34&lt;K34,O34=""),Listes!$A$77,IF(AND(M34&lt;I34,N34=""),Listes!$A$78,IF(AND(S34="",OR(J34&lt;&gt;"",K34&lt;&gt;"",L34&lt;&gt;"")),Listes!$A$79,""))))))</f>
        <v/>
      </c>
      <c r="S34" s="44"/>
      <c r="T34" s="9">
        <f t="shared" si="3"/>
        <v>0</v>
      </c>
    </row>
    <row r="35" spans="1:20" ht="20.100000000000001" customHeight="1" x14ac:dyDescent="0.25">
      <c r="A35" s="133">
        <v>29</v>
      </c>
      <c r="B35" s="347" t="str">
        <f>IF('Dépenses sur frais réels'!B35="","",'Dépenses sur frais réels'!B35)</f>
        <v/>
      </c>
      <c r="C35" s="347" t="str">
        <f>IF('Dépenses sur frais réels'!C35="","",'Dépenses sur frais réels'!C35)</f>
        <v/>
      </c>
      <c r="D35" s="347" t="str">
        <f>IF('Dépenses sur frais réels'!D35="","",'Dépenses sur frais réels'!D35)</f>
        <v/>
      </c>
      <c r="E35" s="347" t="str">
        <f>IF('Dépenses sur frais réels'!E35="","",'Dépenses sur frais réels'!E35)</f>
        <v/>
      </c>
      <c r="F35" s="347" t="str">
        <f>IF('Dépenses sur frais réels'!F35="","",'Dépenses sur frais réels'!F35)</f>
        <v/>
      </c>
      <c r="G35" s="348" t="str">
        <f>IF('Dépenses sur frais réels'!G35="","",'Dépenses sur frais réels'!G35)</f>
        <v/>
      </c>
      <c r="H35" s="348" t="str">
        <f>IF('Dépenses sur frais réels'!H35="","",'Dépenses sur frais réels'!H35)</f>
        <v/>
      </c>
      <c r="I35" s="349" t="str">
        <f>IF('Dépenses sur frais réels'!I35="","",'Dépenses sur frais réels'!I35)</f>
        <v/>
      </c>
      <c r="J35" s="290"/>
      <c r="K35" s="292" t="str">
        <f t="shared" si="0"/>
        <v/>
      </c>
      <c r="L35" s="292" t="str">
        <f t="shared" si="1"/>
        <v/>
      </c>
      <c r="M35" s="28"/>
      <c r="N35" s="139"/>
      <c r="O35" s="141"/>
      <c r="P35" s="356" t="str">
        <f>IF(F35="", "", IF(E35="Billets de train", "", IF(E35="", "", VLOOKUP(F35,Listes!$G$37:$H$39, 2, FALSE))))</f>
        <v/>
      </c>
      <c r="Q35" s="152" t="str">
        <f t="shared" si="2"/>
        <v/>
      </c>
      <c r="R35" s="338" t="str">
        <f>IF(AND(OR(J35="KO",M35&lt;&gt;""),OR(J35="",K35="",L35="")),Listes!$A$74,IF(AND(M35="",J35&lt;&gt;""),Listes!$A$75,IF(AND(I35&lt;M35,O35=""),Listes!$A$76,IF(AND(L35&lt;K35,O35=""),Listes!$A$77,IF(AND(M35&lt;I35,N35=""),Listes!$A$78,IF(AND(S35="",OR(J35&lt;&gt;"",K35&lt;&gt;"",L35&lt;&gt;"")),Listes!$A$79,""))))))</f>
        <v/>
      </c>
      <c r="S35" s="44"/>
      <c r="T35" s="9">
        <f t="shared" si="3"/>
        <v>0</v>
      </c>
    </row>
    <row r="36" spans="1:20" ht="20.100000000000001" customHeight="1" x14ac:dyDescent="0.25">
      <c r="A36" s="133">
        <v>30</v>
      </c>
      <c r="B36" s="347" t="str">
        <f>IF('Dépenses sur frais réels'!B36="","",'Dépenses sur frais réels'!B36)</f>
        <v/>
      </c>
      <c r="C36" s="347" t="str">
        <f>IF('Dépenses sur frais réels'!C36="","",'Dépenses sur frais réels'!C36)</f>
        <v/>
      </c>
      <c r="D36" s="347" t="str">
        <f>IF('Dépenses sur frais réels'!D36="","",'Dépenses sur frais réels'!D36)</f>
        <v/>
      </c>
      <c r="E36" s="347" t="str">
        <f>IF('Dépenses sur frais réels'!E36="","",'Dépenses sur frais réels'!E36)</f>
        <v/>
      </c>
      <c r="F36" s="347" t="str">
        <f>IF('Dépenses sur frais réels'!F36="","",'Dépenses sur frais réels'!F36)</f>
        <v/>
      </c>
      <c r="G36" s="348" t="str">
        <f>IF('Dépenses sur frais réels'!G36="","",'Dépenses sur frais réels'!G36)</f>
        <v/>
      </c>
      <c r="H36" s="348" t="str">
        <f>IF('Dépenses sur frais réels'!H36="","",'Dépenses sur frais réels'!H36)</f>
        <v/>
      </c>
      <c r="I36" s="349" t="str">
        <f>IF('Dépenses sur frais réels'!I36="","",'Dépenses sur frais réels'!I36)</f>
        <v/>
      </c>
      <c r="J36" s="290"/>
      <c r="K36" s="292" t="str">
        <f t="shared" si="0"/>
        <v/>
      </c>
      <c r="L36" s="292" t="str">
        <f t="shared" si="1"/>
        <v/>
      </c>
      <c r="M36" s="28"/>
      <c r="N36" s="139"/>
      <c r="O36" s="141"/>
      <c r="P36" s="356" t="str">
        <f>IF(F36="", "", IF(E36="Billets de train", "", IF(E36="", "", VLOOKUP(F36,Listes!$G$37:$H$39, 2, FALSE))))</f>
        <v/>
      </c>
      <c r="Q36" s="152" t="str">
        <f t="shared" si="2"/>
        <v/>
      </c>
      <c r="R36" s="338" t="str">
        <f>IF(AND(OR(J36="KO",M36&lt;&gt;""),OR(J36="",K36="",L36="")),Listes!$A$74,IF(AND(M36="",J36&lt;&gt;""),Listes!$A$75,IF(AND(I36&lt;M36,O36=""),Listes!$A$76,IF(AND(L36&lt;K36,O36=""),Listes!$A$77,IF(AND(M36&lt;I36,N36=""),Listes!$A$78,IF(AND(S36="",OR(J36&lt;&gt;"",K36&lt;&gt;"",L36&lt;&gt;"")),Listes!$A$79,""))))))</f>
        <v/>
      </c>
      <c r="S36" s="44"/>
      <c r="T36" s="9">
        <f t="shared" si="3"/>
        <v>0</v>
      </c>
    </row>
    <row r="37" spans="1:20" ht="20.100000000000001" customHeight="1" x14ac:dyDescent="0.25">
      <c r="A37" s="133">
        <v>31</v>
      </c>
      <c r="B37" s="347" t="str">
        <f>IF('Dépenses sur frais réels'!B37="","",'Dépenses sur frais réels'!B37)</f>
        <v/>
      </c>
      <c r="C37" s="347" t="str">
        <f>IF('Dépenses sur frais réels'!C37="","",'Dépenses sur frais réels'!C37)</f>
        <v/>
      </c>
      <c r="D37" s="347" t="str">
        <f>IF('Dépenses sur frais réels'!D37="","",'Dépenses sur frais réels'!D37)</f>
        <v/>
      </c>
      <c r="E37" s="347" t="str">
        <f>IF('Dépenses sur frais réels'!E37="","",'Dépenses sur frais réels'!E37)</f>
        <v/>
      </c>
      <c r="F37" s="347" t="str">
        <f>IF('Dépenses sur frais réels'!F37="","",'Dépenses sur frais réels'!F37)</f>
        <v/>
      </c>
      <c r="G37" s="348" t="str">
        <f>IF('Dépenses sur frais réels'!G37="","",'Dépenses sur frais réels'!G37)</f>
        <v/>
      </c>
      <c r="H37" s="348" t="str">
        <f>IF('Dépenses sur frais réels'!H37="","",'Dépenses sur frais réels'!H37)</f>
        <v/>
      </c>
      <c r="I37" s="349" t="str">
        <f>IF('Dépenses sur frais réels'!I37="","",'Dépenses sur frais réels'!I37)</f>
        <v/>
      </c>
      <c r="J37" s="290"/>
      <c r="K37" s="292" t="str">
        <f t="shared" si="0"/>
        <v/>
      </c>
      <c r="L37" s="292" t="str">
        <f t="shared" si="1"/>
        <v/>
      </c>
      <c r="M37" s="28"/>
      <c r="N37" s="139"/>
      <c r="O37" s="141"/>
      <c r="P37" s="356" t="str">
        <f>IF(F37="", "", IF(E37="Billets de train", "", IF(E37="", "", VLOOKUP(F37,Listes!$G$37:$H$39, 2, FALSE))))</f>
        <v/>
      </c>
      <c r="Q37" s="152" t="str">
        <f t="shared" si="2"/>
        <v/>
      </c>
      <c r="R37" s="338" t="str">
        <f>IF(AND(OR(J37="KO",M37&lt;&gt;""),OR(J37="",K37="",L37="")),Listes!$A$74,IF(AND(M37="",J37&lt;&gt;""),Listes!$A$75,IF(AND(I37&lt;M37,O37=""),Listes!$A$76,IF(AND(L37&lt;K37,O37=""),Listes!$A$77,IF(AND(M37&lt;I37,N37=""),Listes!$A$78,IF(AND(S37="",OR(J37&lt;&gt;"",K37&lt;&gt;"",L37&lt;&gt;"")),Listes!$A$79,""))))))</f>
        <v/>
      </c>
      <c r="S37" s="44"/>
      <c r="T37" s="9">
        <f t="shared" si="3"/>
        <v>0</v>
      </c>
    </row>
    <row r="38" spans="1:20" ht="20.100000000000001" customHeight="1" x14ac:dyDescent="0.25">
      <c r="A38" s="133">
        <v>32</v>
      </c>
      <c r="B38" s="347" t="str">
        <f>IF('Dépenses sur frais réels'!B38="","",'Dépenses sur frais réels'!B38)</f>
        <v/>
      </c>
      <c r="C38" s="347" t="str">
        <f>IF('Dépenses sur frais réels'!C38="","",'Dépenses sur frais réels'!C38)</f>
        <v/>
      </c>
      <c r="D38" s="347" t="str">
        <f>IF('Dépenses sur frais réels'!D38="","",'Dépenses sur frais réels'!D38)</f>
        <v/>
      </c>
      <c r="E38" s="347" t="str">
        <f>IF('Dépenses sur frais réels'!E38="","",'Dépenses sur frais réels'!E38)</f>
        <v/>
      </c>
      <c r="F38" s="347" t="str">
        <f>IF('Dépenses sur frais réels'!F38="","",'Dépenses sur frais réels'!F38)</f>
        <v/>
      </c>
      <c r="G38" s="348" t="str">
        <f>IF('Dépenses sur frais réels'!G38="","",'Dépenses sur frais réels'!G38)</f>
        <v/>
      </c>
      <c r="H38" s="348" t="str">
        <f>IF('Dépenses sur frais réels'!H38="","",'Dépenses sur frais réels'!H38)</f>
        <v/>
      </c>
      <c r="I38" s="349" t="str">
        <f>IF('Dépenses sur frais réels'!I38="","",'Dépenses sur frais réels'!I38)</f>
        <v/>
      </c>
      <c r="J38" s="290"/>
      <c r="K38" s="292" t="str">
        <f t="shared" si="0"/>
        <v/>
      </c>
      <c r="L38" s="292" t="str">
        <f t="shared" si="1"/>
        <v/>
      </c>
      <c r="M38" s="28"/>
      <c r="N38" s="139"/>
      <c r="O38" s="141"/>
      <c r="P38" s="356" t="str">
        <f>IF(F38="", "", IF(E38="Billets de train", "", IF(E38="", "", VLOOKUP(F38,Listes!$G$37:$H$39, 2, FALSE))))</f>
        <v/>
      </c>
      <c r="Q38" s="152" t="str">
        <f t="shared" si="2"/>
        <v/>
      </c>
      <c r="R38" s="338" t="str">
        <f>IF(AND(OR(J38="KO",M38&lt;&gt;""),OR(J38="",K38="",L38="")),Listes!$A$74,IF(AND(M38="",J38&lt;&gt;""),Listes!$A$75,IF(AND(I38&lt;M38,O38=""),Listes!$A$76,IF(AND(L38&lt;K38,O38=""),Listes!$A$77,IF(AND(M38&lt;I38,N38=""),Listes!$A$78,IF(AND(S38="",OR(J38&lt;&gt;"",K38&lt;&gt;"",L38&lt;&gt;"")),Listes!$A$79,""))))))</f>
        <v/>
      </c>
      <c r="S38" s="44"/>
      <c r="T38" s="9">
        <f t="shared" si="3"/>
        <v>0</v>
      </c>
    </row>
    <row r="39" spans="1:20" ht="20.100000000000001" customHeight="1" x14ac:dyDescent="0.25">
      <c r="A39" s="133">
        <v>33</v>
      </c>
      <c r="B39" s="347" t="str">
        <f>IF('Dépenses sur frais réels'!B39="","",'Dépenses sur frais réels'!B39)</f>
        <v/>
      </c>
      <c r="C39" s="347" t="str">
        <f>IF('Dépenses sur frais réels'!C39="","",'Dépenses sur frais réels'!C39)</f>
        <v/>
      </c>
      <c r="D39" s="347" t="str">
        <f>IF('Dépenses sur frais réels'!D39="","",'Dépenses sur frais réels'!D39)</f>
        <v/>
      </c>
      <c r="E39" s="347" t="str">
        <f>IF('Dépenses sur frais réels'!E39="","",'Dépenses sur frais réels'!E39)</f>
        <v/>
      </c>
      <c r="F39" s="347" t="str">
        <f>IF('Dépenses sur frais réels'!F39="","",'Dépenses sur frais réels'!F39)</f>
        <v/>
      </c>
      <c r="G39" s="348" t="str">
        <f>IF('Dépenses sur frais réels'!G39="","",'Dépenses sur frais réels'!G39)</f>
        <v/>
      </c>
      <c r="H39" s="348" t="str">
        <f>IF('Dépenses sur frais réels'!H39="","",'Dépenses sur frais réels'!H39)</f>
        <v/>
      </c>
      <c r="I39" s="349" t="str">
        <f>IF('Dépenses sur frais réels'!I39="","",'Dépenses sur frais réels'!I39)</f>
        <v/>
      </c>
      <c r="J39" s="290"/>
      <c r="K39" s="292" t="str">
        <f t="shared" si="0"/>
        <v/>
      </c>
      <c r="L39" s="292" t="str">
        <f t="shared" si="1"/>
        <v/>
      </c>
      <c r="M39" s="28"/>
      <c r="N39" s="139"/>
      <c r="O39" s="141"/>
      <c r="P39" s="356" t="str">
        <f>IF(F39="", "", IF(E39="Billets de train", "", IF(E39="", "", VLOOKUP(F39,Listes!$G$37:$H$39, 2, FALSE))))</f>
        <v/>
      </c>
      <c r="Q39" s="152" t="str">
        <f t="shared" si="2"/>
        <v/>
      </c>
      <c r="R39" s="338" t="str">
        <f>IF(AND(OR(J39="KO",M39&lt;&gt;""),OR(J39="",K39="",L39="")),Listes!$A$74,IF(AND(M39="",J39&lt;&gt;""),Listes!$A$75,IF(AND(I39&lt;M39,O39=""),Listes!$A$76,IF(AND(L39&lt;K39,O39=""),Listes!$A$77,IF(AND(M39&lt;I39,N39=""),Listes!$A$78,IF(AND(S39="",OR(J39&lt;&gt;"",K39&lt;&gt;"",L39&lt;&gt;"")),Listes!$A$79,""))))))</f>
        <v/>
      </c>
      <c r="S39" s="44"/>
      <c r="T39" s="9">
        <f t="shared" si="3"/>
        <v>0</v>
      </c>
    </row>
    <row r="40" spans="1:20" ht="20.100000000000001" customHeight="1" x14ac:dyDescent="0.25">
      <c r="A40" s="133">
        <v>34</v>
      </c>
      <c r="B40" s="347" t="str">
        <f>IF('Dépenses sur frais réels'!B40="","",'Dépenses sur frais réels'!B40)</f>
        <v/>
      </c>
      <c r="C40" s="347" t="str">
        <f>IF('Dépenses sur frais réels'!C40="","",'Dépenses sur frais réels'!C40)</f>
        <v/>
      </c>
      <c r="D40" s="347" t="str">
        <f>IF('Dépenses sur frais réels'!D40="","",'Dépenses sur frais réels'!D40)</f>
        <v/>
      </c>
      <c r="E40" s="347" t="str">
        <f>IF('Dépenses sur frais réels'!E40="","",'Dépenses sur frais réels'!E40)</f>
        <v/>
      </c>
      <c r="F40" s="347" t="str">
        <f>IF('Dépenses sur frais réels'!F40="","",'Dépenses sur frais réels'!F40)</f>
        <v/>
      </c>
      <c r="G40" s="348" t="str">
        <f>IF('Dépenses sur frais réels'!G40="","",'Dépenses sur frais réels'!G40)</f>
        <v/>
      </c>
      <c r="H40" s="348" t="str">
        <f>IF('Dépenses sur frais réels'!H40="","",'Dépenses sur frais réels'!H40)</f>
        <v/>
      </c>
      <c r="I40" s="349" t="str">
        <f>IF('Dépenses sur frais réels'!I40="","",'Dépenses sur frais réels'!I40)</f>
        <v/>
      </c>
      <c r="J40" s="290"/>
      <c r="K40" s="292" t="str">
        <f t="shared" si="0"/>
        <v/>
      </c>
      <c r="L40" s="292" t="str">
        <f t="shared" si="1"/>
        <v/>
      </c>
      <c r="M40" s="28"/>
      <c r="N40" s="139"/>
      <c r="O40" s="141"/>
      <c r="P40" s="356" t="str">
        <f>IF(F40="", "", IF(E40="Billets de train", "", IF(E40="", "", VLOOKUP(F40,Listes!$G$37:$H$39, 2, FALSE))))</f>
        <v/>
      </c>
      <c r="Q40" s="152" t="str">
        <f t="shared" si="2"/>
        <v/>
      </c>
      <c r="R40" s="338" t="str">
        <f>IF(AND(OR(J40="KO",M40&lt;&gt;""),OR(J40="",K40="",L40="")),Listes!$A$74,IF(AND(M40="",J40&lt;&gt;""),Listes!$A$75,IF(AND(I40&lt;M40,O40=""),Listes!$A$76,IF(AND(L40&lt;K40,O40=""),Listes!$A$77,IF(AND(M40&lt;I40,N40=""),Listes!$A$78,IF(AND(S40="",OR(J40&lt;&gt;"",K40&lt;&gt;"",L40&lt;&gt;"")),Listes!$A$79,""))))))</f>
        <v/>
      </c>
      <c r="S40" s="44"/>
      <c r="T40" s="9">
        <f t="shared" si="3"/>
        <v>0</v>
      </c>
    </row>
    <row r="41" spans="1:20" ht="20.100000000000001" customHeight="1" x14ac:dyDescent="0.25">
      <c r="A41" s="133">
        <v>35</v>
      </c>
      <c r="B41" s="347" t="str">
        <f>IF('Dépenses sur frais réels'!B41="","",'Dépenses sur frais réels'!B41)</f>
        <v/>
      </c>
      <c r="C41" s="347" t="str">
        <f>IF('Dépenses sur frais réels'!C41="","",'Dépenses sur frais réels'!C41)</f>
        <v/>
      </c>
      <c r="D41" s="347" t="str">
        <f>IF('Dépenses sur frais réels'!D41="","",'Dépenses sur frais réels'!D41)</f>
        <v/>
      </c>
      <c r="E41" s="347" t="str">
        <f>IF('Dépenses sur frais réels'!E41="","",'Dépenses sur frais réels'!E41)</f>
        <v/>
      </c>
      <c r="F41" s="347" t="str">
        <f>IF('Dépenses sur frais réels'!F41="","",'Dépenses sur frais réels'!F41)</f>
        <v/>
      </c>
      <c r="G41" s="348" t="str">
        <f>IF('Dépenses sur frais réels'!G41="","",'Dépenses sur frais réels'!G41)</f>
        <v/>
      </c>
      <c r="H41" s="348" t="str">
        <f>IF('Dépenses sur frais réels'!H41="","",'Dépenses sur frais réels'!H41)</f>
        <v/>
      </c>
      <c r="I41" s="349" t="str">
        <f>IF('Dépenses sur frais réels'!I41="","",'Dépenses sur frais réels'!I41)</f>
        <v/>
      </c>
      <c r="J41" s="290"/>
      <c r="K41" s="292" t="str">
        <f t="shared" si="0"/>
        <v/>
      </c>
      <c r="L41" s="292" t="str">
        <f t="shared" si="1"/>
        <v/>
      </c>
      <c r="M41" s="28"/>
      <c r="N41" s="139"/>
      <c r="O41" s="141"/>
      <c r="P41" s="356" t="str">
        <f>IF(F41="", "", IF(E41="Billets de train", "", IF(E41="", "", VLOOKUP(F41,Listes!$G$37:$H$39, 2, FALSE))))</f>
        <v/>
      </c>
      <c r="Q41" s="152" t="str">
        <f t="shared" si="2"/>
        <v/>
      </c>
      <c r="R41" s="338" t="str">
        <f>IF(AND(OR(J41="KO",M41&lt;&gt;""),OR(J41="",K41="",L41="")),Listes!$A$74,IF(AND(M41="",J41&lt;&gt;""),Listes!$A$75,IF(AND(I41&lt;M41,O41=""),Listes!$A$76,IF(AND(L41&lt;K41,O41=""),Listes!$A$77,IF(AND(M41&lt;I41,N41=""),Listes!$A$78,IF(AND(S41="",OR(J41&lt;&gt;"",K41&lt;&gt;"",L41&lt;&gt;"")),Listes!$A$79,""))))))</f>
        <v/>
      </c>
      <c r="S41" s="44"/>
      <c r="T41" s="9">
        <f t="shared" si="3"/>
        <v>0</v>
      </c>
    </row>
    <row r="42" spans="1:20" ht="20.100000000000001" customHeight="1" x14ac:dyDescent="0.25">
      <c r="A42" s="133">
        <v>36</v>
      </c>
      <c r="B42" s="347" t="str">
        <f>IF('Dépenses sur frais réels'!B42="","",'Dépenses sur frais réels'!B42)</f>
        <v/>
      </c>
      <c r="C42" s="347" t="str">
        <f>IF('Dépenses sur frais réels'!C42="","",'Dépenses sur frais réels'!C42)</f>
        <v/>
      </c>
      <c r="D42" s="347" t="str">
        <f>IF('Dépenses sur frais réels'!D42="","",'Dépenses sur frais réels'!D42)</f>
        <v/>
      </c>
      <c r="E42" s="347" t="str">
        <f>IF('Dépenses sur frais réels'!E42="","",'Dépenses sur frais réels'!E42)</f>
        <v/>
      </c>
      <c r="F42" s="347" t="str">
        <f>IF('Dépenses sur frais réels'!F42="","",'Dépenses sur frais réels'!F42)</f>
        <v/>
      </c>
      <c r="G42" s="348" t="str">
        <f>IF('Dépenses sur frais réels'!G42="","",'Dépenses sur frais réels'!G42)</f>
        <v/>
      </c>
      <c r="H42" s="348" t="str">
        <f>IF('Dépenses sur frais réels'!H42="","",'Dépenses sur frais réels'!H42)</f>
        <v/>
      </c>
      <c r="I42" s="349" t="str">
        <f>IF('Dépenses sur frais réels'!I42="","",'Dépenses sur frais réels'!I42)</f>
        <v/>
      </c>
      <c r="J42" s="290"/>
      <c r="K42" s="292" t="str">
        <f t="shared" si="0"/>
        <v/>
      </c>
      <c r="L42" s="292" t="str">
        <f t="shared" si="1"/>
        <v/>
      </c>
      <c r="M42" s="28"/>
      <c r="N42" s="139"/>
      <c r="O42" s="141"/>
      <c r="P42" s="356" t="str">
        <f>IF(F42="", "", IF(E42="Billets de train", "", IF(E42="", "", VLOOKUP(F42,Listes!$G$37:$H$39, 2, FALSE))))</f>
        <v/>
      </c>
      <c r="Q42" s="152" t="str">
        <f t="shared" si="2"/>
        <v/>
      </c>
      <c r="R42" s="338" t="str">
        <f>IF(AND(OR(J42="KO",M42&lt;&gt;""),OR(J42="",K42="",L42="")),Listes!$A$74,IF(AND(M42="",J42&lt;&gt;""),Listes!$A$75,IF(AND(I42&lt;M42,O42=""),Listes!$A$76,IF(AND(L42&lt;K42,O42=""),Listes!$A$77,IF(AND(M42&lt;I42,N42=""),Listes!$A$78,IF(AND(S42="",OR(J42&lt;&gt;"",K42&lt;&gt;"",L42&lt;&gt;"")),Listes!$A$79,""))))))</f>
        <v/>
      </c>
      <c r="S42" s="44"/>
      <c r="T42" s="9">
        <f t="shared" si="3"/>
        <v>0</v>
      </c>
    </row>
    <row r="43" spans="1:20" ht="20.100000000000001" customHeight="1" x14ac:dyDescent="0.25">
      <c r="A43" s="133">
        <v>37</v>
      </c>
      <c r="B43" s="347" t="str">
        <f>IF('Dépenses sur frais réels'!B43="","",'Dépenses sur frais réels'!B43)</f>
        <v/>
      </c>
      <c r="C43" s="347" t="str">
        <f>IF('Dépenses sur frais réels'!C43="","",'Dépenses sur frais réels'!C43)</f>
        <v/>
      </c>
      <c r="D43" s="347" t="str">
        <f>IF('Dépenses sur frais réels'!D43="","",'Dépenses sur frais réels'!D43)</f>
        <v/>
      </c>
      <c r="E43" s="347" t="str">
        <f>IF('Dépenses sur frais réels'!E43="","",'Dépenses sur frais réels'!E43)</f>
        <v/>
      </c>
      <c r="F43" s="347" t="str">
        <f>IF('Dépenses sur frais réels'!F43="","",'Dépenses sur frais réels'!F43)</f>
        <v/>
      </c>
      <c r="G43" s="348" t="str">
        <f>IF('Dépenses sur frais réels'!G43="","",'Dépenses sur frais réels'!G43)</f>
        <v/>
      </c>
      <c r="H43" s="348" t="str">
        <f>IF('Dépenses sur frais réels'!H43="","",'Dépenses sur frais réels'!H43)</f>
        <v/>
      </c>
      <c r="I43" s="349" t="str">
        <f>IF('Dépenses sur frais réels'!I43="","",'Dépenses sur frais réels'!I43)</f>
        <v/>
      </c>
      <c r="J43" s="290"/>
      <c r="K43" s="292" t="str">
        <f t="shared" si="0"/>
        <v/>
      </c>
      <c r="L43" s="292" t="str">
        <f t="shared" si="1"/>
        <v/>
      </c>
      <c r="M43" s="28"/>
      <c r="N43" s="139"/>
      <c r="O43" s="141"/>
      <c r="P43" s="356" t="str">
        <f>IF(F43="", "", IF(E43="Billets de train", "", IF(E43="", "", VLOOKUP(F43,Listes!$G$37:$H$39, 2, FALSE))))</f>
        <v/>
      </c>
      <c r="Q43" s="152" t="str">
        <f t="shared" si="2"/>
        <v/>
      </c>
      <c r="R43" s="338" t="str">
        <f>IF(AND(OR(J43="KO",M43&lt;&gt;""),OR(J43="",K43="",L43="")),Listes!$A$74,IF(AND(M43="",J43&lt;&gt;""),Listes!$A$75,IF(AND(I43&lt;M43,O43=""),Listes!$A$76,IF(AND(L43&lt;K43,O43=""),Listes!$A$77,IF(AND(M43&lt;I43,N43=""),Listes!$A$78,IF(AND(S43="",OR(J43&lt;&gt;"",K43&lt;&gt;"",L43&lt;&gt;"")),Listes!$A$79,""))))))</f>
        <v/>
      </c>
      <c r="S43" s="44"/>
      <c r="T43" s="9">
        <f t="shared" si="3"/>
        <v>0</v>
      </c>
    </row>
    <row r="44" spans="1:20" ht="20.100000000000001" customHeight="1" x14ac:dyDescent="0.25">
      <c r="A44" s="133">
        <v>38</v>
      </c>
      <c r="B44" s="347" t="str">
        <f>IF('Dépenses sur frais réels'!B44="","",'Dépenses sur frais réels'!B44)</f>
        <v/>
      </c>
      <c r="C44" s="347" t="str">
        <f>IF('Dépenses sur frais réels'!C44="","",'Dépenses sur frais réels'!C44)</f>
        <v/>
      </c>
      <c r="D44" s="347" t="str">
        <f>IF('Dépenses sur frais réels'!D44="","",'Dépenses sur frais réels'!D44)</f>
        <v/>
      </c>
      <c r="E44" s="347" t="str">
        <f>IF('Dépenses sur frais réels'!E44="","",'Dépenses sur frais réels'!E44)</f>
        <v/>
      </c>
      <c r="F44" s="347" t="str">
        <f>IF('Dépenses sur frais réels'!F44="","",'Dépenses sur frais réels'!F44)</f>
        <v/>
      </c>
      <c r="G44" s="348" t="str">
        <f>IF('Dépenses sur frais réels'!G44="","",'Dépenses sur frais réels'!G44)</f>
        <v/>
      </c>
      <c r="H44" s="348" t="str">
        <f>IF('Dépenses sur frais réels'!H44="","",'Dépenses sur frais réels'!H44)</f>
        <v/>
      </c>
      <c r="I44" s="349" t="str">
        <f>IF('Dépenses sur frais réels'!I44="","",'Dépenses sur frais réels'!I44)</f>
        <v/>
      </c>
      <c r="J44" s="290"/>
      <c r="K44" s="292" t="str">
        <f t="shared" si="0"/>
        <v/>
      </c>
      <c r="L44" s="292" t="str">
        <f t="shared" si="1"/>
        <v/>
      </c>
      <c r="M44" s="28"/>
      <c r="N44" s="139"/>
      <c r="O44" s="141"/>
      <c r="P44" s="356" t="str">
        <f>IF(F44="", "", IF(E44="Billets de train", "", IF(E44="", "", VLOOKUP(F44,Listes!$G$37:$H$39, 2, FALSE))))</f>
        <v/>
      </c>
      <c r="Q44" s="152" t="str">
        <f t="shared" si="2"/>
        <v/>
      </c>
      <c r="R44" s="338" t="str">
        <f>IF(AND(OR(J44="KO",M44&lt;&gt;""),OR(J44="",K44="",L44="")),Listes!$A$74,IF(AND(M44="",J44&lt;&gt;""),Listes!$A$75,IF(AND(I44&lt;M44,O44=""),Listes!$A$76,IF(AND(L44&lt;K44,O44=""),Listes!$A$77,IF(AND(M44&lt;I44,N44=""),Listes!$A$78,IF(AND(S44="",OR(J44&lt;&gt;"",K44&lt;&gt;"",L44&lt;&gt;"")),Listes!$A$79,""))))))</f>
        <v/>
      </c>
      <c r="S44" s="44"/>
      <c r="T44" s="9">
        <f t="shared" si="3"/>
        <v>0</v>
      </c>
    </row>
    <row r="45" spans="1:20" ht="20.100000000000001" customHeight="1" x14ac:dyDescent="0.25">
      <c r="A45" s="133">
        <v>39</v>
      </c>
      <c r="B45" s="347" t="str">
        <f>IF('Dépenses sur frais réels'!B45="","",'Dépenses sur frais réels'!B45)</f>
        <v/>
      </c>
      <c r="C45" s="347" t="str">
        <f>IF('Dépenses sur frais réels'!C45="","",'Dépenses sur frais réels'!C45)</f>
        <v/>
      </c>
      <c r="D45" s="347" t="str">
        <f>IF('Dépenses sur frais réels'!D45="","",'Dépenses sur frais réels'!D45)</f>
        <v/>
      </c>
      <c r="E45" s="347" t="str">
        <f>IF('Dépenses sur frais réels'!E45="","",'Dépenses sur frais réels'!E45)</f>
        <v/>
      </c>
      <c r="F45" s="347" t="str">
        <f>IF('Dépenses sur frais réels'!F45="","",'Dépenses sur frais réels'!F45)</f>
        <v/>
      </c>
      <c r="G45" s="348" t="str">
        <f>IF('Dépenses sur frais réels'!G45="","",'Dépenses sur frais réels'!G45)</f>
        <v/>
      </c>
      <c r="H45" s="348" t="str">
        <f>IF('Dépenses sur frais réels'!H45="","",'Dépenses sur frais réels'!H45)</f>
        <v/>
      </c>
      <c r="I45" s="349" t="str">
        <f>IF('Dépenses sur frais réels'!I45="","",'Dépenses sur frais réels'!I45)</f>
        <v/>
      </c>
      <c r="J45" s="290"/>
      <c r="K45" s="292" t="str">
        <f t="shared" si="0"/>
        <v/>
      </c>
      <c r="L45" s="292" t="str">
        <f t="shared" si="1"/>
        <v/>
      </c>
      <c r="M45" s="28"/>
      <c r="N45" s="139"/>
      <c r="O45" s="141"/>
      <c r="P45" s="356" t="str">
        <f>IF(F45="", "", IF(E45="Billets de train", "", IF(E45="", "", VLOOKUP(F45,Listes!$G$37:$H$39, 2, FALSE))))</f>
        <v/>
      </c>
      <c r="Q45" s="152" t="str">
        <f t="shared" si="2"/>
        <v/>
      </c>
      <c r="R45" s="338" t="str">
        <f>IF(AND(OR(J45="KO",M45&lt;&gt;""),OR(J45="",K45="",L45="")),Listes!$A$74,IF(AND(M45="",J45&lt;&gt;""),Listes!$A$75,IF(AND(I45&lt;M45,O45=""),Listes!$A$76,IF(AND(L45&lt;K45,O45=""),Listes!$A$77,IF(AND(M45&lt;I45,N45=""),Listes!$A$78,IF(AND(S45="",OR(J45&lt;&gt;"",K45&lt;&gt;"",L45&lt;&gt;"")),Listes!$A$79,""))))))</f>
        <v/>
      </c>
      <c r="S45" s="44"/>
      <c r="T45" s="9">
        <f t="shared" si="3"/>
        <v>0</v>
      </c>
    </row>
    <row r="46" spans="1:20" ht="20.100000000000001" customHeight="1" x14ac:dyDescent="0.25">
      <c r="A46" s="133">
        <v>40</v>
      </c>
      <c r="B46" s="347" t="str">
        <f>IF('Dépenses sur frais réels'!B46="","",'Dépenses sur frais réels'!B46)</f>
        <v/>
      </c>
      <c r="C46" s="347" t="str">
        <f>IF('Dépenses sur frais réels'!C46="","",'Dépenses sur frais réels'!C46)</f>
        <v/>
      </c>
      <c r="D46" s="347" t="str">
        <f>IF('Dépenses sur frais réels'!D46="","",'Dépenses sur frais réels'!D46)</f>
        <v/>
      </c>
      <c r="E46" s="347" t="str">
        <f>IF('Dépenses sur frais réels'!E46="","",'Dépenses sur frais réels'!E46)</f>
        <v/>
      </c>
      <c r="F46" s="347" t="str">
        <f>IF('Dépenses sur frais réels'!F46="","",'Dépenses sur frais réels'!F46)</f>
        <v/>
      </c>
      <c r="G46" s="348" t="str">
        <f>IF('Dépenses sur frais réels'!G46="","",'Dépenses sur frais réels'!G46)</f>
        <v/>
      </c>
      <c r="H46" s="348" t="str">
        <f>IF('Dépenses sur frais réels'!H46="","",'Dépenses sur frais réels'!H46)</f>
        <v/>
      </c>
      <c r="I46" s="349" t="str">
        <f>IF('Dépenses sur frais réels'!I46="","",'Dépenses sur frais réels'!I46)</f>
        <v/>
      </c>
      <c r="J46" s="290"/>
      <c r="K46" s="292" t="str">
        <f t="shared" si="0"/>
        <v/>
      </c>
      <c r="L46" s="292" t="str">
        <f t="shared" si="1"/>
        <v/>
      </c>
      <c r="M46" s="28"/>
      <c r="N46" s="139"/>
      <c r="O46" s="141"/>
      <c r="P46" s="356" t="str">
        <f>IF(F46="", "", IF(E46="Billets de train", "", IF(E46="", "", VLOOKUP(F46,Listes!$G$37:$H$39, 2, FALSE))))</f>
        <v/>
      </c>
      <c r="Q46" s="152" t="str">
        <f t="shared" si="2"/>
        <v/>
      </c>
      <c r="R46" s="338" t="str">
        <f>IF(AND(OR(J46="KO",M46&lt;&gt;""),OR(J46="",K46="",L46="")),Listes!$A$74,IF(AND(M46="",J46&lt;&gt;""),Listes!$A$75,IF(AND(I46&lt;M46,O46=""),Listes!$A$76,IF(AND(L46&lt;K46,O46=""),Listes!$A$77,IF(AND(M46&lt;I46,N46=""),Listes!$A$78,IF(AND(S46="",OR(J46&lt;&gt;"",K46&lt;&gt;"",L46&lt;&gt;"")),Listes!$A$79,""))))))</f>
        <v/>
      </c>
      <c r="S46" s="44"/>
      <c r="T46" s="9">
        <f t="shared" si="3"/>
        <v>0</v>
      </c>
    </row>
    <row r="47" spans="1:20" ht="20.100000000000001" customHeight="1" x14ac:dyDescent="0.25">
      <c r="A47" s="133">
        <v>41</v>
      </c>
      <c r="B47" s="347" t="str">
        <f>IF('Dépenses sur frais réels'!B47="","",'Dépenses sur frais réels'!B47)</f>
        <v/>
      </c>
      <c r="C47" s="347" t="str">
        <f>IF('Dépenses sur frais réels'!C47="","",'Dépenses sur frais réels'!C47)</f>
        <v/>
      </c>
      <c r="D47" s="347" t="str">
        <f>IF('Dépenses sur frais réels'!D47="","",'Dépenses sur frais réels'!D47)</f>
        <v/>
      </c>
      <c r="E47" s="347" t="str">
        <f>IF('Dépenses sur frais réels'!E47="","",'Dépenses sur frais réels'!E47)</f>
        <v/>
      </c>
      <c r="F47" s="347" t="str">
        <f>IF('Dépenses sur frais réels'!F47="","",'Dépenses sur frais réels'!F47)</f>
        <v/>
      </c>
      <c r="G47" s="348" t="str">
        <f>IF('Dépenses sur frais réels'!G47="","",'Dépenses sur frais réels'!G47)</f>
        <v/>
      </c>
      <c r="H47" s="348" t="str">
        <f>IF('Dépenses sur frais réels'!H47="","",'Dépenses sur frais réels'!H47)</f>
        <v/>
      </c>
      <c r="I47" s="349" t="str">
        <f>IF('Dépenses sur frais réels'!I47="","",'Dépenses sur frais réels'!I47)</f>
        <v/>
      </c>
      <c r="J47" s="290"/>
      <c r="K47" s="292" t="str">
        <f t="shared" si="0"/>
        <v/>
      </c>
      <c r="L47" s="292" t="str">
        <f t="shared" si="1"/>
        <v/>
      </c>
      <c r="M47" s="28"/>
      <c r="N47" s="139"/>
      <c r="O47" s="141"/>
      <c r="P47" s="356" t="str">
        <f>IF(F47="", "", IF(E47="Billets de train", "", IF(E47="", "", VLOOKUP(F47,Listes!$G$37:$H$39, 2, FALSE))))</f>
        <v/>
      </c>
      <c r="Q47" s="152" t="str">
        <f t="shared" si="2"/>
        <v/>
      </c>
      <c r="R47" s="338" t="str">
        <f>IF(AND(OR(J47="KO",M47&lt;&gt;""),OR(J47="",K47="",L47="")),Listes!$A$74,IF(AND(M47="",J47&lt;&gt;""),Listes!$A$75,IF(AND(I47&lt;M47,O47=""),Listes!$A$76,IF(AND(L47&lt;K47,O47=""),Listes!$A$77,IF(AND(M47&lt;I47,N47=""),Listes!$A$78,IF(AND(S47="",OR(J47&lt;&gt;"",K47&lt;&gt;"",L47&lt;&gt;"")),Listes!$A$79,""))))))</f>
        <v/>
      </c>
      <c r="S47" s="44"/>
      <c r="T47" s="9">
        <f t="shared" si="3"/>
        <v>0</v>
      </c>
    </row>
    <row r="48" spans="1:20" ht="20.100000000000001" customHeight="1" x14ac:dyDescent="0.25">
      <c r="A48" s="133">
        <v>42</v>
      </c>
      <c r="B48" s="347" t="str">
        <f>IF('Dépenses sur frais réels'!B48="","",'Dépenses sur frais réels'!B48)</f>
        <v/>
      </c>
      <c r="C48" s="347" t="str">
        <f>IF('Dépenses sur frais réels'!C48="","",'Dépenses sur frais réels'!C48)</f>
        <v/>
      </c>
      <c r="D48" s="347" t="str">
        <f>IF('Dépenses sur frais réels'!D48="","",'Dépenses sur frais réels'!D48)</f>
        <v/>
      </c>
      <c r="E48" s="347" t="str">
        <f>IF('Dépenses sur frais réels'!E48="","",'Dépenses sur frais réels'!E48)</f>
        <v/>
      </c>
      <c r="F48" s="347" t="str">
        <f>IF('Dépenses sur frais réels'!F48="","",'Dépenses sur frais réels'!F48)</f>
        <v/>
      </c>
      <c r="G48" s="348" t="str">
        <f>IF('Dépenses sur frais réels'!G48="","",'Dépenses sur frais réels'!G48)</f>
        <v/>
      </c>
      <c r="H48" s="348" t="str">
        <f>IF('Dépenses sur frais réels'!H48="","",'Dépenses sur frais réels'!H48)</f>
        <v/>
      </c>
      <c r="I48" s="349" t="str">
        <f>IF('Dépenses sur frais réels'!I48="","",'Dépenses sur frais réels'!I48)</f>
        <v/>
      </c>
      <c r="J48" s="290"/>
      <c r="K48" s="292" t="str">
        <f t="shared" si="0"/>
        <v/>
      </c>
      <c r="L48" s="292" t="str">
        <f t="shared" si="1"/>
        <v/>
      </c>
      <c r="M48" s="28"/>
      <c r="N48" s="139"/>
      <c r="O48" s="141"/>
      <c r="P48" s="356" t="str">
        <f>IF(F48="", "", IF(E48="Billets de train", "", IF(E48="", "", VLOOKUP(F48,Listes!$G$37:$H$39, 2, FALSE))))</f>
        <v/>
      </c>
      <c r="Q48" s="152" t="str">
        <f t="shared" si="2"/>
        <v/>
      </c>
      <c r="R48" s="338" t="str">
        <f>IF(AND(OR(J48="KO",M48&lt;&gt;""),OR(J48="",K48="",L48="")),Listes!$A$74,IF(AND(M48="",J48&lt;&gt;""),Listes!$A$75,IF(AND(I48&lt;M48,O48=""),Listes!$A$76,IF(AND(L48&lt;K48,O48=""),Listes!$A$77,IF(AND(M48&lt;I48,N48=""),Listes!$A$78,IF(AND(S48="",OR(J48&lt;&gt;"",K48&lt;&gt;"",L48&lt;&gt;"")),Listes!$A$79,""))))))</f>
        <v/>
      </c>
      <c r="S48" s="44"/>
      <c r="T48" s="9">
        <f t="shared" si="3"/>
        <v>0</v>
      </c>
    </row>
    <row r="49" spans="1:20" ht="20.100000000000001" customHeight="1" x14ac:dyDescent="0.25">
      <c r="A49" s="133">
        <v>43</v>
      </c>
      <c r="B49" s="347" t="str">
        <f>IF('Dépenses sur frais réels'!B49="","",'Dépenses sur frais réels'!B49)</f>
        <v/>
      </c>
      <c r="C49" s="347" t="str">
        <f>IF('Dépenses sur frais réels'!C49="","",'Dépenses sur frais réels'!C49)</f>
        <v/>
      </c>
      <c r="D49" s="347" t="str">
        <f>IF('Dépenses sur frais réels'!D49="","",'Dépenses sur frais réels'!D49)</f>
        <v/>
      </c>
      <c r="E49" s="347" t="str">
        <f>IF('Dépenses sur frais réels'!E49="","",'Dépenses sur frais réels'!E49)</f>
        <v/>
      </c>
      <c r="F49" s="347" t="str">
        <f>IF('Dépenses sur frais réels'!F49="","",'Dépenses sur frais réels'!F49)</f>
        <v/>
      </c>
      <c r="G49" s="348" t="str">
        <f>IF('Dépenses sur frais réels'!G49="","",'Dépenses sur frais réels'!G49)</f>
        <v/>
      </c>
      <c r="H49" s="348" t="str">
        <f>IF('Dépenses sur frais réels'!H49="","",'Dépenses sur frais réels'!H49)</f>
        <v/>
      </c>
      <c r="I49" s="349" t="str">
        <f>IF('Dépenses sur frais réels'!I49="","",'Dépenses sur frais réels'!I49)</f>
        <v/>
      </c>
      <c r="J49" s="290"/>
      <c r="K49" s="292" t="str">
        <f t="shared" si="0"/>
        <v/>
      </c>
      <c r="L49" s="292" t="str">
        <f t="shared" si="1"/>
        <v/>
      </c>
      <c r="M49" s="28"/>
      <c r="N49" s="139"/>
      <c r="O49" s="141"/>
      <c r="P49" s="356" t="str">
        <f>IF(F49="", "", IF(E49="Billets de train", "", IF(E49="", "", VLOOKUP(F49,Listes!$G$37:$H$39, 2, FALSE))))</f>
        <v/>
      </c>
      <c r="Q49" s="152" t="str">
        <f t="shared" si="2"/>
        <v/>
      </c>
      <c r="R49" s="338" t="str">
        <f>IF(AND(OR(J49="KO",M49&lt;&gt;""),OR(J49="",K49="",L49="")),Listes!$A$74,IF(AND(M49="",J49&lt;&gt;""),Listes!$A$75,IF(AND(I49&lt;M49,O49=""),Listes!$A$76,IF(AND(L49&lt;K49,O49=""),Listes!$A$77,IF(AND(M49&lt;I49,N49=""),Listes!$A$78,IF(AND(S49="",OR(J49&lt;&gt;"",K49&lt;&gt;"",L49&lt;&gt;"")),Listes!$A$79,""))))))</f>
        <v/>
      </c>
      <c r="S49" s="44"/>
      <c r="T49" s="9">
        <f t="shared" si="3"/>
        <v>0</v>
      </c>
    </row>
    <row r="50" spans="1:20" ht="20.100000000000001" customHeight="1" x14ac:dyDescent="0.25">
      <c r="A50" s="133">
        <v>44</v>
      </c>
      <c r="B50" s="347" t="str">
        <f>IF('Dépenses sur frais réels'!B50="","",'Dépenses sur frais réels'!B50)</f>
        <v/>
      </c>
      <c r="C50" s="347" t="str">
        <f>IF('Dépenses sur frais réels'!C50="","",'Dépenses sur frais réels'!C50)</f>
        <v/>
      </c>
      <c r="D50" s="347" t="str">
        <f>IF('Dépenses sur frais réels'!D50="","",'Dépenses sur frais réels'!D50)</f>
        <v/>
      </c>
      <c r="E50" s="347" t="str">
        <f>IF('Dépenses sur frais réels'!E50="","",'Dépenses sur frais réels'!E50)</f>
        <v/>
      </c>
      <c r="F50" s="347" t="str">
        <f>IF('Dépenses sur frais réels'!F50="","",'Dépenses sur frais réels'!F50)</f>
        <v/>
      </c>
      <c r="G50" s="348" t="str">
        <f>IF('Dépenses sur frais réels'!G50="","",'Dépenses sur frais réels'!G50)</f>
        <v/>
      </c>
      <c r="H50" s="348" t="str">
        <f>IF('Dépenses sur frais réels'!H50="","",'Dépenses sur frais réels'!H50)</f>
        <v/>
      </c>
      <c r="I50" s="349" t="str">
        <f>IF('Dépenses sur frais réels'!I50="","",'Dépenses sur frais réels'!I50)</f>
        <v/>
      </c>
      <c r="J50" s="290"/>
      <c r="K50" s="292" t="str">
        <f t="shared" si="0"/>
        <v/>
      </c>
      <c r="L50" s="292" t="str">
        <f t="shared" si="1"/>
        <v/>
      </c>
      <c r="M50" s="28"/>
      <c r="N50" s="139"/>
      <c r="O50" s="141"/>
      <c r="P50" s="356" t="str">
        <f>IF(F50="", "", IF(E50="Billets de train", "", IF(E50="", "", VLOOKUP(F50,Listes!$G$37:$H$39, 2, FALSE))))</f>
        <v/>
      </c>
      <c r="Q50" s="152" t="str">
        <f t="shared" si="2"/>
        <v/>
      </c>
      <c r="R50" s="338" t="str">
        <f>IF(AND(OR(J50="KO",M50&lt;&gt;""),OR(J50="",K50="",L50="")),Listes!$A$74,IF(AND(M50="",J50&lt;&gt;""),Listes!$A$75,IF(AND(I50&lt;M50,O50=""),Listes!$A$76,IF(AND(L50&lt;K50,O50=""),Listes!$A$77,IF(AND(M50&lt;I50,N50=""),Listes!$A$78,IF(AND(S50="",OR(J50&lt;&gt;"",K50&lt;&gt;"",L50&lt;&gt;"")),Listes!$A$79,""))))))</f>
        <v/>
      </c>
      <c r="S50" s="44"/>
      <c r="T50" s="9">
        <f t="shared" si="3"/>
        <v>0</v>
      </c>
    </row>
    <row r="51" spans="1:20" ht="20.100000000000001" customHeight="1" x14ac:dyDescent="0.25">
      <c r="A51" s="133">
        <v>45</v>
      </c>
      <c r="B51" s="347" t="str">
        <f>IF('Dépenses sur frais réels'!B51="","",'Dépenses sur frais réels'!B51)</f>
        <v/>
      </c>
      <c r="C51" s="347" t="str">
        <f>IF('Dépenses sur frais réels'!C51="","",'Dépenses sur frais réels'!C51)</f>
        <v/>
      </c>
      <c r="D51" s="347" t="str">
        <f>IF('Dépenses sur frais réels'!D51="","",'Dépenses sur frais réels'!D51)</f>
        <v/>
      </c>
      <c r="E51" s="347" t="str">
        <f>IF('Dépenses sur frais réels'!E51="","",'Dépenses sur frais réels'!E51)</f>
        <v/>
      </c>
      <c r="F51" s="347" t="str">
        <f>IF('Dépenses sur frais réels'!F51="","",'Dépenses sur frais réels'!F51)</f>
        <v/>
      </c>
      <c r="G51" s="348" t="str">
        <f>IF('Dépenses sur frais réels'!G51="","",'Dépenses sur frais réels'!G51)</f>
        <v/>
      </c>
      <c r="H51" s="348" t="str">
        <f>IF('Dépenses sur frais réels'!H51="","",'Dépenses sur frais réels'!H51)</f>
        <v/>
      </c>
      <c r="I51" s="349" t="str">
        <f>IF('Dépenses sur frais réels'!I51="","",'Dépenses sur frais réels'!I51)</f>
        <v/>
      </c>
      <c r="J51" s="290"/>
      <c r="K51" s="292" t="str">
        <f t="shared" si="0"/>
        <v/>
      </c>
      <c r="L51" s="292" t="str">
        <f t="shared" si="1"/>
        <v/>
      </c>
      <c r="M51" s="28"/>
      <c r="N51" s="139"/>
      <c r="O51" s="141"/>
      <c r="P51" s="356" t="str">
        <f>IF(F51="", "", IF(E51="Billets de train", "", IF(E51="", "", VLOOKUP(F51,Listes!$G$37:$H$39, 2, FALSE))))</f>
        <v/>
      </c>
      <c r="Q51" s="152" t="str">
        <f t="shared" si="2"/>
        <v/>
      </c>
      <c r="R51" s="338" t="str">
        <f>IF(AND(OR(J51="KO",M51&lt;&gt;""),OR(J51="",K51="",L51="")),Listes!$A$74,IF(AND(M51="",J51&lt;&gt;""),Listes!$A$75,IF(AND(I51&lt;M51,O51=""),Listes!$A$76,IF(AND(L51&lt;K51,O51=""),Listes!$A$77,IF(AND(M51&lt;I51,N51=""),Listes!$A$78,IF(AND(S51="",OR(J51&lt;&gt;"",K51&lt;&gt;"",L51&lt;&gt;"")),Listes!$A$79,""))))))</f>
        <v/>
      </c>
      <c r="S51" s="44"/>
      <c r="T51" s="9">
        <f t="shared" si="3"/>
        <v>0</v>
      </c>
    </row>
    <row r="52" spans="1:20" ht="20.100000000000001" customHeight="1" x14ac:dyDescent="0.25">
      <c r="A52" s="133">
        <v>46</v>
      </c>
      <c r="B52" s="347" t="str">
        <f>IF('Dépenses sur frais réels'!B52="","",'Dépenses sur frais réels'!B52)</f>
        <v/>
      </c>
      <c r="C52" s="347" t="str">
        <f>IF('Dépenses sur frais réels'!C52="","",'Dépenses sur frais réels'!C52)</f>
        <v/>
      </c>
      <c r="D52" s="347" t="str">
        <f>IF('Dépenses sur frais réels'!D52="","",'Dépenses sur frais réels'!D52)</f>
        <v/>
      </c>
      <c r="E52" s="347" t="str">
        <f>IF('Dépenses sur frais réels'!E52="","",'Dépenses sur frais réels'!E52)</f>
        <v/>
      </c>
      <c r="F52" s="347" t="str">
        <f>IF('Dépenses sur frais réels'!F52="","",'Dépenses sur frais réels'!F52)</f>
        <v/>
      </c>
      <c r="G52" s="348" t="str">
        <f>IF('Dépenses sur frais réels'!G52="","",'Dépenses sur frais réels'!G52)</f>
        <v/>
      </c>
      <c r="H52" s="348" t="str">
        <f>IF('Dépenses sur frais réels'!H52="","",'Dépenses sur frais réels'!H52)</f>
        <v/>
      </c>
      <c r="I52" s="349" t="str">
        <f>IF('Dépenses sur frais réels'!I52="","",'Dépenses sur frais réels'!I52)</f>
        <v/>
      </c>
      <c r="J52" s="290"/>
      <c r="K52" s="292" t="str">
        <f t="shared" si="0"/>
        <v/>
      </c>
      <c r="L52" s="292" t="str">
        <f t="shared" si="1"/>
        <v/>
      </c>
      <c r="M52" s="28"/>
      <c r="N52" s="139"/>
      <c r="O52" s="141"/>
      <c r="P52" s="356" t="str">
        <f>IF(F52="", "", IF(E52="Billets de train", "", IF(E52="", "", VLOOKUP(F52,Listes!$G$37:$H$39, 2, FALSE))))</f>
        <v/>
      </c>
      <c r="Q52" s="152" t="str">
        <f t="shared" si="2"/>
        <v/>
      </c>
      <c r="R52" s="338" t="str">
        <f>IF(AND(OR(J52="KO",M52&lt;&gt;""),OR(J52="",K52="",L52="")),Listes!$A$74,IF(AND(M52="",J52&lt;&gt;""),Listes!$A$75,IF(AND(I52&lt;M52,O52=""),Listes!$A$76,IF(AND(L52&lt;K52,O52=""),Listes!$A$77,IF(AND(M52&lt;I52,N52=""),Listes!$A$78,IF(AND(S52="",OR(J52&lt;&gt;"",K52&lt;&gt;"",L52&lt;&gt;"")),Listes!$A$79,""))))))</f>
        <v/>
      </c>
      <c r="S52" s="44"/>
      <c r="T52" s="9">
        <f t="shared" si="3"/>
        <v>0</v>
      </c>
    </row>
    <row r="53" spans="1:20" ht="20.100000000000001" customHeight="1" x14ac:dyDescent="0.25">
      <c r="A53" s="133">
        <v>47</v>
      </c>
      <c r="B53" s="347" t="str">
        <f>IF('Dépenses sur frais réels'!B53="","",'Dépenses sur frais réels'!B53)</f>
        <v/>
      </c>
      <c r="C53" s="347" t="str">
        <f>IF('Dépenses sur frais réels'!C53="","",'Dépenses sur frais réels'!C53)</f>
        <v/>
      </c>
      <c r="D53" s="347" t="str">
        <f>IF('Dépenses sur frais réels'!D53="","",'Dépenses sur frais réels'!D53)</f>
        <v/>
      </c>
      <c r="E53" s="347" t="str">
        <f>IF('Dépenses sur frais réels'!E53="","",'Dépenses sur frais réels'!E53)</f>
        <v/>
      </c>
      <c r="F53" s="347" t="str">
        <f>IF('Dépenses sur frais réels'!F53="","",'Dépenses sur frais réels'!F53)</f>
        <v/>
      </c>
      <c r="G53" s="348" t="str">
        <f>IF('Dépenses sur frais réels'!G53="","",'Dépenses sur frais réels'!G53)</f>
        <v/>
      </c>
      <c r="H53" s="348" t="str">
        <f>IF('Dépenses sur frais réels'!H53="","",'Dépenses sur frais réels'!H53)</f>
        <v/>
      </c>
      <c r="I53" s="349" t="str">
        <f>IF('Dépenses sur frais réels'!I53="","",'Dépenses sur frais réels'!I53)</f>
        <v/>
      </c>
      <c r="J53" s="290"/>
      <c r="K53" s="292" t="str">
        <f t="shared" si="0"/>
        <v/>
      </c>
      <c r="L53" s="292" t="str">
        <f t="shared" si="1"/>
        <v/>
      </c>
      <c r="M53" s="28"/>
      <c r="N53" s="139"/>
      <c r="O53" s="141"/>
      <c r="P53" s="356" t="str">
        <f>IF(F53="", "", IF(E53="Billets de train", "", IF(E53="", "", VLOOKUP(F53,Listes!$G$37:$H$39, 2, FALSE))))</f>
        <v/>
      </c>
      <c r="Q53" s="152" t="str">
        <f t="shared" si="2"/>
        <v/>
      </c>
      <c r="R53" s="338" t="str">
        <f>IF(AND(OR(J53="KO",M53&lt;&gt;""),OR(J53="",K53="",L53="")),Listes!$A$74,IF(AND(M53="",J53&lt;&gt;""),Listes!$A$75,IF(AND(I53&lt;M53,O53=""),Listes!$A$76,IF(AND(L53&lt;K53,O53=""),Listes!$A$77,IF(AND(M53&lt;I53,N53=""),Listes!$A$78,IF(AND(S53="",OR(J53&lt;&gt;"",K53&lt;&gt;"",L53&lt;&gt;"")),Listes!$A$79,""))))))</f>
        <v/>
      </c>
      <c r="S53" s="44"/>
      <c r="T53" s="9">
        <f t="shared" si="3"/>
        <v>0</v>
      </c>
    </row>
    <row r="54" spans="1:20" ht="20.100000000000001" customHeight="1" x14ac:dyDescent="0.25">
      <c r="A54" s="133">
        <v>48</v>
      </c>
      <c r="B54" s="347" t="str">
        <f>IF('Dépenses sur frais réels'!B54="","",'Dépenses sur frais réels'!B54)</f>
        <v/>
      </c>
      <c r="C54" s="347" t="str">
        <f>IF('Dépenses sur frais réels'!C54="","",'Dépenses sur frais réels'!C54)</f>
        <v/>
      </c>
      <c r="D54" s="347" t="str">
        <f>IF('Dépenses sur frais réels'!D54="","",'Dépenses sur frais réels'!D54)</f>
        <v/>
      </c>
      <c r="E54" s="347" t="str">
        <f>IF('Dépenses sur frais réels'!E54="","",'Dépenses sur frais réels'!E54)</f>
        <v/>
      </c>
      <c r="F54" s="347" t="str">
        <f>IF('Dépenses sur frais réels'!F54="","",'Dépenses sur frais réels'!F54)</f>
        <v/>
      </c>
      <c r="G54" s="348" t="str">
        <f>IF('Dépenses sur frais réels'!G54="","",'Dépenses sur frais réels'!G54)</f>
        <v/>
      </c>
      <c r="H54" s="348" t="str">
        <f>IF('Dépenses sur frais réels'!H54="","",'Dépenses sur frais réels'!H54)</f>
        <v/>
      </c>
      <c r="I54" s="349" t="str">
        <f>IF('Dépenses sur frais réels'!I54="","",'Dépenses sur frais réels'!I54)</f>
        <v/>
      </c>
      <c r="J54" s="290"/>
      <c r="K54" s="292" t="str">
        <f t="shared" si="0"/>
        <v/>
      </c>
      <c r="L54" s="292" t="str">
        <f t="shared" si="1"/>
        <v/>
      </c>
      <c r="M54" s="28"/>
      <c r="N54" s="139"/>
      <c r="O54" s="141"/>
      <c r="P54" s="356" t="str">
        <f>IF(F54="", "", IF(E54="Billets de train", "", IF(E54="", "", VLOOKUP(F54,Listes!$G$37:$H$39, 2, FALSE))))</f>
        <v/>
      </c>
      <c r="Q54" s="152" t="str">
        <f t="shared" si="2"/>
        <v/>
      </c>
      <c r="R54" s="338" t="str">
        <f>IF(AND(OR(J54="KO",M54&lt;&gt;""),OR(J54="",K54="",L54="")),Listes!$A$74,IF(AND(M54="",J54&lt;&gt;""),Listes!$A$75,IF(AND(I54&lt;M54,O54=""),Listes!$A$76,IF(AND(L54&lt;K54,O54=""),Listes!$A$77,IF(AND(M54&lt;I54,N54=""),Listes!$A$78,IF(AND(S54="",OR(J54&lt;&gt;"",K54&lt;&gt;"",L54&lt;&gt;"")),Listes!$A$79,""))))))</f>
        <v/>
      </c>
      <c r="S54" s="44"/>
      <c r="T54" s="9">
        <f t="shared" si="3"/>
        <v>0</v>
      </c>
    </row>
    <row r="55" spans="1:20" ht="20.100000000000001" customHeight="1" x14ac:dyDescent="0.25">
      <c r="A55" s="133">
        <v>49</v>
      </c>
      <c r="B55" s="347" t="str">
        <f>IF('Dépenses sur frais réels'!B55="","",'Dépenses sur frais réels'!B55)</f>
        <v/>
      </c>
      <c r="C55" s="347" t="str">
        <f>IF('Dépenses sur frais réels'!C55="","",'Dépenses sur frais réels'!C55)</f>
        <v/>
      </c>
      <c r="D55" s="347" t="str">
        <f>IF('Dépenses sur frais réels'!D55="","",'Dépenses sur frais réels'!D55)</f>
        <v/>
      </c>
      <c r="E55" s="347" t="str">
        <f>IF('Dépenses sur frais réels'!E55="","",'Dépenses sur frais réels'!E55)</f>
        <v/>
      </c>
      <c r="F55" s="347" t="str">
        <f>IF('Dépenses sur frais réels'!F55="","",'Dépenses sur frais réels'!F55)</f>
        <v/>
      </c>
      <c r="G55" s="348" t="str">
        <f>IF('Dépenses sur frais réels'!G55="","",'Dépenses sur frais réels'!G55)</f>
        <v/>
      </c>
      <c r="H55" s="348" t="str">
        <f>IF('Dépenses sur frais réels'!H55="","",'Dépenses sur frais réels'!H55)</f>
        <v/>
      </c>
      <c r="I55" s="349" t="str">
        <f>IF('Dépenses sur frais réels'!I55="","",'Dépenses sur frais réels'!I55)</f>
        <v/>
      </c>
      <c r="J55" s="290"/>
      <c r="K55" s="292" t="str">
        <f t="shared" si="0"/>
        <v/>
      </c>
      <c r="L55" s="292" t="str">
        <f t="shared" si="1"/>
        <v/>
      </c>
      <c r="M55" s="28"/>
      <c r="N55" s="139"/>
      <c r="O55" s="141"/>
      <c r="P55" s="356" t="str">
        <f>IF(F55="", "", IF(E55="Billets de train", "", IF(E55="", "", VLOOKUP(F55,Listes!$G$37:$H$39, 2, FALSE))))</f>
        <v/>
      </c>
      <c r="Q55" s="152" t="str">
        <f t="shared" si="2"/>
        <v/>
      </c>
      <c r="R55" s="338" t="str">
        <f>IF(AND(OR(J55="KO",M55&lt;&gt;""),OR(J55="",K55="",L55="")),Listes!$A$74,IF(AND(M55="",J55&lt;&gt;""),Listes!$A$75,IF(AND(I55&lt;M55,O55=""),Listes!$A$76,IF(AND(L55&lt;K55,O55=""),Listes!$A$77,IF(AND(M55&lt;I55,N55=""),Listes!$A$78,IF(AND(S55="",OR(J55&lt;&gt;"",K55&lt;&gt;"",L55&lt;&gt;"")),Listes!$A$79,""))))))</f>
        <v/>
      </c>
      <c r="S55" s="44"/>
      <c r="T55" s="9">
        <f t="shared" si="3"/>
        <v>0</v>
      </c>
    </row>
    <row r="56" spans="1:20" ht="20.100000000000001" customHeight="1" x14ac:dyDescent="0.25">
      <c r="A56" s="133">
        <v>50</v>
      </c>
      <c r="B56" s="347" t="str">
        <f>IF('Dépenses sur frais réels'!B56="","",'Dépenses sur frais réels'!B56)</f>
        <v/>
      </c>
      <c r="C56" s="347" t="str">
        <f>IF('Dépenses sur frais réels'!C56="","",'Dépenses sur frais réels'!C56)</f>
        <v/>
      </c>
      <c r="D56" s="347" t="str">
        <f>IF('Dépenses sur frais réels'!D56="","",'Dépenses sur frais réels'!D56)</f>
        <v/>
      </c>
      <c r="E56" s="347" t="str">
        <f>IF('Dépenses sur frais réels'!E56="","",'Dépenses sur frais réels'!E56)</f>
        <v/>
      </c>
      <c r="F56" s="347" t="str">
        <f>IF('Dépenses sur frais réels'!F56="","",'Dépenses sur frais réels'!F56)</f>
        <v/>
      </c>
      <c r="G56" s="348" t="str">
        <f>IF('Dépenses sur frais réels'!G56="","",'Dépenses sur frais réels'!G56)</f>
        <v/>
      </c>
      <c r="H56" s="348" t="str">
        <f>IF('Dépenses sur frais réels'!H56="","",'Dépenses sur frais réels'!H56)</f>
        <v/>
      </c>
      <c r="I56" s="349" t="str">
        <f>IF('Dépenses sur frais réels'!I56="","",'Dépenses sur frais réels'!I56)</f>
        <v/>
      </c>
      <c r="J56" s="290"/>
      <c r="K56" s="292" t="str">
        <f t="shared" si="0"/>
        <v/>
      </c>
      <c r="L56" s="292" t="str">
        <f t="shared" si="1"/>
        <v/>
      </c>
      <c r="M56" s="28"/>
      <c r="N56" s="139"/>
      <c r="O56" s="141"/>
      <c r="P56" s="356" t="str">
        <f>IF(F56="", "", IF(E56="Billets de train", "", IF(E56="", "", VLOOKUP(F56,Listes!$G$37:$H$39, 2, FALSE))))</f>
        <v/>
      </c>
      <c r="Q56" s="152" t="str">
        <f t="shared" si="2"/>
        <v/>
      </c>
      <c r="R56" s="338" t="str">
        <f>IF(AND(OR(J56="KO",M56&lt;&gt;""),OR(J56="",K56="",L56="")),Listes!$A$74,IF(AND(M56="",J56&lt;&gt;""),Listes!$A$75,IF(AND(I56&lt;M56,O56=""),Listes!$A$76,IF(AND(L56&lt;K56,O56=""),Listes!$A$77,IF(AND(M56&lt;I56,N56=""),Listes!$A$78,IF(AND(S56="",OR(J56&lt;&gt;"",K56&lt;&gt;"",L56&lt;&gt;"")),Listes!$A$79,""))))))</f>
        <v/>
      </c>
      <c r="S56" s="44"/>
      <c r="T56" s="9">
        <f t="shared" si="3"/>
        <v>0</v>
      </c>
    </row>
    <row r="57" spans="1:20" ht="20.100000000000001" customHeight="1" x14ac:dyDescent="0.25">
      <c r="A57" s="133">
        <v>51</v>
      </c>
      <c r="B57" s="347" t="str">
        <f>IF('Dépenses sur frais réels'!B57="","",'Dépenses sur frais réels'!B57)</f>
        <v/>
      </c>
      <c r="C57" s="347" t="str">
        <f>IF('Dépenses sur frais réels'!C57="","",'Dépenses sur frais réels'!C57)</f>
        <v/>
      </c>
      <c r="D57" s="347" t="str">
        <f>IF('Dépenses sur frais réels'!D57="","",'Dépenses sur frais réels'!D57)</f>
        <v/>
      </c>
      <c r="E57" s="347" t="str">
        <f>IF('Dépenses sur frais réels'!E57="","",'Dépenses sur frais réels'!E57)</f>
        <v/>
      </c>
      <c r="F57" s="347" t="str">
        <f>IF('Dépenses sur frais réels'!F57="","",'Dépenses sur frais réels'!F57)</f>
        <v/>
      </c>
      <c r="G57" s="348" t="str">
        <f>IF('Dépenses sur frais réels'!G57="","",'Dépenses sur frais réels'!G57)</f>
        <v/>
      </c>
      <c r="H57" s="348" t="str">
        <f>IF('Dépenses sur frais réels'!H57="","",'Dépenses sur frais réels'!H57)</f>
        <v/>
      </c>
      <c r="I57" s="349" t="str">
        <f>IF('Dépenses sur frais réels'!I57="","",'Dépenses sur frais réels'!I57)</f>
        <v/>
      </c>
      <c r="J57" s="290"/>
      <c r="K57" s="292" t="str">
        <f t="shared" si="0"/>
        <v/>
      </c>
      <c r="L57" s="292" t="str">
        <f t="shared" si="1"/>
        <v/>
      </c>
      <c r="M57" s="28"/>
      <c r="N57" s="139"/>
      <c r="O57" s="141"/>
      <c r="P57" s="356" t="str">
        <f>IF(F57="", "", IF(E57="Billets de train", "", IF(E57="", "", VLOOKUP(F57,Listes!$G$37:$H$39, 2, FALSE))))</f>
        <v/>
      </c>
      <c r="Q57" s="152" t="str">
        <f t="shared" si="2"/>
        <v/>
      </c>
      <c r="R57" s="338" t="str">
        <f>IF(AND(OR(J57="KO",M57&lt;&gt;""),OR(J57="",K57="",L57="")),Listes!$A$74,IF(AND(M57="",J57&lt;&gt;""),Listes!$A$75,IF(AND(I57&lt;M57,O57=""),Listes!$A$76,IF(AND(L57&lt;K57,O57=""),Listes!$A$77,IF(AND(M57&lt;I57,N57=""),Listes!$A$78,IF(AND(S57="",OR(J57&lt;&gt;"",K57&lt;&gt;"",L57&lt;&gt;"")),Listes!$A$79,""))))))</f>
        <v/>
      </c>
      <c r="S57" s="44"/>
      <c r="T57" s="9">
        <f t="shared" si="3"/>
        <v>0</v>
      </c>
    </row>
    <row r="58" spans="1:20" ht="20.100000000000001" customHeight="1" x14ac:dyDescent="0.25">
      <c r="A58" s="133">
        <v>52</v>
      </c>
      <c r="B58" s="347" t="str">
        <f>IF('Dépenses sur frais réels'!B58="","",'Dépenses sur frais réels'!B58)</f>
        <v/>
      </c>
      <c r="C58" s="347" t="str">
        <f>IF('Dépenses sur frais réels'!C58="","",'Dépenses sur frais réels'!C58)</f>
        <v/>
      </c>
      <c r="D58" s="347" t="str">
        <f>IF('Dépenses sur frais réels'!D58="","",'Dépenses sur frais réels'!D58)</f>
        <v/>
      </c>
      <c r="E58" s="347" t="str">
        <f>IF('Dépenses sur frais réels'!E58="","",'Dépenses sur frais réels'!E58)</f>
        <v/>
      </c>
      <c r="F58" s="347" t="str">
        <f>IF('Dépenses sur frais réels'!F58="","",'Dépenses sur frais réels'!F58)</f>
        <v/>
      </c>
      <c r="G58" s="348" t="str">
        <f>IF('Dépenses sur frais réels'!G58="","",'Dépenses sur frais réels'!G58)</f>
        <v/>
      </c>
      <c r="H58" s="348" t="str">
        <f>IF('Dépenses sur frais réels'!H58="","",'Dépenses sur frais réels'!H58)</f>
        <v/>
      </c>
      <c r="I58" s="349" t="str">
        <f>IF('Dépenses sur frais réels'!I58="","",'Dépenses sur frais réels'!I58)</f>
        <v/>
      </c>
      <c r="J58" s="290"/>
      <c r="K58" s="292" t="str">
        <f t="shared" si="0"/>
        <v/>
      </c>
      <c r="L58" s="292" t="str">
        <f t="shared" si="1"/>
        <v/>
      </c>
      <c r="M58" s="28"/>
      <c r="N58" s="139"/>
      <c r="O58" s="141"/>
      <c r="P58" s="356" t="str">
        <f>IF(F58="", "", IF(E58="Billets de train", "", IF(E58="", "", VLOOKUP(F58,Listes!$G$37:$H$39, 2, FALSE))))</f>
        <v/>
      </c>
      <c r="Q58" s="152" t="str">
        <f t="shared" si="2"/>
        <v/>
      </c>
      <c r="R58" s="338" t="str">
        <f>IF(AND(OR(J58="KO",M58&lt;&gt;""),OR(J58="",K58="",L58="")),Listes!$A$74,IF(AND(M58="",J58&lt;&gt;""),Listes!$A$75,IF(AND(I58&lt;M58,O58=""),Listes!$A$76,IF(AND(L58&lt;K58,O58=""),Listes!$A$77,IF(AND(M58&lt;I58,N58=""),Listes!$A$78,IF(AND(S58="",OR(J58&lt;&gt;"",K58&lt;&gt;"",L58&lt;&gt;"")),Listes!$A$79,""))))))</f>
        <v/>
      </c>
      <c r="S58" s="44"/>
      <c r="T58" s="9">
        <f t="shared" si="3"/>
        <v>0</v>
      </c>
    </row>
    <row r="59" spans="1:20" ht="20.100000000000001" customHeight="1" x14ac:dyDescent="0.25">
      <c r="A59" s="133">
        <v>53</v>
      </c>
      <c r="B59" s="347" t="str">
        <f>IF('Dépenses sur frais réels'!B59="","",'Dépenses sur frais réels'!B59)</f>
        <v/>
      </c>
      <c r="C59" s="347" t="str">
        <f>IF('Dépenses sur frais réels'!C59="","",'Dépenses sur frais réels'!C59)</f>
        <v/>
      </c>
      <c r="D59" s="347" t="str">
        <f>IF('Dépenses sur frais réels'!D59="","",'Dépenses sur frais réels'!D59)</f>
        <v/>
      </c>
      <c r="E59" s="347" t="str">
        <f>IF('Dépenses sur frais réels'!E59="","",'Dépenses sur frais réels'!E59)</f>
        <v/>
      </c>
      <c r="F59" s="347" t="str">
        <f>IF('Dépenses sur frais réels'!F59="","",'Dépenses sur frais réels'!F59)</f>
        <v/>
      </c>
      <c r="G59" s="348" t="str">
        <f>IF('Dépenses sur frais réels'!G59="","",'Dépenses sur frais réels'!G59)</f>
        <v/>
      </c>
      <c r="H59" s="348" t="str">
        <f>IF('Dépenses sur frais réels'!H59="","",'Dépenses sur frais réels'!H59)</f>
        <v/>
      </c>
      <c r="I59" s="349" t="str">
        <f>IF('Dépenses sur frais réels'!I59="","",'Dépenses sur frais réels'!I59)</f>
        <v/>
      </c>
      <c r="J59" s="290"/>
      <c r="K59" s="292" t="str">
        <f t="shared" si="0"/>
        <v/>
      </c>
      <c r="L59" s="292" t="str">
        <f t="shared" si="1"/>
        <v/>
      </c>
      <c r="M59" s="28"/>
      <c r="N59" s="139"/>
      <c r="O59" s="141"/>
      <c r="P59" s="356" t="str">
        <f>IF(F59="", "", IF(E59="Billets de train", "", IF(E59="", "", VLOOKUP(F59,Listes!$G$37:$H$39, 2, FALSE))))</f>
        <v/>
      </c>
      <c r="Q59" s="152" t="str">
        <f t="shared" si="2"/>
        <v/>
      </c>
      <c r="R59" s="338" t="str">
        <f>IF(AND(OR(J59="KO",M59&lt;&gt;""),OR(J59="",K59="",L59="")),Listes!$A$74,IF(AND(M59="",J59&lt;&gt;""),Listes!$A$75,IF(AND(I59&lt;M59,O59=""),Listes!$A$76,IF(AND(L59&lt;K59,O59=""),Listes!$A$77,IF(AND(M59&lt;I59,N59=""),Listes!$A$78,IF(AND(S59="",OR(J59&lt;&gt;"",K59&lt;&gt;"",L59&lt;&gt;"")),Listes!$A$79,""))))))</f>
        <v/>
      </c>
      <c r="S59" s="44"/>
      <c r="T59" s="9">
        <f t="shared" si="3"/>
        <v>0</v>
      </c>
    </row>
    <row r="60" spans="1:20" ht="20.100000000000001" customHeight="1" x14ac:dyDescent="0.25">
      <c r="A60" s="133">
        <v>54</v>
      </c>
      <c r="B60" s="347" t="str">
        <f>IF('Dépenses sur frais réels'!B60="","",'Dépenses sur frais réels'!B60)</f>
        <v/>
      </c>
      <c r="C60" s="347" t="str">
        <f>IF('Dépenses sur frais réels'!C60="","",'Dépenses sur frais réels'!C60)</f>
        <v/>
      </c>
      <c r="D60" s="347" t="str">
        <f>IF('Dépenses sur frais réels'!D60="","",'Dépenses sur frais réels'!D60)</f>
        <v/>
      </c>
      <c r="E60" s="347" t="str">
        <f>IF('Dépenses sur frais réels'!E60="","",'Dépenses sur frais réels'!E60)</f>
        <v/>
      </c>
      <c r="F60" s="347" t="str">
        <f>IF('Dépenses sur frais réels'!F60="","",'Dépenses sur frais réels'!F60)</f>
        <v/>
      </c>
      <c r="G60" s="348" t="str">
        <f>IF('Dépenses sur frais réels'!G60="","",'Dépenses sur frais réels'!G60)</f>
        <v/>
      </c>
      <c r="H60" s="348" t="str">
        <f>IF('Dépenses sur frais réels'!H60="","",'Dépenses sur frais réels'!H60)</f>
        <v/>
      </c>
      <c r="I60" s="349" t="str">
        <f>IF('Dépenses sur frais réels'!I60="","",'Dépenses sur frais réels'!I60)</f>
        <v/>
      </c>
      <c r="J60" s="290"/>
      <c r="K60" s="292" t="str">
        <f t="shared" si="0"/>
        <v/>
      </c>
      <c r="L60" s="292" t="str">
        <f t="shared" si="1"/>
        <v/>
      </c>
      <c r="M60" s="28"/>
      <c r="N60" s="139"/>
      <c r="O60" s="141"/>
      <c r="P60" s="356" t="str">
        <f>IF(F60="", "", IF(E60="Billets de train", "", IF(E60="", "", VLOOKUP(F60,Listes!$G$37:$H$39, 2, FALSE))))</f>
        <v/>
      </c>
      <c r="Q60" s="152" t="str">
        <f t="shared" si="2"/>
        <v/>
      </c>
      <c r="R60" s="338" t="str">
        <f>IF(AND(OR(J60="KO",M60&lt;&gt;""),OR(J60="",K60="",L60="")),Listes!$A$74,IF(AND(M60="",J60&lt;&gt;""),Listes!$A$75,IF(AND(I60&lt;M60,O60=""),Listes!$A$76,IF(AND(L60&lt;K60,O60=""),Listes!$A$77,IF(AND(M60&lt;I60,N60=""),Listes!$A$78,IF(AND(S60="",OR(J60&lt;&gt;"",K60&lt;&gt;"",L60&lt;&gt;"")),Listes!$A$79,""))))))</f>
        <v/>
      </c>
      <c r="S60" s="44"/>
      <c r="T60" s="9">
        <f t="shared" si="3"/>
        <v>0</v>
      </c>
    </row>
    <row r="61" spans="1:20" ht="20.100000000000001" customHeight="1" x14ac:dyDescent="0.25">
      <c r="A61" s="133">
        <v>55</v>
      </c>
      <c r="B61" s="347" t="str">
        <f>IF('Dépenses sur frais réels'!B61="","",'Dépenses sur frais réels'!B61)</f>
        <v/>
      </c>
      <c r="C61" s="347" t="str">
        <f>IF('Dépenses sur frais réels'!C61="","",'Dépenses sur frais réels'!C61)</f>
        <v/>
      </c>
      <c r="D61" s="347" t="str">
        <f>IF('Dépenses sur frais réels'!D61="","",'Dépenses sur frais réels'!D61)</f>
        <v/>
      </c>
      <c r="E61" s="347" t="str">
        <f>IF('Dépenses sur frais réels'!E61="","",'Dépenses sur frais réels'!E61)</f>
        <v/>
      </c>
      <c r="F61" s="347" t="str">
        <f>IF('Dépenses sur frais réels'!F61="","",'Dépenses sur frais réels'!F61)</f>
        <v/>
      </c>
      <c r="G61" s="348" t="str">
        <f>IF('Dépenses sur frais réels'!G61="","",'Dépenses sur frais réels'!G61)</f>
        <v/>
      </c>
      <c r="H61" s="348" t="str">
        <f>IF('Dépenses sur frais réels'!H61="","",'Dépenses sur frais réels'!H61)</f>
        <v/>
      </c>
      <c r="I61" s="349" t="str">
        <f>IF('Dépenses sur frais réels'!I61="","",'Dépenses sur frais réels'!I61)</f>
        <v/>
      </c>
      <c r="J61" s="290"/>
      <c r="K61" s="292" t="str">
        <f t="shared" si="0"/>
        <v/>
      </c>
      <c r="L61" s="292" t="str">
        <f t="shared" si="1"/>
        <v/>
      </c>
      <c r="M61" s="28"/>
      <c r="N61" s="139"/>
      <c r="O61" s="141"/>
      <c r="P61" s="356" t="str">
        <f>IF(F61="", "", IF(E61="Billets de train", "", IF(E61="", "", VLOOKUP(F61,Listes!$G$37:$H$39, 2, FALSE))))</f>
        <v/>
      </c>
      <c r="Q61" s="152" t="str">
        <f t="shared" si="2"/>
        <v/>
      </c>
      <c r="R61" s="338" t="str">
        <f>IF(AND(OR(J61="KO",M61&lt;&gt;""),OR(J61="",K61="",L61="")),Listes!$A$74,IF(AND(M61="",J61&lt;&gt;""),Listes!$A$75,IF(AND(I61&lt;M61,O61=""),Listes!$A$76,IF(AND(L61&lt;K61,O61=""),Listes!$A$77,IF(AND(M61&lt;I61,N61=""),Listes!$A$78,IF(AND(S61="",OR(J61&lt;&gt;"",K61&lt;&gt;"",L61&lt;&gt;"")),Listes!$A$79,""))))))</f>
        <v/>
      </c>
      <c r="S61" s="44"/>
      <c r="T61" s="9">
        <f t="shared" si="3"/>
        <v>0</v>
      </c>
    </row>
    <row r="62" spans="1:20" ht="20.100000000000001" customHeight="1" x14ac:dyDescent="0.25">
      <c r="A62" s="133">
        <v>56</v>
      </c>
      <c r="B62" s="347" t="str">
        <f>IF('Dépenses sur frais réels'!B62="","",'Dépenses sur frais réels'!B62)</f>
        <v/>
      </c>
      <c r="C62" s="347" t="str">
        <f>IF('Dépenses sur frais réels'!C62="","",'Dépenses sur frais réels'!C62)</f>
        <v/>
      </c>
      <c r="D62" s="347" t="str">
        <f>IF('Dépenses sur frais réels'!D62="","",'Dépenses sur frais réels'!D62)</f>
        <v/>
      </c>
      <c r="E62" s="347" t="str">
        <f>IF('Dépenses sur frais réels'!E62="","",'Dépenses sur frais réels'!E62)</f>
        <v/>
      </c>
      <c r="F62" s="347" t="str">
        <f>IF('Dépenses sur frais réels'!F62="","",'Dépenses sur frais réels'!F62)</f>
        <v/>
      </c>
      <c r="G62" s="348" t="str">
        <f>IF('Dépenses sur frais réels'!G62="","",'Dépenses sur frais réels'!G62)</f>
        <v/>
      </c>
      <c r="H62" s="348" t="str">
        <f>IF('Dépenses sur frais réels'!H62="","",'Dépenses sur frais réels'!H62)</f>
        <v/>
      </c>
      <c r="I62" s="349" t="str">
        <f>IF('Dépenses sur frais réels'!I62="","",'Dépenses sur frais réels'!I62)</f>
        <v/>
      </c>
      <c r="J62" s="290"/>
      <c r="K62" s="292" t="str">
        <f t="shared" si="0"/>
        <v/>
      </c>
      <c r="L62" s="292" t="str">
        <f t="shared" si="1"/>
        <v/>
      </c>
      <c r="M62" s="28"/>
      <c r="N62" s="139"/>
      <c r="O62" s="141"/>
      <c r="P62" s="356" t="str">
        <f>IF(F62="", "", IF(E62="Billets de train", "", IF(E62="", "", VLOOKUP(F62,Listes!$G$37:$H$39, 2, FALSE))))</f>
        <v/>
      </c>
      <c r="Q62" s="152" t="str">
        <f t="shared" si="2"/>
        <v/>
      </c>
      <c r="R62" s="338" t="str">
        <f>IF(AND(OR(J62="KO",M62&lt;&gt;""),OR(J62="",K62="",L62="")),Listes!$A$74,IF(AND(M62="",J62&lt;&gt;""),Listes!$A$75,IF(AND(I62&lt;M62,O62=""),Listes!$A$76,IF(AND(L62&lt;K62,O62=""),Listes!$A$77,IF(AND(M62&lt;I62,N62=""),Listes!$A$78,IF(AND(S62="",OR(J62&lt;&gt;"",K62&lt;&gt;"",L62&lt;&gt;"")),Listes!$A$79,""))))))</f>
        <v/>
      </c>
      <c r="S62" s="44"/>
      <c r="T62" s="9">
        <f t="shared" si="3"/>
        <v>0</v>
      </c>
    </row>
    <row r="63" spans="1:20" ht="20.100000000000001" customHeight="1" x14ac:dyDescent="0.25">
      <c r="A63" s="133">
        <v>57</v>
      </c>
      <c r="B63" s="347" t="str">
        <f>IF('Dépenses sur frais réels'!B63="","",'Dépenses sur frais réels'!B63)</f>
        <v/>
      </c>
      <c r="C63" s="347" t="str">
        <f>IF('Dépenses sur frais réels'!C63="","",'Dépenses sur frais réels'!C63)</f>
        <v/>
      </c>
      <c r="D63" s="347" t="str">
        <f>IF('Dépenses sur frais réels'!D63="","",'Dépenses sur frais réels'!D63)</f>
        <v/>
      </c>
      <c r="E63" s="347" t="str">
        <f>IF('Dépenses sur frais réels'!E63="","",'Dépenses sur frais réels'!E63)</f>
        <v/>
      </c>
      <c r="F63" s="347" t="str">
        <f>IF('Dépenses sur frais réels'!F63="","",'Dépenses sur frais réels'!F63)</f>
        <v/>
      </c>
      <c r="G63" s="348" t="str">
        <f>IF('Dépenses sur frais réels'!G63="","",'Dépenses sur frais réels'!G63)</f>
        <v/>
      </c>
      <c r="H63" s="348" t="str">
        <f>IF('Dépenses sur frais réels'!H63="","",'Dépenses sur frais réels'!H63)</f>
        <v/>
      </c>
      <c r="I63" s="349" t="str">
        <f>IF('Dépenses sur frais réels'!I63="","",'Dépenses sur frais réels'!I63)</f>
        <v/>
      </c>
      <c r="J63" s="290"/>
      <c r="K63" s="292" t="str">
        <f t="shared" si="0"/>
        <v/>
      </c>
      <c r="L63" s="292" t="str">
        <f t="shared" si="1"/>
        <v/>
      </c>
      <c r="M63" s="28"/>
      <c r="N63" s="139"/>
      <c r="O63" s="141"/>
      <c r="P63" s="356" t="str">
        <f>IF(F63="", "", IF(E63="Billets de train", "", IF(E63="", "", VLOOKUP(F63,Listes!$G$37:$H$39, 2, FALSE))))</f>
        <v/>
      </c>
      <c r="Q63" s="152" t="str">
        <f t="shared" si="2"/>
        <v/>
      </c>
      <c r="R63" s="338" t="str">
        <f>IF(AND(OR(J63="KO",M63&lt;&gt;""),OR(J63="",K63="",L63="")),Listes!$A$74,IF(AND(M63="",J63&lt;&gt;""),Listes!$A$75,IF(AND(I63&lt;M63,O63=""),Listes!$A$76,IF(AND(L63&lt;K63,O63=""),Listes!$A$77,IF(AND(M63&lt;I63,N63=""),Listes!$A$78,IF(AND(S63="",OR(J63&lt;&gt;"",K63&lt;&gt;"",L63&lt;&gt;"")),Listes!$A$79,""))))))</f>
        <v/>
      </c>
      <c r="S63" s="44"/>
      <c r="T63" s="9">
        <f t="shared" si="3"/>
        <v>0</v>
      </c>
    </row>
    <row r="64" spans="1:20" ht="20.100000000000001" customHeight="1" x14ac:dyDescent="0.25">
      <c r="A64" s="133">
        <v>58</v>
      </c>
      <c r="B64" s="347" t="str">
        <f>IF('Dépenses sur frais réels'!B64="","",'Dépenses sur frais réels'!B64)</f>
        <v/>
      </c>
      <c r="C64" s="347" t="str">
        <f>IF('Dépenses sur frais réels'!C64="","",'Dépenses sur frais réels'!C64)</f>
        <v/>
      </c>
      <c r="D64" s="347" t="str">
        <f>IF('Dépenses sur frais réels'!D64="","",'Dépenses sur frais réels'!D64)</f>
        <v/>
      </c>
      <c r="E64" s="347" t="str">
        <f>IF('Dépenses sur frais réels'!E64="","",'Dépenses sur frais réels'!E64)</f>
        <v/>
      </c>
      <c r="F64" s="347" t="str">
        <f>IF('Dépenses sur frais réels'!F64="","",'Dépenses sur frais réels'!F64)</f>
        <v/>
      </c>
      <c r="G64" s="348" t="str">
        <f>IF('Dépenses sur frais réels'!G64="","",'Dépenses sur frais réels'!G64)</f>
        <v/>
      </c>
      <c r="H64" s="348" t="str">
        <f>IF('Dépenses sur frais réels'!H64="","",'Dépenses sur frais réels'!H64)</f>
        <v/>
      </c>
      <c r="I64" s="349" t="str">
        <f>IF('Dépenses sur frais réels'!I64="","",'Dépenses sur frais réels'!I64)</f>
        <v/>
      </c>
      <c r="J64" s="290"/>
      <c r="K64" s="292" t="str">
        <f t="shared" si="0"/>
        <v/>
      </c>
      <c r="L64" s="292" t="str">
        <f t="shared" si="1"/>
        <v/>
      </c>
      <c r="M64" s="28"/>
      <c r="N64" s="139"/>
      <c r="O64" s="141"/>
      <c r="P64" s="356" t="str">
        <f>IF(F64="", "", IF(E64="Billets de train", "", IF(E64="", "", VLOOKUP(F64,Listes!$G$37:$H$39, 2, FALSE))))</f>
        <v/>
      </c>
      <c r="Q64" s="152" t="str">
        <f t="shared" si="2"/>
        <v/>
      </c>
      <c r="R64" s="338" t="str">
        <f>IF(AND(OR(J64="KO",M64&lt;&gt;""),OR(J64="",K64="",L64="")),Listes!$A$74,IF(AND(M64="",J64&lt;&gt;""),Listes!$A$75,IF(AND(I64&lt;M64,O64=""),Listes!$A$76,IF(AND(L64&lt;K64,O64=""),Listes!$A$77,IF(AND(M64&lt;I64,N64=""),Listes!$A$78,IF(AND(S64="",OR(J64&lt;&gt;"",K64&lt;&gt;"",L64&lt;&gt;"")),Listes!$A$79,""))))))</f>
        <v/>
      </c>
      <c r="S64" s="44"/>
      <c r="T64" s="9">
        <f t="shared" si="3"/>
        <v>0</v>
      </c>
    </row>
    <row r="65" spans="1:20" ht="20.100000000000001" customHeight="1" x14ac:dyDescent="0.25">
      <c r="A65" s="133">
        <v>59</v>
      </c>
      <c r="B65" s="347" t="str">
        <f>IF('Dépenses sur frais réels'!B65="","",'Dépenses sur frais réels'!B65)</f>
        <v/>
      </c>
      <c r="C65" s="347" t="str">
        <f>IF('Dépenses sur frais réels'!C65="","",'Dépenses sur frais réels'!C65)</f>
        <v/>
      </c>
      <c r="D65" s="347" t="str">
        <f>IF('Dépenses sur frais réels'!D65="","",'Dépenses sur frais réels'!D65)</f>
        <v/>
      </c>
      <c r="E65" s="347" t="str">
        <f>IF('Dépenses sur frais réels'!E65="","",'Dépenses sur frais réels'!E65)</f>
        <v/>
      </c>
      <c r="F65" s="347" t="str">
        <f>IF('Dépenses sur frais réels'!F65="","",'Dépenses sur frais réels'!F65)</f>
        <v/>
      </c>
      <c r="G65" s="348" t="str">
        <f>IF('Dépenses sur frais réels'!G65="","",'Dépenses sur frais réels'!G65)</f>
        <v/>
      </c>
      <c r="H65" s="348" t="str">
        <f>IF('Dépenses sur frais réels'!H65="","",'Dépenses sur frais réels'!H65)</f>
        <v/>
      </c>
      <c r="I65" s="349" t="str">
        <f>IF('Dépenses sur frais réels'!I65="","",'Dépenses sur frais réels'!I65)</f>
        <v/>
      </c>
      <c r="J65" s="290"/>
      <c r="K65" s="292" t="str">
        <f t="shared" si="0"/>
        <v/>
      </c>
      <c r="L65" s="292" t="str">
        <f t="shared" si="1"/>
        <v/>
      </c>
      <c r="M65" s="28"/>
      <c r="N65" s="139"/>
      <c r="O65" s="141"/>
      <c r="P65" s="356" t="str">
        <f>IF(F65="", "", IF(E65="Billets de train", "", IF(E65="", "", VLOOKUP(F65,Listes!$G$37:$H$39, 2, FALSE))))</f>
        <v/>
      </c>
      <c r="Q65" s="152" t="str">
        <f t="shared" si="2"/>
        <v/>
      </c>
      <c r="R65" s="338" t="str">
        <f>IF(AND(OR(J65="KO",M65&lt;&gt;""),OR(J65="",K65="",L65="")),Listes!$A$74,IF(AND(M65="",J65&lt;&gt;""),Listes!$A$75,IF(AND(I65&lt;M65,O65=""),Listes!$A$76,IF(AND(L65&lt;K65,O65=""),Listes!$A$77,IF(AND(M65&lt;I65,N65=""),Listes!$A$78,IF(AND(S65="",OR(J65&lt;&gt;"",K65&lt;&gt;"",L65&lt;&gt;"")),Listes!$A$79,""))))))</f>
        <v/>
      </c>
      <c r="S65" s="44"/>
      <c r="T65" s="9">
        <f t="shared" si="3"/>
        <v>0</v>
      </c>
    </row>
    <row r="66" spans="1:20" ht="20.100000000000001" customHeight="1" x14ac:dyDescent="0.25">
      <c r="A66" s="133">
        <v>60</v>
      </c>
      <c r="B66" s="347" t="str">
        <f>IF('Dépenses sur frais réels'!B66="","",'Dépenses sur frais réels'!B66)</f>
        <v/>
      </c>
      <c r="C66" s="347" t="str">
        <f>IF('Dépenses sur frais réels'!C66="","",'Dépenses sur frais réels'!C66)</f>
        <v/>
      </c>
      <c r="D66" s="347" t="str">
        <f>IF('Dépenses sur frais réels'!D66="","",'Dépenses sur frais réels'!D66)</f>
        <v/>
      </c>
      <c r="E66" s="347" t="str">
        <f>IF('Dépenses sur frais réels'!E66="","",'Dépenses sur frais réels'!E66)</f>
        <v/>
      </c>
      <c r="F66" s="347" t="str">
        <f>IF('Dépenses sur frais réels'!F66="","",'Dépenses sur frais réels'!F66)</f>
        <v/>
      </c>
      <c r="G66" s="348" t="str">
        <f>IF('Dépenses sur frais réels'!G66="","",'Dépenses sur frais réels'!G66)</f>
        <v/>
      </c>
      <c r="H66" s="348" t="str">
        <f>IF('Dépenses sur frais réels'!H66="","",'Dépenses sur frais réels'!H66)</f>
        <v/>
      </c>
      <c r="I66" s="349" t="str">
        <f>IF('Dépenses sur frais réels'!I66="","",'Dépenses sur frais réels'!I66)</f>
        <v/>
      </c>
      <c r="J66" s="290"/>
      <c r="K66" s="292" t="str">
        <f t="shared" si="0"/>
        <v/>
      </c>
      <c r="L66" s="292" t="str">
        <f t="shared" si="1"/>
        <v/>
      </c>
      <c r="M66" s="28"/>
      <c r="N66" s="139"/>
      <c r="O66" s="141"/>
      <c r="P66" s="356" t="str">
        <f>IF(F66="", "", IF(E66="Billets de train", "", IF(E66="", "", VLOOKUP(F66,Listes!$G$37:$H$39, 2, FALSE))))</f>
        <v/>
      </c>
      <c r="Q66" s="152" t="str">
        <f t="shared" si="2"/>
        <v/>
      </c>
      <c r="R66" s="338" t="str">
        <f>IF(AND(OR(J66="KO",M66&lt;&gt;""),OR(J66="",K66="",L66="")),Listes!$A$74,IF(AND(M66="",J66&lt;&gt;""),Listes!$A$75,IF(AND(I66&lt;M66,O66=""),Listes!$A$76,IF(AND(L66&lt;K66,O66=""),Listes!$A$77,IF(AND(M66&lt;I66,N66=""),Listes!$A$78,IF(AND(S66="",OR(J66&lt;&gt;"",K66&lt;&gt;"",L66&lt;&gt;"")),Listes!$A$79,""))))))</f>
        <v/>
      </c>
      <c r="S66" s="44"/>
      <c r="T66" s="9">
        <f t="shared" si="3"/>
        <v>0</v>
      </c>
    </row>
    <row r="67" spans="1:20" ht="20.100000000000001" customHeight="1" x14ac:dyDescent="0.25">
      <c r="A67" s="133">
        <v>61</v>
      </c>
      <c r="B67" s="347" t="str">
        <f>IF('Dépenses sur frais réels'!B67="","",'Dépenses sur frais réels'!B67)</f>
        <v/>
      </c>
      <c r="C67" s="347" t="str">
        <f>IF('Dépenses sur frais réels'!C67="","",'Dépenses sur frais réels'!C67)</f>
        <v/>
      </c>
      <c r="D67" s="347" t="str">
        <f>IF('Dépenses sur frais réels'!D67="","",'Dépenses sur frais réels'!D67)</f>
        <v/>
      </c>
      <c r="E67" s="347" t="str">
        <f>IF('Dépenses sur frais réels'!E67="","",'Dépenses sur frais réels'!E67)</f>
        <v/>
      </c>
      <c r="F67" s="347" t="str">
        <f>IF('Dépenses sur frais réels'!F67="","",'Dépenses sur frais réels'!F67)</f>
        <v/>
      </c>
      <c r="G67" s="348" t="str">
        <f>IF('Dépenses sur frais réels'!G67="","",'Dépenses sur frais réels'!G67)</f>
        <v/>
      </c>
      <c r="H67" s="348" t="str">
        <f>IF('Dépenses sur frais réels'!H67="","",'Dépenses sur frais réels'!H67)</f>
        <v/>
      </c>
      <c r="I67" s="349" t="str">
        <f>IF('Dépenses sur frais réels'!I67="","",'Dépenses sur frais réels'!I67)</f>
        <v/>
      </c>
      <c r="J67" s="290"/>
      <c r="K67" s="292" t="str">
        <f t="shared" si="0"/>
        <v/>
      </c>
      <c r="L67" s="292" t="str">
        <f t="shared" si="1"/>
        <v/>
      </c>
      <c r="M67" s="28"/>
      <c r="N67" s="139"/>
      <c r="O67" s="141"/>
      <c r="P67" s="356" t="str">
        <f>IF(F67="", "", IF(E67="Billets de train", "", IF(E67="", "", VLOOKUP(F67,Listes!$G$37:$H$39, 2, FALSE))))</f>
        <v/>
      </c>
      <c r="Q67" s="152" t="str">
        <f t="shared" si="2"/>
        <v/>
      </c>
      <c r="R67" s="338" t="str">
        <f>IF(AND(OR(J67="KO",M67&lt;&gt;""),OR(J67="",K67="",L67="")),Listes!$A$74,IF(AND(M67="",J67&lt;&gt;""),Listes!$A$75,IF(AND(I67&lt;M67,O67=""),Listes!$A$76,IF(AND(L67&lt;K67,O67=""),Listes!$A$77,IF(AND(M67&lt;I67,N67=""),Listes!$A$78,IF(AND(S67="",OR(J67&lt;&gt;"",K67&lt;&gt;"",L67&lt;&gt;"")),Listes!$A$79,""))))))</f>
        <v/>
      </c>
      <c r="S67" s="44"/>
      <c r="T67" s="9">
        <f t="shared" si="3"/>
        <v>0</v>
      </c>
    </row>
    <row r="68" spans="1:20" ht="20.100000000000001" customHeight="1" x14ac:dyDescent="0.25">
      <c r="A68" s="133">
        <v>62</v>
      </c>
      <c r="B68" s="347" t="str">
        <f>IF('Dépenses sur frais réels'!B68="","",'Dépenses sur frais réels'!B68)</f>
        <v/>
      </c>
      <c r="C68" s="347" t="str">
        <f>IF('Dépenses sur frais réels'!C68="","",'Dépenses sur frais réels'!C68)</f>
        <v/>
      </c>
      <c r="D68" s="347" t="str">
        <f>IF('Dépenses sur frais réels'!D68="","",'Dépenses sur frais réels'!D68)</f>
        <v/>
      </c>
      <c r="E68" s="347" t="str">
        <f>IF('Dépenses sur frais réels'!E68="","",'Dépenses sur frais réels'!E68)</f>
        <v/>
      </c>
      <c r="F68" s="347" t="str">
        <f>IF('Dépenses sur frais réels'!F68="","",'Dépenses sur frais réels'!F68)</f>
        <v/>
      </c>
      <c r="G68" s="348" t="str">
        <f>IF('Dépenses sur frais réels'!G68="","",'Dépenses sur frais réels'!G68)</f>
        <v/>
      </c>
      <c r="H68" s="348" t="str">
        <f>IF('Dépenses sur frais réels'!H68="","",'Dépenses sur frais réels'!H68)</f>
        <v/>
      </c>
      <c r="I68" s="349" t="str">
        <f>IF('Dépenses sur frais réels'!I68="","",'Dépenses sur frais réels'!I68)</f>
        <v/>
      </c>
      <c r="J68" s="290"/>
      <c r="K68" s="292" t="str">
        <f t="shared" si="0"/>
        <v/>
      </c>
      <c r="L68" s="292" t="str">
        <f t="shared" si="1"/>
        <v/>
      </c>
      <c r="M68" s="28"/>
      <c r="N68" s="139"/>
      <c r="O68" s="141"/>
      <c r="P68" s="356" t="str">
        <f>IF(F68="", "", IF(E68="Billets de train", "", IF(E68="", "", VLOOKUP(F68,Listes!$G$37:$H$39, 2, FALSE))))</f>
        <v/>
      </c>
      <c r="Q68" s="152" t="str">
        <f t="shared" si="2"/>
        <v/>
      </c>
      <c r="R68" s="338" t="str">
        <f>IF(AND(OR(J68="KO",M68&lt;&gt;""),OR(J68="",K68="",L68="")),Listes!$A$74,IF(AND(M68="",J68&lt;&gt;""),Listes!$A$75,IF(AND(I68&lt;M68,O68=""),Listes!$A$76,IF(AND(L68&lt;K68,O68=""),Listes!$A$77,IF(AND(M68&lt;I68,N68=""),Listes!$A$78,IF(AND(S68="",OR(J68&lt;&gt;"",K68&lt;&gt;"",L68&lt;&gt;"")),Listes!$A$79,""))))))</f>
        <v/>
      </c>
      <c r="S68" s="44"/>
      <c r="T68" s="9">
        <f t="shared" si="3"/>
        <v>0</v>
      </c>
    </row>
    <row r="69" spans="1:20" ht="20.100000000000001" customHeight="1" x14ac:dyDescent="0.25">
      <c r="A69" s="133">
        <v>63</v>
      </c>
      <c r="B69" s="347" t="str">
        <f>IF('Dépenses sur frais réels'!B69="","",'Dépenses sur frais réels'!B69)</f>
        <v/>
      </c>
      <c r="C69" s="347" t="str">
        <f>IF('Dépenses sur frais réels'!C69="","",'Dépenses sur frais réels'!C69)</f>
        <v/>
      </c>
      <c r="D69" s="347" t="str">
        <f>IF('Dépenses sur frais réels'!D69="","",'Dépenses sur frais réels'!D69)</f>
        <v/>
      </c>
      <c r="E69" s="347" t="str">
        <f>IF('Dépenses sur frais réels'!E69="","",'Dépenses sur frais réels'!E69)</f>
        <v/>
      </c>
      <c r="F69" s="347" t="str">
        <f>IF('Dépenses sur frais réels'!F69="","",'Dépenses sur frais réels'!F69)</f>
        <v/>
      </c>
      <c r="G69" s="348" t="str">
        <f>IF('Dépenses sur frais réels'!G69="","",'Dépenses sur frais réels'!G69)</f>
        <v/>
      </c>
      <c r="H69" s="348" t="str">
        <f>IF('Dépenses sur frais réels'!H69="","",'Dépenses sur frais réels'!H69)</f>
        <v/>
      </c>
      <c r="I69" s="349" t="str">
        <f>IF('Dépenses sur frais réels'!I69="","",'Dépenses sur frais réels'!I69)</f>
        <v/>
      </c>
      <c r="J69" s="290"/>
      <c r="K69" s="292" t="str">
        <f t="shared" si="0"/>
        <v/>
      </c>
      <c r="L69" s="292" t="str">
        <f t="shared" si="1"/>
        <v/>
      </c>
      <c r="M69" s="28"/>
      <c r="N69" s="139"/>
      <c r="O69" s="141"/>
      <c r="P69" s="356" t="str">
        <f>IF(F69="", "", IF(E69="Billets de train", "", IF(E69="", "", VLOOKUP(F69,Listes!$G$37:$H$39, 2, FALSE))))</f>
        <v/>
      </c>
      <c r="Q69" s="152" t="str">
        <f t="shared" si="2"/>
        <v/>
      </c>
      <c r="R69" s="338" t="str">
        <f>IF(AND(OR(J69="KO",M69&lt;&gt;""),OR(J69="",K69="",L69="")),Listes!$A$74,IF(AND(M69="",J69&lt;&gt;""),Listes!$A$75,IF(AND(I69&lt;M69,O69=""),Listes!$A$76,IF(AND(L69&lt;K69,O69=""),Listes!$A$77,IF(AND(M69&lt;I69,N69=""),Listes!$A$78,IF(AND(S69="",OR(J69&lt;&gt;"",K69&lt;&gt;"",L69&lt;&gt;"")),Listes!$A$79,""))))))</f>
        <v/>
      </c>
      <c r="S69" s="44"/>
      <c r="T69" s="9">
        <f t="shared" si="3"/>
        <v>0</v>
      </c>
    </row>
    <row r="70" spans="1:20" ht="20.100000000000001" customHeight="1" x14ac:dyDescent="0.25">
      <c r="A70" s="133">
        <v>64</v>
      </c>
      <c r="B70" s="347" t="str">
        <f>IF('Dépenses sur frais réels'!B70="","",'Dépenses sur frais réels'!B70)</f>
        <v/>
      </c>
      <c r="C70" s="347" t="str">
        <f>IF('Dépenses sur frais réels'!C70="","",'Dépenses sur frais réels'!C70)</f>
        <v/>
      </c>
      <c r="D70" s="347" t="str">
        <f>IF('Dépenses sur frais réels'!D70="","",'Dépenses sur frais réels'!D70)</f>
        <v/>
      </c>
      <c r="E70" s="347" t="str">
        <f>IF('Dépenses sur frais réels'!E70="","",'Dépenses sur frais réels'!E70)</f>
        <v/>
      </c>
      <c r="F70" s="347" t="str">
        <f>IF('Dépenses sur frais réels'!F70="","",'Dépenses sur frais réels'!F70)</f>
        <v/>
      </c>
      <c r="G70" s="348" t="str">
        <f>IF('Dépenses sur frais réels'!G70="","",'Dépenses sur frais réels'!G70)</f>
        <v/>
      </c>
      <c r="H70" s="348" t="str">
        <f>IF('Dépenses sur frais réels'!H70="","",'Dépenses sur frais réels'!H70)</f>
        <v/>
      </c>
      <c r="I70" s="349" t="str">
        <f>IF('Dépenses sur frais réels'!I70="","",'Dépenses sur frais réels'!I70)</f>
        <v/>
      </c>
      <c r="J70" s="290"/>
      <c r="K70" s="292" t="str">
        <f t="shared" si="0"/>
        <v/>
      </c>
      <c r="L70" s="292" t="str">
        <f t="shared" si="1"/>
        <v/>
      </c>
      <c r="M70" s="28"/>
      <c r="N70" s="139"/>
      <c r="O70" s="141"/>
      <c r="P70" s="356" t="str">
        <f>IF(F70="", "", IF(E70="Billets de train", "", IF(E70="", "", VLOOKUP(F70,Listes!$G$37:$H$39, 2, FALSE))))</f>
        <v/>
      </c>
      <c r="Q70" s="152" t="str">
        <f t="shared" si="2"/>
        <v/>
      </c>
      <c r="R70" s="338" t="str">
        <f>IF(AND(OR(J70="KO",M70&lt;&gt;""),OR(J70="",K70="",L70="")),Listes!$A$74,IF(AND(M70="",J70&lt;&gt;""),Listes!$A$75,IF(AND(I70&lt;M70,O70=""),Listes!$A$76,IF(AND(L70&lt;K70,O70=""),Listes!$A$77,IF(AND(M70&lt;I70,N70=""),Listes!$A$78,IF(AND(S70="",OR(J70&lt;&gt;"",K70&lt;&gt;"",L70&lt;&gt;"")),Listes!$A$79,""))))))</f>
        <v/>
      </c>
      <c r="S70" s="44"/>
      <c r="T70" s="9">
        <f t="shared" si="3"/>
        <v>0</v>
      </c>
    </row>
    <row r="71" spans="1:20" ht="20.100000000000001" customHeight="1" x14ac:dyDescent="0.25">
      <c r="A71" s="133">
        <v>65</v>
      </c>
      <c r="B71" s="347" t="str">
        <f>IF('Dépenses sur frais réels'!B71="","",'Dépenses sur frais réels'!B71)</f>
        <v/>
      </c>
      <c r="C71" s="347" t="str">
        <f>IF('Dépenses sur frais réels'!C71="","",'Dépenses sur frais réels'!C71)</f>
        <v/>
      </c>
      <c r="D71" s="347" t="str">
        <f>IF('Dépenses sur frais réels'!D71="","",'Dépenses sur frais réels'!D71)</f>
        <v/>
      </c>
      <c r="E71" s="347" t="str">
        <f>IF('Dépenses sur frais réels'!E71="","",'Dépenses sur frais réels'!E71)</f>
        <v/>
      </c>
      <c r="F71" s="347" t="str">
        <f>IF('Dépenses sur frais réels'!F71="","",'Dépenses sur frais réels'!F71)</f>
        <v/>
      </c>
      <c r="G71" s="348" t="str">
        <f>IF('Dépenses sur frais réels'!G71="","",'Dépenses sur frais réels'!G71)</f>
        <v/>
      </c>
      <c r="H71" s="348" t="str">
        <f>IF('Dépenses sur frais réels'!H71="","",'Dépenses sur frais réels'!H71)</f>
        <v/>
      </c>
      <c r="I71" s="349" t="str">
        <f>IF('Dépenses sur frais réels'!I71="","",'Dépenses sur frais réels'!I71)</f>
        <v/>
      </c>
      <c r="J71" s="290"/>
      <c r="K71" s="292" t="str">
        <f t="shared" si="0"/>
        <v/>
      </c>
      <c r="L71" s="292" t="str">
        <f t="shared" si="1"/>
        <v/>
      </c>
      <c r="M71" s="28"/>
      <c r="N71" s="139"/>
      <c r="O71" s="141"/>
      <c r="P71" s="356" t="str">
        <f>IF(F71="", "", IF(E71="Billets de train", "", IF(E71="", "", VLOOKUP(F71,Listes!$G$37:$H$39, 2, FALSE))))</f>
        <v/>
      </c>
      <c r="Q71" s="152" t="str">
        <f t="shared" si="2"/>
        <v/>
      </c>
      <c r="R71" s="338" t="str">
        <f>IF(AND(OR(J71="KO",M71&lt;&gt;""),OR(J71="",K71="",L71="")),Listes!$A$74,IF(AND(M71="",J71&lt;&gt;""),Listes!$A$75,IF(AND(I71&lt;M71,O71=""),Listes!$A$76,IF(AND(L71&lt;K71,O71=""),Listes!$A$77,IF(AND(M71&lt;I71,N71=""),Listes!$A$78,IF(AND(S71="",OR(J71&lt;&gt;"",K71&lt;&gt;"",L71&lt;&gt;"")),Listes!$A$79,""))))))</f>
        <v/>
      </c>
      <c r="S71" s="44"/>
      <c r="T71" s="9">
        <f t="shared" si="3"/>
        <v>0</v>
      </c>
    </row>
    <row r="72" spans="1:20" ht="20.100000000000001" customHeight="1" x14ac:dyDescent="0.25">
      <c r="A72" s="133">
        <v>66</v>
      </c>
      <c r="B72" s="347" t="str">
        <f>IF('Dépenses sur frais réels'!B72="","",'Dépenses sur frais réels'!B72)</f>
        <v/>
      </c>
      <c r="C72" s="347" t="str">
        <f>IF('Dépenses sur frais réels'!C72="","",'Dépenses sur frais réels'!C72)</f>
        <v/>
      </c>
      <c r="D72" s="347" t="str">
        <f>IF('Dépenses sur frais réels'!D72="","",'Dépenses sur frais réels'!D72)</f>
        <v/>
      </c>
      <c r="E72" s="347" t="str">
        <f>IF('Dépenses sur frais réels'!E72="","",'Dépenses sur frais réels'!E72)</f>
        <v/>
      </c>
      <c r="F72" s="347" t="str">
        <f>IF('Dépenses sur frais réels'!F72="","",'Dépenses sur frais réels'!F72)</f>
        <v/>
      </c>
      <c r="G72" s="348" t="str">
        <f>IF('Dépenses sur frais réels'!G72="","",'Dépenses sur frais réels'!G72)</f>
        <v/>
      </c>
      <c r="H72" s="348" t="str">
        <f>IF('Dépenses sur frais réels'!H72="","",'Dépenses sur frais réels'!H72)</f>
        <v/>
      </c>
      <c r="I72" s="349" t="str">
        <f>IF('Dépenses sur frais réels'!I72="","",'Dépenses sur frais réels'!I72)</f>
        <v/>
      </c>
      <c r="J72" s="290"/>
      <c r="K72" s="292" t="str">
        <f t="shared" ref="K72:K135" si="4">IF(J72="","",IF(J72="KO","",G72))</f>
        <v/>
      </c>
      <c r="L72" s="292" t="str">
        <f t="shared" ref="L72:L135" si="5">IF(J72="","",IF(J72="KO","",H72))</f>
        <v/>
      </c>
      <c r="M72" s="28"/>
      <c r="N72" s="139"/>
      <c r="O72" s="141"/>
      <c r="P72" s="356" t="str">
        <f>IF(F72="", "", IF(E72="Billets de train", "", IF(E72="", "", VLOOKUP(F72,Listes!$G$37:$H$39, 2, FALSE))))</f>
        <v/>
      </c>
      <c r="Q72" s="152" t="str">
        <f t="shared" ref="Q72:Q135" si="6">IF(M72="", "", MIN(M72,P72))</f>
        <v/>
      </c>
      <c r="R72" s="338" t="str">
        <f>IF(AND(OR(J72="KO",M72&lt;&gt;""),OR(J72="",K72="",L72="")),Listes!$A$74,IF(AND(M72="",J72&lt;&gt;""),Listes!$A$75,IF(AND(I72&lt;M72,O72=""),Listes!$A$76,IF(AND(L72&lt;K72,O72=""),Listes!$A$77,IF(AND(M72&lt;I72,N72=""),Listes!$A$78,IF(AND(S72="",OR(J72&lt;&gt;"",K72&lt;&gt;"",L72&lt;&gt;"")),Listes!$A$79,""))))))</f>
        <v/>
      </c>
      <c r="S72" s="44"/>
      <c r="T72" s="9">
        <f t="shared" ref="T72:T135" si="7">IF(AND(B72&lt;&gt;"",S72&lt;&gt;"Oui"),1,0)</f>
        <v>0</v>
      </c>
    </row>
    <row r="73" spans="1:20" ht="20.100000000000001" customHeight="1" x14ac:dyDescent="0.25">
      <c r="A73" s="133">
        <v>67</v>
      </c>
      <c r="B73" s="347" t="str">
        <f>IF('Dépenses sur frais réels'!B73="","",'Dépenses sur frais réels'!B73)</f>
        <v/>
      </c>
      <c r="C73" s="347" t="str">
        <f>IF('Dépenses sur frais réels'!C73="","",'Dépenses sur frais réels'!C73)</f>
        <v/>
      </c>
      <c r="D73" s="347" t="str">
        <f>IF('Dépenses sur frais réels'!D73="","",'Dépenses sur frais réels'!D73)</f>
        <v/>
      </c>
      <c r="E73" s="347" t="str">
        <f>IF('Dépenses sur frais réels'!E73="","",'Dépenses sur frais réels'!E73)</f>
        <v/>
      </c>
      <c r="F73" s="347" t="str">
        <f>IF('Dépenses sur frais réels'!F73="","",'Dépenses sur frais réels'!F73)</f>
        <v/>
      </c>
      <c r="G73" s="348" t="str">
        <f>IF('Dépenses sur frais réels'!G73="","",'Dépenses sur frais réels'!G73)</f>
        <v/>
      </c>
      <c r="H73" s="348" t="str">
        <f>IF('Dépenses sur frais réels'!H73="","",'Dépenses sur frais réels'!H73)</f>
        <v/>
      </c>
      <c r="I73" s="349" t="str">
        <f>IF('Dépenses sur frais réels'!I73="","",'Dépenses sur frais réels'!I73)</f>
        <v/>
      </c>
      <c r="J73" s="290"/>
      <c r="K73" s="292" t="str">
        <f t="shared" si="4"/>
        <v/>
      </c>
      <c r="L73" s="292" t="str">
        <f t="shared" si="5"/>
        <v/>
      </c>
      <c r="M73" s="28"/>
      <c r="N73" s="139"/>
      <c r="O73" s="141"/>
      <c r="P73" s="356" t="str">
        <f>IF(F73="", "", IF(E73="Billets de train", "", IF(E73="", "", VLOOKUP(F73,Listes!$G$37:$H$39, 2, FALSE))))</f>
        <v/>
      </c>
      <c r="Q73" s="152" t="str">
        <f t="shared" si="6"/>
        <v/>
      </c>
      <c r="R73" s="338" t="str">
        <f>IF(AND(OR(J73="KO",M73&lt;&gt;""),OR(J73="",K73="",L73="")),Listes!$A$74,IF(AND(M73="",J73&lt;&gt;""),Listes!$A$75,IF(AND(I73&lt;M73,O73=""),Listes!$A$76,IF(AND(L73&lt;K73,O73=""),Listes!$A$77,IF(AND(M73&lt;I73,N73=""),Listes!$A$78,IF(AND(S73="",OR(J73&lt;&gt;"",K73&lt;&gt;"",L73&lt;&gt;"")),Listes!$A$79,""))))))</f>
        <v/>
      </c>
      <c r="S73" s="44"/>
      <c r="T73" s="9">
        <f t="shared" si="7"/>
        <v>0</v>
      </c>
    </row>
    <row r="74" spans="1:20" ht="20.100000000000001" customHeight="1" x14ac:dyDescent="0.25">
      <c r="A74" s="133">
        <v>68</v>
      </c>
      <c r="B74" s="347" t="str">
        <f>IF('Dépenses sur frais réels'!B74="","",'Dépenses sur frais réels'!B74)</f>
        <v/>
      </c>
      <c r="C74" s="347" t="str">
        <f>IF('Dépenses sur frais réels'!C74="","",'Dépenses sur frais réels'!C74)</f>
        <v/>
      </c>
      <c r="D74" s="347" t="str">
        <f>IF('Dépenses sur frais réels'!D74="","",'Dépenses sur frais réels'!D74)</f>
        <v/>
      </c>
      <c r="E74" s="347" t="str">
        <f>IF('Dépenses sur frais réels'!E74="","",'Dépenses sur frais réels'!E74)</f>
        <v/>
      </c>
      <c r="F74" s="347" t="str">
        <f>IF('Dépenses sur frais réels'!F74="","",'Dépenses sur frais réels'!F74)</f>
        <v/>
      </c>
      <c r="G74" s="348" t="str">
        <f>IF('Dépenses sur frais réels'!G74="","",'Dépenses sur frais réels'!G74)</f>
        <v/>
      </c>
      <c r="H74" s="348" t="str">
        <f>IF('Dépenses sur frais réels'!H74="","",'Dépenses sur frais réels'!H74)</f>
        <v/>
      </c>
      <c r="I74" s="349" t="str">
        <f>IF('Dépenses sur frais réels'!I74="","",'Dépenses sur frais réels'!I74)</f>
        <v/>
      </c>
      <c r="J74" s="290"/>
      <c r="K74" s="292" t="str">
        <f t="shared" si="4"/>
        <v/>
      </c>
      <c r="L74" s="292" t="str">
        <f t="shared" si="5"/>
        <v/>
      </c>
      <c r="M74" s="28"/>
      <c r="N74" s="139"/>
      <c r="O74" s="141"/>
      <c r="P74" s="356" t="str">
        <f>IF(F74="", "", IF(E74="Billets de train", "", IF(E74="", "", VLOOKUP(F74,Listes!$G$37:$H$39, 2, FALSE))))</f>
        <v/>
      </c>
      <c r="Q74" s="152" t="str">
        <f t="shared" si="6"/>
        <v/>
      </c>
      <c r="R74" s="338" t="str">
        <f>IF(AND(OR(J74="KO",M74&lt;&gt;""),OR(J74="",K74="",L74="")),Listes!$A$74,IF(AND(M74="",J74&lt;&gt;""),Listes!$A$75,IF(AND(I74&lt;M74,O74=""),Listes!$A$76,IF(AND(L74&lt;K74,O74=""),Listes!$A$77,IF(AND(M74&lt;I74,N74=""),Listes!$A$78,IF(AND(S74="",OR(J74&lt;&gt;"",K74&lt;&gt;"",L74&lt;&gt;"")),Listes!$A$79,""))))))</f>
        <v/>
      </c>
      <c r="S74" s="44"/>
      <c r="T74" s="9">
        <f t="shared" si="7"/>
        <v>0</v>
      </c>
    </row>
    <row r="75" spans="1:20" ht="20.100000000000001" customHeight="1" x14ac:dyDescent="0.25">
      <c r="A75" s="133">
        <v>69</v>
      </c>
      <c r="B75" s="347" t="str">
        <f>IF('Dépenses sur frais réels'!B75="","",'Dépenses sur frais réels'!B75)</f>
        <v/>
      </c>
      <c r="C75" s="347" t="str">
        <f>IF('Dépenses sur frais réels'!C75="","",'Dépenses sur frais réels'!C75)</f>
        <v/>
      </c>
      <c r="D75" s="347" t="str">
        <f>IF('Dépenses sur frais réels'!D75="","",'Dépenses sur frais réels'!D75)</f>
        <v/>
      </c>
      <c r="E75" s="347" t="str">
        <f>IF('Dépenses sur frais réels'!E75="","",'Dépenses sur frais réels'!E75)</f>
        <v/>
      </c>
      <c r="F75" s="347" t="str">
        <f>IF('Dépenses sur frais réels'!F75="","",'Dépenses sur frais réels'!F75)</f>
        <v/>
      </c>
      <c r="G75" s="348" t="str">
        <f>IF('Dépenses sur frais réels'!G75="","",'Dépenses sur frais réels'!G75)</f>
        <v/>
      </c>
      <c r="H75" s="348" t="str">
        <f>IF('Dépenses sur frais réels'!H75="","",'Dépenses sur frais réels'!H75)</f>
        <v/>
      </c>
      <c r="I75" s="349" t="str">
        <f>IF('Dépenses sur frais réels'!I75="","",'Dépenses sur frais réels'!I75)</f>
        <v/>
      </c>
      <c r="J75" s="290"/>
      <c r="K75" s="292" t="str">
        <f t="shared" si="4"/>
        <v/>
      </c>
      <c r="L75" s="292" t="str">
        <f t="shared" si="5"/>
        <v/>
      </c>
      <c r="M75" s="28"/>
      <c r="N75" s="139"/>
      <c r="O75" s="141"/>
      <c r="P75" s="356" t="str">
        <f>IF(F75="", "", IF(E75="Billets de train", "", IF(E75="", "", VLOOKUP(F75,Listes!$G$37:$H$39, 2, FALSE))))</f>
        <v/>
      </c>
      <c r="Q75" s="152" t="str">
        <f t="shared" si="6"/>
        <v/>
      </c>
      <c r="R75" s="338" t="str">
        <f>IF(AND(OR(J75="KO",M75&lt;&gt;""),OR(J75="",K75="",L75="")),Listes!$A$74,IF(AND(M75="",J75&lt;&gt;""),Listes!$A$75,IF(AND(I75&lt;M75,O75=""),Listes!$A$76,IF(AND(L75&lt;K75,O75=""),Listes!$A$77,IF(AND(M75&lt;I75,N75=""),Listes!$A$78,IF(AND(S75="",OR(J75&lt;&gt;"",K75&lt;&gt;"",L75&lt;&gt;"")),Listes!$A$79,""))))))</f>
        <v/>
      </c>
      <c r="S75" s="44"/>
      <c r="T75" s="9">
        <f t="shared" si="7"/>
        <v>0</v>
      </c>
    </row>
    <row r="76" spans="1:20" ht="20.100000000000001" customHeight="1" x14ac:dyDescent="0.25">
      <c r="A76" s="133">
        <v>70</v>
      </c>
      <c r="B76" s="347" t="str">
        <f>IF('Dépenses sur frais réels'!B76="","",'Dépenses sur frais réels'!B76)</f>
        <v/>
      </c>
      <c r="C76" s="347" t="str">
        <f>IF('Dépenses sur frais réels'!C76="","",'Dépenses sur frais réels'!C76)</f>
        <v/>
      </c>
      <c r="D76" s="347" t="str">
        <f>IF('Dépenses sur frais réels'!D76="","",'Dépenses sur frais réels'!D76)</f>
        <v/>
      </c>
      <c r="E76" s="347" t="str">
        <f>IF('Dépenses sur frais réels'!E76="","",'Dépenses sur frais réels'!E76)</f>
        <v/>
      </c>
      <c r="F76" s="347" t="str">
        <f>IF('Dépenses sur frais réels'!F76="","",'Dépenses sur frais réels'!F76)</f>
        <v/>
      </c>
      <c r="G76" s="348" t="str">
        <f>IF('Dépenses sur frais réels'!G76="","",'Dépenses sur frais réels'!G76)</f>
        <v/>
      </c>
      <c r="H76" s="348" t="str">
        <f>IF('Dépenses sur frais réels'!H76="","",'Dépenses sur frais réels'!H76)</f>
        <v/>
      </c>
      <c r="I76" s="349" t="str">
        <f>IF('Dépenses sur frais réels'!I76="","",'Dépenses sur frais réels'!I76)</f>
        <v/>
      </c>
      <c r="J76" s="290"/>
      <c r="K76" s="292" t="str">
        <f t="shared" si="4"/>
        <v/>
      </c>
      <c r="L76" s="292" t="str">
        <f t="shared" si="5"/>
        <v/>
      </c>
      <c r="M76" s="28"/>
      <c r="N76" s="139"/>
      <c r="O76" s="141"/>
      <c r="P76" s="356" t="str">
        <f>IF(F76="", "", IF(E76="Billets de train", "", IF(E76="", "", VLOOKUP(F76,Listes!$G$37:$H$39, 2, FALSE))))</f>
        <v/>
      </c>
      <c r="Q76" s="152" t="str">
        <f t="shared" si="6"/>
        <v/>
      </c>
      <c r="R76" s="338" t="str">
        <f>IF(AND(OR(J76="KO",M76&lt;&gt;""),OR(J76="",K76="",L76="")),Listes!$A$74,IF(AND(M76="",J76&lt;&gt;""),Listes!$A$75,IF(AND(I76&lt;M76,O76=""),Listes!$A$76,IF(AND(L76&lt;K76,O76=""),Listes!$A$77,IF(AND(M76&lt;I76,N76=""),Listes!$A$78,IF(AND(S76="",OR(J76&lt;&gt;"",K76&lt;&gt;"",L76&lt;&gt;"")),Listes!$A$79,""))))))</f>
        <v/>
      </c>
      <c r="S76" s="44"/>
      <c r="T76" s="9">
        <f t="shared" si="7"/>
        <v>0</v>
      </c>
    </row>
    <row r="77" spans="1:20" ht="20.100000000000001" customHeight="1" x14ac:dyDescent="0.25">
      <c r="A77" s="133">
        <v>71</v>
      </c>
      <c r="B77" s="347" t="str">
        <f>IF('Dépenses sur frais réels'!B77="","",'Dépenses sur frais réels'!B77)</f>
        <v/>
      </c>
      <c r="C77" s="347" t="str">
        <f>IF('Dépenses sur frais réels'!C77="","",'Dépenses sur frais réels'!C77)</f>
        <v/>
      </c>
      <c r="D77" s="347" t="str">
        <f>IF('Dépenses sur frais réels'!D77="","",'Dépenses sur frais réels'!D77)</f>
        <v/>
      </c>
      <c r="E77" s="347" t="str">
        <f>IF('Dépenses sur frais réels'!E77="","",'Dépenses sur frais réels'!E77)</f>
        <v/>
      </c>
      <c r="F77" s="347" t="str">
        <f>IF('Dépenses sur frais réels'!F77="","",'Dépenses sur frais réels'!F77)</f>
        <v/>
      </c>
      <c r="G77" s="348" t="str">
        <f>IF('Dépenses sur frais réels'!G77="","",'Dépenses sur frais réels'!G77)</f>
        <v/>
      </c>
      <c r="H77" s="348" t="str">
        <f>IF('Dépenses sur frais réels'!H77="","",'Dépenses sur frais réels'!H77)</f>
        <v/>
      </c>
      <c r="I77" s="349" t="str">
        <f>IF('Dépenses sur frais réels'!I77="","",'Dépenses sur frais réels'!I77)</f>
        <v/>
      </c>
      <c r="J77" s="290"/>
      <c r="K77" s="292" t="str">
        <f t="shared" si="4"/>
        <v/>
      </c>
      <c r="L77" s="292" t="str">
        <f t="shared" si="5"/>
        <v/>
      </c>
      <c r="M77" s="28"/>
      <c r="N77" s="139"/>
      <c r="O77" s="141"/>
      <c r="P77" s="356" t="str">
        <f>IF(F77="", "", IF(E77="Billets de train", "", IF(E77="", "", VLOOKUP(F77,Listes!$G$37:$H$39, 2, FALSE))))</f>
        <v/>
      </c>
      <c r="Q77" s="152" t="str">
        <f t="shared" si="6"/>
        <v/>
      </c>
      <c r="R77" s="338" t="str">
        <f>IF(AND(OR(J77="KO",M77&lt;&gt;""),OR(J77="",K77="",L77="")),Listes!$A$74,IF(AND(M77="",J77&lt;&gt;""),Listes!$A$75,IF(AND(I77&lt;M77,O77=""),Listes!$A$76,IF(AND(L77&lt;K77,O77=""),Listes!$A$77,IF(AND(M77&lt;I77,N77=""),Listes!$A$78,IF(AND(S77="",OR(J77&lt;&gt;"",K77&lt;&gt;"",L77&lt;&gt;"")),Listes!$A$79,""))))))</f>
        <v/>
      </c>
      <c r="S77" s="44"/>
      <c r="T77" s="9">
        <f t="shared" si="7"/>
        <v>0</v>
      </c>
    </row>
    <row r="78" spans="1:20" ht="20.100000000000001" customHeight="1" x14ac:dyDescent="0.25">
      <c r="A78" s="133">
        <v>72</v>
      </c>
      <c r="B78" s="347" t="str">
        <f>IF('Dépenses sur frais réels'!B78="","",'Dépenses sur frais réels'!B78)</f>
        <v/>
      </c>
      <c r="C78" s="347" t="str">
        <f>IF('Dépenses sur frais réels'!C78="","",'Dépenses sur frais réels'!C78)</f>
        <v/>
      </c>
      <c r="D78" s="347" t="str">
        <f>IF('Dépenses sur frais réels'!D78="","",'Dépenses sur frais réels'!D78)</f>
        <v/>
      </c>
      <c r="E78" s="347" t="str">
        <f>IF('Dépenses sur frais réels'!E78="","",'Dépenses sur frais réels'!E78)</f>
        <v/>
      </c>
      <c r="F78" s="347" t="str">
        <f>IF('Dépenses sur frais réels'!F78="","",'Dépenses sur frais réels'!F78)</f>
        <v/>
      </c>
      <c r="G78" s="348" t="str">
        <f>IF('Dépenses sur frais réels'!G78="","",'Dépenses sur frais réels'!G78)</f>
        <v/>
      </c>
      <c r="H78" s="348" t="str">
        <f>IF('Dépenses sur frais réels'!H78="","",'Dépenses sur frais réels'!H78)</f>
        <v/>
      </c>
      <c r="I78" s="349" t="str">
        <f>IF('Dépenses sur frais réels'!I78="","",'Dépenses sur frais réels'!I78)</f>
        <v/>
      </c>
      <c r="J78" s="290"/>
      <c r="K78" s="292" t="str">
        <f t="shared" si="4"/>
        <v/>
      </c>
      <c r="L78" s="292" t="str">
        <f t="shared" si="5"/>
        <v/>
      </c>
      <c r="M78" s="28"/>
      <c r="N78" s="139"/>
      <c r="O78" s="141"/>
      <c r="P78" s="356" t="str">
        <f>IF(F78="", "", IF(E78="Billets de train", "", IF(E78="", "", VLOOKUP(F78,Listes!$G$37:$H$39, 2, FALSE))))</f>
        <v/>
      </c>
      <c r="Q78" s="152" t="str">
        <f t="shared" si="6"/>
        <v/>
      </c>
      <c r="R78" s="338" t="str">
        <f>IF(AND(OR(J78="KO",M78&lt;&gt;""),OR(J78="",K78="",L78="")),Listes!$A$74,IF(AND(M78="",J78&lt;&gt;""),Listes!$A$75,IF(AND(I78&lt;M78,O78=""),Listes!$A$76,IF(AND(L78&lt;K78,O78=""),Listes!$A$77,IF(AND(M78&lt;I78,N78=""),Listes!$A$78,IF(AND(S78="",OR(J78&lt;&gt;"",K78&lt;&gt;"",L78&lt;&gt;"")),Listes!$A$79,""))))))</f>
        <v/>
      </c>
      <c r="S78" s="44"/>
      <c r="T78" s="9">
        <f t="shared" si="7"/>
        <v>0</v>
      </c>
    </row>
    <row r="79" spans="1:20" ht="20.100000000000001" customHeight="1" x14ac:dyDescent="0.25">
      <c r="A79" s="133">
        <v>73</v>
      </c>
      <c r="B79" s="347" t="str">
        <f>IF('Dépenses sur frais réels'!B79="","",'Dépenses sur frais réels'!B79)</f>
        <v/>
      </c>
      <c r="C79" s="347" t="str">
        <f>IF('Dépenses sur frais réels'!C79="","",'Dépenses sur frais réels'!C79)</f>
        <v/>
      </c>
      <c r="D79" s="347" t="str">
        <f>IF('Dépenses sur frais réels'!D79="","",'Dépenses sur frais réels'!D79)</f>
        <v/>
      </c>
      <c r="E79" s="347" t="str">
        <f>IF('Dépenses sur frais réels'!E79="","",'Dépenses sur frais réels'!E79)</f>
        <v/>
      </c>
      <c r="F79" s="347" t="str">
        <f>IF('Dépenses sur frais réels'!F79="","",'Dépenses sur frais réels'!F79)</f>
        <v/>
      </c>
      <c r="G79" s="348" t="str">
        <f>IF('Dépenses sur frais réels'!G79="","",'Dépenses sur frais réels'!G79)</f>
        <v/>
      </c>
      <c r="H79" s="348" t="str">
        <f>IF('Dépenses sur frais réels'!H79="","",'Dépenses sur frais réels'!H79)</f>
        <v/>
      </c>
      <c r="I79" s="349" t="str">
        <f>IF('Dépenses sur frais réels'!I79="","",'Dépenses sur frais réels'!I79)</f>
        <v/>
      </c>
      <c r="J79" s="290"/>
      <c r="K79" s="292" t="str">
        <f t="shared" si="4"/>
        <v/>
      </c>
      <c r="L79" s="292" t="str">
        <f t="shared" si="5"/>
        <v/>
      </c>
      <c r="M79" s="28"/>
      <c r="N79" s="139"/>
      <c r="O79" s="141"/>
      <c r="P79" s="356" t="str">
        <f>IF(F79="", "", IF(E79="Billets de train", "", IF(E79="", "", VLOOKUP(F79,Listes!$G$37:$H$39, 2, FALSE))))</f>
        <v/>
      </c>
      <c r="Q79" s="152" t="str">
        <f t="shared" si="6"/>
        <v/>
      </c>
      <c r="R79" s="338" t="str">
        <f>IF(AND(OR(J79="KO",M79&lt;&gt;""),OR(J79="",K79="",L79="")),Listes!$A$74,IF(AND(M79="",J79&lt;&gt;""),Listes!$A$75,IF(AND(I79&lt;M79,O79=""),Listes!$A$76,IF(AND(L79&lt;K79,O79=""),Listes!$A$77,IF(AND(M79&lt;I79,N79=""),Listes!$A$78,IF(AND(S79="",OR(J79&lt;&gt;"",K79&lt;&gt;"",L79&lt;&gt;"")),Listes!$A$79,""))))))</f>
        <v/>
      </c>
      <c r="S79" s="44"/>
      <c r="T79" s="9">
        <f t="shared" si="7"/>
        <v>0</v>
      </c>
    </row>
    <row r="80" spans="1:20" ht="20.100000000000001" customHeight="1" x14ac:dyDescent="0.25">
      <c r="A80" s="133">
        <v>74</v>
      </c>
      <c r="B80" s="347" t="str">
        <f>IF('Dépenses sur frais réels'!B80="","",'Dépenses sur frais réels'!B80)</f>
        <v/>
      </c>
      <c r="C80" s="347" t="str">
        <f>IF('Dépenses sur frais réels'!C80="","",'Dépenses sur frais réels'!C80)</f>
        <v/>
      </c>
      <c r="D80" s="347" t="str">
        <f>IF('Dépenses sur frais réels'!D80="","",'Dépenses sur frais réels'!D80)</f>
        <v/>
      </c>
      <c r="E80" s="347" t="str">
        <f>IF('Dépenses sur frais réels'!E80="","",'Dépenses sur frais réels'!E80)</f>
        <v/>
      </c>
      <c r="F80" s="347" t="str">
        <f>IF('Dépenses sur frais réels'!F80="","",'Dépenses sur frais réels'!F80)</f>
        <v/>
      </c>
      <c r="G80" s="348" t="str">
        <f>IF('Dépenses sur frais réels'!G80="","",'Dépenses sur frais réels'!G80)</f>
        <v/>
      </c>
      <c r="H80" s="348" t="str">
        <f>IF('Dépenses sur frais réels'!H80="","",'Dépenses sur frais réels'!H80)</f>
        <v/>
      </c>
      <c r="I80" s="349" t="str">
        <f>IF('Dépenses sur frais réels'!I80="","",'Dépenses sur frais réels'!I80)</f>
        <v/>
      </c>
      <c r="J80" s="290"/>
      <c r="K80" s="292" t="str">
        <f t="shared" si="4"/>
        <v/>
      </c>
      <c r="L80" s="292" t="str">
        <f t="shared" si="5"/>
        <v/>
      </c>
      <c r="M80" s="28"/>
      <c r="N80" s="139"/>
      <c r="O80" s="141"/>
      <c r="P80" s="356" t="str">
        <f>IF(F80="", "", IF(E80="Billets de train", "", IF(E80="", "", VLOOKUP(F80,Listes!$G$37:$H$39, 2, FALSE))))</f>
        <v/>
      </c>
      <c r="Q80" s="152" t="str">
        <f t="shared" si="6"/>
        <v/>
      </c>
      <c r="R80" s="338" t="str">
        <f>IF(AND(OR(J80="KO",M80&lt;&gt;""),OR(J80="",K80="",L80="")),Listes!$A$74,IF(AND(M80="",J80&lt;&gt;""),Listes!$A$75,IF(AND(I80&lt;M80,O80=""),Listes!$A$76,IF(AND(L80&lt;K80,O80=""),Listes!$A$77,IF(AND(M80&lt;I80,N80=""),Listes!$A$78,IF(AND(S80="",OR(J80&lt;&gt;"",K80&lt;&gt;"",L80&lt;&gt;"")),Listes!$A$79,""))))))</f>
        <v/>
      </c>
      <c r="S80" s="44"/>
      <c r="T80" s="9">
        <f t="shared" si="7"/>
        <v>0</v>
      </c>
    </row>
    <row r="81" spans="1:20" ht="20.100000000000001" customHeight="1" x14ac:dyDescent="0.25">
      <c r="A81" s="133">
        <v>75</v>
      </c>
      <c r="B81" s="347" t="str">
        <f>IF('Dépenses sur frais réels'!B81="","",'Dépenses sur frais réels'!B81)</f>
        <v/>
      </c>
      <c r="C81" s="347" t="str">
        <f>IF('Dépenses sur frais réels'!C81="","",'Dépenses sur frais réels'!C81)</f>
        <v/>
      </c>
      <c r="D81" s="347" t="str">
        <f>IF('Dépenses sur frais réels'!D81="","",'Dépenses sur frais réels'!D81)</f>
        <v/>
      </c>
      <c r="E81" s="347" t="str">
        <f>IF('Dépenses sur frais réels'!E81="","",'Dépenses sur frais réels'!E81)</f>
        <v/>
      </c>
      <c r="F81" s="347" t="str">
        <f>IF('Dépenses sur frais réels'!F81="","",'Dépenses sur frais réels'!F81)</f>
        <v/>
      </c>
      <c r="G81" s="348" t="str">
        <f>IF('Dépenses sur frais réels'!G81="","",'Dépenses sur frais réels'!G81)</f>
        <v/>
      </c>
      <c r="H81" s="348" t="str">
        <f>IF('Dépenses sur frais réels'!H81="","",'Dépenses sur frais réels'!H81)</f>
        <v/>
      </c>
      <c r="I81" s="349" t="str">
        <f>IF('Dépenses sur frais réels'!I81="","",'Dépenses sur frais réels'!I81)</f>
        <v/>
      </c>
      <c r="J81" s="290"/>
      <c r="K81" s="292" t="str">
        <f t="shared" si="4"/>
        <v/>
      </c>
      <c r="L81" s="292" t="str">
        <f t="shared" si="5"/>
        <v/>
      </c>
      <c r="M81" s="28"/>
      <c r="N81" s="139"/>
      <c r="O81" s="141"/>
      <c r="P81" s="356" t="str">
        <f>IF(F81="", "", IF(E81="Billets de train", "", IF(E81="", "", VLOOKUP(F81,Listes!$G$37:$H$39, 2, FALSE))))</f>
        <v/>
      </c>
      <c r="Q81" s="152" t="str">
        <f t="shared" si="6"/>
        <v/>
      </c>
      <c r="R81" s="338" t="str">
        <f>IF(AND(OR(J81="KO",M81&lt;&gt;""),OR(J81="",K81="",L81="")),Listes!$A$74,IF(AND(M81="",J81&lt;&gt;""),Listes!$A$75,IF(AND(I81&lt;M81,O81=""),Listes!$A$76,IF(AND(L81&lt;K81,O81=""),Listes!$A$77,IF(AND(M81&lt;I81,N81=""),Listes!$A$78,IF(AND(S81="",OR(J81&lt;&gt;"",K81&lt;&gt;"",L81&lt;&gt;"")),Listes!$A$79,""))))))</f>
        <v/>
      </c>
      <c r="S81" s="44"/>
      <c r="T81" s="9">
        <f t="shared" si="7"/>
        <v>0</v>
      </c>
    </row>
    <row r="82" spans="1:20" ht="20.100000000000001" customHeight="1" x14ac:dyDescent="0.25">
      <c r="A82" s="133">
        <v>76</v>
      </c>
      <c r="B82" s="347" t="str">
        <f>IF('Dépenses sur frais réels'!B82="","",'Dépenses sur frais réels'!B82)</f>
        <v/>
      </c>
      <c r="C82" s="347" t="str">
        <f>IF('Dépenses sur frais réels'!C82="","",'Dépenses sur frais réels'!C82)</f>
        <v/>
      </c>
      <c r="D82" s="347" t="str">
        <f>IF('Dépenses sur frais réels'!D82="","",'Dépenses sur frais réels'!D82)</f>
        <v/>
      </c>
      <c r="E82" s="347" t="str">
        <f>IF('Dépenses sur frais réels'!E82="","",'Dépenses sur frais réels'!E82)</f>
        <v/>
      </c>
      <c r="F82" s="347" t="str">
        <f>IF('Dépenses sur frais réels'!F82="","",'Dépenses sur frais réels'!F82)</f>
        <v/>
      </c>
      <c r="G82" s="348" t="str">
        <f>IF('Dépenses sur frais réels'!G82="","",'Dépenses sur frais réels'!G82)</f>
        <v/>
      </c>
      <c r="H82" s="348" t="str">
        <f>IF('Dépenses sur frais réels'!H82="","",'Dépenses sur frais réels'!H82)</f>
        <v/>
      </c>
      <c r="I82" s="349" t="str">
        <f>IF('Dépenses sur frais réels'!I82="","",'Dépenses sur frais réels'!I82)</f>
        <v/>
      </c>
      <c r="J82" s="290"/>
      <c r="K82" s="292" t="str">
        <f t="shared" si="4"/>
        <v/>
      </c>
      <c r="L82" s="292" t="str">
        <f t="shared" si="5"/>
        <v/>
      </c>
      <c r="M82" s="28"/>
      <c r="N82" s="139"/>
      <c r="O82" s="141"/>
      <c r="P82" s="356" t="str">
        <f>IF(F82="", "", IF(E82="Billets de train", "", IF(E82="", "", VLOOKUP(F82,Listes!$G$37:$H$39, 2, FALSE))))</f>
        <v/>
      </c>
      <c r="Q82" s="152" t="str">
        <f t="shared" si="6"/>
        <v/>
      </c>
      <c r="R82" s="338" t="str">
        <f>IF(AND(OR(J82="KO",M82&lt;&gt;""),OR(J82="",K82="",L82="")),Listes!$A$74,IF(AND(M82="",J82&lt;&gt;""),Listes!$A$75,IF(AND(I82&lt;M82,O82=""),Listes!$A$76,IF(AND(L82&lt;K82,O82=""),Listes!$A$77,IF(AND(M82&lt;I82,N82=""),Listes!$A$78,IF(AND(S82="",OR(J82&lt;&gt;"",K82&lt;&gt;"",L82&lt;&gt;"")),Listes!$A$79,""))))))</f>
        <v/>
      </c>
      <c r="S82" s="44"/>
      <c r="T82" s="9">
        <f t="shared" si="7"/>
        <v>0</v>
      </c>
    </row>
    <row r="83" spans="1:20" ht="20.100000000000001" customHeight="1" x14ac:dyDescent="0.25">
      <c r="A83" s="133">
        <v>77</v>
      </c>
      <c r="B83" s="347" t="str">
        <f>IF('Dépenses sur frais réels'!B83="","",'Dépenses sur frais réels'!B83)</f>
        <v/>
      </c>
      <c r="C83" s="347" t="str">
        <f>IF('Dépenses sur frais réels'!C83="","",'Dépenses sur frais réels'!C83)</f>
        <v/>
      </c>
      <c r="D83" s="347" t="str">
        <f>IF('Dépenses sur frais réels'!D83="","",'Dépenses sur frais réels'!D83)</f>
        <v/>
      </c>
      <c r="E83" s="347" t="str">
        <f>IF('Dépenses sur frais réels'!E83="","",'Dépenses sur frais réels'!E83)</f>
        <v/>
      </c>
      <c r="F83" s="347" t="str">
        <f>IF('Dépenses sur frais réels'!F83="","",'Dépenses sur frais réels'!F83)</f>
        <v/>
      </c>
      <c r="G83" s="348" t="str">
        <f>IF('Dépenses sur frais réels'!G83="","",'Dépenses sur frais réels'!G83)</f>
        <v/>
      </c>
      <c r="H83" s="348" t="str">
        <f>IF('Dépenses sur frais réels'!H83="","",'Dépenses sur frais réels'!H83)</f>
        <v/>
      </c>
      <c r="I83" s="349" t="str">
        <f>IF('Dépenses sur frais réels'!I83="","",'Dépenses sur frais réels'!I83)</f>
        <v/>
      </c>
      <c r="J83" s="290"/>
      <c r="K83" s="292" t="str">
        <f t="shared" si="4"/>
        <v/>
      </c>
      <c r="L83" s="292" t="str">
        <f t="shared" si="5"/>
        <v/>
      </c>
      <c r="M83" s="28"/>
      <c r="N83" s="139"/>
      <c r="O83" s="141"/>
      <c r="P83" s="356" t="str">
        <f>IF(F83="", "", IF(E83="Billets de train", "", IF(E83="", "", VLOOKUP(F83,Listes!$G$37:$H$39, 2, FALSE))))</f>
        <v/>
      </c>
      <c r="Q83" s="152" t="str">
        <f t="shared" si="6"/>
        <v/>
      </c>
      <c r="R83" s="338" t="str">
        <f>IF(AND(OR(J83="KO",M83&lt;&gt;""),OR(J83="",K83="",L83="")),Listes!$A$74,IF(AND(M83="",J83&lt;&gt;""),Listes!$A$75,IF(AND(I83&lt;M83,O83=""),Listes!$A$76,IF(AND(L83&lt;K83,O83=""),Listes!$A$77,IF(AND(M83&lt;I83,N83=""),Listes!$A$78,IF(AND(S83="",OR(J83&lt;&gt;"",K83&lt;&gt;"",L83&lt;&gt;"")),Listes!$A$79,""))))))</f>
        <v/>
      </c>
      <c r="S83" s="44"/>
      <c r="T83" s="9">
        <f t="shared" si="7"/>
        <v>0</v>
      </c>
    </row>
    <row r="84" spans="1:20" ht="20.100000000000001" customHeight="1" x14ac:dyDescent="0.25">
      <c r="A84" s="133">
        <v>78</v>
      </c>
      <c r="B84" s="347" t="str">
        <f>IF('Dépenses sur frais réels'!B84="","",'Dépenses sur frais réels'!B84)</f>
        <v/>
      </c>
      <c r="C84" s="347" t="str">
        <f>IF('Dépenses sur frais réels'!C84="","",'Dépenses sur frais réels'!C84)</f>
        <v/>
      </c>
      <c r="D84" s="347" t="str">
        <f>IF('Dépenses sur frais réels'!D84="","",'Dépenses sur frais réels'!D84)</f>
        <v/>
      </c>
      <c r="E84" s="347" t="str">
        <f>IF('Dépenses sur frais réels'!E84="","",'Dépenses sur frais réels'!E84)</f>
        <v/>
      </c>
      <c r="F84" s="347" t="str">
        <f>IF('Dépenses sur frais réels'!F84="","",'Dépenses sur frais réels'!F84)</f>
        <v/>
      </c>
      <c r="G84" s="348" t="str">
        <f>IF('Dépenses sur frais réels'!G84="","",'Dépenses sur frais réels'!G84)</f>
        <v/>
      </c>
      <c r="H84" s="348" t="str">
        <f>IF('Dépenses sur frais réels'!H84="","",'Dépenses sur frais réels'!H84)</f>
        <v/>
      </c>
      <c r="I84" s="349" t="str">
        <f>IF('Dépenses sur frais réels'!I84="","",'Dépenses sur frais réels'!I84)</f>
        <v/>
      </c>
      <c r="J84" s="290"/>
      <c r="K84" s="292" t="str">
        <f t="shared" si="4"/>
        <v/>
      </c>
      <c r="L84" s="292" t="str">
        <f t="shared" si="5"/>
        <v/>
      </c>
      <c r="M84" s="28"/>
      <c r="N84" s="139"/>
      <c r="O84" s="141"/>
      <c r="P84" s="356" t="str">
        <f>IF(F84="", "", IF(E84="Billets de train", "", IF(E84="", "", VLOOKUP(F84,Listes!$G$37:$H$39, 2, FALSE))))</f>
        <v/>
      </c>
      <c r="Q84" s="152" t="str">
        <f t="shared" si="6"/>
        <v/>
      </c>
      <c r="R84" s="338" t="str">
        <f>IF(AND(OR(J84="KO",M84&lt;&gt;""),OR(J84="",K84="",L84="")),Listes!$A$74,IF(AND(M84="",J84&lt;&gt;""),Listes!$A$75,IF(AND(I84&lt;M84,O84=""),Listes!$A$76,IF(AND(L84&lt;K84,O84=""),Listes!$A$77,IF(AND(M84&lt;I84,N84=""),Listes!$A$78,IF(AND(S84="",OR(J84&lt;&gt;"",K84&lt;&gt;"",L84&lt;&gt;"")),Listes!$A$79,""))))))</f>
        <v/>
      </c>
      <c r="S84" s="44"/>
      <c r="T84" s="9">
        <f t="shared" si="7"/>
        <v>0</v>
      </c>
    </row>
    <row r="85" spans="1:20" ht="20.100000000000001" customHeight="1" x14ac:dyDescent="0.25">
      <c r="A85" s="133">
        <v>79</v>
      </c>
      <c r="B85" s="347" t="str">
        <f>IF('Dépenses sur frais réels'!B85="","",'Dépenses sur frais réels'!B85)</f>
        <v/>
      </c>
      <c r="C85" s="347" t="str">
        <f>IF('Dépenses sur frais réels'!C85="","",'Dépenses sur frais réels'!C85)</f>
        <v/>
      </c>
      <c r="D85" s="347" t="str">
        <f>IF('Dépenses sur frais réels'!D85="","",'Dépenses sur frais réels'!D85)</f>
        <v/>
      </c>
      <c r="E85" s="347" t="str">
        <f>IF('Dépenses sur frais réels'!E85="","",'Dépenses sur frais réels'!E85)</f>
        <v/>
      </c>
      <c r="F85" s="347" t="str">
        <f>IF('Dépenses sur frais réels'!F85="","",'Dépenses sur frais réels'!F85)</f>
        <v/>
      </c>
      <c r="G85" s="348" t="str">
        <f>IF('Dépenses sur frais réels'!G85="","",'Dépenses sur frais réels'!G85)</f>
        <v/>
      </c>
      <c r="H85" s="348" t="str">
        <f>IF('Dépenses sur frais réels'!H85="","",'Dépenses sur frais réels'!H85)</f>
        <v/>
      </c>
      <c r="I85" s="349" t="str">
        <f>IF('Dépenses sur frais réels'!I85="","",'Dépenses sur frais réels'!I85)</f>
        <v/>
      </c>
      <c r="J85" s="290"/>
      <c r="K85" s="292" t="str">
        <f t="shared" si="4"/>
        <v/>
      </c>
      <c r="L85" s="292" t="str">
        <f t="shared" si="5"/>
        <v/>
      </c>
      <c r="M85" s="28"/>
      <c r="N85" s="139"/>
      <c r="O85" s="141"/>
      <c r="P85" s="356" t="str">
        <f>IF(F85="", "", IF(E85="Billets de train", "", IF(E85="", "", VLOOKUP(F85,Listes!$G$37:$H$39, 2, FALSE))))</f>
        <v/>
      </c>
      <c r="Q85" s="152" t="str">
        <f t="shared" si="6"/>
        <v/>
      </c>
      <c r="R85" s="338" t="str">
        <f>IF(AND(OR(J85="KO",M85&lt;&gt;""),OR(J85="",K85="",L85="")),Listes!$A$74,IF(AND(M85="",J85&lt;&gt;""),Listes!$A$75,IF(AND(I85&lt;M85,O85=""),Listes!$A$76,IF(AND(L85&lt;K85,O85=""),Listes!$A$77,IF(AND(M85&lt;I85,N85=""),Listes!$A$78,IF(AND(S85="",OR(J85&lt;&gt;"",K85&lt;&gt;"",L85&lt;&gt;"")),Listes!$A$79,""))))))</f>
        <v/>
      </c>
      <c r="S85" s="44"/>
      <c r="T85" s="9">
        <f t="shared" si="7"/>
        <v>0</v>
      </c>
    </row>
    <row r="86" spans="1:20" ht="20.100000000000001" customHeight="1" x14ac:dyDescent="0.25">
      <c r="A86" s="133">
        <v>80</v>
      </c>
      <c r="B86" s="347" t="str">
        <f>IF('Dépenses sur frais réels'!B86="","",'Dépenses sur frais réels'!B86)</f>
        <v/>
      </c>
      <c r="C86" s="347" t="str">
        <f>IF('Dépenses sur frais réels'!C86="","",'Dépenses sur frais réels'!C86)</f>
        <v/>
      </c>
      <c r="D86" s="347" t="str">
        <f>IF('Dépenses sur frais réels'!D86="","",'Dépenses sur frais réels'!D86)</f>
        <v/>
      </c>
      <c r="E86" s="347" t="str">
        <f>IF('Dépenses sur frais réels'!E86="","",'Dépenses sur frais réels'!E86)</f>
        <v/>
      </c>
      <c r="F86" s="347" t="str">
        <f>IF('Dépenses sur frais réels'!F86="","",'Dépenses sur frais réels'!F86)</f>
        <v/>
      </c>
      <c r="G86" s="348" t="str">
        <f>IF('Dépenses sur frais réels'!G86="","",'Dépenses sur frais réels'!G86)</f>
        <v/>
      </c>
      <c r="H86" s="348" t="str">
        <f>IF('Dépenses sur frais réels'!H86="","",'Dépenses sur frais réels'!H86)</f>
        <v/>
      </c>
      <c r="I86" s="349" t="str">
        <f>IF('Dépenses sur frais réels'!I86="","",'Dépenses sur frais réels'!I86)</f>
        <v/>
      </c>
      <c r="J86" s="290"/>
      <c r="K86" s="292" t="str">
        <f t="shared" si="4"/>
        <v/>
      </c>
      <c r="L86" s="292" t="str">
        <f t="shared" si="5"/>
        <v/>
      </c>
      <c r="M86" s="28"/>
      <c r="N86" s="139"/>
      <c r="O86" s="141"/>
      <c r="P86" s="356" t="str">
        <f>IF(F86="", "", IF(E86="Billets de train", "", IF(E86="", "", VLOOKUP(F86,Listes!$G$37:$H$39, 2, FALSE))))</f>
        <v/>
      </c>
      <c r="Q86" s="152" t="str">
        <f t="shared" si="6"/>
        <v/>
      </c>
      <c r="R86" s="338" t="str">
        <f>IF(AND(OR(J86="KO",M86&lt;&gt;""),OR(J86="",K86="",L86="")),Listes!$A$74,IF(AND(M86="",J86&lt;&gt;""),Listes!$A$75,IF(AND(I86&lt;M86,O86=""),Listes!$A$76,IF(AND(L86&lt;K86,O86=""),Listes!$A$77,IF(AND(M86&lt;I86,N86=""),Listes!$A$78,IF(AND(S86="",OR(J86&lt;&gt;"",K86&lt;&gt;"",L86&lt;&gt;"")),Listes!$A$79,""))))))</f>
        <v/>
      </c>
      <c r="S86" s="44"/>
      <c r="T86" s="9">
        <f t="shared" si="7"/>
        <v>0</v>
      </c>
    </row>
    <row r="87" spans="1:20" ht="20.100000000000001" customHeight="1" x14ac:dyDescent="0.25">
      <c r="A87" s="133">
        <v>81</v>
      </c>
      <c r="B87" s="347" t="str">
        <f>IF('Dépenses sur frais réels'!B87="","",'Dépenses sur frais réels'!B87)</f>
        <v/>
      </c>
      <c r="C87" s="347" t="str">
        <f>IF('Dépenses sur frais réels'!C87="","",'Dépenses sur frais réels'!C87)</f>
        <v/>
      </c>
      <c r="D87" s="347" t="str">
        <f>IF('Dépenses sur frais réels'!D87="","",'Dépenses sur frais réels'!D87)</f>
        <v/>
      </c>
      <c r="E87" s="347" t="str">
        <f>IF('Dépenses sur frais réels'!E87="","",'Dépenses sur frais réels'!E87)</f>
        <v/>
      </c>
      <c r="F87" s="347" t="str">
        <f>IF('Dépenses sur frais réels'!F87="","",'Dépenses sur frais réels'!F87)</f>
        <v/>
      </c>
      <c r="G87" s="348" t="str">
        <f>IF('Dépenses sur frais réels'!G87="","",'Dépenses sur frais réels'!G87)</f>
        <v/>
      </c>
      <c r="H87" s="348" t="str">
        <f>IF('Dépenses sur frais réels'!H87="","",'Dépenses sur frais réels'!H87)</f>
        <v/>
      </c>
      <c r="I87" s="349" t="str">
        <f>IF('Dépenses sur frais réels'!I87="","",'Dépenses sur frais réels'!I87)</f>
        <v/>
      </c>
      <c r="J87" s="290"/>
      <c r="K87" s="292" t="str">
        <f t="shared" si="4"/>
        <v/>
      </c>
      <c r="L87" s="292" t="str">
        <f t="shared" si="5"/>
        <v/>
      </c>
      <c r="M87" s="28"/>
      <c r="N87" s="139"/>
      <c r="O87" s="141"/>
      <c r="P87" s="356" t="str">
        <f>IF(F87="", "", IF(E87="Billets de train", "", IF(E87="", "", VLOOKUP(F87,Listes!$G$37:$H$39, 2, FALSE))))</f>
        <v/>
      </c>
      <c r="Q87" s="152" t="str">
        <f t="shared" si="6"/>
        <v/>
      </c>
      <c r="R87" s="338" t="str">
        <f>IF(AND(OR(J87="KO",M87&lt;&gt;""),OR(J87="",K87="",L87="")),Listes!$A$74,IF(AND(M87="",J87&lt;&gt;""),Listes!$A$75,IF(AND(I87&lt;M87,O87=""),Listes!$A$76,IF(AND(L87&lt;K87,O87=""),Listes!$A$77,IF(AND(M87&lt;I87,N87=""),Listes!$A$78,IF(AND(S87="",OR(J87&lt;&gt;"",K87&lt;&gt;"",L87&lt;&gt;"")),Listes!$A$79,""))))))</f>
        <v/>
      </c>
      <c r="S87" s="44"/>
      <c r="T87" s="9">
        <f t="shared" si="7"/>
        <v>0</v>
      </c>
    </row>
    <row r="88" spans="1:20" ht="20.100000000000001" customHeight="1" x14ac:dyDescent="0.25">
      <c r="A88" s="133">
        <v>82</v>
      </c>
      <c r="B88" s="347" t="str">
        <f>IF('Dépenses sur frais réels'!B88="","",'Dépenses sur frais réels'!B88)</f>
        <v/>
      </c>
      <c r="C88" s="347" t="str">
        <f>IF('Dépenses sur frais réels'!C88="","",'Dépenses sur frais réels'!C88)</f>
        <v/>
      </c>
      <c r="D88" s="347" t="str">
        <f>IF('Dépenses sur frais réels'!D88="","",'Dépenses sur frais réels'!D88)</f>
        <v/>
      </c>
      <c r="E88" s="347" t="str">
        <f>IF('Dépenses sur frais réels'!E88="","",'Dépenses sur frais réels'!E88)</f>
        <v/>
      </c>
      <c r="F88" s="347" t="str">
        <f>IF('Dépenses sur frais réels'!F88="","",'Dépenses sur frais réels'!F88)</f>
        <v/>
      </c>
      <c r="G88" s="348" t="str">
        <f>IF('Dépenses sur frais réels'!G88="","",'Dépenses sur frais réels'!G88)</f>
        <v/>
      </c>
      <c r="H88" s="348" t="str">
        <f>IF('Dépenses sur frais réels'!H88="","",'Dépenses sur frais réels'!H88)</f>
        <v/>
      </c>
      <c r="I88" s="349" t="str">
        <f>IF('Dépenses sur frais réels'!I88="","",'Dépenses sur frais réels'!I88)</f>
        <v/>
      </c>
      <c r="J88" s="290"/>
      <c r="K88" s="292" t="str">
        <f t="shared" si="4"/>
        <v/>
      </c>
      <c r="L88" s="292" t="str">
        <f t="shared" si="5"/>
        <v/>
      </c>
      <c r="M88" s="28"/>
      <c r="N88" s="139"/>
      <c r="O88" s="141"/>
      <c r="P88" s="356" t="str">
        <f>IF(F88="", "", IF(E88="Billets de train", "", IF(E88="", "", VLOOKUP(F88,Listes!$G$37:$H$39, 2, FALSE))))</f>
        <v/>
      </c>
      <c r="Q88" s="152" t="str">
        <f t="shared" si="6"/>
        <v/>
      </c>
      <c r="R88" s="338" t="str">
        <f>IF(AND(OR(J88="KO",M88&lt;&gt;""),OR(J88="",K88="",L88="")),Listes!$A$74,IF(AND(M88="",J88&lt;&gt;""),Listes!$A$75,IF(AND(I88&lt;M88,O88=""),Listes!$A$76,IF(AND(L88&lt;K88,O88=""),Listes!$A$77,IF(AND(M88&lt;I88,N88=""),Listes!$A$78,IF(AND(S88="",OR(J88&lt;&gt;"",K88&lt;&gt;"",L88&lt;&gt;"")),Listes!$A$79,""))))))</f>
        <v/>
      </c>
      <c r="S88" s="44"/>
      <c r="T88" s="9">
        <f t="shared" si="7"/>
        <v>0</v>
      </c>
    </row>
    <row r="89" spans="1:20" ht="20.100000000000001" customHeight="1" x14ac:dyDescent="0.25">
      <c r="A89" s="133">
        <v>83</v>
      </c>
      <c r="B89" s="347" t="str">
        <f>IF('Dépenses sur frais réels'!B89="","",'Dépenses sur frais réels'!B89)</f>
        <v/>
      </c>
      <c r="C89" s="347" t="str">
        <f>IF('Dépenses sur frais réels'!C89="","",'Dépenses sur frais réels'!C89)</f>
        <v/>
      </c>
      <c r="D89" s="347" t="str">
        <f>IF('Dépenses sur frais réels'!D89="","",'Dépenses sur frais réels'!D89)</f>
        <v/>
      </c>
      <c r="E89" s="347" t="str">
        <f>IF('Dépenses sur frais réels'!E89="","",'Dépenses sur frais réels'!E89)</f>
        <v/>
      </c>
      <c r="F89" s="347" t="str">
        <f>IF('Dépenses sur frais réels'!F89="","",'Dépenses sur frais réels'!F89)</f>
        <v/>
      </c>
      <c r="G89" s="348" t="str">
        <f>IF('Dépenses sur frais réels'!G89="","",'Dépenses sur frais réels'!G89)</f>
        <v/>
      </c>
      <c r="H89" s="348" t="str">
        <f>IF('Dépenses sur frais réels'!H89="","",'Dépenses sur frais réels'!H89)</f>
        <v/>
      </c>
      <c r="I89" s="349" t="str">
        <f>IF('Dépenses sur frais réels'!I89="","",'Dépenses sur frais réels'!I89)</f>
        <v/>
      </c>
      <c r="J89" s="290"/>
      <c r="K89" s="292" t="str">
        <f t="shared" si="4"/>
        <v/>
      </c>
      <c r="L89" s="292" t="str">
        <f t="shared" si="5"/>
        <v/>
      </c>
      <c r="M89" s="28"/>
      <c r="N89" s="139"/>
      <c r="O89" s="141"/>
      <c r="P89" s="356" t="str">
        <f>IF(F89="", "", IF(E89="Billets de train", "", IF(E89="", "", VLOOKUP(F89,Listes!$G$37:$H$39, 2, FALSE))))</f>
        <v/>
      </c>
      <c r="Q89" s="152" t="str">
        <f t="shared" si="6"/>
        <v/>
      </c>
      <c r="R89" s="338" t="str">
        <f>IF(AND(OR(J89="KO",M89&lt;&gt;""),OR(J89="",K89="",L89="")),Listes!$A$74,IF(AND(M89="",J89&lt;&gt;""),Listes!$A$75,IF(AND(I89&lt;M89,O89=""),Listes!$A$76,IF(AND(L89&lt;K89,O89=""),Listes!$A$77,IF(AND(M89&lt;I89,N89=""),Listes!$A$78,IF(AND(S89="",OR(J89&lt;&gt;"",K89&lt;&gt;"",L89&lt;&gt;"")),Listes!$A$79,""))))))</f>
        <v/>
      </c>
      <c r="S89" s="44"/>
      <c r="T89" s="9">
        <f t="shared" si="7"/>
        <v>0</v>
      </c>
    </row>
    <row r="90" spans="1:20" ht="20.100000000000001" customHeight="1" x14ac:dyDescent="0.25">
      <c r="A90" s="133">
        <v>84</v>
      </c>
      <c r="B90" s="347" t="str">
        <f>IF('Dépenses sur frais réels'!B90="","",'Dépenses sur frais réels'!B90)</f>
        <v/>
      </c>
      <c r="C90" s="347" t="str">
        <f>IF('Dépenses sur frais réels'!C90="","",'Dépenses sur frais réels'!C90)</f>
        <v/>
      </c>
      <c r="D90" s="347" t="str">
        <f>IF('Dépenses sur frais réels'!D90="","",'Dépenses sur frais réels'!D90)</f>
        <v/>
      </c>
      <c r="E90" s="347" t="str">
        <f>IF('Dépenses sur frais réels'!E90="","",'Dépenses sur frais réels'!E90)</f>
        <v/>
      </c>
      <c r="F90" s="347" t="str">
        <f>IF('Dépenses sur frais réels'!F90="","",'Dépenses sur frais réels'!F90)</f>
        <v/>
      </c>
      <c r="G90" s="348" t="str">
        <f>IF('Dépenses sur frais réels'!G90="","",'Dépenses sur frais réels'!G90)</f>
        <v/>
      </c>
      <c r="H90" s="348" t="str">
        <f>IF('Dépenses sur frais réels'!H90="","",'Dépenses sur frais réels'!H90)</f>
        <v/>
      </c>
      <c r="I90" s="349" t="str">
        <f>IF('Dépenses sur frais réels'!I90="","",'Dépenses sur frais réels'!I90)</f>
        <v/>
      </c>
      <c r="J90" s="290"/>
      <c r="K90" s="292" t="str">
        <f t="shared" si="4"/>
        <v/>
      </c>
      <c r="L90" s="292" t="str">
        <f t="shared" si="5"/>
        <v/>
      </c>
      <c r="M90" s="28"/>
      <c r="N90" s="139"/>
      <c r="O90" s="141"/>
      <c r="P90" s="356" t="str">
        <f>IF(F90="", "", IF(E90="Billets de train", "", IF(E90="", "", VLOOKUP(F90,Listes!$G$37:$H$39, 2, FALSE))))</f>
        <v/>
      </c>
      <c r="Q90" s="152" t="str">
        <f t="shared" si="6"/>
        <v/>
      </c>
      <c r="R90" s="338" t="str">
        <f>IF(AND(OR(J90="KO",M90&lt;&gt;""),OR(J90="",K90="",L90="")),Listes!$A$74,IF(AND(M90="",J90&lt;&gt;""),Listes!$A$75,IF(AND(I90&lt;M90,O90=""),Listes!$A$76,IF(AND(L90&lt;K90,O90=""),Listes!$A$77,IF(AND(M90&lt;I90,N90=""),Listes!$A$78,IF(AND(S90="",OR(J90&lt;&gt;"",K90&lt;&gt;"",L90&lt;&gt;"")),Listes!$A$79,""))))))</f>
        <v/>
      </c>
      <c r="S90" s="44"/>
      <c r="T90" s="9">
        <f t="shared" si="7"/>
        <v>0</v>
      </c>
    </row>
    <row r="91" spans="1:20" ht="20.100000000000001" customHeight="1" x14ac:dyDescent="0.25">
      <c r="A91" s="133">
        <v>85</v>
      </c>
      <c r="B91" s="347" t="str">
        <f>IF('Dépenses sur frais réels'!B91="","",'Dépenses sur frais réels'!B91)</f>
        <v/>
      </c>
      <c r="C91" s="347" t="str">
        <f>IF('Dépenses sur frais réels'!C91="","",'Dépenses sur frais réels'!C91)</f>
        <v/>
      </c>
      <c r="D91" s="347" t="str">
        <f>IF('Dépenses sur frais réels'!D91="","",'Dépenses sur frais réels'!D91)</f>
        <v/>
      </c>
      <c r="E91" s="347" t="str">
        <f>IF('Dépenses sur frais réels'!E91="","",'Dépenses sur frais réels'!E91)</f>
        <v/>
      </c>
      <c r="F91" s="347" t="str">
        <f>IF('Dépenses sur frais réels'!F91="","",'Dépenses sur frais réels'!F91)</f>
        <v/>
      </c>
      <c r="G91" s="348" t="str">
        <f>IF('Dépenses sur frais réels'!G91="","",'Dépenses sur frais réels'!G91)</f>
        <v/>
      </c>
      <c r="H91" s="348" t="str">
        <f>IF('Dépenses sur frais réels'!H91="","",'Dépenses sur frais réels'!H91)</f>
        <v/>
      </c>
      <c r="I91" s="349" t="str">
        <f>IF('Dépenses sur frais réels'!I91="","",'Dépenses sur frais réels'!I91)</f>
        <v/>
      </c>
      <c r="J91" s="290"/>
      <c r="K91" s="292" t="str">
        <f t="shared" si="4"/>
        <v/>
      </c>
      <c r="L91" s="292" t="str">
        <f t="shared" si="5"/>
        <v/>
      </c>
      <c r="M91" s="28"/>
      <c r="N91" s="139"/>
      <c r="O91" s="141"/>
      <c r="P91" s="356" t="str">
        <f>IF(F91="", "", IF(E91="Billets de train", "", IF(E91="", "", VLOOKUP(F91,Listes!$G$37:$H$39, 2, FALSE))))</f>
        <v/>
      </c>
      <c r="Q91" s="152" t="str">
        <f t="shared" si="6"/>
        <v/>
      </c>
      <c r="R91" s="338" t="str">
        <f>IF(AND(OR(J91="KO",M91&lt;&gt;""),OR(J91="",K91="",L91="")),Listes!$A$74,IF(AND(M91="",J91&lt;&gt;""),Listes!$A$75,IF(AND(I91&lt;M91,O91=""),Listes!$A$76,IF(AND(L91&lt;K91,O91=""),Listes!$A$77,IF(AND(M91&lt;I91,N91=""),Listes!$A$78,IF(AND(S91="",OR(J91&lt;&gt;"",K91&lt;&gt;"",L91&lt;&gt;"")),Listes!$A$79,""))))))</f>
        <v/>
      </c>
      <c r="S91" s="44"/>
      <c r="T91" s="9">
        <f t="shared" si="7"/>
        <v>0</v>
      </c>
    </row>
    <row r="92" spans="1:20" ht="20.100000000000001" customHeight="1" x14ac:dyDescent="0.25">
      <c r="A92" s="133">
        <v>86</v>
      </c>
      <c r="B92" s="347" t="str">
        <f>IF('Dépenses sur frais réels'!B92="","",'Dépenses sur frais réels'!B92)</f>
        <v/>
      </c>
      <c r="C92" s="347" t="str">
        <f>IF('Dépenses sur frais réels'!C92="","",'Dépenses sur frais réels'!C92)</f>
        <v/>
      </c>
      <c r="D92" s="347" t="str">
        <f>IF('Dépenses sur frais réels'!D92="","",'Dépenses sur frais réels'!D92)</f>
        <v/>
      </c>
      <c r="E92" s="347" t="str">
        <f>IF('Dépenses sur frais réels'!E92="","",'Dépenses sur frais réels'!E92)</f>
        <v/>
      </c>
      <c r="F92" s="347" t="str">
        <f>IF('Dépenses sur frais réels'!F92="","",'Dépenses sur frais réels'!F92)</f>
        <v/>
      </c>
      <c r="G92" s="348" t="str">
        <f>IF('Dépenses sur frais réels'!G92="","",'Dépenses sur frais réels'!G92)</f>
        <v/>
      </c>
      <c r="H92" s="348" t="str">
        <f>IF('Dépenses sur frais réels'!H92="","",'Dépenses sur frais réels'!H92)</f>
        <v/>
      </c>
      <c r="I92" s="349" t="str">
        <f>IF('Dépenses sur frais réels'!I92="","",'Dépenses sur frais réels'!I92)</f>
        <v/>
      </c>
      <c r="J92" s="290"/>
      <c r="K92" s="292" t="str">
        <f t="shared" si="4"/>
        <v/>
      </c>
      <c r="L92" s="292" t="str">
        <f t="shared" si="5"/>
        <v/>
      </c>
      <c r="M92" s="28"/>
      <c r="N92" s="139"/>
      <c r="O92" s="141"/>
      <c r="P92" s="356" t="str">
        <f>IF(F92="", "", IF(E92="Billets de train", "", IF(E92="", "", VLOOKUP(F92,Listes!$G$37:$H$39, 2, FALSE))))</f>
        <v/>
      </c>
      <c r="Q92" s="152" t="str">
        <f t="shared" si="6"/>
        <v/>
      </c>
      <c r="R92" s="338" t="str">
        <f>IF(AND(OR(J92="KO",M92&lt;&gt;""),OR(J92="",K92="",L92="")),Listes!$A$74,IF(AND(M92="",J92&lt;&gt;""),Listes!$A$75,IF(AND(I92&lt;M92,O92=""),Listes!$A$76,IF(AND(L92&lt;K92,O92=""),Listes!$A$77,IF(AND(M92&lt;I92,N92=""),Listes!$A$78,IF(AND(S92="",OR(J92&lt;&gt;"",K92&lt;&gt;"",L92&lt;&gt;"")),Listes!$A$79,""))))))</f>
        <v/>
      </c>
      <c r="S92" s="44"/>
      <c r="T92" s="9">
        <f t="shared" si="7"/>
        <v>0</v>
      </c>
    </row>
    <row r="93" spans="1:20" ht="20.100000000000001" customHeight="1" x14ac:dyDescent="0.25">
      <c r="A93" s="133">
        <v>87</v>
      </c>
      <c r="B93" s="347" t="str">
        <f>IF('Dépenses sur frais réels'!B93="","",'Dépenses sur frais réels'!B93)</f>
        <v/>
      </c>
      <c r="C93" s="347" t="str">
        <f>IF('Dépenses sur frais réels'!C93="","",'Dépenses sur frais réels'!C93)</f>
        <v/>
      </c>
      <c r="D93" s="347" t="str">
        <f>IF('Dépenses sur frais réels'!D93="","",'Dépenses sur frais réels'!D93)</f>
        <v/>
      </c>
      <c r="E93" s="347" t="str">
        <f>IF('Dépenses sur frais réels'!E93="","",'Dépenses sur frais réels'!E93)</f>
        <v/>
      </c>
      <c r="F93" s="347" t="str">
        <f>IF('Dépenses sur frais réels'!F93="","",'Dépenses sur frais réels'!F93)</f>
        <v/>
      </c>
      <c r="G93" s="348" t="str">
        <f>IF('Dépenses sur frais réels'!G93="","",'Dépenses sur frais réels'!G93)</f>
        <v/>
      </c>
      <c r="H93" s="348" t="str">
        <f>IF('Dépenses sur frais réels'!H93="","",'Dépenses sur frais réels'!H93)</f>
        <v/>
      </c>
      <c r="I93" s="349" t="str">
        <f>IF('Dépenses sur frais réels'!I93="","",'Dépenses sur frais réels'!I93)</f>
        <v/>
      </c>
      <c r="J93" s="290"/>
      <c r="K93" s="292" t="str">
        <f t="shared" si="4"/>
        <v/>
      </c>
      <c r="L93" s="292" t="str">
        <f t="shared" si="5"/>
        <v/>
      </c>
      <c r="M93" s="28"/>
      <c r="N93" s="139"/>
      <c r="O93" s="141"/>
      <c r="P93" s="356" t="str">
        <f>IF(F93="", "", IF(E93="Billets de train", "", IF(E93="", "", VLOOKUP(F93,Listes!$G$37:$H$39, 2, FALSE))))</f>
        <v/>
      </c>
      <c r="Q93" s="152" t="str">
        <f t="shared" si="6"/>
        <v/>
      </c>
      <c r="R93" s="338" t="str">
        <f>IF(AND(OR(J93="KO",M93&lt;&gt;""),OR(J93="",K93="",L93="")),Listes!$A$74,IF(AND(M93="",J93&lt;&gt;""),Listes!$A$75,IF(AND(I93&lt;M93,O93=""),Listes!$A$76,IF(AND(L93&lt;K93,O93=""),Listes!$A$77,IF(AND(M93&lt;I93,N93=""),Listes!$A$78,IF(AND(S93="",OR(J93&lt;&gt;"",K93&lt;&gt;"",L93&lt;&gt;"")),Listes!$A$79,""))))))</f>
        <v/>
      </c>
      <c r="S93" s="44"/>
      <c r="T93" s="9">
        <f t="shared" si="7"/>
        <v>0</v>
      </c>
    </row>
    <row r="94" spans="1:20" ht="20.100000000000001" customHeight="1" x14ac:dyDescent="0.25">
      <c r="A94" s="133">
        <v>88</v>
      </c>
      <c r="B94" s="347" t="str">
        <f>IF('Dépenses sur frais réels'!B94="","",'Dépenses sur frais réels'!B94)</f>
        <v/>
      </c>
      <c r="C94" s="347" t="str">
        <f>IF('Dépenses sur frais réels'!C94="","",'Dépenses sur frais réels'!C94)</f>
        <v/>
      </c>
      <c r="D94" s="347" t="str">
        <f>IF('Dépenses sur frais réels'!D94="","",'Dépenses sur frais réels'!D94)</f>
        <v/>
      </c>
      <c r="E94" s="347" t="str">
        <f>IF('Dépenses sur frais réels'!E94="","",'Dépenses sur frais réels'!E94)</f>
        <v/>
      </c>
      <c r="F94" s="347" t="str">
        <f>IF('Dépenses sur frais réels'!F94="","",'Dépenses sur frais réels'!F94)</f>
        <v/>
      </c>
      <c r="G94" s="348" t="str">
        <f>IF('Dépenses sur frais réels'!G94="","",'Dépenses sur frais réels'!G94)</f>
        <v/>
      </c>
      <c r="H94" s="348" t="str">
        <f>IF('Dépenses sur frais réels'!H94="","",'Dépenses sur frais réels'!H94)</f>
        <v/>
      </c>
      <c r="I94" s="349" t="str">
        <f>IF('Dépenses sur frais réels'!I94="","",'Dépenses sur frais réels'!I94)</f>
        <v/>
      </c>
      <c r="J94" s="290"/>
      <c r="K94" s="292" t="str">
        <f t="shared" si="4"/>
        <v/>
      </c>
      <c r="L94" s="292" t="str">
        <f t="shared" si="5"/>
        <v/>
      </c>
      <c r="M94" s="28"/>
      <c r="N94" s="139"/>
      <c r="O94" s="141"/>
      <c r="P94" s="356" t="str">
        <f>IF(F94="", "", IF(E94="Billets de train", "", IF(E94="", "", VLOOKUP(F94,Listes!$G$37:$H$39, 2, FALSE))))</f>
        <v/>
      </c>
      <c r="Q94" s="152" t="str">
        <f t="shared" si="6"/>
        <v/>
      </c>
      <c r="R94" s="338" t="str">
        <f>IF(AND(OR(J94="KO",M94&lt;&gt;""),OR(J94="",K94="",L94="")),Listes!$A$74,IF(AND(M94="",J94&lt;&gt;""),Listes!$A$75,IF(AND(I94&lt;M94,O94=""),Listes!$A$76,IF(AND(L94&lt;K94,O94=""),Listes!$A$77,IF(AND(M94&lt;I94,N94=""),Listes!$A$78,IF(AND(S94="",OR(J94&lt;&gt;"",K94&lt;&gt;"",L94&lt;&gt;"")),Listes!$A$79,""))))))</f>
        <v/>
      </c>
      <c r="S94" s="44"/>
      <c r="T94" s="9">
        <f t="shared" si="7"/>
        <v>0</v>
      </c>
    </row>
    <row r="95" spans="1:20" ht="20.100000000000001" customHeight="1" x14ac:dyDescent="0.25">
      <c r="A95" s="133">
        <v>89</v>
      </c>
      <c r="B95" s="347" t="str">
        <f>IF('Dépenses sur frais réels'!B95="","",'Dépenses sur frais réels'!B95)</f>
        <v/>
      </c>
      <c r="C95" s="347" t="str">
        <f>IF('Dépenses sur frais réels'!C95="","",'Dépenses sur frais réels'!C95)</f>
        <v/>
      </c>
      <c r="D95" s="347" t="str">
        <f>IF('Dépenses sur frais réels'!D95="","",'Dépenses sur frais réels'!D95)</f>
        <v/>
      </c>
      <c r="E95" s="347" t="str">
        <f>IF('Dépenses sur frais réels'!E95="","",'Dépenses sur frais réels'!E95)</f>
        <v/>
      </c>
      <c r="F95" s="347" t="str">
        <f>IF('Dépenses sur frais réels'!F95="","",'Dépenses sur frais réels'!F95)</f>
        <v/>
      </c>
      <c r="G95" s="348" t="str">
        <f>IF('Dépenses sur frais réels'!G95="","",'Dépenses sur frais réels'!G95)</f>
        <v/>
      </c>
      <c r="H95" s="348" t="str">
        <f>IF('Dépenses sur frais réels'!H95="","",'Dépenses sur frais réels'!H95)</f>
        <v/>
      </c>
      <c r="I95" s="349" t="str">
        <f>IF('Dépenses sur frais réels'!I95="","",'Dépenses sur frais réels'!I95)</f>
        <v/>
      </c>
      <c r="J95" s="290"/>
      <c r="K95" s="292" t="str">
        <f t="shared" si="4"/>
        <v/>
      </c>
      <c r="L95" s="292" t="str">
        <f t="shared" si="5"/>
        <v/>
      </c>
      <c r="M95" s="28"/>
      <c r="N95" s="139"/>
      <c r="O95" s="141"/>
      <c r="P95" s="356" t="str">
        <f>IF(F95="", "", IF(E95="Billets de train", "", IF(E95="", "", VLOOKUP(F95,Listes!$G$37:$H$39, 2, FALSE))))</f>
        <v/>
      </c>
      <c r="Q95" s="152" t="str">
        <f t="shared" si="6"/>
        <v/>
      </c>
      <c r="R95" s="338" t="str">
        <f>IF(AND(OR(J95="KO",M95&lt;&gt;""),OR(J95="",K95="",L95="")),Listes!$A$74,IF(AND(M95="",J95&lt;&gt;""),Listes!$A$75,IF(AND(I95&lt;M95,O95=""),Listes!$A$76,IF(AND(L95&lt;K95,O95=""),Listes!$A$77,IF(AND(M95&lt;I95,N95=""),Listes!$A$78,IF(AND(S95="",OR(J95&lt;&gt;"",K95&lt;&gt;"",L95&lt;&gt;"")),Listes!$A$79,""))))))</f>
        <v/>
      </c>
      <c r="S95" s="44"/>
      <c r="T95" s="9">
        <f t="shared" si="7"/>
        <v>0</v>
      </c>
    </row>
    <row r="96" spans="1:20" ht="20.100000000000001" customHeight="1" x14ac:dyDescent="0.25">
      <c r="A96" s="133">
        <v>90</v>
      </c>
      <c r="B96" s="347" t="str">
        <f>IF('Dépenses sur frais réels'!B96="","",'Dépenses sur frais réels'!B96)</f>
        <v/>
      </c>
      <c r="C96" s="347" t="str">
        <f>IF('Dépenses sur frais réels'!C96="","",'Dépenses sur frais réels'!C96)</f>
        <v/>
      </c>
      <c r="D96" s="347" t="str">
        <f>IF('Dépenses sur frais réels'!D96="","",'Dépenses sur frais réels'!D96)</f>
        <v/>
      </c>
      <c r="E96" s="347" t="str">
        <f>IF('Dépenses sur frais réels'!E96="","",'Dépenses sur frais réels'!E96)</f>
        <v/>
      </c>
      <c r="F96" s="347" t="str">
        <f>IF('Dépenses sur frais réels'!F96="","",'Dépenses sur frais réels'!F96)</f>
        <v/>
      </c>
      <c r="G96" s="348" t="str">
        <f>IF('Dépenses sur frais réels'!G96="","",'Dépenses sur frais réels'!G96)</f>
        <v/>
      </c>
      <c r="H96" s="348" t="str">
        <f>IF('Dépenses sur frais réels'!H96="","",'Dépenses sur frais réels'!H96)</f>
        <v/>
      </c>
      <c r="I96" s="349" t="str">
        <f>IF('Dépenses sur frais réels'!I96="","",'Dépenses sur frais réels'!I96)</f>
        <v/>
      </c>
      <c r="J96" s="290"/>
      <c r="K96" s="292" t="str">
        <f t="shared" si="4"/>
        <v/>
      </c>
      <c r="L96" s="292" t="str">
        <f t="shared" si="5"/>
        <v/>
      </c>
      <c r="M96" s="28"/>
      <c r="N96" s="139"/>
      <c r="O96" s="141"/>
      <c r="P96" s="356" t="str">
        <f>IF(F96="", "", IF(E96="Billets de train", "", IF(E96="", "", VLOOKUP(F96,Listes!$G$37:$H$39, 2, FALSE))))</f>
        <v/>
      </c>
      <c r="Q96" s="152" t="str">
        <f t="shared" si="6"/>
        <v/>
      </c>
      <c r="R96" s="338" t="str">
        <f>IF(AND(OR(J96="KO",M96&lt;&gt;""),OR(J96="",K96="",L96="")),Listes!$A$74,IF(AND(M96="",J96&lt;&gt;""),Listes!$A$75,IF(AND(I96&lt;M96,O96=""),Listes!$A$76,IF(AND(L96&lt;K96,O96=""),Listes!$A$77,IF(AND(M96&lt;I96,N96=""),Listes!$A$78,IF(AND(S96="",OR(J96&lt;&gt;"",K96&lt;&gt;"",L96&lt;&gt;"")),Listes!$A$79,""))))))</f>
        <v/>
      </c>
      <c r="S96" s="44"/>
      <c r="T96" s="9">
        <f t="shared" si="7"/>
        <v>0</v>
      </c>
    </row>
    <row r="97" spans="1:20" ht="20.100000000000001" customHeight="1" x14ac:dyDescent="0.25">
      <c r="A97" s="133">
        <v>91</v>
      </c>
      <c r="B97" s="347" t="str">
        <f>IF('Dépenses sur frais réels'!B97="","",'Dépenses sur frais réels'!B97)</f>
        <v/>
      </c>
      <c r="C97" s="347" t="str">
        <f>IF('Dépenses sur frais réels'!C97="","",'Dépenses sur frais réels'!C97)</f>
        <v/>
      </c>
      <c r="D97" s="347" t="str">
        <f>IF('Dépenses sur frais réels'!D97="","",'Dépenses sur frais réels'!D97)</f>
        <v/>
      </c>
      <c r="E97" s="347" t="str">
        <f>IF('Dépenses sur frais réels'!E97="","",'Dépenses sur frais réels'!E97)</f>
        <v/>
      </c>
      <c r="F97" s="347" t="str">
        <f>IF('Dépenses sur frais réels'!F97="","",'Dépenses sur frais réels'!F97)</f>
        <v/>
      </c>
      <c r="G97" s="348" t="str">
        <f>IF('Dépenses sur frais réels'!G97="","",'Dépenses sur frais réels'!G97)</f>
        <v/>
      </c>
      <c r="H97" s="348" t="str">
        <f>IF('Dépenses sur frais réels'!H97="","",'Dépenses sur frais réels'!H97)</f>
        <v/>
      </c>
      <c r="I97" s="349" t="str">
        <f>IF('Dépenses sur frais réels'!I97="","",'Dépenses sur frais réels'!I97)</f>
        <v/>
      </c>
      <c r="J97" s="290"/>
      <c r="K97" s="292" t="str">
        <f t="shared" si="4"/>
        <v/>
      </c>
      <c r="L97" s="292" t="str">
        <f t="shared" si="5"/>
        <v/>
      </c>
      <c r="M97" s="28"/>
      <c r="N97" s="139"/>
      <c r="O97" s="141"/>
      <c r="P97" s="356" t="str">
        <f>IF(F97="", "", IF(E97="Billets de train", "", IF(E97="", "", VLOOKUP(F97,Listes!$G$37:$H$39, 2, FALSE))))</f>
        <v/>
      </c>
      <c r="Q97" s="152" t="str">
        <f t="shared" si="6"/>
        <v/>
      </c>
      <c r="R97" s="338" t="str">
        <f>IF(AND(OR(J97="KO",M97&lt;&gt;""),OR(J97="",K97="",L97="")),Listes!$A$74,IF(AND(M97="",J97&lt;&gt;""),Listes!$A$75,IF(AND(I97&lt;M97,O97=""),Listes!$A$76,IF(AND(L97&lt;K97,O97=""),Listes!$A$77,IF(AND(M97&lt;I97,N97=""),Listes!$A$78,IF(AND(S97="",OR(J97&lt;&gt;"",K97&lt;&gt;"",L97&lt;&gt;"")),Listes!$A$79,""))))))</f>
        <v/>
      </c>
      <c r="S97" s="44"/>
      <c r="T97" s="9">
        <f t="shared" si="7"/>
        <v>0</v>
      </c>
    </row>
    <row r="98" spans="1:20" ht="20.100000000000001" customHeight="1" x14ac:dyDescent="0.25">
      <c r="A98" s="133">
        <v>92</v>
      </c>
      <c r="B98" s="347" t="str">
        <f>IF('Dépenses sur frais réels'!B98="","",'Dépenses sur frais réels'!B98)</f>
        <v/>
      </c>
      <c r="C98" s="347" t="str">
        <f>IF('Dépenses sur frais réels'!C98="","",'Dépenses sur frais réels'!C98)</f>
        <v/>
      </c>
      <c r="D98" s="347" t="str">
        <f>IF('Dépenses sur frais réels'!D98="","",'Dépenses sur frais réels'!D98)</f>
        <v/>
      </c>
      <c r="E98" s="347" t="str">
        <f>IF('Dépenses sur frais réels'!E98="","",'Dépenses sur frais réels'!E98)</f>
        <v/>
      </c>
      <c r="F98" s="347" t="str">
        <f>IF('Dépenses sur frais réels'!F98="","",'Dépenses sur frais réels'!F98)</f>
        <v/>
      </c>
      <c r="G98" s="348" t="str">
        <f>IF('Dépenses sur frais réels'!G98="","",'Dépenses sur frais réels'!G98)</f>
        <v/>
      </c>
      <c r="H98" s="348" t="str">
        <f>IF('Dépenses sur frais réels'!H98="","",'Dépenses sur frais réels'!H98)</f>
        <v/>
      </c>
      <c r="I98" s="349" t="str">
        <f>IF('Dépenses sur frais réels'!I98="","",'Dépenses sur frais réels'!I98)</f>
        <v/>
      </c>
      <c r="J98" s="290"/>
      <c r="K98" s="292" t="str">
        <f t="shared" si="4"/>
        <v/>
      </c>
      <c r="L98" s="292" t="str">
        <f t="shared" si="5"/>
        <v/>
      </c>
      <c r="M98" s="28"/>
      <c r="N98" s="139"/>
      <c r="O98" s="141"/>
      <c r="P98" s="356" t="str">
        <f>IF(F98="", "", IF(E98="Billets de train", "", IF(E98="", "", VLOOKUP(F98,Listes!$G$37:$H$39, 2, FALSE))))</f>
        <v/>
      </c>
      <c r="Q98" s="152" t="str">
        <f t="shared" si="6"/>
        <v/>
      </c>
      <c r="R98" s="338" t="str">
        <f>IF(AND(OR(J98="KO",M98&lt;&gt;""),OR(J98="",K98="",L98="")),Listes!$A$74,IF(AND(M98="",J98&lt;&gt;""),Listes!$A$75,IF(AND(I98&lt;M98,O98=""),Listes!$A$76,IF(AND(L98&lt;K98,O98=""),Listes!$A$77,IF(AND(M98&lt;I98,N98=""),Listes!$A$78,IF(AND(S98="",OR(J98&lt;&gt;"",K98&lt;&gt;"",L98&lt;&gt;"")),Listes!$A$79,""))))))</f>
        <v/>
      </c>
      <c r="S98" s="44"/>
      <c r="T98" s="9">
        <f t="shared" si="7"/>
        <v>0</v>
      </c>
    </row>
    <row r="99" spans="1:20" ht="20.100000000000001" customHeight="1" x14ac:dyDescent="0.25">
      <c r="A99" s="133">
        <v>93</v>
      </c>
      <c r="B99" s="347" t="str">
        <f>IF('Dépenses sur frais réels'!B99="","",'Dépenses sur frais réels'!B99)</f>
        <v/>
      </c>
      <c r="C99" s="347" t="str">
        <f>IF('Dépenses sur frais réels'!C99="","",'Dépenses sur frais réels'!C99)</f>
        <v/>
      </c>
      <c r="D99" s="347" t="str">
        <f>IF('Dépenses sur frais réels'!D99="","",'Dépenses sur frais réels'!D99)</f>
        <v/>
      </c>
      <c r="E99" s="347" t="str">
        <f>IF('Dépenses sur frais réels'!E99="","",'Dépenses sur frais réels'!E99)</f>
        <v/>
      </c>
      <c r="F99" s="347" t="str">
        <f>IF('Dépenses sur frais réels'!F99="","",'Dépenses sur frais réels'!F99)</f>
        <v/>
      </c>
      <c r="G99" s="348" t="str">
        <f>IF('Dépenses sur frais réels'!G99="","",'Dépenses sur frais réels'!G99)</f>
        <v/>
      </c>
      <c r="H99" s="348" t="str">
        <f>IF('Dépenses sur frais réels'!H99="","",'Dépenses sur frais réels'!H99)</f>
        <v/>
      </c>
      <c r="I99" s="349" t="str">
        <f>IF('Dépenses sur frais réels'!I99="","",'Dépenses sur frais réels'!I99)</f>
        <v/>
      </c>
      <c r="J99" s="290"/>
      <c r="K99" s="292" t="str">
        <f t="shared" si="4"/>
        <v/>
      </c>
      <c r="L99" s="292" t="str">
        <f t="shared" si="5"/>
        <v/>
      </c>
      <c r="M99" s="28"/>
      <c r="N99" s="139"/>
      <c r="O99" s="141"/>
      <c r="P99" s="356" t="str">
        <f>IF(F99="", "", IF(E99="Billets de train", "", IF(E99="", "", VLOOKUP(F99,Listes!$G$37:$H$39, 2, FALSE))))</f>
        <v/>
      </c>
      <c r="Q99" s="152" t="str">
        <f t="shared" si="6"/>
        <v/>
      </c>
      <c r="R99" s="338" t="str">
        <f>IF(AND(OR(J99="KO",M99&lt;&gt;""),OR(J99="",K99="",L99="")),Listes!$A$74,IF(AND(M99="",J99&lt;&gt;""),Listes!$A$75,IF(AND(I99&lt;M99,O99=""),Listes!$A$76,IF(AND(L99&lt;K99,O99=""),Listes!$A$77,IF(AND(M99&lt;I99,N99=""),Listes!$A$78,IF(AND(S99="",OR(J99&lt;&gt;"",K99&lt;&gt;"",L99&lt;&gt;"")),Listes!$A$79,""))))))</f>
        <v/>
      </c>
      <c r="S99" s="44"/>
      <c r="T99" s="9">
        <f t="shared" si="7"/>
        <v>0</v>
      </c>
    </row>
    <row r="100" spans="1:20" ht="20.100000000000001" customHeight="1" x14ac:dyDescent="0.25">
      <c r="A100" s="133">
        <v>94</v>
      </c>
      <c r="B100" s="347" t="str">
        <f>IF('Dépenses sur frais réels'!B100="","",'Dépenses sur frais réels'!B100)</f>
        <v/>
      </c>
      <c r="C100" s="347" t="str">
        <f>IF('Dépenses sur frais réels'!C100="","",'Dépenses sur frais réels'!C100)</f>
        <v/>
      </c>
      <c r="D100" s="347" t="str">
        <f>IF('Dépenses sur frais réels'!D100="","",'Dépenses sur frais réels'!D100)</f>
        <v/>
      </c>
      <c r="E100" s="347" t="str">
        <f>IF('Dépenses sur frais réels'!E100="","",'Dépenses sur frais réels'!E100)</f>
        <v/>
      </c>
      <c r="F100" s="347" t="str">
        <f>IF('Dépenses sur frais réels'!F100="","",'Dépenses sur frais réels'!F100)</f>
        <v/>
      </c>
      <c r="G100" s="348" t="str">
        <f>IF('Dépenses sur frais réels'!G100="","",'Dépenses sur frais réels'!G100)</f>
        <v/>
      </c>
      <c r="H100" s="348" t="str">
        <f>IF('Dépenses sur frais réels'!H100="","",'Dépenses sur frais réels'!H100)</f>
        <v/>
      </c>
      <c r="I100" s="349" t="str">
        <f>IF('Dépenses sur frais réels'!I100="","",'Dépenses sur frais réels'!I100)</f>
        <v/>
      </c>
      <c r="J100" s="290"/>
      <c r="K100" s="292" t="str">
        <f t="shared" si="4"/>
        <v/>
      </c>
      <c r="L100" s="292" t="str">
        <f t="shared" si="5"/>
        <v/>
      </c>
      <c r="M100" s="28"/>
      <c r="N100" s="139"/>
      <c r="O100" s="141"/>
      <c r="P100" s="356" t="str">
        <f>IF(F100="", "", IF(E100="Billets de train", "", IF(E100="", "", VLOOKUP(F100,Listes!$G$37:$H$39, 2, FALSE))))</f>
        <v/>
      </c>
      <c r="Q100" s="152" t="str">
        <f t="shared" si="6"/>
        <v/>
      </c>
      <c r="R100" s="338" t="str">
        <f>IF(AND(OR(J100="KO",M100&lt;&gt;""),OR(J100="",K100="",L100="")),Listes!$A$74,IF(AND(M100="",J100&lt;&gt;""),Listes!$A$75,IF(AND(I100&lt;M100,O100=""),Listes!$A$76,IF(AND(L100&lt;K100,O100=""),Listes!$A$77,IF(AND(M100&lt;I100,N100=""),Listes!$A$78,IF(AND(S100="",OR(J100&lt;&gt;"",K100&lt;&gt;"",L100&lt;&gt;"")),Listes!$A$79,""))))))</f>
        <v/>
      </c>
      <c r="S100" s="44"/>
      <c r="T100" s="9">
        <f t="shared" si="7"/>
        <v>0</v>
      </c>
    </row>
    <row r="101" spans="1:20" ht="20.100000000000001" customHeight="1" x14ac:dyDescent="0.25">
      <c r="A101" s="133">
        <v>95</v>
      </c>
      <c r="B101" s="347" t="str">
        <f>IF('Dépenses sur frais réels'!B101="","",'Dépenses sur frais réels'!B101)</f>
        <v/>
      </c>
      <c r="C101" s="347" t="str">
        <f>IF('Dépenses sur frais réels'!C101="","",'Dépenses sur frais réels'!C101)</f>
        <v/>
      </c>
      <c r="D101" s="347" t="str">
        <f>IF('Dépenses sur frais réels'!D101="","",'Dépenses sur frais réels'!D101)</f>
        <v/>
      </c>
      <c r="E101" s="347" t="str">
        <f>IF('Dépenses sur frais réels'!E101="","",'Dépenses sur frais réels'!E101)</f>
        <v/>
      </c>
      <c r="F101" s="347" t="str">
        <f>IF('Dépenses sur frais réels'!F101="","",'Dépenses sur frais réels'!F101)</f>
        <v/>
      </c>
      <c r="G101" s="348" t="str">
        <f>IF('Dépenses sur frais réels'!G101="","",'Dépenses sur frais réels'!G101)</f>
        <v/>
      </c>
      <c r="H101" s="348" t="str">
        <f>IF('Dépenses sur frais réels'!H101="","",'Dépenses sur frais réels'!H101)</f>
        <v/>
      </c>
      <c r="I101" s="349" t="str">
        <f>IF('Dépenses sur frais réels'!I101="","",'Dépenses sur frais réels'!I101)</f>
        <v/>
      </c>
      <c r="J101" s="290"/>
      <c r="K101" s="292" t="str">
        <f t="shared" si="4"/>
        <v/>
      </c>
      <c r="L101" s="292" t="str">
        <f t="shared" si="5"/>
        <v/>
      </c>
      <c r="M101" s="28"/>
      <c r="N101" s="139"/>
      <c r="O101" s="141"/>
      <c r="P101" s="356" t="str">
        <f>IF(F101="", "", IF(E101="Billets de train", "", IF(E101="", "", VLOOKUP(F101,Listes!$G$37:$H$39, 2, FALSE))))</f>
        <v/>
      </c>
      <c r="Q101" s="152" t="str">
        <f t="shared" si="6"/>
        <v/>
      </c>
      <c r="R101" s="338" t="str">
        <f>IF(AND(OR(J101="KO",M101&lt;&gt;""),OR(J101="",K101="",L101="")),Listes!$A$74,IF(AND(M101="",J101&lt;&gt;""),Listes!$A$75,IF(AND(I101&lt;M101,O101=""),Listes!$A$76,IF(AND(L101&lt;K101,O101=""),Listes!$A$77,IF(AND(M101&lt;I101,N101=""),Listes!$A$78,IF(AND(S101="",OR(J101&lt;&gt;"",K101&lt;&gt;"",L101&lt;&gt;"")),Listes!$A$79,""))))))</f>
        <v/>
      </c>
      <c r="S101" s="44"/>
      <c r="T101" s="9">
        <f t="shared" si="7"/>
        <v>0</v>
      </c>
    </row>
    <row r="102" spans="1:20" ht="20.100000000000001" customHeight="1" x14ac:dyDescent="0.25">
      <c r="A102" s="133">
        <v>96</v>
      </c>
      <c r="B102" s="347" t="str">
        <f>IF('Dépenses sur frais réels'!B102="","",'Dépenses sur frais réels'!B102)</f>
        <v/>
      </c>
      <c r="C102" s="347" t="str">
        <f>IF('Dépenses sur frais réels'!C102="","",'Dépenses sur frais réels'!C102)</f>
        <v/>
      </c>
      <c r="D102" s="347" t="str">
        <f>IF('Dépenses sur frais réels'!D102="","",'Dépenses sur frais réels'!D102)</f>
        <v/>
      </c>
      <c r="E102" s="347" t="str">
        <f>IF('Dépenses sur frais réels'!E102="","",'Dépenses sur frais réels'!E102)</f>
        <v/>
      </c>
      <c r="F102" s="347" t="str">
        <f>IF('Dépenses sur frais réels'!F102="","",'Dépenses sur frais réels'!F102)</f>
        <v/>
      </c>
      <c r="G102" s="348" t="str">
        <f>IF('Dépenses sur frais réels'!G102="","",'Dépenses sur frais réels'!G102)</f>
        <v/>
      </c>
      <c r="H102" s="348" t="str">
        <f>IF('Dépenses sur frais réels'!H102="","",'Dépenses sur frais réels'!H102)</f>
        <v/>
      </c>
      <c r="I102" s="349" t="str">
        <f>IF('Dépenses sur frais réels'!I102="","",'Dépenses sur frais réels'!I102)</f>
        <v/>
      </c>
      <c r="J102" s="290"/>
      <c r="K102" s="292" t="str">
        <f t="shared" si="4"/>
        <v/>
      </c>
      <c r="L102" s="292" t="str">
        <f t="shared" si="5"/>
        <v/>
      </c>
      <c r="M102" s="28"/>
      <c r="N102" s="139"/>
      <c r="O102" s="141"/>
      <c r="P102" s="356" t="str">
        <f>IF(F102="", "", IF(E102="Billets de train", "", IF(E102="", "", VLOOKUP(F102,Listes!$G$37:$H$39, 2, FALSE))))</f>
        <v/>
      </c>
      <c r="Q102" s="152" t="str">
        <f t="shared" si="6"/>
        <v/>
      </c>
      <c r="R102" s="338" t="str">
        <f>IF(AND(OR(J102="KO",M102&lt;&gt;""),OR(J102="",K102="",L102="")),Listes!$A$74,IF(AND(M102="",J102&lt;&gt;""),Listes!$A$75,IF(AND(I102&lt;M102,O102=""),Listes!$A$76,IF(AND(L102&lt;K102,O102=""),Listes!$A$77,IF(AND(M102&lt;I102,N102=""),Listes!$A$78,IF(AND(S102="",OR(J102&lt;&gt;"",K102&lt;&gt;"",L102&lt;&gt;"")),Listes!$A$79,""))))))</f>
        <v/>
      </c>
      <c r="S102" s="44"/>
      <c r="T102" s="9">
        <f t="shared" si="7"/>
        <v>0</v>
      </c>
    </row>
    <row r="103" spans="1:20" ht="20.100000000000001" customHeight="1" x14ac:dyDescent="0.25">
      <c r="A103" s="133">
        <v>97</v>
      </c>
      <c r="B103" s="347" t="str">
        <f>IF('Dépenses sur frais réels'!B103="","",'Dépenses sur frais réels'!B103)</f>
        <v/>
      </c>
      <c r="C103" s="347" t="str">
        <f>IF('Dépenses sur frais réels'!C103="","",'Dépenses sur frais réels'!C103)</f>
        <v/>
      </c>
      <c r="D103" s="347" t="str">
        <f>IF('Dépenses sur frais réels'!D103="","",'Dépenses sur frais réels'!D103)</f>
        <v/>
      </c>
      <c r="E103" s="347" t="str">
        <f>IF('Dépenses sur frais réels'!E103="","",'Dépenses sur frais réels'!E103)</f>
        <v/>
      </c>
      <c r="F103" s="347" t="str">
        <f>IF('Dépenses sur frais réels'!F103="","",'Dépenses sur frais réels'!F103)</f>
        <v/>
      </c>
      <c r="G103" s="348" t="str">
        <f>IF('Dépenses sur frais réels'!G103="","",'Dépenses sur frais réels'!G103)</f>
        <v/>
      </c>
      <c r="H103" s="348" t="str">
        <f>IF('Dépenses sur frais réels'!H103="","",'Dépenses sur frais réels'!H103)</f>
        <v/>
      </c>
      <c r="I103" s="349" t="str">
        <f>IF('Dépenses sur frais réels'!I103="","",'Dépenses sur frais réels'!I103)</f>
        <v/>
      </c>
      <c r="J103" s="290"/>
      <c r="K103" s="292" t="str">
        <f t="shared" si="4"/>
        <v/>
      </c>
      <c r="L103" s="292" t="str">
        <f t="shared" si="5"/>
        <v/>
      </c>
      <c r="M103" s="28"/>
      <c r="N103" s="139"/>
      <c r="O103" s="141"/>
      <c r="P103" s="356" t="str">
        <f>IF(F103="", "", IF(E103="Billets de train", "", IF(E103="", "", VLOOKUP(F103,Listes!$G$37:$H$39, 2, FALSE))))</f>
        <v/>
      </c>
      <c r="Q103" s="152" t="str">
        <f t="shared" si="6"/>
        <v/>
      </c>
      <c r="R103" s="338" t="str">
        <f>IF(AND(OR(J103="KO",M103&lt;&gt;""),OR(J103="",K103="",L103="")),Listes!$A$74,IF(AND(M103="",J103&lt;&gt;""),Listes!$A$75,IF(AND(I103&lt;M103,O103=""),Listes!$A$76,IF(AND(L103&lt;K103,O103=""),Listes!$A$77,IF(AND(M103&lt;I103,N103=""),Listes!$A$78,IF(AND(S103="",OR(J103&lt;&gt;"",K103&lt;&gt;"",L103&lt;&gt;"")),Listes!$A$79,""))))))</f>
        <v/>
      </c>
      <c r="S103" s="44"/>
      <c r="T103" s="9">
        <f t="shared" si="7"/>
        <v>0</v>
      </c>
    </row>
    <row r="104" spans="1:20" ht="20.100000000000001" customHeight="1" x14ac:dyDescent="0.25">
      <c r="A104" s="133">
        <v>98</v>
      </c>
      <c r="B104" s="347" t="str">
        <f>IF('Dépenses sur frais réels'!B104="","",'Dépenses sur frais réels'!B104)</f>
        <v/>
      </c>
      <c r="C104" s="347" t="str">
        <f>IF('Dépenses sur frais réels'!C104="","",'Dépenses sur frais réels'!C104)</f>
        <v/>
      </c>
      <c r="D104" s="347" t="str">
        <f>IF('Dépenses sur frais réels'!D104="","",'Dépenses sur frais réels'!D104)</f>
        <v/>
      </c>
      <c r="E104" s="347" t="str">
        <f>IF('Dépenses sur frais réels'!E104="","",'Dépenses sur frais réels'!E104)</f>
        <v/>
      </c>
      <c r="F104" s="347" t="str">
        <f>IF('Dépenses sur frais réels'!F104="","",'Dépenses sur frais réels'!F104)</f>
        <v/>
      </c>
      <c r="G104" s="348" t="str">
        <f>IF('Dépenses sur frais réels'!G104="","",'Dépenses sur frais réels'!G104)</f>
        <v/>
      </c>
      <c r="H104" s="348" t="str">
        <f>IF('Dépenses sur frais réels'!H104="","",'Dépenses sur frais réels'!H104)</f>
        <v/>
      </c>
      <c r="I104" s="349" t="str">
        <f>IF('Dépenses sur frais réels'!I104="","",'Dépenses sur frais réels'!I104)</f>
        <v/>
      </c>
      <c r="J104" s="290"/>
      <c r="K104" s="292" t="str">
        <f t="shared" si="4"/>
        <v/>
      </c>
      <c r="L104" s="292" t="str">
        <f t="shared" si="5"/>
        <v/>
      </c>
      <c r="M104" s="28"/>
      <c r="N104" s="139"/>
      <c r="O104" s="141"/>
      <c r="P104" s="356" t="str">
        <f>IF(F104="", "", IF(E104="Billets de train", "", IF(E104="", "", VLOOKUP(F104,Listes!$G$37:$H$39, 2, FALSE))))</f>
        <v/>
      </c>
      <c r="Q104" s="152" t="str">
        <f t="shared" si="6"/>
        <v/>
      </c>
      <c r="R104" s="338" t="str">
        <f>IF(AND(OR(J104="KO",M104&lt;&gt;""),OR(J104="",K104="",L104="")),Listes!$A$74,IF(AND(M104="",J104&lt;&gt;""),Listes!$A$75,IF(AND(I104&lt;M104,O104=""),Listes!$A$76,IF(AND(L104&lt;K104,O104=""),Listes!$A$77,IF(AND(M104&lt;I104,N104=""),Listes!$A$78,IF(AND(S104="",OR(J104&lt;&gt;"",K104&lt;&gt;"",L104&lt;&gt;"")),Listes!$A$79,""))))))</f>
        <v/>
      </c>
      <c r="S104" s="44"/>
      <c r="T104" s="9">
        <f t="shared" si="7"/>
        <v>0</v>
      </c>
    </row>
    <row r="105" spans="1:20" ht="20.100000000000001" customHeight="1" x14ac:dyDescent="0.25">
      <c r="A105" s="133">
        <v>99</v>
      </c>
      <c r="B105" s="347" t="str">
        <f>IF('Dépenses sur frais réels'!B105="","",'Dépenses sur frais réels'!B105)</f>
        <v/>
      </c>
      <c r="C105" s="347" t="str">
        <f>IF('Dépenses sur frais réels'!C105="","",'Dépenses sur frais réels'!C105)</f>
        <v/>
      </c>
      <c r="D105" s="347" t="str">
        <f>IF('Dépenses sur frais réels'!D105="","",'Dépenses sur frais réels'!D105)</f>
        <v/>
      </c>
      <c r="E105" s="347" t="str">
        <f>IF('Dépenses sur frais réels'!E105="","",'Dépenses sur frais réels'!E105)</f>
        <v/>
      </c>
      <c r="F105" s="347" t="str">
        <f>IF('Dépenses sur frais réels'!F105="","",'Dépenses sur frais réels'!F105)</f>
        <v/>
      </c>
      <c r="G105" s="348" t="str">
        <f>IF('Dépenses sur frais réels'!G105="","",'Dépenses sur frais réels'!G105)</f>
        <v/>
      </c>
      <c r="H105" s="348" t="str">
        <f>IF('Dépenses sur frais réels'!H105="","",'Dépenses sur frais réels'!H105)</f>
        <v/>
      </c>
      <c r="I105" s="349" t="str">
        <f>IF('Dépenses sur frais réels'!I105="","",'Dépenses sur frais réels'!I105)</f>
        <v/>
      </c>
      <c r="J105" s="290"/>
      <c r="K105" s="292" t="str">
        <f t="shared" si="4"/>
        <v/>
      </c>
      <c r="L105" s="292" t="str">
        <f t="shared" si="5"/>
        <v/>
      </c>
      <c r="M105" s="28"/>
      <c r="N105" s="139"/>
      <c r="O105" s="141"/>
      <c r="P105" s="356" t="str">
        <f>IF(F105="", "", IF(E105="Billets de train", "", IF(E105="", "", VLOOKUP(F105,Listes!$G$37:$H$39, 2, FALSE))))</f>
        <v/>
      </c>
      <c r="Q105" s="152" t="str">
        <f t="shared" si="6"/>
        <v/>
      </c>
      <c r="R105" s="338" t="str">
        <f>IF(AND(OR(J105="KO",M105&lt;&gt;""),OR(J105="",K105="",L105="")),Listes!$A$74,IF(AND(M105="",J105&lt;&gt;""),Listes!$A$75,IF(AND(I105&lt;M105,O105=""),Listes!$A$76,IF(AND(L105&lt;K105,O105=""),Listes!$A$77,IF(AND(M105&lt;I105,N105=""),Listes!$A$78,IF(AND(S105="",OR(J105&lt;&gt;"",K105&lt;&gt;"",L105&lt;&gt;"")),Listes!$A$79,""))))))</f>
        <v/>
      </c>
      <c r="S105" s="44"/>
      <c r="T105" s="9">
        <f t="shared" si="7"/>
        <v>0</v>
      </c>
    </row>
    <row r="106" spans="1:20" ht="20.100000000000001" customHeight="1" x14ac:dyDescent="0.25">
      <c r="A106" s="133">
        <v>100</v>
      </c>
      <c r="B106" s="347" t="str">
        <f>IF('Dépenses sur frais réels'!B106="","",'Dépenses sur frais réels'!B106)</f>
        <v/>
      </c>
      <c r="C106" s="347" t="str">
        <f>IF('Dépenses sur frais réels'!C106="","",'Dépenses sur frais réels'!C106)</f>
        <v/>
      </c>
      <c r="D106" s="347" t="str">
        <f>IF('Dépenses sur frais réels'!D106="","",'Dépenses sur frais réels'!D106)</f>
        <v/>
      </c>
      <c r="E106" s="347" t="str">
        <f>IF('Dépenses sur frais réels'!E106="","",'Dépenses sur frais réels'!E106)</f>
        <v/>
      </c>
      <c r="F106" s="347" t="str">
        <f>IF('Dépenses sur frais réels'!F106="","",'Dépenses sur frais réels'!F106)</f>
        <v/>
      </c>
      <c r="G106" s="348" t="str">
        <f>IF('Dépenses sur frais réels'!G106="","",'Dépenses sur frais réels'!G106)</f>
        <v/>
      </c>
      <c r="H106" s="348" t="str">
        <f>IF('Dépenses sur frais réels'!H106="","",'Dépenses sur frais réels'!H106)</f>
        <v/>
      </c>
      <c r="I106" s="349" t="str">
        <f>IF('Dépenses sur frais réels'!I106="","",'Dépenses sur frais réels'!I106)</f>
        <v/>
      </c>
      <c r="J106" s="290"/>
      <c r="K106" s="292" t="str">
        <f t="shared" si="4"/>
        <v/>
      </c>
      <c r="L106" s="292" t="str">
        <f t="shared" si="5"/>
        <v/>
      </c>
      <c r="M106" s="28"/>
      <c r="N106" s="139"/>
      <c r="O106" s="141"/>
      <c r="P106" s="356" t="str">
        <f>IF(F106="", "", IF(E106="Billets de train", "", IF(E106="", "", VLOOKUP(F106,Listes!$G$37:$H$39, 2, FALSE))))</f>
        <v/>
      </c>
      <c r="Q106" s="152" t="str">
        <f t="shared" si="6"/>
        <v/>
      </c>
      <c r="R106" s="338" t="str">
        <f>IF(AND(OR(J106="KO",M106&lt;&gt;""),OR(J106="",K106="",L106="")),Listes!$A$74,IF(AND(M106="",J106&lt;&gt;""),Listes!$A$75,IF(AND(I106&lt;M106,O106=""),Listes!$A$76,IF(AND(L106&lt;K106,O106=""),Listes!$A$77,IF(AND(M106&lt;I106,N106=""),Listes!$A$78,IF(AND(S106="",OR(J106&lt;&gt;"",K106&lt;&gt;"",L106&lt;&gt;"")),Listes!$A$79,""))))))</f>
        <v/>
      </c>
      <c r="S106" s="44"/>
      <c r="T106" s="9">
        <f t="shared" si="7"/>
        <v>0</v>
      </c>
    </row>
    <row r="107" spans="1:20" ht="20.100000000000001" customHeight="1" x14ac:dyDescent="0.25">
      <c r="A107" s="133">
        <v>101</v>
      </c>
      <c r="B107" s="347" t="str">
        <f>IF('Dépenses sur frais réels'!B107="","",'Dépenses sur frais réels'!B107)</f>
        <v/>
      </c>
      <c r="C107" s="347" t="str">
        <f>IF('Dépenses sur frais réels'!C107="","",'Dépenses sur frais réels'!C107)</f>
        <v/>
      </c>
      <c r="D107" s="347" t="str">
        <f>IF('Dépenses sur frais réels'!D107="","",'Dépenses sur frais réels'!D107)</f>
        <v/>
      </c>
      <c r="E107" s="347" t="str">
        <f>IF('Dépenses sur frais réels'!E107="","",'Dépenses sur frais réels'!E107)</f>
        <v/>
      </c>
      <c r="F107" s="347" t="str">
        <f>IF('Dépenses sur frais réels'!F107="","",'Dépenses sur frais réels'!F107)</f>
        <v/>
      </c>
      <c r="G107" s="348" t="str">
        <f>IF('Dépenses sur frais réels'!G107="","",'Dépenses sur frais réels'!G107)</f>
        <v/>
      </c>
      <c r="H107" s="348" t="str">
        <f>IF('Dépenses sur frais réels'!H107="","",'Dépenses sur frais réels'!H107)</f>
        <v/>
      </c>
      <c r="I107" s="349" t="str">
        <f>IF('Dépenses sur frais réels'!I107="","",'Dépenses sur frais réels'!I107)</f>
        <v/>
      </c>
      <c r="J107" s="290"/>
      <c r="K107" s="292" t="str">
        <f t="shared" si="4"/>
        <v/>
      </c>
      <c r="L107" s="292" t="str">
        <f t="shared" si="5"/>
        <v/>
      </c>
      <c r="M107" s="28"/>
      <c r="N107" s="139"/>
      <c r="O107" s="141"/>
      <c r="P107" s="356" t="str">
        <f>IF(F107="", "", IF(E107="Billets de train", "", IF(E107="", "", VLOOKUP(F107,Listes!$G$37:$H$39, 2, FALSE))))</f>
        <v/>
      </c>
      <c r="Q107" s="152" t="str">
        <f t="shared" si="6"/>
        <v/>
      </c>
      <c r="R107" s="338" t="str">
        <f>IF(AND(OR(J107="KO",M107&lt;&gt;""),OR(J107="",K107="",L107="")),Listes!$A$74,IF(AND(M107="",J107&lt;&gt;""),Listes!$A$75,IF(AND(I107&lt;M107,O107=""),Listes!$A$76,IF(AND(L107&lt;K107,O107=""),Listes!$A$77,IF(AND(M107&lt;I107,N107=""),Listes!$A$78,IF(AND(S107="",OR(J107&lt;&gt;"",K107&lt;&gt;"",L107&lt;&gt;"")),Listes!$A$79,""))))))</f>
        <v/>
      </c>
      <c r="S107" s="44"/>
      <c r="T107" s="9">
        <f t="shared" si="7"/>
        <v>0</v>
      </c>
    </row>
    <row r="108" spans="1:20" ht="20.100000000000001" customHeight="1" x14ac:dyDescent="0.25">
      <c r="A108" s="133">
        <v>102</v>
      </c>
      <c r="B108" s="347" t="str">
        <f>IF('Dépenses sur frais réels'!B108="","",'Dépenses sur frais réels'!B108)</f>
        <v/>
      </c>
      <c r="C108" s="347" t="str">
        <f>IF('Dépenses sur frais réels'!C108="","",'Dépenses sur frais réels'!C108)</f>
        <v/>
      </c>
      <c r="D108" s="347" t="str">
        <f>IF('Dépenses sur frais réels'!D108="","",'Dépenses sur frais réels'!D108)</f>
        <v/>
      </c>
      <c r="E108" s="347" t="str">
        <f>IF('Dépenses sur frais réels'!E108="","",'Dépenses sur frais réels'!E108)</f>
        <v/>
      </c>
      <c r="F108" s="347" t="str">
        <f>IF('Dépenses sur frais réels'!F108="","",'Dépenses sur frais réels'!F108)</f>
        <v/>
      </c>
      <c r="G108" s="348" t="str">
        <f>IF('Dépenses sur frais réels'!G108="","",'Dépenses sur frais réels'!G108)</f>
        <v/>
      </c>
      <c r="H108" s="348" t="str">
        <f>IF('Dépenses sur frais réels'!H108="","",'Dépenses sur frais réels'!H108)</f>
        <v/>
      </c>
      <c r="I108" s="349" t="str">
        <f>IF('Dépenses sur frais réels'!I108="","",'Dépenses sur frais réels'!I108)</f>
        <v/>
      </c>
      <c r="J108" s="290"/>
      <c r="K108" s="292" t="str">
        <f t="shared" si="4"/>
        <v/>
      </c>
      <c r="L108" s="292" t="str">
        <f t="shared" si="5"/>
        <v/>
      </c>
      <c r="M108" s="28"/>
      <c r="N108" s="139"/>
      <c r="O108" s="141"/>
      <c r="P108" s="356" t="str">
        <f>IF(F108="", "", IF(E108="Billets de train", "", IF(E108="", "", VLOOKUP(F108,Listes!$G$37:$H$39, 2, FALSE))))</f>
        <v/>
      </c>
      <c r="Q108" s="152" t="str">
        <f t="shared" si="6"/>
        <v/>
      </c>
      <c r="R108" s="338" t="str">
        <f>IF(AND(OR(J108="KO",M108&lt;&gt;""),OR(J108="",K108="",L108="")),Listes!$A$74,IF(AND(M108="",J108&lt;&gt;""),Listes!$A$75,IF(AND(I108&lt;M108,O108=""),Listes!$A$76,IF(AND(L108&lt;K108,O108=""),Listes!$A$77,IF(AND(M108&lt;I108,N108=""),Listes!$A$78,IF(AND(S108="",OR(J108&lt;&gt;"",K108&lt;&gt;"",L108&lt;&gt;"")),Listes!$A$79,""))))))</f>
        <v/>
      </c>
      <c r="S108" s="44"/>
      <c r="T108" s="9">
        <f t="shared" si="7"/>
        <v>0</v>
      </c>
    </row>
    <row r="109" spans="1:20" ht="20.100000000000001" customHeight="1" x14ac:dyDescent="0.25">
      <c r="A109" s="133">
        <v>103</v>
      </c>
      <c r="B109" s="347" t="str">
        <f>IF('Dépenses sur frais réels'!B109="","",'Dépenses sur frais réels'!B109)</f>
        <v/>
      </c>
      <c r="C109" s="347" t="str">
        <f>IF('Dépenses sur frais réels'!C109="","",'Dépenses sur frais réels'!C109)</f>
        <v/>
      </c>
      <c r="D109" s="347" t="str">
        <f>IF('Dépenses sur frais réels'!D109="","",'Dépenses sur frais réels'!D109)</f>
        <v/>
      </c>
      <c r="E109" s="347" t="str">
        <f>IF('Dépenses sur frais réels'!E109="","",'Dépenses sur frais réels'!E109)</f>
        <v/>
      </c>
      <c r="F109" s="347" t="str">
        <f>IF('Dépenses sur frais réels'!F109="","",'Dépenses sur frais réels'!F109)</f>
        <v/>
      </c>
      <c r="G109" s="348" t="str">
        <f>IF('Dépenses sur frais réels'!G109="","",'Dépenses sur frais réels'!G109)</f>
        <v/>
      </c>
      <c r="H109" s="348" t="str">
        <f>IF('Dépenses sur frais réels'!H109="","",'Dépenses sur frais réels'!H109)</f>
        <v/>
      </c>
      <c r="I109" s="349" t="str">
        <f>IF('Dépenses sur frais réels'!I109="","",'Dépenses sur frais réels'!I109)</f>
        <v/>
      </c>
      <c r="J109" s="290"/>
      <c r="K109" s="292" t="str">
        <f t="shared" si="4"/>
        <v/>
      </c>
      <c r="L109" s="292" t="str">
        <f t="shared" si="5"/>
        <v/>
      </c>
      <c r="M109" s="28"/>
      <c r="N109" s="139"/>
      <c r="O109" s="141"/>
      <c r="P109" s="356" t="str">
        <f>IF(F109="", "", IF(E109="Billets de train", "", IF(E109="", "", VLOOKUP(F109,Listes!$G$37:$H$39, 2, FALSE))))</f>
        <v/>
      </c>
      <c r="Q109" s="152" t="str">
        <f t="shared" si="6"/>
        <v/>
      </c>
      <c r="R109" s="338" t="str">
        <f>IF(AND(OR(J109="KO",M109&lt;&gt;""),OR(J109="",K109="",L109="")),Listes!$A$74,IF(AND(M109="",J109&lt;&gt;""),Listes!$A$75,IF(AND(I109&lt;M109,O109=""),Listes!$A$76,IF(AND(L109&lt;K109,O109=""),Listes!$A$77,IF(AND(M109&lt;I109,N109=""),Listes!$A$78,IF(AND(S109="",OR(J109&lt;&gt;"",K109&lt;&gt;"",L109&lt;&gt;"")),Listes!$A$79,""))))))</f>
        <v/>
      </c>
      <c r="S109" s="44"/>
      <c r="T109" s="9">
        <f t="shared" si="7"/>
        <v>0</v>
      </c>
    </row>
    <row r="110" spans="1:20" ht="20.100000000000001" customHeight="1" x14ac:dyDescent="0.25">
      <c r="A110" s="133">
        <v>104</v>
      </c>
      <c r="B110" s="347" t="str">
        <f>IF('Dépenses sur frais réels'!B110="","",'Dépenses sur frais réels'!B110)</f>
        <v/>
      </c>
      <c r="C110" s="347" t="str">
        <f>IF('Dépenses sur frais réels'!C110="","",'Dépenses sur frais réels'!C110)</f>
        <v/>
      </c>
      <c r="D110" s="347" t="str">
        <f>IF('Dépenses sur frais réels'!D110="","",'Dépenses sur frais réels'!D110)</f>
        <v/>
      </c>
      <c r="E110" s="347" t="str">
        <f>IF('Dépenses sur frais réels'!E110="","",'Dépenses sur frais réels'!E110)</f>
        <v/>
      </c>
      <c r="F110" s="347" t="str">
        <f>IF('Dépenses sur frais réels'!F110="","",'Dépenses sur frais réels'!F110)</f>
        <v/>
      </c>
      <c r="G110" s="348" t="str">
        <f>IF('Dépenses sur frais réels'!G110="","",'Dépenses sur frais réels'!G110)</f>
        <v/>
      </c>
      <c r="H110" s="348" t="str">
        <f>IF('Dépenses sur frais réels'!H110="","",'Dépenses sur frais réels'!H110)</f>
        <v/>
      </c>
      <c r="I110" s="349" t="str">
        <f>IF('Dépenses sur frais réels'!I110="","",'Dépenses sur frais réels'!I110)</f>
        <v/>
      </c>
      <c r="J110" s="290"/>
      <c r="K110" s="292" t="str">
        <f t="shared" si="4"/>
        <v/>
      </c>
      <c r="L110" s="292" t="str">
        <f t="shared" si="5"/>
        <v/>
      </c>
      <c r="M110" s="28"/>
      <c r="N110" s="139"/>
      <c r="O110" s="141"/>
      <c r="P110" s="356" t="str">
        <f>IF(F110="", "", IF(E110="Billets de train", "", IF(E110="", "", VLOOKUP(F110,Listes!$G$37:$H$39, 2, FALSE))))</f>
        <v/>
      </c>
      <c r="Q110" s="152" t="str">
        <f t="shared" si="6"/>
        <v/>
      </c>
      <c r="R110" s="338" t="str">
        <f>IF(AND(OR(J110="KO",M110&lt;&gt;""),OR(J110="",K110="",L110="")),Listes!$A$74,IF(AND(M110="",J110&lt;&gt;""),Listes!$A$75,IF(AND(I110&lt;M110,O110=""),Listes!$A$76,IF(AND(L110&lt;K110,O110=""),Listes!$A$77,IF(AND(M110&lt;I110,N110=""),Listes!$A$78,IF(AND(S110="",OR(J110&lt;&gt;"",K110&lt;&gt;"",L110&lt;&gt;"")),Listes!$A$79,""))))))</f>
        <v/>
      </c>
      <c r="S110" s="44"/>
      <c r="T110" s="9">
        <f t="shared" si="7"/>
        <v>0</v>
      </c>
    </row>
    <row r="111" spans="1:20" ht="20.100000000000001" customHeight="1" x14ac:dyDescent="0.25">
      <c r="A111" s="133">
        <v>105</v>
      </c>
      <c r="B111" s="347" t="str">
        <f>IF('Dépenses sur frais réels'!B111="","",'Dépenses sur frais réels'!B111)</f>
        <v/>
      </c>
      <c r="C111" s="347" t="str">
        <f>IF('Dépenses sur frais réels'!C111="","",'Dépenses sur frais réels'!C111)</f>
        <v/>
      </c>
      <c r="D111" s="347" t="str">
        <f>IF('Dépenses sur frais réels'!D111="","",'Dépenses sur frais réels'!D111)</f>
        <v/>
      </c>
      <c r="E111" s="347" t="str">
        <f>IF('Dépenses sur frais réels'!E111="","",'Dépenses sur frais réels'!E111)</f>
        <v/>
      </c>
      <c r="F111" s="347" t="str">
        <f>IF('Dépenses sur frais réels'!F111="","",'Dépenses sur frais réels'!F111)</f>
        <v/>
      </c>
      <c r="G111" s="348" t="str">
        <f>IF('Dépenses sur frais réels'!G111="","",'Dépenses sur frais réels'!G111)</f>
        <v/>
      </c>
      <c r="H111" s="348" t="str">
        <f>IF('Dépenses sur frais réels'!H111="","",'Dépenses sur frais réels'!H111)</f>
        <v/>
      </c>
      <c r="I111" s="349" t="str">
        <f>IF('Dépenses sur frais réels'!I111="","",'Dépenses sur frais réels'!I111)</f>
        <v/>
      </c>
      <c r="J111" s="290"/>
      <c r="K111" s="292" t="str">
        <f t="shared" si="4"/>
        <v/>
      </c>
      <c r="L111" s="292" t="str">
        <f t="shared" si="5"/>
        <v/>
      </c>
      <c r="M111" s="28"/>
      <c r="N111" s="139"/>
      <c r="O111" s="141"/>
      <c r="P111" s="356" t="str">
        <f>IF(F111="", "", IF(E111="Billets de train", "", IF(E111="", "", VLOOKUP(F111,Listes!$G$37:$H$39, 2, FALSE))))</f>
        <v/>
      </c>
      <c r="Q111" s="152" t="str">
        <f t="shared" si="6"/>
        <v/>
      </c>
      <c r="R111" s="338" t="str">
        <f>IF(AND(OR(J111="KO",M111&lt;&gt;""),OR(J111="",K111="",L111="")),Listes!$A$74,IF(AND(M111="",J111&lt;&gt;""),Listes!$A$75,IF(AND(I111&lt;M111,O111=""),Listes!$A$76,IF(AND(L111&lt;K111,O111=""),Listes!$A$77,IF(AND(M111&lt;I111,N111=""),Listes!$A$78,IF(AND(S111="",OR(J111&lt;&gt;"",K111&lt;&gt;"",L111&lt;&gt;"")),Listes!$A$79,""))))))</f>
        <v/>
      </c>
      <c r="S111" s="44"/>
      <c r="T111" s="9">
        <f t="shared" si="7"/>
        <v>0</v>
      </c>
    </row>
    <row r="112" spans="1:20" ht="20.100000000000001" customHeight="1" x14ac:dyDescent="0.25">
      <c r="A112" s="133">
        <v>106</v>
      </c>
      <c r="B112" s="347" t="str">
        <f>IF('Dépenses sur frais réels'!B112="","",'Dépenses sur frais réels'!B112)</f>
        <v/>
      </c>
      <c r="C112" s="347" t="str">
        <f>IF('Dépenses sur frais réels'!C112="","",'Dépenses sur frais réels'!C112)</f>
        <v/>
      </c>
      <c r="D112" s="347" t="str">
        <f>IF('Dépenses sur frais réels'!D112="","",'Dépenses sur frais réels'!D112)</f>
        <v/>
      </c>
      <c r="E112" s="347" t="str">
        <f>IF('Dépenses sur frais réels'!E112="","",'Dépenses sur frais réels'!E112)</f>
        <v/>
      </c>
      <c r="F112" s="347" t="str">
        <f>IF('Dépenses sur frais réels'!F112="","",'Dépenses sur frais réels'!F112)</f>
        <v/>
      </c>
      <c r="G112" s="348" t="str">
        <f>IF('Dépenses sur frais réels'!G112="","",'Dépenses sur frais réels'!G112)</f>
        <v/>
      </c>
      <c r="H112" s="348" t="str">
        <f>IF('Dépenses sur frais réels'!H112="","",'Dépenses sur frais réels'!H112)</f>
        <v/>
      </c>
      <c r="I112" s="349" t="str">
        <f>IF('Dépenses sur frais réels'!I112="","",'Dépenses sur frais réels'!I112)</f>
        <v/>
      </c>
      <c r="J112" s="290"/>
      <c r="K112" s="292" t="str">
        <f t="shared" si="4"/>
        <v/>
      </c>
      <c r="L112" s="292" t="str">
        <f t="shared" si="5"/>
        <v/>
      </c>
      <c r="M112" s="28"/>
      <c r="N112" s="139"/>
      <c r="O112" s="141"/>
      <c r="P112" s="356" t="str">
        <f>IF(F112="", "", IF(E112="Billets de train", "", IF(E112="", "", VLOOKUP(F112,Listes!$G$37:$H$39, 2, FALSE))))</f>
        <v/>
      </c>
      <c r="Q112" s="152" t="str">
        <f t="shared" si="6"/>
        <v/>
      </c>
      <c r="R112" s="338" t="str">
        <f>IF(AND(OR(J112="KO",M112&lt;&gt;""),OR(J112="",K112="",L112="")),Listes!$A$74,IF(AND(M112="",J112&lt;&gt;""),Listes!$A$75,IF(AND(I112&lt;M112,O112=""),Listes!$A$76,IF(AND(L112&lt;K112,O112=""),Listes!$A$77,IF(AND(M112&lt;I112,N112=""),Listes!$A$78,IF(AND(S112="",OR(J112&lt;&gt;"",K112&lt;&gt;"",L112&lt;&gt;"")),Listes!$A$79,""))))))</f>
        <v/>
      </c>
      <c r="S112" s="44"/>
      <c r="T112" s="9">
        <f t="shared" si="7"/>
        <v>0</v>
      </c>
    </row>
    <row r="113" spans="1:20" ht="20.100000000000001" customHeight="1" x14ac:dyDescent="0.25">
      <c r="A113" s="133">
        <v>107</v>
      </c>
      <c r="B113" s="347" t="str">
        <f>IF('Dépenses sur frais réels'!B113="","",'Dépenses sur frais réels'!B113)</f>
        <v/>
      </c>
      <c r="C113" s="347" t="str">
        <f>IF('Dépenses sur frais réels'!C113="","",'Dépenses sur frais réels'!C113)</f>
        <v/>
      </c>
      <c r="D113" s="347" t="str">
        <f>IF('Dépenses sur frais réels'!D113="","",'Dépenses sur frais réels'!D113)</f>
        <v/>
      </c>
      <c r="E113" s="347" t="str">
        <f>IF('Dépenses sur frais réels'!E113="","",'Dépenses sur frais réels'!E113)</f>
        <v/>
      </c>
      <c r="F113" s="347" t="str">
        <f>IF('Dépenses sur frais réels'!F113="","",'Dépenses sur frais réels'!F113)</f>
        <v/>
      </c>
      <c r="G113" s="348" t="str">
        <f>IF('Dépenses sur frais réels'!G113="","",'Dépenses sur frais réels'!G113)</f>
        <v/>
      </c>
      <c r="H113" s="348" t="str">
        <f>IF('Dépenses sur frais réels'!H113="","",'Dépenses sur frais réels'!H113)</f>
        <v/>
      </c>
      <c r="I113" s="349" t="str">
        <f>IF('Dépenses sur frais réels'!I113="","",'Dépenses sur frais réels'!I113)</f>
        <v/>
      </c>
      <c r="J113" s="290"/>
      <c r="K113" s="292" t="str">
        <f t="shared" si="4"/>
        <v/>
      </c>
      <c r="L113" s="292" t="str">
        <f t="shared" si="5"/>
        <v/>
      </c>
      <c r="M113" s="28"/>
      <c r="N113" s="139"/>
      <c r="O113" s="141"/>
      <c r="P113" s="356" t="str">
        <f>IF(F113="", "", IF(E113="Billets de train", "", IF(E113="", "", VLOOKUP(F113,Listes!$G$37:$H$39, 2, FALSE))))</f>
        <v/>
      </c>
      <c r="Q113" s="152" t="str">
        <f t="shared" si="6"/>
        <v/>
      </c>
      <c r="R113" s="338" t="str">
        <f>IF(AND(OR(J113="KO",M113&lt;&gt;""),OR(J113="",K113="",L113="")),Listes!$A$74,IF(AND(M113="",J113&lt;&gt;""),Listes!$A$75,IF(AND(I113&lt;M113,O113=""),Listes!$A$76,IF(AND(L113&lt;K113,O113=""),Listes!$A$77,IF(AND(M113&lt;I113,N113=""),Listes!$A$78,IF(AND(S113="",OR(J113&lt;&gt;"",K113&lt;&gt;"",L113&lt;&gt;"")),Listes!$A$79,""))))))</f>
        <v/>
      </c>
      <c r="S113" s="44"/>
      <c r="T113" s="9">
        <f t="shared" si="7"/>
        <v>0</v>
      </c>
    </row>
    <row r="114" spans="1:20" ht="20.100000000000001" customHeight="1" x14ac:dyDescent="0.25">
      <c r="A114" s="133">
        <v>108</v>
      </c>
      <c r="B114" s="347" t="str">
        <f>IF('Dépenses sur frais réels'!B114="","",'Dépenses sur frais réels'!B114)</f>
        <v/>
      </c>
      <c r="C114" s="347" t="str">
        <f>IF('Dépenses sur frais réels'!C114="","",'Dépenses sur frais réels'!C114)</f>
        <v/>
      </c>
      <c r="D114" s="347" t="str">
        <f>IF('Dépenses sur frais réels'!D114="","",'Dépenses sur frais réels'!D114)</f>
        <v/>
      </c>
      <c r="E114" s="347" t="str">
        <f>IF('Dépenses sur frais réels'!E114="","",'Dépenses sur frais réels'!E114)</f>
        <v/>
      </c>
      <c r="F114" s="347" t="str">
        <f>IF('Dépenses sur frais réels'!F114="","",'Dépenses sur frais réels'!F114)</f>
        <v/>
      </c>
      <c r="G114" s="348" t="str">
        <f>IF('Dépenses sur frais réels'!G114="","",'Dépenses sur frais réels'!G114)</f>
        <v/>
      </c>
      <c r="H114" s="348" t="str">
        <f>IF('Dépenses sur frais réels'!H114="","",'Dépenses sur frais réels'!H114)</f>
        <v/>
      </c>
      <c r="I114" s="349" t="str">
        <f>IF('Dépenses sur frais réels'!I114="","",'Dépenses sur frais réels'!I114)</f>
        <v/>
      </c>
      <c r="J114" s="290"/>
      <c r="K114" s="292" t="str">
        <f t="shared" si="4"/>
        <v/>
      </c>
      <c r="L114" s="292" t="str">
        <f t="shared" si="5"/>
        <v/>
      </c>
      <c r="M114" s="28"/>
      <c r="N114" s="139"/>
      <c r="O114" s="141"/>
      <c r="P114" s="356" t="str">
        <f>IF(F114="", "", IF(E114="Billets de train", "", IF(E114="", "", VLOOKUP(F114,Listes!$G$37:$H$39, 2, FALSE))))</f>
        <v/>
      </c>
      <c r="Q114" s="152" t="str">
        <f t="shared" si="6"/>
        <v/>
      </c>
      <c r="R114" s="338" t="str">
        <f>IF(AND(OR(J114="KO",M114&lt;&gt;""),OR(J114="",K114="",L114="")),Listes!$A$74,IF(AND(M114="",J114&lt;&gt;""),Listes!$A$75,IF(AND(I114&lt;M114,O114=""),Listes!$A$76,IF(AND(L114&lt;K114,O114=""),Listes!$A$77,IF(AND(M114&lt;I114,N114=""),Listes!$A$78,IF(AND(S114="",OR(J114&lt;&gt;"",K114&lt;&gt;"",L114&lt;&gt;"")),Listes!$A$79,""))))))</f>
        <v/>
      </c>
      <c r="S114" s="44"/>
      <c r="T114" s="9">
        <f t="shared" si="7"/>
        <v>0</v>
      </c>
    </row>
    <row r="115" spans="1:20" ht="20.100000000000001" customHeight="1" x14ac:dyDescent="0.25">
      <c r="A115" s="133">
        <v>109</v>
      </c>
      <c r="B115" s="347" t="str">
        <f>IF('Dépenses sur frais réels'!B115="","",'Dépenses sur frais réels'!B115)</f>
        <v/>
      </c>
      <c r="C115" s="347" t="str">
        <f>IF('Dépenses sur frais réels'!C115="","",'Dépenses sur frais réels'!C115)</f>
        <v/>
      </c>
      <c r="D115" s="347" t="str">
        <f>IF('Dépenses sur frais réels'!D115="","",'Dépenses sur frais réels'!D115)</f>
        <v/>
      </c>
      <c r="E115" s="347" t="str">
        <f>IF('Dépenses sur frais réels'!E115="","",'Dépenses sur frais réels'!E115)</f>
        <v/>
      </c>
      <c r="F115" s="347" t="str">
        <f>IF('Dépenses sur frais réels'!F115="","",'Dépenses sur frais réels'!F115)</f>
        <v/>
      </c>
      <c r="G115" s="348" t="str">
        <f>IF('Dépenses sur frais réels'!G115="","",'Dépenses sur frais réels'!G115)</f>
        <v/>
      </c>
      <c r="H115" s="348" t="str">
        <f>IF('Dépenses sur frais réels'!H115="","",'Dépenses sur frais réels'!H115)</f>
        <v/>
      </c>
      <c r="I115" s="349" t="str">
        <f>IF('Dépenses sur frais réels'!I115="","",'Dépenses sur frais réels'!I115)</f>
        <v/>
      </c>
      <c r="J115" s="290"/>
      <c r="K115" s="292" t="str">
        <f t="shared" si="4"/>
        <v/>
      </c>
      <c r="L115" s="292" t="str">
        <f t="shared" si="5"/>
        <v/>
      </c>
      <c r="M115" s="28"/>
      <c r="N115" s="139"/>
      <c r="O115" s="141"/>
      <c r="P115" s="356" t="str">
        <f>IF(F115="", "", IF(E115="Billets de train", "", IF(E115="", "", VLOOKUP(F115,Listes!$G$37:$H$39, 2, FALSE))))</f>
        <v/>
      </c>
      <c r="Q115" s="152" t="str">
        <f t="shared" si="6"/>
        <v/>
      </c>
      <c r="R115" s="338" t="str">
        <f>IF(AND(OR(J115="KO",M115&lt;&gt;""),OR(J115="",K115="",L115="")),Listes!$A$74,IF(AND(M115="",J115&lt;&gt;""),Listes!$A$75,IF(AND(I115&lt;M115,O115=""),Listes!$A$76,IF(AND(L115&lt;K115,O115=""),Listes!$A$77,IF(AND(M115&lt;I115,N115=""),Listes!$A$78,IF(AND(S115="",OR(J115&lt;&gt;"",K115&lt;&gt;"",L115&lt;&gt;"")),Listes!$A$79,""))))))</f>
        <v/>
      </c>
      <c r="S115" s="44"/>
      <c r="T115" s="9">
        <f t="shared" si="7"/>
        <v>0</v>
      </c>
    </row>
    <row r="116" spans="1:20" ht="20.100000000000001" customHeight="1" x14ac:dyDescent="0.25">
      <c r="A116" s="133">
        <v>110</v>
      </c>
      <c r="B116" s="347" t="str">
        <f>IF('Dépenses sur frais réels'!B116="","",'Dépenses sur frais réels'!B116)</f>
        <v/>
      </c>
      <c r="C116" s="347" t="str">
        <f>IF('Dépenses sur frais réels'!C116="","",'Dépenses sur frais réels'!C116)</f>
        <v/>
      </c>
      <c r="D116" s="347" t="str">
        <f>IF('Dépenses sur frais réels'!D116="","",'Dépenses sur frais réels'!D116)</f>
        <v/>
      </c>
      <c r="E116" s="347" t="str">
        <f>IF('Dépenses sur frais réels'!E116="","",'Dépenses sur frais réels'!E116)</f>
        <v/>
      </c>
      <c r="F116" s="347" t="str">
        <f>IF('Dépenses sur frais réels'!F116="","",'Dépenses sur frais réels'!F116)</f>
        <v/>
      </c>
      <c r="G116" s="348" t="str">
        <f>IF('Dépenses sur frais réels'!G116="","",'Dépenses sur frais réels'!G116)</f>
        <v/>
      </c>
      <c r="H116" s="348" t="str">
        <f>IF('Dépenses sur frais réels'!H116="","",'Dépenses sur frais réels'!H116)</f>
        <v/>
      </c>
      <c r="I116" s="349" t="str">
        <f>IF('Dépenses sur frais réels'!I116="","",'Dépenses sur frais réels'!I116)</f>
        <v/>
      </c>
      <c r="J116" s="290"/>
      <c r="K116" s="292" t="str">
        <f t="shared" si="4"/>
        <v/>
      </c>
      <c r="L116" s="292" t="str">
        <f t="shared" si="5"/>
        <v/>
      </c>
      <c r="M116" s="28"/>
      <c r="N116" s="139"/>
      <c r="O116" s="141"/>
      <c r="P116" s="356" t="str">
        <f>IF(F116="", "", IF(E116="Billets de train", "", IF(E116="", "", VLOOKUP(F116,Listes!$G$37:$H$39, 2, FALSE))))</f>
        <v/>
      </c>
      <c r="Q116" s="152" t="str">
        <f t="shared" si="6"/>
        <v/>
      </c>
      <c r="R116" s="338" t="str">
        <f>IF(AND(OR(J116="KO",M116&lt;&gt;""),OR(J116="",K116="",L116="")),Listes!$A$74,IF(AND(M116="",J116&lt;&gt;""),Listes!$A$75,IF(AND(I116&lt;M116,O116=""),Listes!$A$76,IF(AND(L116&lt;K116,O116=""),Listes!$A$77,IF(AND(M116&lt;I116,N116=""),Listes!$A$78,IF(AND(S116="",OR(J116&lt;&gt;"",K116&lt;&gt;"",L116&lt;&gt;"")),Listes!$A$79,""))))))</f>
        <v/>
      </c>
      <c r="S116" s="44"/>
      <c r="T116" s="9">
        <f t="shared" si="7"/>
        <v>0</v>
      </c>
    </row>
    <row r="117" spans="1:20" ht="20.100000000000001" customHeight="1" x14ac:dyDescent="0.25">
      <c r="A117" s="133">
        <v>111</v>
      </c>
      <c r="B117" s="347" t="str">
        <f>IF('Dépenses sur frais réels'!B117="","",'Dépenses sur frais réels'!B117)</f>
        <v/>
      </c>
      <c r="C117" s="347" t="str">
        <f>IF('Dépenses sur frais réels'!C117="","",'Dépenses sur frais réels'!C117)</f>
        <v/>
      </c>
      <c r="D117" s="347" t="str">
        <f>IF('Dépenses sur frais réels'!D117="","",'Dépenses sur frais réels'!D117)</f>
        <v/>
      </c>
      <c r="E117" s="347" t="str">
        <f>IF('Dépenses sur frais réels'!E117="","",'Dépenses sur frais réels'!E117)</f>
        <v/>
      </c>
      <c r="F117" s="347" t="str">
        <f>IF('Dépenses sur frais réels'!F117="","",'Dépenses sur frais réels'!F117)</f>
        <v/>
      </c>
      <c r="G117" s="348" t="str">
        <f>IF('Dépenses sur frais réels'!G117="","",'Dépenses sur frais réels'!G117)</f>
        <v/>
      </c>
      <c r="H117" s="348" t="str">
        <f>IF('Dépenses sur frais réels'!H117="","",'Dépenses sur frais réels'!H117)</f>
        <v/>
      </c>
      <c r="I117" s="349" t="str">
        <f>IF('Dépenses sur frais réels'!I117="","",'Dépenses sur frais réels'!I117)</f>
        <v/>
      </c>
      <c r="J117" s="290"/>
      <c r="K117" s="292" t="str">
        <f t="shared" si="4"/>
        <v/>
      </c>
      <c r="L117" s="292" t="str">
        <f t="shared" si="5"/>
        <v/>
      </c>
      <c r="M117" s="28"/>
      <c r="N117" s="139"/>
      <c r="O117" s="141"/>
      <c r="P117" s="356" t="str">
        <f>IF(F117="", "", IF(E117="Billets de train", "", IF(E117="", "", VLOOKUP(F117,Listes!$G$37:$H$39, 2, FALSE))))</f>
        <v/>
      </c>
      <c r="Q117" s="152" t="str">
        <f t="shared" si="6"/>
        <v/>
      </c>
      <c r="R117" s="338" t="str">
        <f>IF(AND(OR(J117="KO",M117&lt;&gt;""),OR(J117="",K117="",L117="")),Listes!$A$74,IF(AND(M117="",J117&lt;&gt;""),Listes!$A$75,IF(AND(I117&lt;M117,O117=""),Listes!$A$76,IF(AND(L117&lt;K117,O117=""),Listes!$A$77,IF(AND(M117&lt;I117,N117=""),Listes!$A$78,IF(AND(S117="",OR(J117&lt;&gt;"",K117&lt;&gt;"",L117&lt;&gt;"")),Listes!$A$79,""))))))</f>
        <v/>
      </c>
      <c r="S117" s="44"/>
      <c r="T117" s="9">
        <f t="shared" si="7"/>
        <v>0</v>
      </c>
    </row>
    <row r="118" spans="1:20" ht="20.100000000000001" customHeight="1" x14ac:dyDescent="0.25">
      <c r="A118" s="133">
        <v>112</v>
      </c>
      <c r="B118" s="347" t="str">
        <f>IF('Dépenses sur frais réels'!B118="","",'Dépenses sur frais réels'!B118)</f>
        <v/>
      </c>
      <c r="C118" s="347" t="str">
        <f>IF('Dépenses sur frais réels'!C118="","",'Dépenses sur frais réels'!C118)</f>
        <v/>
      </c>
      <c r="D118" s="347" t="str">
        <f>IF('Dépenses sur frais réels'!D118="","",'Dépenses sur frais réels'!D118)</f>
        <v/>
      </c>
      <c r="E118" s="347" t="str">
        <f>IF('Dépenses sur frais réels'!E118="","",'Dépenses sur frais réels'!E118)</f>
        <v/>
      </c>
      <c r="F118" s="347" t="str">
        <f>IF('Dépenses sur frais réels'!F118="","",'Dépenses sur frais réels'!F118)</f>
        <v/>
      </c>
      <c r="G118" s="348" t="str">
        <f>IF('Dépenses sur frais réels'!G118="","",'Dépenses sur frais réels'!G118)</f>
        <v/>
      </c>
      <c r="H118" s="348" t="str">
        <f>IF('Dépenses sur frais réels'!H118="","",'Dépenses sur frais réels'!H118)</f>
        <v/>
      </c>
      <c r="I118" s="349" t="str">
        <f>IF('Dépenses sur frais réels'!I118="","",'Dépenses sur frais réels'!I118)</f>
        <v/>
      </c>
      <c r="J118" s="290"/>
      <c r="K118" s="292" t="str">
        <f t="shared" si="4"/>
        <v/>
      </c>
      <c r="L118" s="292" t="str">
        <f t="shared" si="5"/>
        <v/>
      </c>
      <c r="M118" s="28"/>
      <c r="N118" s="139"/>
      <c r="O118" s="141"/>
      <c r="P118" s="356" t="str">
        <f>IF(F118="", "", IF(E118="Billets de train", "", IF(E118="", "", VLOOKUP(F118,Listes!$G$37:$H$39, 2, FALSE))))</f>
        <v/>
      </c>
      <c r="Q118" s="152" t="str">
        <f t="shared" si="6"/>
        <v/>
      </c>
      <c r="R118" s="338" t="str">
        <f>IF(AND(OR(J118="KO",M118&lt;&gt;""),OR(J118="",K118="",L118="")),Listes!$A$74,IF(AND(M118="",J118&lt;&gt;""),Listes!$A$75,IF(AND(I118&lt;M118,O118=""),Listes!$A$76,IF(AND(L118&lt;K118,O118=""),Listes!$A$77,IF(AND(M118&lt;I118,N118=""),Listes!$A$78,IF(AND(S118="",OR(J118&lt;&gt;"",K118&lt;&gt;"",L118&lt;&gt;"")),Listes!$A$79,""))))))</f>
        <v/>
      </c>
      <c r="S118" s="44"/>
      <c r="T118" s="9">
        <f t="shared" si="7"/>
        <v>0</v>
      </c>
    </row>
    <row r="119" spans="1:20" ht="20.100000000000001" customHeight="1" x14ac:dyDescent="0.25">
      <c r="A119" s="133">
        <v>113</v>
      </c>
      <c r="B119" s="347" t="str">
        <f>IF('Dépenses sur frais réels'!B119="","",'Dépenses sur frais réels'!B119)</f>
        <v/>
      </c>
      <c r="C119" s="347" t="str">
        <f>IF('Dépenses sur frais réels'!C119="","",'Dépenses sur frais réels'!C119)</f>
        <v/>
      </c>
      <c r="D119" s="347" t="str">
        <f>IF('Dépenses sur frais réels'!D119="","",'Dépenses sur frais réels'!D119)</f>
        <v/>
      </c>
      <c r="E119" s="347" t="str">
        <f>IF('Dépenses sur frais réels'!E119="","",'Dépenses sur frais réels'!E119)</f>
        <v/>
      </c>
      <c r="F119" s="347" t="str">
        <f>IF('Dépenses sur frais réels'!F119="","",'Dépenses sur frais réels'!F119)</f>
        <v/>
      </c>
      <c r="G119" s="348" t="str">
        <f>IF('Dépenses sur frais réels'!G119="","",'Dépenses sur frais réels'!G119)</f>
        <v/>
      </c>
      <c r="H119" s="348" t="str">
        <f>IF('Dépenses sur frais réels'!H119="","",'Dépenses sur frais réels'!H119)</f>
        <v/>
      </c>
      <c r="I119" s="349" t="str">
        <f>IF('Dépenses sur frais réels'!I119="","",'Dépenses sur frais réels'!I119)</f>
        <v/>
      </c>
      <c r="J119" s="290"/>
      <c r="K119" s="292" t="str">
        <f t="shared" si="4"/>
        <v/>
      </c>
      <c r="L119" s="292" t="str">
        <f t="shared" si="5"/>
        <v/>
      </c>
      <c r="M119" s="28"/>
      <c r="N119" s="139"/>
      <c r="O119" s="141"/>
      <c r="P119" s="356" t="str">
        <f>IF(F119="", "", IF(E119="Billets de train", "", IF(E119="", "", VLOOKUP(F119,Listes!$G$37:$H$39, 2, FALSE))))</f>
        <v/>
      </c>
      <c r="Q119" s="152" t="str">
        <f t="shared" si="6"/>
        <v/>
      </c>
      <c r="R119" s="338" t="str">
        <f>IF(AND(OR(J119="KO",M119&lt;&gt;""),OR(J119="",K119="",L119="")),Listes!$A$74,IF(AND(M119="",J119&lt;&gt;""),Listes!$A$75,IF(AND(I119&lt;M119,O119=""),Listes!$A$76,IF(AND(L119&lt;K119,O119=""),Listes!$A$77,IF(AND(M119&lt;I119,N119=""),Listes!$A$78,IF(AND(S119="",OR(J119&lt;&gt;"",K119&lt;&gt;"",L119&lt;&gt;"")),Listes!$A$79,""))))))</f>
        <v/>
      </c>
      <c r="S119" s="44"/>
      <c r="T119" s="9">
        <f t="shared" si="7"/>
        <v>0</v>
      </c>
    </row>
    <row r="120" spans="1:20" ht="20.100000000000001" customHeight="1" x14ac:dyDescent="0.25">
      <c r="A120" s="133">
        <v>114</v>
      </c>
      <c r="B120" s="347" t="str">
        <f>IF('Dépenses sur frais réels'!B120="","",'Dépenses sur frais réels'!B120)</f>
        <v/>
      </c>
      <c r="C120" s="347" t="str">
        <f>IF('Dépenses sur frais réels'!C120="","",'Dépenses sur frais réels'!C120)</f>
        <v/>
      </c>
      <c r="D120" s="347" t="str">
        <f>IF('Dépenses sur frais réels'!D120="","",'Dépenses sur frais réels'!D120)</f>
        <v/>
      </c>
      <c r="E120" s="347" t="str">
        <f>IF('Dépenses sur frais réels'!E120="","",'Dépenses sur frais réels'!E120)</f>
        <v/>
      </c>
      <c r="F120" s="347" t="str">
        <f>IF('Dépenses sur frais réels'!F120="","",'Dépenses sur frais réels'!F120)</f>
        <v/>
      </c>
      <c r="G120" s="348" t="str">
        <f>IF('Dépenses sur frais réels'!G120="","",'Dépenses sur frais réels'!G120)</f>
        <v/>
      </c>
      <c r="H120" s="348" t="str">
        <f>IF('Dépenses sur frais réels'!H120="","",'Dépenses sur frais réels'!H120)</f>
        <v/>
      </c>
      <c r="I120" s="349" t="str">
        <f>IF('Dépenses sur frais réels'!I120="","",'Dépenses sur frais réels'!I120)</f>
        <v/>
      </c>
      <c r="J120" s="290"/>
      <c r="K120" s="292" t="str">
        <f t="shared" si="4"/>
        <v/>
      </c>
      <c r="L120" s="292" t="str">
        <f t="shared" si="5"/>
        <v/>
      </c>
      <c r="M120" s="28"/>
      <c r="N120" s="139"/>
      <c r="O120" s="141"/>
      <c r="P120" s="356" t="str">
        <f>IF(F120="", "", IF(E120="Billets de train", "", IF(E120="", "", VLOOKUP(F120,Listes!$G$37:$H$39, 2, FALSE))))</f>
        <v/>
      </c>
      <c r="Q120" s="152" t="str">
        <f t="shared" si="6"/>
        <v/>
      </c>
      <c r="R120" s="338" t="str">
        <f>IF(AND(OR(J120="KO",M120&lt;&gt;""),OR(J120="",K120="",L120="")),Listes!$A$74,IF(AND(M120="",J120&lt;&gt;""),Listes!$A$75,IF(AND(I120&lt;M120,O120=""),Listes!$A$76,IF(AND(L120&lt;K120,O120=""),Listes!$A$77,IF(AND(M120&lt;I120,N120=""),Listes!$A$78,IF(AND(S120="",OR(J120&lt;&gt;"",K120&lt;&gt;"",L120&lt;&gt;"")),Listes!$A$79,""))))))</f>
        <v/>
      </c>
      <c r="S120" s="44"/>
      <c r="T120" s="9">
        <f t="shared" si="7"/>
        <v>0</v>
      </c>
    </row>
    <row r="121" spans="1:20" ht="20.100000000000001" customHeight="1" x14ac:dyDescent="0.25">
      <c r="A121" s="133">
        <v>115</v>
      </c>
      <c r="B121" s="347" t="str">
        <f>IF('Dépenses sur frais réels'!B121="","",'Dépenses sur frais réels'!B121)</f>
        <v/>
      </c>
      <c r="C121" s="347" t="str">
        <f>IF('Dépenses sur frais réels'!C121="","",'Dépenses sur frais réels'!C121)</f>
        <v/>
      </c>
      <c r="D121" s="347" t="str">
        <f>IF('Dépenses sur frais réels'!D121="","",'Dépenses sur frais réels'!D121)</f>
        <v/>
      </c>
      <c r="E121" s="347" t="str">
        <f>IF('Dépenses sur frais réels'!E121="","",'Dépenses sur frais réels'!E121)</f>
        <v/>
      </c>
      <c r="F121" s="347" t="str">
        <f>IF('Dépenses sur frais réels'!F121="","",'Dépenses sur frais réels'!F121)</f>
        <v/>
      </c>
      <c r="G121" s="348" t="str">
        <f>IF('Dépenses sur frais réels'!G121="","",'Dépenses sur frais réels'!G121)</f>
        <v/>
      </c>
      <c r="H121" s="348" t="str">
        <f>IF('Dépenses sur frais réels'!H121="","",'Dépenses sur frais réels'!H121)</f>
        <v/>
      </c>
      <c r="I121" s="349" t="str">
        <f>IF('Dépenses sur frais réels'!I121="","",'Dépenses sur frais réels'!I121)</f>
        <v/>
      </c>
      <c r="J121" s="290"/>
      <c r="K121" s="292" t="str">
        <f t="shared" si="4"/>
        <v/>
      </c>
      <c r="L121" s="292" t="str">
        <f t="shared" si="5"/>
        <v/>
      </c>
      <c r="M121" s="28"/>
      <c r="N121" s="139"/>
      <c r="O121" s="141"/>
      <c r="P121" s="356" t="str">
        <f>IF(F121="", "", IF(E121="Billets de train", "", IF(E121="", "", VLOOKUP(F121,Listes!$G$37:$H$39, 2, FALSE))))</f>
        <v/>
      </c>
      <c r="Q121" s="152" t="str">
        <f t="shared" si="6"/>
        <v/>
      </c>
      <c r="R121" s="338" t="str">
        <f>IF(AND(OR(J121="KO",M121&lt;&gt;""),OR(J121="",K121="",L121="")),Listes!$A$74,IF(AND(M121="",J121&lt;&gt;""),Listes!$A$75,IF(AND(I121&lt;M121,O121=""),Listes!$A$76,IF(AND(L121&lt;K121,O121=""),Listes!$A$77,IF(AND(M121&lt;I121,N121=""),Listes!$A$78,IF(AND(S121="",OR(J121&lt;&gt;"",K121&lt;&gt;"",L121&lt;&gt;"")),Listes!$A$79,""))))))</f>
        <v/>
      </c>
      <c r="S121" s="44"/>
      <c r="T121" s="9">
        <f t="shared" si="7"/>
        <v>0</v>
      </c>
    </row>
    <row r="122" spans="1:20" ht="20.100000000000001" customHeight="1" x14ac:dyDescent="0.25">
      <c r="A122" s="133">
        <v>116</v>
      </c>
      <c r="B122" s="347" t="str">
        <f>IF('Dépenses sur frais réels'!B122="","",'Dépenses sur frais réels'!B122)</f>
        <v/>
      </c>
      <c r="C122" s="347" t="str">
        <f>IF('Dépenses sur frais réels'!C122="","",'Dépenses sur frais réels'!C122)</f>
        <v/>
      </c>
      <c r="D122" s="347" t="str">
        <f>IF('Dépenses sur frais réels'!D122="","",'Dépenses sur frais réels'!D122)</f>
        <v/>
      </c>
      <c r="E122" s="347" t="str">
        <f>IF('Dépenses sur frais réels'!E122="","",'Dépenses sur frais réels'!E122)</f>
        <v/>
      </c>
      <c r="F122" s="347" t="str">
        <f>IF('Dépenses sur frais réels'!F122="","",'Dépenses sur frais réels'!F122)</f>
        <v/>
      </c>
      <c r="G122" s="348" t="str">
        <f>IF('Dépenses sur frais réels'!G122="","",'Dépenses sur frais réels'!G122)</f>
        <v/>
      </c>
      <c r="H122" s="348" t="str">
        <f>IF('Dépenses sur frais réels'!H122="","",'Dépenses sur frais réels'!H122)</f>
        <v/>
      </c>
      <c r="I122" s="349" t="str">
        <f>IF('Dépenses sur frais réels'!I122="","",'Dépenses sur frais réels'!I122)</f>
        <v/>
      </c>
      <c r="J122" s="290"/>
      <c r="K122" s="292" t="str">
        <f t="shared" si="4"/>
        <v/>
      </c>
      <c r="L122" s="292" t="str">
        <f t="shared" si="5"/>
        <v/>
      </c>
      <c r="M122" s="28"/>
      <c r="N122" s="139"/>
      <c r="O122" s="141"/>
      <c r="P122" s="356" t="str">
        <f>IF(F122="", "", IF(E122="Billets de train", "", IF(E122="", "", VLOOKUP(F122,Listes!$G$37:$H$39, 2, FALSE))))</f>
        <v/>
      </c>
      <c r="Q122" s="152" t="str">
        <f t="shared" si="6"/>
        <v/>
      </c>
      <c r="R122" s="338" t="str">
        <f>IF(AND(OR(J122="KO",M122&lt;&gt;""),OR(J122="",K122="",L122="")),Listes!$A$74,IF(AND(M122="",J122&lt;&gt;""),Listes!$A$75,IF(AND(I122&lt;M122,O122=""),Listes!$A$76,IF(AND(L122&lt;K122,O122=""),Listes!$A$77,IF(AND(M122&lt;I122,N122=""),Listes!$A$78,IF(AND(S122="",OR(J122&lt;&gt;"",K122&lt;&gt;"",L122&lt;&gt;"")),Listes!$A$79,""))))))</f>
        <v/>
      </c>
      <c r="S122" s="44"/>
      <c r="T122" s="9">
        <f t="shared" si="7"/>
        <v>0</v>
      </c>
    </row>
    <row r="123" spans="1:20" ht="20.100000000000001" customHeight="1" x14ac:dyDescent="0.25">
      <c r="A123" s="133">
        <v>117</v>
      </c>
      <c r="B123" s="347" t="str">
        <f>IF('Dépenses sur frais réels'!B123="","",'Dépenses sur frais réels'!B123)</f>
        <v/>
      </c>
      <c r="C123" s="347" t="str">
        <f>IF('Dépenses sur frais réels'!C123="","",'Dépenses sur frais réels'!C123)</f>
        <v/>
      </c>
      <c r="D123" s="347" t="str">
        <f>IF('Dépenses sur frais réels'!D123="","",'Dépenses sur frais réels'!D123)</f>
        <v/>
      </c>
      <c r="E123" s="347" t="str">
        <f>IF('Dépenses sur frais réels'!E123="","",'Dépenses sur frais réels'!E123)</f>
        <v/>
      </c>
      <c r="F123" s="347" t="str">
        <f>IF('Dépenses sur frais réels'!F123="","",'Dépenses sur frais réels'!F123)</f>
        <v/>
      </c>
      <c r="G123" s="348" t="str">
        <f>IF('Dépenses sur frais réels'!G123="","",'Dépenses sur frais réels'!G123)</f>
        <v/>
      </c>
      <c r="H123" s="348" t="str">
        <f>IF('Dépenses sur frais réels'!H123="","",'Dépenses sur frais réels'!H123)</f>
        <v/>
      </c>
      <c r="I123" s="349" t="str">
        <f>IF('Dépenses sur frais réels'!I123="","",'Dépenses sur frais réels'!I123)</f>
        <v/>
      </c>
      <c r="J123" s="290"/>
      <c r="K123" s="292" t="str">
        <f t="shared" si="4"/>
        <v/>
      </c>
      <c r="L123" s="292" t="str">
        <f t="shared" si="5"/>
        <v/>
      </c>
      <c r="M123" s="28"/>
      <c r="N123" s="139"/>
      <c r="O123" s="141"/>
      <c r="P123" s="356" t="str">
        <f>IF(F123="", "", IF(E123="Billets de train", "", IF(E123="", "", VLOOKUP(F123,Listes!$G$37:$H$39, 2, FALSE))))</f>
        <v/>
      </c>
      <c r="Q123" s="152" t="str">
        <f t="shared" si="6"/>
        <v/>
      </c>
      <c r="R123" s="338" t="str">
        <f>IF(AND(OR(J123="KO",M123&lt;&gt;""),OR(J123="",K123="",L123="")),Listes!$A$74,IF(AND(M123="",J123&lt;&gt;""),Listes!$A$75,IF(AND(I123&lt;M123,O123=""),Listes!$A$76,IF(AND(L123&lt;K123,O123=""),Listes!$A$77,IF(AND(M123&lt;I123,N123=""),Listes!$A$78,IF(AND(S123="",OR(J123&lt;&gt;"",K123&lt;&gt;"",L123&lt;&gt;"")),Listes!$A$79,""))))))</f>
        <v/>
      </c>
      <c r="S123" s="44"/>
      <c r="T123" s="9">
        <f t="shared" si="7"/>
        <v>0</v>
      </c>
    </row>
    <row r="124" spans="1:20" ht="20.100000000000001" customHeight="1" x14ac:dyDescent="0.25">
      <c r="A124" s="133">
        <v>118</v>
      </c>
      <c r="B124" s="347" t="str">
        <f>IF('Dépenses sur frais réels'!B124="","",'Dépenses sur frais réels'!B124)</f>
        <v/>
      </c>
      <c r="C124" s="347" t="str">
        <f>IF('Dépenses sur frais réels'!C124="","",'Dépenses sur frais réels'!C124)</f>
        <v/>
      </c>
      <c r="D124" s="347" t="str">
        <f>IF('Dépenses sur frais réels'!D124="","",'Dépenses sur frais réels'!D124)</f>
        <v/>
      </c>
      <c r="E124" s="347" t="str">
        <f>IF('Dépenses sur frais réels'!E124="","",'Dépenses sur frais réels'!E124)</f>
        <v/>
      </c>
      <c r="F124" s="347" t="str">
        <f>IF('Dépenses sur frais réels'!F124="","",'Dépenses sur frais réels'!F124)</f>
        <v/>
      </c>
      <c r="G124" s="348" t="str">
        <f>IF('Dépenses sur frais réels'!G124="","",'Dépenses sur frais réels'!G124)</f>
        <v/>
      </c>
      <c r="H124" s="348" t="str">
        <f>IF('Dépenses sur frais réels'!H124="","",'Dépenses sur frais réels'!H124)</f>
        <v/>
      </c>
      <c r="I124" s="349" t="str">
        <f>IF('Dépenses sur frais réels'!I124="","",'Dépenses sur frais réels'!I124)</f>
        <v/>
      </c>
      <c r="J124" s="290"/>
      <c r="K124" s="292" t="str">
        <f t="shared" si="4"/>
        <v/>
      </c>
      <c r="L124" s="292" t="str">
        <f t="shared" si="5"/>
        <v/>
      </c>
      <c r="M124" s="28"/>
      <c r="N124" s="139"/>
      <c r="O124" s="141"/>
      <c r="P124" s="356" t="str">
        <f>IF(F124="", "", IF(E124="Billets de train", "", IF(E124="", "", VLOOKUP(F124,Listes!$G$37:$H$39, 2, FALSE))))</f>
        <v/>
      </c>
      <c r="Q124" s="152" t="str">
        <f t="shared" si="6"/>
        <v/>
      </c>
      <c r="R124" s="338" t="str">
        <f>IF(AND(OR(J124="KO",M124&lt;&gt;""),OR(J124="",K124="",L124="")),Listes!$A$74,IF(AND(M124="",J124&lt;&gt;""),Listes!$A$75,IF(AND(I124&lt;M124,O124=""),Listes!$A$76,IF(AND(L124&lt;K124,O124=""),Listes!$A$77,IF(AND(M124&lt;I124,N124=""),Listes!$A$78,IF(AND(S124="",OR(J124&lt;&gt;"",K124&lt;&gt;"",L124&lt;&gt;"")),Listes!$A$79,""))))))</f>
        <v/>
      </c>
      <c r="S124" s="44"/>
      <c r="T124" s="9">
        <f t="shared" si="7"/>
        <v>0</v>
      </c>
    </row>
    <row r="125" spans="1:20" ht="20.100000000000001" customHeight="1" x14ac:dyDescent="0.25">
      <c r="A125" s="133">
        <v>119</v>
      </c>
      <c r="B125" s="347" t="str">
        <f>IF('Dépenses sur frais réels'!B125="","",'Dépenses sur frais réels'!B125)</f>
        <v/>
      </c>
      <c r="C125" s="347" t="str">
        <f>IF('Dépenses sur frais réels'!C125="","",'Dépenses sur frais réels'!C125)</f>
        <v/>
      </c>
      <c r="D125" s="347" t="str">
        <f>IF('Dépenses sur frais réels'!D125="","",'Dépenses sur frais réels'!D125)</f>
        <v/>
      </c>
      <c r="E125" s="347" t="str">
        <f>IF('Dépenses sur frais réels'!E125="","",'Dépenses sur frais réels'!E125)</f>
        <v/>
      </c>
      <c r="F125" s="347" t="str">
        <f>IF('Dépenses sur frais réels'!F125="","",'Dépenses sur frais réels'!F125)</f>
        <v/>
      </c>
      <c r="G125" s="348" t="str">
        <f>IF('Dépenses sur frais réels'!G125="","",'Dépenses sur frais réels'!G125)</f>
        <v/>
      </c>
      <c r="H125" s="348" t="str">
        <f>IF('Dépenses sur frais réels'!H125="","",'Dépenses sur frais réels'!H125)</f>
        <v/>
      </c>
      <c r="I125" s="349" t="str">
        <f>IF('Dépenses sur frais réels'!I125="","",'Dépenses sur frais réels'!I125)</f>
        <v/>
      </c>
      <c r="J125" s="290"/>
      <c r="K125" s="292" t="str">
        <f t="shared" si="4"/>
        <v/>
      </c>
      <c r="L125" s="292" t="str">
        <f t="shared" si="5"/>
        <v/>
      </c>
      <c r="M125" s="28"/>
      <c r="N125" s="139"/>
      <c r="O125" s="141"/>
      <c r="P125" s="356" t="str">
        <f>IF(F125="", "", IF(E125="Billets de train", "", IF(E125="", "", VLOOKUP(F125,Listes!$G$37:$H$39, 2, FALSE))))</f>
        <v/>
      </c>
      <c r="Q125" s="152" t="str">
        <f t="shared" si="6"/>
        <v/>
      </c>
      <c r="R125" s="338" t="str">
        <f>IF(AND(OR(J125="KO",M125&lt;&gt;""),OR(J125="",K125="",L125="")),Listes!$A$74,IF(AND(M125="",J125&lt;&gt;""),Listes!$A$75,IF(AND(I125&lt;M125,O125=""),Listes!$A$76,IF(AND(L125&lt;K125,O125=""),Listes!$A$77,IF(AND(M125&lt;I125,N125=""),Listes!$A$78,IF(AND(S125="",OR(J125&lt;&gt;"",K125&lt;&gt;"",L125&lt;&gt;"")),Listes!$A$79,""))))))</f>
        <v/>
      </c>
      <c r="S125" s="44"/>
      <c r="T125" s="9">
        <f t="shared" si="7"/>
        <v>0</v>
      </c>
    </row>
    <row r="126" spans="1:20" ht="20.100000000000001" customHeight="1" x14ac:dyDescent="0.25">
      <c r="A126" s="133">
        <v>120</v>
      </c>
      <c r="B126" s="347" t="str">
        <f>IF('Dépenses sur frais réels'!B126="","",'Dépenses sur frais réels'!B126)</f>
        <v/>
      </c>
      <c r="C126" s="347" t="str">
        <f>IF('Dépenses sur frais réels'!C126="","",'Dépenses sur frais réels'!C126)</f>
        <v/>
      </c>
      <c r="D126" s="347" t="str">
        <f>IF('Dépenses sur frais réels'!D126="","",'Dépenses sur frais réels'!D126)</f>
        <v/>
      </c>
      <c r="E126" s="347" t="str">
        <f>IF('Dépenses sur frais réels'!E126="","",'Dépenses sur frais réels'!E126)</f>
        <v/>
      </c>
      <c r="F126" s="347" t="str">
        <f>IF('Dépenses sur frais réels'!F126="","",'Dépenses sur frais réels'!F126)</f>
        <v/>
      </c>
      <c r="G126" s="348" t="str">
        <f>IF('Dépenses sur frais réels'!G126="","",'Dépenses sur frais réels'!G126)</f>
        <v/>
      </c>
      <c r="H126" s="348" t="str">
        <f>IF('Dépenses sur frais réels'!H126="","",'Dépenses sur frais réels'!H126)</f>
        <v/>
      </c>
      <c r="I126" s="349" t="str">
        <f>IF('Dépenses sur frais réels'!I126="","",'Dépenses sur frais réels'!I126)</f>
        <v/>
      </c>
      <c r="J126" s="290"/>
      <c r="K126" s="292" t="str">
        <f t="shared" si="4"/>
        <v/>
      </c>
      <c r="L126" s="292" t="str">
        <f t="shared" si="5"/>
        <v/>
      </c>
      <c r="M126" s="28"/>
      <c r="N126" s="139"/>
      <c r="O126" s="141"/>
      <c r="P126" s="356" t="str">
        <f>IF(F126="", "", IF(E126="Billets de train", "", IF(E126="", "", VLOOKUP(F126,Listes!$G$37:$H$39, 2, FALSE))))</f>
        <v/>
      </c>
      <c r="Q126" s="152" t="str">
        <f t="shared" si="6"/>
        <v/>
      </c>
      <c r="R126" s="338" t="str">
        <f>IF(AND(OR(J126="KO",M126&lt;&gt;""),OR(J126="",K126="",L126="")),Listes!$A$74,IF(AND(M126="",J126&lt;&gt;""),Listes!$A$75,IF(AND(I126&lt;M126,O126=""),Listes!$A$76,IF(AND(L126&lt;K126,O126=""),Listes!$A$77,IF(AND(M126&lt;I126,N126=""),Listes!$A$78,IF(AND(S126="",OR(J126&lt;&gt;"",K126&lt;&gt;"",L126&lt;&gt;"")),Listes!$A$79,""))))))</f>
        <v/>
      </c>
      <c r="S126" s="44"/>
      <c r="T126" s="9">
        <f t="shared" si="7"/>
        <v>0</v>
      </c>
    </row>
    <row r="127" spans="1:20" ht="20.100000000000001" customHeight="1" x14ac:dyDescent="0.25">
      <c r="A127" s="133">
        <v>121</v>
      </c>
      <c r="B127" s="347" t="str">
        <f>IF('Dépenses sur frais réels'!B127="","",'Dépenses sur frais réels'!B127)</f>
        <v/>
      </c>
      <c r="C127" s="347" t="str">
        <f>IF('Dépenses sur frais réels'!C127="","",'Dépenses sur frais réels'!C127)</f>
        <v/>
      </c>
      <c r="D127" s="347" t="str">
        <f>IF('Dépenses sur frais réels'!D127="","",'Dépenses sur frais réels'!D127)</f>
        <v/>
      </c>
      <c r="E127" s="347" t="str">
        <f>IF('Dépenses sur frais réels'!E127="","",'Dépenses sur frais réels'!E127)</f>
        <v/>
      </c>
      <c r="F127" s="347" t="str">
        <f>IF('Dépenses sur frais réels'!F127="","",'Dépenses sur frais réels'!F127)</f>
        <v/>
      </c>
      <c r="G127" s="348" t="str">
        <f>IF('Dépenses sur frais réels'!G127="","",'Dépenses sur frais réels'!G127)</f>
        <v/>
      </c>
      <c r="H127" s="348" t="str">
        <f>IF('Dépenses sur frais réels'!H127="","",'Dépenses sur frais réels'!H127)</f>
        <v/>
      </c>
      <c r="I127" s="349" t="str">
        <f>IF('Dépenses sur frais réels'!I127="","",'Dépenses sur frais réels'!I127)</f>
        <v/>
      </c>
      <c r="J127" s="290"/>
      <c r="K127" s="292" t="str">
        <f t="shared" si="4"/>
        <v/>
      </c>
      <c r="L127" s="292" t="str">
        <f t="shared" si="5"/>
        <v/>
      </c>
      <c r="M127" s="28"/>
      <c r="N127" s="139"/>
      <c r="O127" s="141"/>
      <c r="P127" s="356" t="str">
        <f>IF(F127="", "", IF(E127="Billets de train", "", IF(E127="", "", VLOOKUP(F127,Listes!$G$37:$H$39, 2, FALSE))))</f>
        <v/>
      </c>
      <c r="Q127" s="152" t="str">
        <f t="shared" si="6"/>
        <v/>
      </c>
      <c r="R127" s="338" t="str">
        <f>IF(AND(OR(J127="KO",M127&lt;&gt;""),OR(J127="",K127="",L127="")),Listes!$A$74,IF(AND(M127="",J127&lt;&gt;""),Listes!$A$75,IF(AND(I127&lt;M127,O127=""),Listes!$A$76,IF(AND(L127&lt;K127,O127=""),Listes!$A$77,IF(AND(M127&lt;I127,N127=""),Listes!$A$78,IF(AND(S127="",OR(J127&lt;&gt;"",K127&lt;&gt;"",L127&lt;&gt;"")),Listes!$A$79,""))))))</f>
        <v/>
      </c>
      <c r="S127" s="44"/>
      <c r="T127" s="9">
        <f t="shared" si="7"/>
        <v>0</v>
      </c>
    </row>
    <row r="128" spans="1:20" ht="20.100000000000001" customHeight="1" x14ac:dyDescent="0.25">
      <c r="A128" s="133">
        <v>122</v>
      </c>
      <c r="B128" s="347" t="str">
        <f>IF('Dépenses sur frais réels'!B128="","",'Dépenses sur frais réels'!B128)</f>
        <v/>
      </c>
      <c r="C128" s="347" t="str">
        <f>IF('Dépenses sur frais réels'!C128="","",'Dépenses sur frais réels'!C128)</f>
        <v/>
      </c>
      <c r="D128" s="347" t="str">
        <f>IF('Dépenses sur frais réels'!D128="","",'Dépenses sur frais réels'!D128)</f>
        <v/>
      </c>
      <c r="E128" s="347" t="str">
        <f>IF('Dépenses sur frais réels'!E128="","",'Dépenses sur frais réels'!E128)</f>
        <v/>
      </c>
      <c r="F128" s="347" t="str">
        <f>IF('Dépenses sur frais réels'!F128="","",'Dépenses sur frais réels'!F128)</f>
        <v/>
      </c>
      <c r="G128" s="348" t="str">
        <f>IF('Dépenses sur frais réels'!G128="","",'Dépenses sur frais réels'!G128)</f>
        <v/>
      </c>
      <c r="H128" s="348" t="str">
        <f>IF('Dépenses sur frais réels'!H128="","",'Dépenses sur frais réels'!H128)</f>
        <v/>
      </c>
      <c r="I128" s="349" t="str">
        <f>IF('Dépenses sur frais réels'!I128="","",'Dépenses sur frais réels'!I128)</f>
        <v/>
      </c>
      <c r="J128" s="290"/>
      <c r="K128" s="292" t="str">
        <f t="shared" si="4"/>
        <v/>
      </c>
      <c r="L128" s="292" t="str">
        <f t="shared" si="5"/>
        <v/>
      </c>
      <c r="M128" s="28"/>
      <c r="N128" s="139"/>
      <c r="O128" s="141"/>
      <c r="P128" s="356" t="str">
        <f>IF(F128="", "", IF(E128="Billets de train", "", IF(E128="", "", VLOOKUP(F128,Listes!$G$37:$H$39, 2, FALSE))))</f>
        <v/>
      </c>
      <c r="Q128" s="152" t="str">
        <f t="shared" si="6"/>
        <v/>
      </c>
      <c r="R128" s="338" t="str">
        <f>IF(AND(OR(J128="KO",M128&lt;&gt;""),OR(J128="",K128="",L128="")),Listes!$A$74,IF(AND(M128="",J128&lt;&gt;""),Listes!$A$75,IF(AND(I128&lt;M128,O128=""),Listes!$A$76,IF(AND(L128&lt;K128,O128=""),Listes!$A$77,IF(AND(M128&lt;I128,N128=""),Listes!$A$78,IF(AND(S128="",OR(J128&lt;&gt;"",K128&lt;&gt;"",L128&lt;&gt;"")),Listes!$A$79,""))))))</f>
        <v/>
      </c>
      <c r="S128" s="44"/>
      <c r="T128" s="9">
        <f t="shared" si="7"/>
        <v>0</v>
      </c>
    </row>
    <row r="129" spans="1:20" ht="20.100000000000001" customHeight="1" x14ac:dyDescent="0.25">
      <c r="A129" s="133">
        <v>123</v>
      </c>
      <c r="B129" s="347" t="str">
        <f>IF('Dépenses sur frais réels'!B129="","",'Dépenses sur frais réels'!B129)</f>
        <v/>
      </c>
      <c r="C129" s="347" t="str">
        <f>IF('Dépenses sur frais réels'!C129="","",'Dépenses sur frais réels'!C129)</f>
        <v/>
      </c>
      <c r="D129" s="347" t="str">
        <f>IF('Dépenses sur frais réels'!D129="","",'Dépenses sur frais réels'!D129)</f>
        <v/>
      </c>
      <c r="E129" s="347" t="str">
        <f>IF('Dépenses sur frais réels'!E129="","",'Dépenses sur frais réels'!E129)</f>
        <v/>
      </c>
      <c r="F129" s="347" t="str">
        <f>IF('Dépenses sur frais réels'!F129="","",'Dépenses sur frais réels'!F129)</f>
        <v/>
      </c>
      <c r="G129" s="348" t="str">
        <f>IF('Dépenses sur frais réels'!G129="","",'Dépenses sur frais réels'!G129)</f>
        <v/>
      </c>
      <c r="H129" s="348" t="str">
        <f>IF('Dépenses sur frais réels'!H129="","",'Dépenses sur frais réels'!H129)</f>
        <v/>
      </c>
      <c r="I129" s="349" t="str">
        <f>IF('Dépenses sur frais réels'!I129="","",'Dépenses sur frais réels'!I129)</f>
        <v/>
      </c>
      <c r="J129" s="290"/>
      <c r="K129" s="292" t="str">
        <f t="shared" si="4"/>
        <v/>
      </c>
      <c r="L129" s="292" t="str">
        <f t="shared" si="5"/>
        <v/>
      </c>
      <c r="M129" s="28"/>
      <c r="N129" s="139"/>
      <c r="O129" s="141"/>
      <c r="P129" s="356" t="str">
        <f>IF(F129="", "", IF(E129="Billets de train", "", IF(E129="", "", VLOOKUP(F129,Listes!$G$37:$H$39, 2, FALSE))))</f>
        <v/>
      </c>
      <c r="Q129" s="152" t="str">
        <f t="shared" si="6"/>
        <v/>
      </c>
      <c r="R129" s="338" t="str">
        <f>IF(AND(OR(J129="KO",M129&lt;&gt;""),OR(J129="",K129="",L129="")),Listes!$A$74,IF(AND(M129="",J129&lt;&gt;""),Listes!$A$75,IF(AND(I129&lt;M129,O129=""),Listes!$A$76,IF(AND(L129&lt;K129,O129=""),Listes!$A$77,IF(AND(M129&lt;I129,N129=""),Listes!$A$78,IF(AND(S129="",OR(J129&lt;&gt;"",K129&lt;&gt;"",L129&lt;&gt;"")),Listes!$A$79,""))))))</f>
        <v/>
      </c>
      <c r="S129" s="44"/>
      <c r="T129" s="9">
        <f t="shared" si="7"/>
        <v>0</v>
      </c>
    </row>
    <row r="130" spans="1:20" ht="20.100000000000001" customHeight="1" x14ac:dyDescent="0.25">
      <c r="A130" s="133">
        <v>124</v>
      </c>
      <c r="B130" s="347" t="str">
        <f>IF('Dépenses sur frais réels'!B130="","",'Dépenses sur frais réels'!B130)</f>
        <v/>
      </c>
      <c r="C130" s="347" t="str">
        <f>IF('Dépenses sur frais réels'!C130="","",'Dépenses sur frais réels'!C130)</f>
        <v/>
      </c>
      <c r="D130" s="347" t="str">
        <f>IF('Dépenses sur frais réels'!D130="","",'Dépenses sur frais réels'!D130)</f>
        <v/>
      </c>
      <c r="E130" s="347" t="str">
        <f>IF('Dépenses sur frais réels'!E130="","",'Dépenses sur frais réels'!E130)</f>
        <v/>
      </c>
      <c r="F130" s="347" t="str">
        <f>IF('Dépenses sur frais réels'!F130="","",'Dépenses sur frais réels'!F130)</f>
        <v/>
      </c>
      <c r="G130" s="348" t="str">
        <f>IF('Dépenses sur frais réels'!G130="","",'Dépenses sur frais réels'!G130)</f>
        <v/>
      </c>
      <c r="H130" s="348" t="str">
        <f>IF('Dépenses sur frais réels'!H130="","",'Dépenses sur frais réels'!H130)</f>
        <v/>
      </c>
      <c r="I130" s="349" t="str">
        <f>IF('Dépenses sur frais réels'!I130="","",'Dépenses sur frais réels'!I130)</f>
        <v/>
      </c>
      <c r="J130" s="290"/>
      <c r="K130" s="292" t="str">
        <f t="shared" si="4"/>
        <v/>
      </c>
      <c r="L130" s="292" t="str">
        <f t="shared" si="5"/>
        <v/>
      </c>
      <c r="M130" s="28"/>
      <c r="N130" s="139"/>
      <c r="O130" s="141"/>
      <c r="P130" s="356" t="str">
        <f>IF(F130="", "", IF(E130="Billets de train", "", IF(E130="", "", VLOOKUP(F130,Listes!$G$37:$H$39, 2, FALSE))))</f>
        <v/>
      </c>
      <c r="Q130" s="152" t="str">
        <f t="shared" si="6"/>
        <v/>
      </c>
      <c r="R130" s="338" t="str">
        <f>IF(AND(OR(J130="KO",M130&lt;&gt;""),OR(J130="",K130="",L130="")),Listes!$A$74,IF(AND(M130="",J130&lt;&gt;""),Listes!$A$75,IF(AND(I130&lt;M130,O130=""),Listes!$A$76,IF(AND(L130&lt;K130,O130=""),Listes!$A$77,IF(AND(M130&lt;I130,N130=""),Listes!$A$78,IF(AND(S130="",OR(J130&lt;&gt;"",K130&lt;&gt;"",L130&lt;&gt;"")),Listes!$A$79,""))))))</f>
        <v/>
      </c>
      <c r="S130" s="44"/>
      <c r="T130" s="9">
        <f t="shared" si="7"/>
        <v>0</v>
      </c>
    </row>
    <row r="131" spans="1:20" ht="20.100000000000001" customHeight="1" x14ac:dyDescent="0.25">
      <c r="A131" s="133">
        <v>125</v>
      </c>
      <c r="B131" s="347" t="str">
        <f>IF('Dépenses sur frais réels'!B131="","",'Dépenses sur frais réels'!B131)</f>
        <v/>
      </c>
      <c r="C131" s="347" t="str">
        <f>IF('Dépenses sur frais réels'!C131="","",'Dépenses sur frais réels'!C131)</f>
        <v/>
      </c>
      <c r="D131" s="347" t="str">
        <f>IF('Dépenses sur frais réels'!D131="","",'Dépenses sur frais réels'!D131)</f>
        <v/>
      </c>
      <c r="E131" s="347" t="str">
        <f>IF('Dépenses sur frais réels'!E131="","",'Dépenses sur frais réels'!E131)</f>
        <v/>
      </c>
      <c r="F131" s="347" t="str">
        <f>IF('Dépenses sur frais réels'!F131="","",'Dépenses sur frais réels'!F131)</f>
        <v/>
      </c>
      <c r="G131" s="348" t="str">
        <f>IF('Dépenses sur frais réels'!G131="","",'Dépenses sur frais réels'!G131)</f>
        <v/>
      </c>
      <c r="H131" s="348" t="str">
        <f>IF('Dépenses sur frais réels'!H131="","",'Dépenses sur frais réels'!H131)</f>
        <v/>
      </c>
      <c r="I131" s="349" t="str">
        <f>IF('Dépenses sur frais réels'!I131="","",'Dépenses sur frais réels'!I131)</f>
        <v/>
      </c>
      <c r="J131" s="290"/>
      <c r="K131" s="292" t="str">
        <f t="shared" si="4"/>
        <v/>
      </c>
      <c r="L131" s="292" t="str">
        <f t="shared" si="5"/>
        <v/>
      </c>
      <c r="M131" s="28"/>
      <c r="N131" s="139"/>
      <c r="O131" s="141"/>
      <c r="P131" s="356" t="str">
        <f>IF(F131="", "", IF(E131="Billets de train", "", IF(E131="", "", VLOOKUP(F131,Listes!$G$37:$H$39, 2, FALSE))))</f>
        <v/>
      </c>
      <c r="Q131" s="152" t="str">
        <f t="shared" si="6"/>
        <v/>
      </c>
      <c r="R131" s="338" t="str">
        <f>IF(AND(OR(J131="KO",M131&lt;&gt;""),OR(J131="",K131="",L131="")),Listes!$A$74,IF(AND(M131="",J131&lt;&gt;""),Listes!$A$75,IF(AND(I131&lt;M131,O131=""),Listes!$A$76,IF(AND(L131&lt;K131,O131=""),Listes!$A$77,IF(AND(M131&lt;I131,N131=""),Listes!$A$78,IF(AND(S131="",OR(J131&lt;&gt;"",K131&lt;&gt;"",L131&lt;&gt;"")),Listes!$A$79,""))))))</f>
        <v/>
      </c>
      <c r="S131" s="44"/>
      <c r="T131" s="9">
        <f t="shared" si="7"/>
        <v>0</v>
      </c>
    </row>
    <row r="132" spans="1:20" ht="20.100000000000001" customHeight="1" x14ac:dyDescent="0.25">
      <c r="A132" s="133">
        <v>126</v>
      </c>
      <c r="B132" s="347" t="str">
        <f>IF('Dépenses sur frais réels'!B132="","",'Dépenses sur frais réels'!B132)</f>
        <v/>
      </c>
      <c r="C132" s="347" t="str">
        <f>IF('Dépenses sur frais réels'!C132="","",'Dépenses sur frais réels'!C132)</f>
        <v/>
      </c>
      <c r="D132" s="347" t="str">
        <f>IF('Dépenses sur frais réels'!D132="","",'Dépenses sur frais réels'!D132)</f>
        <v/>
      </c>
      <c r="E132" s="347" t="str">
        <f>IF('Dépenses sur frais réels'!E132="","",'Dépenses sur frais réels'!E132)</f>
        <v/>
      </c>
      <c r="F132" s="347" t="str">
        <f>IF('Dépenses sur frais réels'!F132="","",'Dépenses sur frais réels'!F132)</f>
        <v/>
      </c>
      <c r="G132" s="348" t="str">
        <f>IF('Dépenses sur frais réels'!G132="","",'Dépenses sur frais réels'!G132)</f>
        <v/>
      </c>
      <c r="H132" s="348" t="str">
        <f>IF('Dépenses sur frais réels'!H132="","",'Dépenses sur frais réels'!H132)</f>
        <v/>
      </c>
      <c r="I132" s="349" t="str">
        <f>IF('Dépenses sur frais réels'!I132="","",'Dépenses sur frais réels'!I132)</f>
        <v/>
      </c>
      <c r="J132" s="290"/>
      <c r="K132" s="292" t="str">
        <f t="shared" si="4"/>
        <v/>
      </c>
      <c r="L132" s="292" t="str">
        <f t="shared" si="5"/>
        <v/>
      </c>
      <c r="M132" s="28"/>
      <c r="N132" s="139"/>
      <c r="O132" s="141"/>
      <c r="P132" s="356" t="str">
        <f>IF(F132="", "", IF(E132="Billets de train", "", IF(E132="", "", VLOOKUP(F132,Listes!$G$37:$H$39, 2, FALSE))))</f>
        <v/>
      </c>
      <c r="Q132" s="152" t="str">
        <f t="shared" si="6"/>
        <v/>
      </c>
      <c r="R132" s="338" t="str">
        <f>IF(AND(OR(J132="KO",M132&lt;&gt;""),OR(J132="",K132="",L132="")),Listes!$A$74,IF(AND(M132="",J132&lt;&gt;""),Listes!$A$75,IF(AND(I132&lt;M132,O132=""),Listes!$A$76,IF(AND(L132&lt;K132,O132=""),Listes!$A$77,IF(AND(M132&lt;I132,N132=""),Listes!$A$78,IF(AND(S132="",OR(J132&lt;&gt;"",K132&lt;&gt;"",L132&lt;&gt;"")),Listes!$A$79,""))))))</f>
        <v/>
      </c>
      <c r="S132" s="44"/>
      <c r="T132" s="9">
        <f t="shared" si="7"/>
        <v>0</v>
      </c>
    </row>
    <row r="133" spans="1:20" ht="20.100000000000001" customHeight="1" x14ac:dyDescent="0.25">
      <c r="A133" s="133">
        <v>127</v>
      </c>
      <c r="B133" s="347" t="str">
        <f>IF('Dépenses sur frais réels'!B133="","",'Dépenses sur frais réels'!B133)</f>
        <v/>
      </c>
      <c r="C133" s="347" t="str">
        <f>IF('Dépenses sur frais réels'!C133="","",'Dépenses sur frais réels'!C133)</f>
        <v/>
      </c>
      <c r="D133" s="347" t="str">
        <f>IF('Dépenses sur frais réels'!D133="","",'Dépenses sur frais réels'!D133)</f>
        <v/>
      </c>
      <c r="E133" s="347" t="str">
        <f>IF('Dépenses sur frais réels'!E133="","",'Dépenses sur frais réels'!E133)</f>
        <v/>
      </c>
      <c r="F133" s="347" t="str">
        <f>IF('Dépenses sur frais réels'!F133="","",'Dépenses sur frais réels'!F133)</f>
        <v/>
      </c>
      <c r="G133" s="348" t="str">
        <f>IF('Dépenses sur frais réels'!G133="","",'Dépenses sur frais réels'!G133)</f>
        <v/>
      </c>
      <c r="H133" s="348" t="str">
        <f>IF('Dépenses sur frais réels'!H133="","",'Dépenses sur frais réels'!H133)</f>
        <v/>
      </c>
      <c r="I133" s="349" t="str">
        <f>IF('Dépenses sur frais réels'!I133="","",'Dépenses sur frais réels'!I133)</f>
        <v/>
      </c>
      <c r="J133" s="290"/>
      <c r="K133" s="292" t="str">
        <f t="shared" si="4"/>
        <v/>
      </c>
      <c r="L133" s="292" t="str">
        <f t="shared" si="5"/>
        <v/>
      </c>
      <c r="M133" s="28"/>
      <c r="N133" s="139"/>
      <c r="O133" s="141"/>
      <c r="P133" s="356" t="str">
        <f>IF(F133="", "", IF(E133="Billets de train", "", IF(E133="", "", VLOOKUP(F133,Listes!$G$37:$H$39, 2, FALSE))))</f>
        <v/>
      </c>
      <c r="Q133" s="152" t="str">
        <f t="shared" si="6"/>
        <v/>
      </c>
      <c r="R133" s="338" t="str">
        <f>IF(AND(OR(J133="KO",M133&lt;&gt;""),OR(J133="",K133="",L133="")),Listes!$A$74,IF(AND(M133="",J133&lt;&gt;""),Listes!$A$75,IF(AND(I133&lt;M133,O133=""),Listes!$A$76,IF(AND(L133&lt;K133,O133=""),Listes!$A$77,IF(AND(M133&lt;I133,N133=""),Listes!$A$78,IF(AND(S133="",OR(J133&lt;&gt;"",K133&lt;&gt;"",L133&lt;&gt;"")),Listes!$A$79,""))))))</f>
        <v/>
      </c>
      <c r="S133" s="44"/>
      <c r="T133" s="9">
        <f t="shared" si="7"/>
        <v>0</v>
      </c>
    </row>
    <row r="134" spans="1:20" ht="20.100000000000001" customHeight="1" x14ac:dyDescent="0.25">
      <c r="A134" s="133">
        <v>128</v>
      </c>
      <c r="B134" s="347" t="str">
        <f>IF('Dépenses sur frais réels'!B134="","",'Dépenses sur frais réels'!B134)</f>
        <v/>
      </c>
      <c r="C134" s="347" t="str">
        <f>IF('Dépenses sur frais réels'!C134="","",'Dépenses sur frais réels'!C134)</f>
        <v/>
      </c>
      <c r="D134" s="347" t="str">
        <f>IF('Dépenses sur frais réels'!D134="","",'Dépenses sur frais réels'!D134)</f>
        <v/>
      </c>
      <c r="E134" s="347" t="str">
        <f>IF('Dépenses sur frais réels'!E134="","",'Dépenses sur frais réels'!E134)</f>
        <v/>
      </c>
      <c r="F134" s="347" t="str">
        <f>IF('Dépenses sur frais réels'!F134="","",'Dépenses sur frais réels'!F134)</f>
        <v/>
      </c>
      <c r="G134" s="348" t="str">
        <f>IF('Dépenses sur frais réels'!G134="","",'Dépenses sur frais réels'!G134)</f>
        <v/>
      </c>
      <c r="H134" s="348" t="str">
        <f>IF('Dépenses sur frais réels'!H134="","",'Dépenses sur frais réels'!H134)</f>
        <v/>
      </c>
      <c r="I134" s="349" t="str">
        <f>IF('Dépenses sur frais réels'!I134="","",'Dépenses sur frais réels'!I134)</f>
        <v/>
      </c>
      <c r="J134" s="290"/>
      <c r="K134" s="292" t="str">
        <f t="shared" si="4"/>
        <v/>
      </c>
      <c r="L134" s="292" t="str">
        <f t="shared" si="5"/>
        <v/>
      </c>
      <c r="M134" s="28"/>
      <c r="N134" s="139"/>
      <c r="O134" s="141"/>
      <c r="P134" s="356" t="str">
        <f>IF(F134="", "", IF(E134="Billets de train", "", IF(E134="", "", VLOOKUP(F134,Listes!$G$37:$H$39, 2, FALSE))))</f>
        <v/>
      </c>
      <c r="Q134" s="152" t="str">
        <f t="shared" si="6"/>
        <v/>
      </c>
      <c r="R134" s="338" t="str">
        <f>IF(AND(OR(J134="KO",M134&lt;&gt;""),OR(J134="",K134="",L134="")),Listes!$A$74,IF(AND(M134="",J134&lt;&gt;""),Listes!$A$75,IF(AND(I134&lt;M134,O134=""),Listes!$A$76,IF(AND(L134&lt;K134,O134=""),Listes!$A$77,IF(AND(M134&lt;I134,N134=""),Listes!$A$78,IF(AND(S134="",OR(J134&lt;&gt;"",K134&lt;&gt;"",L134&lt;&gt;"")),Listes!$A$79,""))))))</f>
        <v/>
      </c>
      <c r="S134" s="44"/>
      <c r="T134" s="9">
        <f t="shared" si="7"/>
        <v>0</v>
      </c>
    </row>
    <row r="135" spans="1:20" ht="20.100000000000001" customHeight="1" x14ac:dyDescent="0.25">
      <c r="A135" s="133">
        <v>129</v>
      </c>
      <c r="B135" s="347" t="str">
        <f>IF('Dépenses sur frais réels'!B135="","",'Dépenses sur frais réels'!B135)</f>
        <v/>
      </c>
      <c r="C135" s="347" t="str">
        <f>IF('Dépenses sur frais réels'!C135="","",'Dépenses sur frais réels'!C135)</f>
        <v/>
      </c>
      <c r="D135" s="347" t="str">
        <f>IF('Dépenses sur frais réels'!D135="","",'Dépenses sur frais réels'!D135)</f>
        <v/>
      </c>
      <c r="E135" s="347" t="str">
        <f>IF('Dépenses sur frais réels'!E135="","",'Dépenses sur frais réels'!E135)</f>
        <v/>
      </c>
      <c r="F135" s="347" t="str">
        <f>IF('Dépenses sur frais réels'!F135="","",'Dépenses sur frais réels'!F135)</f>
        <v/>
      </c>
      <c r="G135" s="348" t="str">
        <f>IF('Dépenses sur frais réels'!G135="","",'Dépenses sur frais réels'!G135)</f>
        <v/>
      </c>
      <c r="H135" s="348" t="str">
        <f>IF('Dépenses sur frais réels'!H135="","",'Dépenses sur frais réels'!H135)</f>
        <v/>
      </c>
      <c r="I135" s="349" t="str">
        <f>IF('Dépenses sur frais réels'!I135="","",'Dépenses sur frais réels'!I135)</f>
        <v/>
      </c>
      <c r="J135" s="290"/>
      <c r="K135" s="292" t="str">
        <f t="shared" si="4"/>
        <v/>
      </c>
      <c r="L135" s="292" t="str">
        <f t="shared" si="5"/>
        <v/>
      </c>
      <c r="M135" s="28"/>
      <c r="N135" s="139"/>
      <c r="O135" s="141"/>
      <c r="P135" s="356" t="str">
        <f>IF(F135="", "", IF(E135="Billets de train", "", IF(E135="", "", VLOOKUP(F135,Listes!$G$37:$H$39, 2, FALSE))))</f>
        <v/>
      </c>
      <c r="Q135" s="152" t="str">
        <f t="shared" si="6"/>
        <v/>
      </c>
      <c r="R135" s="338" t="str">
        <f>IF(AND(OR(J135="KO",M135&lt;&gt;""),OR(J135="",K135="",L135="")),Listes!$A$74,IF(AND(M135="",J135&lt;&gt;""),Listes!$A$75,IF(AND(I135&lt;M135,O135=""),Listes!$A$76,IF(AND(L135&lt;K135,O135=""),Listes!$A$77,IF(AND(M135&lt;I135,N135=""),Listes!$A$78,IF(AND(S135="",OR(J135&lt;&gt;"",K135&lt;&gt;"",L135&lt;&gt;"")),Listes!$A$79,""))))))</f>
        <v/>
      </c>
      <c r="S135" s="44"/>
      <c r="T135" s="9">
        <f t="shared" si="7"/>
        <v>0</v>
      </c>
    </row>
    <row r="136" spans="1:20" ht="20.100000000000001" customHeight="1" x14ac:dyDescent="0.25">
      <c r="A136" s="133">
        <v>130</v>
      </c>
      <c r="B136" s="347" t="str">
        <f>IF('Dépenses sur frais réels'!B136="","",'Dépenses sur frais réels'!B136)</f>
        <v/>
      </c>
      <c r="C136" s="347" t="str">
        <f>IF('Dépenses sur frais réels'!C136="","",'Dépenses sur frais réels'!C136)</f>
        <v/>
      </c>
      <c r="D136" s="347" t="str">
        <f>IF('Dépenses sur frais réels'!D136="","",'Dépenses sur frais réels'!D136)</f>
        <v/>
      </c>
      <c r="E136" s="347" t="str">
        <f>IF('Dépenses sur frais réels'!E136="","",'Dépenses sur frais réels'!E136)</f>
        <v/>
      </c>
      <c r="F136" s="347" t="str">
        <f>IF('Dépenses sur frais réels'!F136="","",'Dépenses sur frais réels'!F136)</f>
        <v/>
      </c>
      <c r="G136" s="348" t="str">
        <f>IF('Dépenses sur frais réels'!G136="","",'Dépenses sur frais réels'!G136)</f>
        <v/>
      </c>
      <c r="H136" s="348" t="str">
        <f>IF('Dépenses sur frais réels'!H136="","",'Dépenses sur frais réels'!H136)</f>
        <v/>
      </c>
      <c r="I136" s="349" t="str">
        <f>IF('Dépenses sur frais réels'!I136="","",'Dépenses sur frais réels'!I136)</f>
        <v/>
      </c>
      <c r="J136" s="290"/>
      <c r="K136" s="292" t="str">
        <f t="shared" ref="K136:K199" si="8">IF(J136="","",IF(J136="KO","",G136))</f>
        <v/>
      </c>
      <c r="L136" s="292" t="str">
        <f t="shared" ref="L136:L199" si="9">IF(J136="","",IF(J136="KO","",H136))</f>
        <v/>
      </c>
      <c r="M136" s="28"/>
      <c r="N136" s="139"/>
      <c r="O136" s="141"/>
      <c r="P136" s="356" t="str">
        <f>IF(F136="", "", IF(E136="Billets de train", "", IF(E136="", "", VLOOKUP(F136,Listes!$G$37:$H$39, 2, FALSE))))</f>
        <v/>
      </c>
      <c r="Q136" s="152" t="str">
        <f t="shared" ref="Q136:Q199" si="10">IF(M136="", "", MIN(M136,P136))</f>
        <v/>
      </c>
      <c r="R136" s="338" t="str">
        <f>IF(AND(OR(J136="KO",M136&lt;&gt;""),OR(J136="",K136="",L136="")),Listes!$A$74,IF(AND(M136="",J136&lt;&gt;""),Listes!$A$75,IF(AND(I136&lt;M136,O136=""),Listes!$A$76,IF(AND(L136&lt;K136,O136=""),Listes!$A$77,IF(AND(M136&lt;I136,N136=""),Listes!$A$78,IF(AND(S136="",OR(J136&lt;&gt;"",K136&lt;&gt;"",L136&lt;&gt;"")),Listes!$A$79,""))))))</f>
        <v/>
      </c>
      <c r="S136" s="44"/>
      <c r="T136" s="9">
        <f t="shared" ref="T136:T199" si="11">IF(AND(B136&lt;&gt;"",S136&lt;&gt;"Oui"),1,0)</f>
        <v>0</v>
      </c>
    </row>
    <row r="137" spans="1:20" ht="20.100000000000001" customHeight="1" x14ac:dyDescent="0.25">
      <c r="A137" s="133">
        <v>131</v>
      </c>
      <c r="B137" s="347" t="str">
        <f>IF('Dépenses sur frais réels'!B137="","",'Dépenses sur frais réels'!B137)</f>
        <v/>
      </c>
      <c r="C137" s="347" t="str">
        <f>IF('Dépenses sur frais réels'!C137="","",'Dépenses sur frais réels'!C137)</f>
        <v/>
      </c>
      <c r="D137" s="347" t="str">
        <f>IF('Dépenses sur frais réels'!D137="","",'Dépenses sur frais réels'!D137)</f>
        <v/>
      </c>
      <c r="E137" s="347" t="str">
        <f>IF('Dépenses sur frais réels'!E137="","",'Dépenses sur frais réels'!E137)</f>
        <v/>
      </c>
      <c r="F137" s="347" t="str">
        <f>IF('Dépenses sur frais réels'!F137="","",'Dépenses sur frais réels'!F137)</f>
        <v/>
      </c>
      <c r="G137" s="348" t="str">
        <f>IF('Dépenses sur frais réels'!G137="","",'Dépenses sur frais réels'!G137)</f>
        <v/>
      </c>
      <c r="H137" s="348" t="str">
        <f>IF('Dépenses sur frais réels'!H137="","",'Dépenses sur frais réels'!H137)</f>
        <v/>
      </c>
      <c r="I137" s="349" t="str">
        <f>IF('Dépenses sur frais réels'!I137="","",'Dépenses sur frais réels'!I137)</f>
        <v/>
      </c>
      <c r="J137" s="290"/>
      <c r="K137" s="292" t="str">
        <f t="shared" si="8"/>
        <v/>
      </c>
      <c r="L137" s="292" t="str">
        <f t="shared" si="9"/>
        <v/>
      </c>
      <c r="M137" s="28"/>
      <c r="N137" s="139"/>
      <c r="O137" s="141"/>
      <c r="P137" s="356" t="str">
        <f>IF(F137="", "", IF(E137="Billets de train", "", IF(E137="", "", VLOOKUP(F137,Listes!$G$37:$H$39, 2, FALSE))))</f>
        <v/>
      </c>
      <c r="Q137" s="152" t="str">
        <f t="shared" si="10"/>
        <v/>
      </c>
      <c r="R137" s="338" t="str">
        <f>IF(AND(OR(J137="KO",M137&lt;&gt;""),OR(J137="",K137="",L137="")),Listes!$A$74,IF(AND(M137="",J137&lt;&gt;""),Listes!$A$75,IF(AND(I137&lt;M137,O137=""),Listes!$A$76,IF(AND(L137&lt;K137,O137=""),Listes!$A$77,IF(AND(M137&lt;I137,N137=""),Listes!$A$78,IF(AND(S137="",OR(J137&lt;&gt;"",K137&lt;&gt;"",L137&lt;&gt;"")),Listes!$A$79,""))))))</f>
        <v/>
      </c>
      <c r="S137" s="44"/>
      <c r="T137" s="9">
        <f t="shared" si="11"/>
        <v>0</v>
      </c>
    </row>
    <row r="138" spans="1:20" ht="20.100000000000001" customHeight="1" x14ac:dyDescent="0.25">
      <c r="A138" s="133">
        <v>132</v>
      </c>
      <c r="B138" s="347" t="str">
        <f>IF('Dépenses sur frais réels'!B138="","",'Dépenses sur frais réels'!B138)</f>
        <v/>
      </c>
      <c r="C138" s="347" t="str">
        <f>IF('Dépenses sur frais réels'!C138="","",'Dépenses sur frais réels'!C138)</f>
        <v/>
      </c>
      <c r="D138" s="347" t="str">
        <f>IF('Dépenses sur frais réels'!D138="","",'Dépenses sur frais réels'!D138)</f>
        <v/>
      </c>
      <c r="E138" s="347" t="str">
        <f>IF('Dépenses sur frais réels'!E138="","",'Dépenses sur frais réels'!E138)</f>
        <v/>
      </c>
      <c r="F138" s="347" t="str">
        <f>IF('Dépenses sur frais réels'!F138="","",'Dépenses sur frais réels'!F138)</f>
        <v/>
      </c>
      <c r="G138" s="348" t="str">
        <f>IF('Dépenses sur frais réels'!G138="","",'Dépenses sur frais réels'!G138)</f>
        <v/>
      </c>
      <c r="H138" s="348" t="str">
        <f>IF('Dépenses sur frais réels'!H138="","",'Dépenses sur frais réels'!H138)</f>
        <v/>
      </c>
      <c r="I138" s="349" t="str">
        <f>IF('Dépenses sur frais réels'!I138="","",'Dépenses sur frais réels'!I138)</f>
        <v/>
      </c>
      <c r="J138" s="290"/>
      <c r="K138" s="292" t="str">
        <f t="shared" si="8"/>
        <v/>
      </c>
      <c r="L138" s="292" t="str">
        <f t="shared" si="9"/>
        <v/>
      </c>
      <c r="M138" s="28"/>
      <c r="N138" s="139"/>
      <c r="O138" s="141"/>
      <c r="P138" s="356" t="str">
        <f>IF(F138="", "", IF(E138="Billets de train", "", IF(E138="", "", VLOOKUP(F138,Listes!$G$37:$H$39, 2, FALSE))))</f>
        <v/>
      </c>
      <c r="Q138" s="152" t="str">
        <f t="shared" si="10"/>
        <v/>
      </c>
      <c r="R138" s="338" t="str">
        <f>IF(AND(OR(J138="KO",M138&lt;&gt;""),OR(J138="",K138="",L138="")),Listes!$A$74,IF(AND(M138="",J138&lt;&gt;""),Listes!$A$75,IF(AND(I138&lt;M138,O138=""),Listes!$A$76,IF(AND(L138&lt;K138,O138=""),Listes!$A$77,IF(AND(M138&lt;I138,N138=""),Listes!$A$78,IF(AND(S138="",OR(J138&lt;&gt;"",K138&lt;&gt;"",L138&lt;&gt;"")),Listes!$A$79,""))))))</f>
        <v/>
      </c>
      <c r="S138" s="44"/>
      <c r="T138" s="9">
        <f t="shared" si="11"/>
        <v>0</v>
      </c>
    </row>
    <row r="139" spans="1:20" ht="20.100000000000001" customHeight="1" x14ac:dyDescent="0.25">
      <c r="A139" s="133">
        <v>133</v>
      </c>
      <c r="B139" s="347" t="str">
        <f>IF('Dépenses sur frais réels'!B139="","",'Dépenses sur frais réels'!B139)</f>
        <v/>
      </c>
      <c r="C139" s="347" t="str">
        <f>IF('Dépenses sur frais réels'!C139="","",'Dépenses sur frais réels'!C139)</f>
        <v/>
      </c>
      <c r="D139" s="347" t="str">
        <f>IF('Dépenses sur frais réels'!D139="","",'Dépenses sur frais réels'!D139)</f>
        <v/>
      </c>
      <c r="E139" s="347" t="str">
        <f>IF('Dépenses sur frais réels'!E139="","",'Dépenses sur frais réels'!E139)</f>
        <v/>
      </c>
      <c r="F139" s="347" t="str">
        <f>IF('Dépenses sur frais réels'!F139="","",'Dépenses sur frais réels'!F139)</f>
        <v/>
      </c>
      <c r="G139" s="348" t="str">
        <f>IF('Dépenses sur frais réels'!G139="","",'Dépenses sur frais réels'!G139)</f>
        <v/>
      </c>
      <c r="H139" s="348" t="str">
        <f>IF('Dépenses sur frais réels'!H139="","",'Dépenses sur frais réels'!H139)</f>
        <v/>
      </c>
      <c r="I139" s="349" t="str">
        <f>IF('Dépenses sur frais réels'!I139="","",'Dépenses sur frais réels'!I139)</f>
        <v/>
      </c>
      <c r="J139" s="290"/>
      <c r="K139" s="292" t="str">
        <f t="shared" si="8"/>
        <v/>
      </c>
      <c r="L139" s="292" t="str">
        <f t="shared" si="9"/>
        <v/>
      </c>
      <c r="M139" s="28"/>
      <c r="N139" s="139"/>
      <c r="O139" s="141"/>
      <c r="P139" s="356" t="str">
        <f>IF(F139="", "", IF(E139="Billets de train", "", IF(E139="", "", VLOOKUP(F139,Listes!$G$37:$H$39, 2, FALSE))))</f>
        <v/>
      </c>
      <c r="Q139" s="152" t="str">
        <f t="shared" si="10"/>
        <v/>
      </c>
      <c r="R139" s="338" t="str">
        <f>IF(AND(OR(J139="KO",M139&lt;&gt;""),OR(J139="",K139="",L139="")),Listes!$A$74,IF(AND(M139="",J139&lt;&gt;""),Listes!$A$75,IF(AND(I139&lt;M139,O139=""),Listes!$A$76,IF(AND(L139&lt;K139,O139=""),Listes!$A$77,IF(AND(M139&lt;I139,N139=""),Listes!$A$78,IF(AND(S139="",OR(J139&lt;&gt;"",K139&lt;&gt;"",L139&lt;&gt;"")),Listes!$A$79,""))))))</f>
        <v/>
      </c>
      <c r="S139" s="44"/>
      <c r="T139" s="9">
        <f t="shared" si="11"/>
        <v>0</v>
      </c>
    </row>
    <row r="140" spans="1:20" ht="20.100000000000001" customHeight="1" x14ac:dyDescent="0.25">
      <c r="A140" s="133">
        <v>134</v>
      </c>
      <c r="B140" s="347" t="str">
        <f>IF('Dépenses sur frais réels'!B140="","",'Dépenses sur frais réels'!B140)</f>
        <v/>
      </c>
      <c r="C140" s="347" t="str">
        <f>IF('Dépenses sur frais réels'!C140="","",'Dépenses sur frais réels'!C140)</f>
        <v/>
      </c>
      <c r="D140" s="347" t="str">
        <f>IF('Dépenses sur frais réels'!D140="","",'Dépenses sur frais réels'!D140)</f>
        <v/>
      </c>
      <c r="E140" s="347" t="str">
        <f>IF('Dépenses sur frais réels'!E140="","",'Dépenses sur frais réels'!E140)</f>
        <v/>
      </c>
      <c r="F140" s="347" t="str">
        <f>IF('Dépenses sur frais réels'!F140="","",'Dépenses sur frais réels'!F140)</f>
        <v/>
      </c>
      <c r="G140" s="348" t="str">
        <f>IF('Dépenses sur frais réels'!G140="","",'Dépenses sur frais réels'!G140)</f>
        <v/>
      </c>
      <c r="H140" s="348" t="str">
        <f>IF('Dépenses sur frais réels'!H140="","",'Dépenses sur frais réels'!H140)</f>
        <v/>
      </c>
      <c r="I140" s="349" t="str">
        <f>IF('Dépenses sur frais réels'!I140="","",'Dépenses sur frais réels'!I140)</f>
        <v/>
      </c>
      <c r="J140" s="290"/>
      <c r="K140" s="292" t="str">
        <f t="shared" si="8"/>
        <v/>
      </c>
      <c r="L140" s="292" t="str">
        <f t="shared" si="9"/>
        <v/>
      </c>
      <c r="M140" s="28"/>
      <c r="N140" s="139"/>
      <c r="O140" s="141"/>
      <c r="P140" s="356" t="str">
        <f>IF(F140="", "", IF(E140="Billets de train", "", IF(E140="", "", VLOOKUP(F140,Listes!$G$37:$H$39, 2, FALSE))))</f>
        <v/>
      </c>
      <c r="Q140" s="152" t="str">
        <f t="shared" si="10"/>
        <v/>
      </c>
      <c r="R140" s="338" t="str">
        <f>IF(AND(OR(J140="KO",M140&lt;&gt;""),OR(J140="",K140="",L140="")),Listes!$A$74,IF(AND(M140="",J140&lt;&gt;""),Listes!$A$75,IF(AND(I140&lt;M140,O140=""),Listes!$A$76,IF(AND(L140&lt;K140,O140=""),Listes!$A$77,IF(AND(M140&lt;I140,N140=""),Listes!$A$78,IF(AND(S140="",OR(J140&lt;&gt;"",K140&lt;&gt;"",L140&lt;&gt;"")),Listes!$A$79,""))))))</f>
        <v/>
      </c>
      <c r="S140" s="44"/>
      <c r="T140" s="9">
        <f t="shared" si="11"/>
        <v>0</v>
      </c>
    </row>
    <row r="141" spans="1:20" ht="20.100000000000001" customHeight="1" x14ac:dyDescent="0.25">
      <c r="A141" s="133">
        <v>135</v>
      </c>
      <c r="B141" s="347" t="str">
        <f>IF('Dépenses sur frais réels'!B141="","",'Dépenses sur frais réels'!B141)</f>
        <v/>
      </c>
      <c r="C141" s="347" t="str">
        <f>IF('Dépenses sur frais réels'!C141="","",'Dépenses sur frais réels'!C141)</f>
        <v/>
      </c>
      <c r="D141" s="347" t="str">
        <f>IF('Dépenses sur frais réels'!D141="","",'Dépenses sur frais réels'!D141)</f>
        <v/>
      </c>
      <c r="E141" s="347" t="str">
        <f>IF('Dépenses sur frais réels'!E141="","",'Dépenses sur frais réels'!E141)</f>
        <v/>
      </c>
      <c r="F141" s="347" t="str">
        <f>IF('Dépenses sur frais réels'!F141="","",'Dépenses sur frais réels'!F141)</f>
        <v/>
      </c>
      <c r="G141" s="348" t="str">
        <f>IF('Dépenses sur frais réels'!G141="","",'Dépenses sur frais réels'!G141)</f>
        <v/>
      </c>
      <c r="H141" s="348" t="str">
        <f>IF('Dépenses sur frais réels'!H141="","",'Dépenses sur frais réels'!H141)</f>
        <v/>
      </c>
      <c r="I141" s="349" t="str">
        <f>IF('Dépenses sur frais réels'!I141="","",'Dépenses sur frais réels'!I141)</f>
        <v/>
      </c>
      <c r="J141" s="290"/>
      <c r="K141" s="292" t="str">
        <f t="shared" si="8"/>
        <v/>
      </c>
      <c r="L141" s="292" t="str">
        <f t="shared" si="9"/>
        <v/>
      </c>
      <c r="M141" s="28"/>
      <c r="N141" s="139"/>
      <c r="O141" s="141"/>
      <c r="P141" s="356" t="str">
        <f>IF(F141="", "", IF(E141="Billets de train", "", IF(E141="", "", VLOOKUP(F141,Listes!$G$37:$H$39, 2, FALSE))))</f>
        <v/>
      </c>
      <c r="Q141" s="152" t="str">
        <f t="shared" si="10"/>
        <v/>
      </c>
      <c r="R141" s="338" t="str">
        <f>IF(AND(OR(J141="KO",M141&lt;&gt;""),OR(J141="",K141="",L141="")),Listes!$A$74,IF(AND(M141="",J141&lt;&gt;""),Listes!$A$75,IF(AND(I141&lt;M141,O141=""),Listes!$A$76,IF(AND(L141&lt;K141,O141=""),Listes!$A$77,IF(AND(M141&lt;I141,N141=""),Listes!$A$78,IF(AND(S141="",OR(J141&lt;&gt;"",K141&lt;&gt;"",L141&lt;&gt;"")),Listes!$A$79,""))))))</f>
        <v/>
      </c>
      <c r="S141" s="44"/>
      <c r="T141" s="9">
        <f t="shared" si="11"/>
        <v>0</v>
      </c>
    </row>
    <row r="142" spans="1:20" ht="20.100000000000001" customHeight="1" x14ac:dyDescent="0.25">
      <c r="A142" s="133">
        <v>136</v>
      </c>
      <c r="B142" s="347" t="str">
        <f>IF('Dépenses sur frais réels'!B142="","",'Dépenses sur frais réels'!B142)</f>
        <v/>
      </c>
      <c r="C142" s="347" t="str">
        <f>IF('Dépenses sur frais réels'!C142="","",'Dépenses sur frais réels'!C142)</f>
        <v/>
      </c>
      <c r="D142" s="347" t="str">
        <f>IF('Dépenses sur frais réels'!D142="","",'Dépenses sur frais réels'!D142)</f>
        <v/>
      </c>
      <c r="E142" s="347" t="str">
        <f>IF('Dépenses sur frais réels'!E142="","",'Dépenses sur frais réels'!E142)</f>
        <v/>
      </c>
      <c r="F142" s="347" t="str">
        <f>IF('Dépenses sur frais réels'!F142="","",'Dépenses sur frais réels'!F142)</f>
        <v/>
      </c>
      <c r="G142" s="348" t="str">
        <f>IF('Dépenses sur frais réels'!G142="","",'Dépenses sur frais réels'!G142)</f>
        <v/>
      </c>
      <c r="H142" s="348" t="str">
        <f>IF('Dépenses sur frais réels'!H142="","",'Dépenses sur frais réels'!H142)</f>
        <v/>
      </c>
      <c r="I142" s="349" t="str">
        <f>IF('Dépenses sur frais réels'!I142="","",'Dépenses sur frais réels'!I142)</f>
        <v/>
      </c>
      <c r="J142" s="290"/>
      <c r="K142" s="292" t="str">
        <f t="shared" si="8"/>
        <v/>
      </c>
      <c r="L142" s="292" t="str">
        <f t="shared" si="9"/>
        <v/>
      </c>
      <c r="M142" s="28"/>
      <c r="N142" s="139"/>
      <c r="O142" s="141"/>
      <c r="P142" s="356" t="str">
        <f>IF(F142="", "", IF(E142="Billets de train", "", IF(E142="", "", VLOOKUP(F142,Listes!$G$37:$H$39, 2, FALSE))))</f>
        <v/>
      </c>
      <c r="Q142" s="152" t="str">
        <f t="shared" si="10"/>
        <v/>
      </c>
      <c r="R142" s="338" t="str">
        <f>IF(AND(OR(J142="KO",M142&lt;&gt;""),OR(J142="",K142="",L142="")),Listes!$A$74,IF(AND(M142="",J142&lt;&gt;""),Listes!$A$75,IF(AND(I142&lt;M142,O142=""),Listes!$A$76,IF(AND(L142&lt;K142,O142=""),Listes!$A$77,IF(AND(M142&lt;I142,N142=""),Listes!$A$78,IF(AND(S142="",OR(J142&lt;&gt;"",K142&lt;&gt;"",L142&lt;&gt;"")),Listes!$A$79,""))))))</f>
        <v/>
      </c>
      <c r="S142" s="44"/>
      <c r="T142" s="9">
        <f t="shared" si="11"/>
        <v>0</v>
      </c>
    </row>
    <row r="143" spans="1:20" ht="20.100000000000001" customHeight="1" x14ac:dyDescent="0.25">
      <c r="A143" s="133">
        <v>137</v>
      </c>
      <c r="B143" s="347" t="str">
        <f>IF('Dépenses sur frais réels'!B143="","",'Dépenses sur frais réels'!B143)</f>
        <v/>
      </c>
      <c r="C143" s="347" t="str">
        <f>IF('Dépenses sur frais réels'!C143="","",'Dépenses sur frais réels'!C143)</f>
        <v/>
      </c>
      <c r="D143" s="347" t="str">
        <f>IF('Dépenses sur frais réels'!D143="","",'Dépenses sur frais réels'!D143)</f>
        <v/>
      </c>
      <c r="E143" s="347" t="str">
        <f>IF('Dépenses sur frais réels'!E143="","",'Dépenses sur frais réels'!E143)</f>
        <v/>
      </c>
      <c r="F143" s="347" t="str">
        <f>IF('Dépenses sur frais réels'!F143="","",'Dépenses sur frais réels'!F143)</f>
        <v/>
      </c>
      <c r="G143" s="348" t="str">
        <f>IF('Dépenses sur frais réels'!G143="","",'Dépenses sur frais réels'!G143)</f>
        <v/>
      </c>
      <c r="H143" s="348" t="str">
        <f>IF('Dépenses sur frais réels'!H143="","",'Dépenses sur frais réels'!H143)</f>
        <v/>
      </c>
      <c r="I143" s="349" t="str">
        <f>IF('Dépenses sur frais réels'!I143="","",'Dépenses sur frais réels'!I143)</f>
        <v/>
      </c>
      <c r="J143" s="290"/>
      <c r="K143" s="292" t="str">
        <f t="shared" si="8"/>
        <v/>
      </c>
      <c r="L143" s="292" t="str">
        <f t="shared" si="9"/>
        <v/>
      </c>
      <c r="M143" s="28"/>
      <c r="N143" s="139"/>
      <c r="O143" s="141"/>
      <c r="P143" s="356" t="str">
        <f>IF(F143="", "", IF(E143="Billets de train", "", IF(E143="", "", VLOOKUP(F143,Listes!$G$37:$H$39, 2, FALSE))))</f>
        <v/>
      </c>
      <c r="Q143" s="152" t="str">
        <f t="shared" si="10"/>
        <v/>
      </c>
      <c r="R143" s="338" t="str">
        <f>IF(AND(OR(J143="KO",M143&lt;&gt;""),OR(J143="",K143="",L143="")),Listes!$A$74,IF(AND(M143="",J143&lt;&gt;""),Listes!$A$75,IF(AND(I143&lt;M143,O143=""),Listes!$A$76,IF(AND(L143&lt;K143,O143=""),Listes!$A$77,IF(AND(M143&lt;I143,N143=""),Listes!$A$78,IF(AND(S143="",OR(J143&lt;&gt;"",K143&lt;&gt;"",L143&lt;&gt;"")),Listes!$A$79,""))))))</f>
        <v/>
      </c>
      <c r="S143" s="44"/>
      <c r="T143" s="9">
        <f t="shared" si="11"/>
        <v>0</v>
      </c>
    </row>
    <row r="144" spans="1:20" ht="20.100000000000001" customHeight="1" x14ac:dyDescent="0.25">
      <c r="A144" s="133">
        <v>138</v>
      </c>
      <c r="B144" s="347" t="str">
        <f>IF('Dépenses sur frais réels'!B144="","",'Dépenses sur frais réels'!B144)</f>
        <v/>
      </c>
      <c r="C144" s="347" t="str">
        <f>IF('Dépenses sur frais réels'!C144="","",'Dépenses sur frais réels'!C144)</f>
        <v/>
      </c>
      <c r="D144" s="347" t="str">
        <f>IF('Dépenses sur frais réels'!D144="","",'Dépenses sur frais réels'!D144)</f>
        <v/>
      </c>
      <c r="E144" s="347" t="str">
        <f>IF('Dépenses sur frais réels'!E144="","",'Dépenses sur frais réels'!E144)</f>
        <v/>
      </c>
      <c r="F144" s="347" t="str">
        <f>IF('Dépenses sur frais réels'!F144="","",'Dépenses sur frais réels'!F144)</f>
        <v/>
      </c>
      <c r="G144" s="348" t="str">
        <f>IF('Dépenses sur frais réels'!G144="","",'Dépenses sur frais réels'!G144)</f>
        <v/>
      </c>
      <c r="H144" s="348" t="str">
        <f>IF('Dépenses sur frais réels'!H144="","",'Dépenses sur frais réels'!H144)</f>
        <v/>
      </c>
      <c r="I144" s="349" t="str">
        <f>IF('Dépenses sur frais réels'!I144="","",'Dépenses sur frais réels'!I144)</f>
        <v/>
      </c>
      <c r="J144" s="290"/>
      <c r="K144" s="292" t="str">
        <f t="shared" si="8"/>
        <v/>
      </c>
      <c r="L144" s="292" t="str">
        <f t="shared" si="9"/>
        <v/>
      </c>
      <c r="M144" s="28"/>
      <c r="N144" s="139"/>
      <c r="O144" s="141"/>
      <c r="P144" s="356" t="str">
        <f>IF(F144="", "", IF(E144="Billets de train", "", IF(E144="", "", VLOOKUP(F144,Listes!$G$37:$H$39, 2, FALSE))))</f>
        <v/>
      </c>
      <c r="Q144" s="152" t="str">
        <f t="shared" si="10"/>
        <v/>
      </c>
      <c r="R144" s="338" t="str">
        <f>IF(AND(OR(J144="KO",M144&lt;&gt;""),OR(J144="",K144="",L144="")),Listes!$A$74,IF(AND(M144="",J144&lt;&gt;""),Listes!$A$75,IF(AND(I144&lt;M144,O144=""),Listes!$A$76,IF(AND(L144&lt;K144,O144=""),Listes!$A$77,IF(AND(M144&lt;I144,N144=""),Listes!$A$78,IF(AND(S144="",OR(J144&lt;&gt;"",K144&lt;&gt;"",L144&lt;&gt;"")),Listes!$A$79,""))))))</f>
        <v/>
      </c>
      <c r="S144" s="44"/>
      <c r="T144" s="9">
        <f t="shared" si="11"/>
        <v>0</v>
      </c>
    </row>
    <row r="145" spans="1:20" ht="20.100000000000001" customHeight="1" x14ac:dyDescent="0.25">
      <c r="A145" s="133">
        <v>139</v>
      </c>
      <c r="B145" s="347" t="str">
        <f>IF('Dépenses sur frais réels'!B145="","",'Dépenses sur frais réels'!B145)</f>
        <v/>
      </c>
      <c r="C145" s="347" t="str">
        <f>IF('Dépenses sur frais réels'!C145="","",'Dépenses sur frais réels'!C145)</f>
        <v/>
      </c>
      <c r="D145" s="347" t="str">
        <f>IF('Dépenses sur frais réels'!D145="","",'Dépenses sur frais réels'!D145)</f>
        <v/>
      </c>
      <c r="E145" s="347" t="str">
        <f>IF('Dépenses sur frais réels'!E145="","",'Dépenses sur frais réels'!E145)</f>
        <v/>
      </c>
      <c r="F145" s="347" t="str">
        <f>IF('Dépenses sur frais réels'!F145="","",'Dépenses sur frais réels'!F145)</f>
        <v/>
      </c>
      <c r="G145" s="348" t="str">
        <f>IF('Dépenses sur frais réels'!G145="","",'Dépenses sur frais réels'!G145)</f>
        <v/>
      </c>
      <c r="H145" s="348" t="str">
        <f>IF('Dépenses sur frais réels'!H145="","",'Dépenses sur frais réels'!H145)</f>
        <v/>
      </c>
      <c r="I145" s="349" t="str">
        <f>IF('Dépenses sur frais réels'!I145="","",'Dépenses sur frais réels'!I145)</f>
        <v/>
      </c>
      <c r="J145" s="290"/>
      <c r="K145" s="292" t="str">
        <f t="shared" si="8"/>
        <v/>
      </c>
      <c r="L145" s="292" t="str">
        <f t="shared" si="9"/>
        <v/>
      </c>
      <c r="M145" s="28"/>
      <c r="N145" s="139"/>
      <c r="O145" s="141"/>
      <c r="P145" s="356" t="str">
        <f>IF(F145="", "", IF(E145="Billets de train", "", IF(E145="", "", VLOOKUP(F145,Listes!$G$37:$H$39, 2, FALSE))))</f>
        <v/>
      </c>
      <c r="Q145" s="152" t="str">
        <f t="shared" si="10"/>
        <v/>
      </c>
      <c r="R145" s="338" t="str">
        <f>IF(AND(OR(J145="KO",M145&lt;&gt;""),OR(J145="",K145="",L145="")),Listes!$A$74,IF(AND(M145="",J145&lt;&gt;""),Listes!$A$75,IF(AND(I145&lt;M145,O145=""),Listes!$A$76,IF(AND(L145&lt;K145,O145=""),Listes!$A$77,IF(AND(M145&lt;I145,N145=""),Listes!$A$78,IF(AND(S145="",OR(J145&lt;&gt;"",K145&lt;&gt;"",L145&lt;&gt;"")),Listes!$A$79,""))))))</f>
        <v/>
      </c>
      <c r="S145" s="44"/>
      <c r="T145" s="9">
        <f t="shared" si="11"/>
        <v>0</v>
      </c>
    </row>
    <row r="146" spans="1:20" ht="20.100000000000001" customHeight="1" x14ac:dyDescent="0.25">
      <c r="A146" s="133">
        <v>140</v>
      </c>
      <c r="B146" s="347" t="str">
        <f>IF('Dépenses sur frais réels'!B146="","",'Dépenses sur frais réels'!B146)</f>
        <v/>
      </c>
      <c r="C146" s="347" t="str">
        <f>IF('Dépenses sur frais réels'!C146="","",'Dépenses sur frais réels'!C146)</f>
        <v/>
      </c>
      <c r="D146" s="347" t="str">
        <f>IF('Dépenses sur frais réels'!D146="","",'Dépenses sur frais réels'!D146)</f>
        <v/>
      </c>
      <c r="E146" s="347" t="str">
        <f>IF('Dépenses sur frais réels'!E146="","",'Dépenses sur frais réels'!E146)</f>
        <v/>
      </c>
      <c r="F146" s="347" t="str">
        <f>IF('Dépenses sur frais réels'!F146="","",'Dépenses sur frais réels'!F146)</f>
        <v/>
      </c>
      <c r="G146" s="348" t="str">
        <f>IF('Dépenses sur frais réels'!G146="","",'Dépenses sur frais réels'!G146)</f>
        <v/>
      </c>
      <c r="H146" s="348" t="str">
        <f>IF('Dépenses sur frais réels'!H146="","",'Dépenses sur frais réels'!H146)</f>
        <v/>
      </c>
      <c r="I146" s="349" t="str">
        <f>IF('Dépenses sur frais réels'!I146="","",'Dépenses sur frais réels'!I146)</f>
        <v/>
      </c>
      <c r="J146" s="290"/>
      <c r="K146" s="292" t="str">
        <f t="shared" si="8"/>
        <v/>
      </c>
      <c r="L146" s="292" t="str">
        <f t="shared" si="9"/>
        <v/>
      </c>
      <c r="M146" s="28"/>
      <c r="N146" s="139"/>
      <c r="O146" s="141"/>
      <c r="P146" s="356" t="str">
        <f>IF(F146="", "", IF(E146="Billets de train", "", IF(E146="", "", VLOOKUP(F146,Listes!$G$37:$H$39, 2, FALSE))))</f>
        <v/>
      </c>
      <c r="Q146" s="152" t="str">
        <f t="shared" si="10"/>
        <v/>
      </c>
      <c r="R146" s="338" t="str">
        <f>IF(AND(OR(J146="KO",M146&lt;&gt;""),OR(J146="",K146="",L146="")),Listes!$A$74,IF(AND(M146="",J146&lt;&gt;""),Listes!$A$75,IF(AND(I146&lt;M146,O146=""),Listes!$A$76,IF(AND(L146&lt;K146,O146=""),Listes!$A$77,IF(AND(M146&lt;I146,N146=""),Listes!$A$78,IF(AND(S146="",OR(J146&lt;&gt;"",K146&lt;&gt;"",L146&lt;&gt;"")),Listes!$A$79,""))))))</f>
        <v/>
      </c>
      <c r="S146" s="44"/>
      <c r="T146" s="9">
        <f t="shared" si="11"/>
        <v>0</v>
      </c>
    </row>
    <row r="147" spans="1:20" ht="20.100000000000001" customHeight="1" x14ac:dyDescent="0.25">
      <c r="A147" s="133">
        <v>141</v>
      </c>
      <c r="B147" s="347" t="str">
        <f>IF('Dépenses sur frais réels'!B147="","",'Dépenses sur frais réels'!B147)</f>
        <v/>
      </c>
      <c r="C147" s="347" t="str">
        <f>IF('Dépenses sur frais réels'!C147="","",'Dépenses sur frais réels'!C147)</f>
        <v/>
      </c>
      <c r="D147" s="347" t="str">
        <f>IF('Dépenses sur frais réels'!D147="","",'Dépenses sur frais réels'!D147)</f>
        <v/>
      </c>
      <c r="E147" s="347" t="str">
        <f>IF('Dépenses sur frais réels'!E147="","",'Dépenses sur frais réels'!E147)</f>
        <v/>
      </c>
      <c r="F147" s="347" t="str">
        <f>IF('Dépenses sur frais réels'!F147="","",'Dépenses sur frais réels'!F147)</f>
        <v/>
      </c>
      <c r="G147" s="348" t="str">
        <f>IF('Dépenses sur frais réels'!G147="","",'Dépenses sur frais réels'!G147)</f>
        <v/>
      </c>
      <c r="H147" s="348" t="str">
        <f>IF('Dépenses sur frais réels'!H147="","",'Dépenses sur frais réels'!H147)</f>
        <v/>
      </c>
      <c r="I147" s="349" t="str">
        <f>IF('Dépenses sur frais réels'!I147="","",'Dépenses sur frais réels'!I147)</f>
        <v/>
      </c>
      <c r="J147" s="290"/>
      <c r="K147" s="292" t="str">
        <f t="shared" si="8"/>
        <v/>
      </c>
      <c r="L147" s="292" t="str">
        <f t="shared" si="9"/>
        <v/>
      </c>
      <c r="M147" s="28"/>
      <c r="N147" s="139"/>
      <c r="O147" s="141"/>
      <c r="P147" s="356" t="str">
        <f>IF(F147="", "", IF(E147="Billets de train", "", IF(E147="", "", VLOOKUP(F147,Listes!$G$37:$H$39, 2, FALSE))))</f>
        <v/>
      </c>
      <c r="Q147" s="152" t="str">
        <f t="shared" si="10"/>
        <v/>
      </c>
      <c r="R147" s="338" t="str">
        <f>IF(AND(OR(J147="KO",M147&lt;&gt;""),OR(J147="",K147="",L147="")),Listes!$A$74,IF(AND(M147="",J147&lt;&gt;""),Listes!$A$75,IF(AND(I147&lt;M147,O147=""),Listes!$A$76,IF(AND(L147&lt;K147,O147=""),Listes!$A$77,IF(AND(M147&lt;I147,N147=""),Listes!$A$78,IF(AND(S147="",OR(J147&lt;&gt;"",K147&lt;&gt;"",L147&lt;&gt;"")),Listes!$A$79,""))))))</f>
        <v/>
      </c>
      <c r="S147" s="44"/>
      <c r="T147" s="9">
        <f t="shared" si="11"/>
        <v>0</v>
      </c>
    </row>
    <row r="148" spans="1:20" ht="20.100000000000001" customHeight="1" x14ac:dyDescent="0.25">
      <c r="A148" s="133">
        <v>142</v>
      </c>
      <c r="B148" s="347" t="str">
        <f>IF('Dépenses sur frais réels'!B148="","",'Dépenses sur frais réels'!B148)</f>
        <v/>
      </c>
      <c r="C148" s="347" t="str">
        <f>IF('Dépenses sur frais réels'!C148="","",'Dépenses sur frais réels'!C148)</f>
        <v/>
      </c>
      <c r="D148" s="347" t="str">
        <f>IF('Dépenses sur frais réels'!D148="","",'Dépenses sur frais réels'!D148)</f>
        <v/>
      </c>
      <c r="E148" s="347" t="str">
        <f>IF('Dépenses sur frais réels'!E148="","",'Dépenses sur frais réels'!E148)</f>
        <v/>
      </c>
      <c r="F148" s="347" t="str">
        <f>IF('Dépenses sur frais réels'!F148="","",'Dépenses sur frais réels'!F148)</f>
        <v/>
      </c>
      <c r="G148" s="348" t="str">
        <f>IF('Dépenses sur frais réels'!G148="","",'Dépenses sur frais réels'!G148)</f>
        <v/>
      </c>
      <c r="H148" s="348" t="str">
        <f>IF('Dépenses sur frais réels'!H148="","",'Dépenses sur frais réels'!H148)</f>
        <v/>
      </c>
      <c r="I148" s="349" t="str">
        <f>IF('Dépenses sur frais réels'!I148="","",'Dépenses sur frais réels'!I148)</f>
        <v/>
      </c>
      <c r="J148" s="290"/>
      <c r="K148" s="292" t="str">
        <f t="shared" si="8"/>
        <v/>
      </c>
      <c r="L148" s="292" t="str">
        <f t="shared" si="9"/>
        <v/>
      </c>
      <c r="M148" s="28"/>
      <c r="N148" s="139"/>
      <c r="O148" s="141"/>
      <c r="P148" s="356" t="str">
        <f>IF(F148="", "", IF(E148="Billets de train", "", IF(E148="", "", VLOOKUP(F148,Listes!$G$37:$H$39, 2, FALSE))))</f>
        <v/>
      </c>
      <c r="Q148" s="152" t="str">
        <f t="shared" si="10"/>
        <v/>
      </c>
      <c r="R148" s="338" t="str">
        <f>IF(AND(OR(J148="KO",M148&lt;&gt;""),OR(J148="",K148="",L148="")),Listes!$A$74,IF(AND(M148="",J148&lt;&gt;""),Listes!$A$75,IF(AND(I148&lt;M148,O148=""),Listes!$A$76,IF(AND(L148&lt;K148,O148=""),Listes!$A$77,IF(AND(M148&lt;I148,N148=""),Listes!$A$78,IF(AND(S148="",OR(J148&lt;&gt;"",K148&lt;&gt;"",L148&lt;&gt;"")),Listes!$A$79,""))))))</f>
        <v/>
      </c>
      <c r="S148" s="44"/>
      <c r="T148" s="9">
        <f t="shared" si="11"/>
        <v>0</v>
      </c>
    </row>
    <row r="149" spans="1:20" ht="20.100000000000001" customHeight="1" x14ac:dyDescent="0.25">
      <c r="A149" s="133">
        <v>143</v>
      </c>
      <c r="B149" s="347" t="str">
        <f>IF('Dépenses sur frais réels'!B149="","",'Dépenses sur frais réels'!B149)</f>
        <v/>
      </c>
      <c r="C149" s="347" t="str">
        <f>IF('Dépenses sur frais réels'!C149="","",'Dépenses sur frais réels'!C149)</f>
        <v/>
      </c>
      <c r="D149" s="347" t="str">
        <f>IF('Dépenses sur frais réels'!D149="","",'Dépenses sur frais réels'!D149)</f>
        <v/>
      </c>
      <c r="E149" s="347" t="str">
        <f>IF('Dépenses sur frais réels'!E149="","",'Dépenses sur frais réels'!E149)</f>
        <v/>
      </c>
      <c r="F149" s="347" t="str">
        <f>IF('Dépenses sur frais réels'!F149="","",'Dépenses sur frais réels'!F149)</f>
        <v/>
      </c>
      <c r="G149" s="348" t="str">
        <f>IF('Dépenses sur frais réels'!G149="","",'Dépenses sur frais réels'!G149)</f>
        <v/>
      </c>
      <c r="H149" s="348" t="str">
        <f>IF('Dépenses sur frais réels'!H149="","",'Dépenses sur frais réels'!H149)</f>
        <v/>
      </c>
      <c r="I149" s="349" t="str">
        <f>IF('Dépenses sur frais réels'!I149="","",'Dépenses sur frais réels'!I149)</f>
        <v/>
      </c>
      <c r="J149" s="290"/>
      <c r="K149" s="292" t="str">
        <f t="shared" si="8"/>
        <v/>
      </c>
      <c r="L149" s="292" t="str">
        <f t="shared" si="9"/>
        <v/>
      </c>
      <c r="M149" s="28"/>
      <c r="N149" s="139"/>
      <c r="O149" s="141"/>
      <c r="P149" s="356" t="str">
        <f>IF(F149="", "", IF(E149="Billets de train", "", IF(E149="", "", VLOOKUP(F149,Listes!$G$37:$H$39, 2, FALSE))))</f>
        <v/>
      </c>
      <c r="Q149" s="152" t="str">
        <f t="shared" si="10"/>
        <v/>
      </c>
      <c r="R149" s="338" t="str">
        <f>IF(AND(OR(J149="KO",M149&lt;&gt;""),OR(J149="",K149="",L149="")),Listes!$A$74,IF(AND(M149="",J149&lt;&gt;""),Listes!$A$75,IF(AND(I149&lt;M149,O149=""),Listes!$A$76,IF(AND(L149&lt;K149,O149=""),Listes!$A$77,IF(AND(M149&lt;I149,N149=""),Listes!$A$78,IF(AND(S149="",OR(J149&lt;&gt;"",K149&lt;&gt;"",L149&lt;&gt;"")),Listes!$A$79,""))))))</f>
        <v/>
      </c>
      <c r="S149" s="44"/>
      <c r="T149" s="9">
        <f t="shared" si="11"/>
        <v>0</v>
      </c>
    </row>
    <row r="150" spans="1:20" ht="20.100000000000001" customHeight="1" x14ac:dyDescent="0.25">
      <c r="A150" s="133">
        <v>144</v>
      </c>
      <c r="B150" s="347" t="str">
        <f>IF('Dépenses sur frais réels'!B150="","",'Dépenses sur frais réels'!B150)</f>
        <v/>
      </c>
      <c r="C150" s="347" t="str">
        <f>IF('Dépenses sur frais réels'!C150="","",'Dépenses sur frais réels'!C150)</f>
        <v/>
      </c>
      <c r="D150" s="347" t="str">
        <f>IF('Dépenses sur frais réels'!D150="","",'Dépenses sur frais réels'!D150)</f>
        <v/>
      </c>
      <c r="E150" s="347" t="str">
        <f>IF('Dépenses sur frais réels'!E150="","",'Dépenses sur frais réels'!E150)</f>
        <v/>
      </c>
      <c r="F150" s="347" t="str">
        <f>IF('Dépenses sur frais réels'!F150="","",'Dépenses sur frais réels'!F150)</f>
        <v/>
      </c>
      <c r="G150" s="348" t="str">
        <f>IF('Dépenses sur frais réels'!G150="","",'Dépenses sur frais réels'!G150)</f>
        <v/>
      </c>
      <c r="H150" s="348" t="str">
        <f>IF('Dépenses sur frais réels'!H150="","",'Dépenses sur frais réels'!H150)</f>
        <v/>
      </c>
      <c r="I150" s="349" t="str">
        <f>IF('Dépenses sur frais réels'!I150="","",'Dépenses sur frais réels'!I150)</f>
        <v/>
      </c>
      <c r="J150" s="290"/>
      <c r="K150" s="292" t="str">
        <f t="shared" si="8"/>
        <v/>
      </c>
      <c r="L150" s="292" t="str">
        <f t="shared" si="9"/>
        <v/>
      </c>
      <c r="M150" s="28"/>
      <c r="N150" s="139"/>
      <c r="O150" s="141"/>
      <c r="P150" s="356" t="str">
        <f>IF(F150="", "", IF(E150="Billets de train", "", IF(E150="", "", VLOOKUP(F150,Listes!$G$37:$H$39, 2, FALSE))))</f>
        <v/>
      </c>
      <c r="Q150" s="152" t="str">
        <f t="shared" si="10"/>
        <v/>
      </c>
      <c r="R150" s="338" t="str">
        <f>IF(AND(OR(J150="KO",M150&lt;&gt;""),OR(J150="",K150="",L150="")),Listes!$A$74,IF(AND(M150="",J150&lt;&gt;""),Listes!$A$75,IF(AND(I150&lt;M150,O150=""),Listes!$A$76,IF(AND(L150&lt;K150,O150=""),Listes!$A$77,IF(AND(M150&lt;I150,N150=""),Listes!$A$78,IF(AND(S150="",OR(J150&lt;&gt;"",K150&lt;&gt;"",L150&lt;&gt;"")),Listes!$A$79,""))))))</f>
        <v/>
      </c>
      <c r="S150" s="44"/>
      <c r="T150" s="9">
        <f t="shared" si="11"/>
        <v>0</v>
      </c>
    </row>
    <row r="151" spans="1:20" ht="20.100000000000001" customHeight="1" x14ac:dyDescent="0.25">
      <c r="A151" s="133">
        <v>145</v>
      </c>
      <c r="B151" s="347" t="str">
        <f>IF('Dépenses sur frais réels'!B151="","",'Dépenses sur frais réels'!B151)</f>
        <v/>
      </c>
      <c r="C151" s="347" t="str">
        <f>IF('Dépenses sur frais réels'!C151="","",'Dépenses sur frais réels'!C151)</f>
        <v/>
      </c>
      <c r="D151" s="347" t="str">
        <f>IF('Dépenses sur frais réels'!D151="","",'Dépenses sur frais réels'!D151)</f>
        <v/>
      </c>
      <c r="E151" s="347" t="str">
        <f>IF('Dépenses sur frais réels'!E151="","",'Dépenses sur frais réels'!E151)</f>
        <v/>
      </c>
      <c r="F151" s="347" t="str">
        <f>IF('Dépenses sur frais réels'!F151="","",'Dépenses sur frais réels'!F151)</f>
        <v/>
      </c>
      <c r="G151" s="348" t="str">
        <f>IF('Dépenses sur frais réels'!G151="","",'Dépenses sur frais réels'!G151)</f>
        <v/>
      </c>
      <c r="H151" s="348" t="str">
        <f>IF('Dépenses sur frais réels'!H151="","",'Dépenses sur frais réels'!H151)</f>
        <v/>
      </c>
      <c r="I151" s="349" t="str">
        <f>IF('Dépenses sur frais réels'!I151="","",'Dépenses sur frais réels'!I151)</f>
        <v/>
      </c>
      <c r="J151" s="290"/>
      <c r="K151" s="292" t="str">
        <f t="shared" si="8"/>
        <v/>
      </c>
      <c r="L151" s="292" t="str">
        <f t="shared" si="9"/>
        <v/>
      </c>
      <c r="M151" s="28"/>
      <c r="N151" s="139"/>
      <c r="O151" s="141"/>
      <c r="P151" s="356" t="str">
        <f>IF(F151="", "", IF(E151="Billets de train", "", IF(E151="", "", VLOOKUP(F151,Listes!$G$37:$H$39, 2, FALSE))))</f>
        <v/>
      </c>
      <c r="Q151" s="152" t="str">
        <f t="shared" si="10"/>
        <v/>
      </c>
      <c r="R151" s="338" t="str">
        <f>IF(AND(OR(J151="KO",M151&lt;&gt;""),OR(J151="",K151="",L151="")),Listes!$A$74,IF(AND(M151="",J151&lt;&gt;""),Listes!$A$75,IF(AND(I151&lt;M151,O151=""),Listes!$A$76,IF(AND(L151&lt;K151,O151=""),Listes!$A$77,IF(AND(M151&lt;I151,N151=""),Listes!$A$78,IF(AND(S151="",OR(J151&lt;&gt;"",K151&lt;&gt;"",L151&lt;&gt;"")),Listes!$A$79,""))))))</f>
        <v/>
      </c>
      <c r="S151" s="44"/>
      <c r="T151" s="9">
        <f t="shared" si="11"/>
        <v>0</v>
      </c>
    </row>
    <row r="152" spans="1:20" ht="20.100000000000001" customHeight="1" x14ac:dyDescent="0.25">
      <c r="A152" s="133">
        <v>146</v>
      </c>
      <c r="B152" s="347" t="str">
        <f>IF('Dépenses sur frais réels'!B152="","",'Dépenses sur frais réels'!B152)</f>
        <v/>
      </c>
      <c r="C152" s="347" t="str">
        <f>IF('Dépenses sur frais réels'!C152="","",'Dépenses sur frais réels'!C152)</f>
        <v/>
      </c>
      <c r="D152" s="347" t="str">
        <f>IF('Dépenses sur frais réels'!D152="","",'Dépenses sur frais réels'!D152)</f>
        <v/>
      </c>
      <c r="E152" s="347" t="str">
        <f>IF('Dépenses sur frais réels'!E152="","",'Dépenses sur frais réels'!E152)</f>
        <v/>
      </c>
      <c r="F152" s="347" t="str">
        <f>IF('Dépenses sur frais réels'!F152="","",'Dépenses sur frais réels'!F152)</f>
        <v/>
      </c>
      <c r="G152" s="348" t="str">
        <f>IF('Dépenses sur frais réels'!G152="","",'Dépenses sur frais réels'!G152)</f>
        <v/>
      </c>
      <c r="H152" s="348" t="str">
        <f>IF('Dépenses sur frais réels'!H152="","",'Dépenses sur frais réels'!H152)</f>
        <v/>
      </c>
      <c r="I152" s="349" t="str">
        <f>IF('Dépenses sur frais réels'!I152="","",'Dépenses sur frais réels'!I152)</f>
        <v/>
      </c>
      <c r="J152" s="290"/>
      <c r="K152" s="292" t="str">
        <f t="shared" si="8"/>
        <v/>
      </c>
      <c r="L152" s="292" t="str">
        <f t="shared" si="9"/>
        <v/>
      </c>
      <c r="M152" s="28"/>
      <c r="N152" s="139"/>
      <c r="O152" s="141"/>
      <c r="P152" s="356" t="str">
        <f>IF(F152="", "", IF(E152="Billets de train", "", IF(E152="", "", VLOOKUP(F152,Listes!$G$37:$H$39, 2, FALSE))))</f>
        <v/>
      </c>
      <c r="Q152" s="152" t="str">
        <f t="shared" si="10"/>
        <v/>
      </c>
      <c r="R152" s="338" t="str">
        <f>IF(AND(OR(J152="KO",M152&lt;&gt;""),OR(J152="",K152="",L152="")),Listes!$A$74,IF(AND(M152="",J152&lt;&gt;""),Listes!$A$75,IF(AND(I152&lt;M152,O152=""),Listes!$A$76,IF(AND(L152&lt;K152,O152=""),Listes!$A$77,IF(AND(M152&lt;I152,N152=""),Listes!$A$78,IF(AND(S152="",OR(J152&lt;&gt;"",K152&lt;&gt;"",L152&lt;&gt;"")),Listes!$A$79,""))))))</f>
        <v/>
      </c>
      <c r="S152" s="44"/>
      <c r="T152" s="9">
        <f t="shared" si="11"/>
        <v>0</v>
      </c>
    </row>
    <row r="153" spans="1:20" ht="20.100000000000001" customHeight="1" x14ac:dyDescent="0.25">
      <c r="A153" s="133">
        <v>147</v>
      </c>
      <c r="B153" s="347" t="str">
        <f>IF('Dépenses sur frais réels'!B153="","",'Dépenses sur frais réels'!B153)</f>
        <v/>
      </c>
      <c r="C153" s="347" t="str">
        <f>IF('Dépenses sur frais réels'!C153="","",'Dépenses sur frais réels'!C153)</f>
        <v/>
      </c>
      <c r="D153" s="347" t="str">
        <f>IF('Dépenses sur frais réels'!D153="","",'Dépenses sur frais réels'!D153)</f>
        <v/>
      </c>
      <c r="E153" s="347" t="str">
        <f>IF('Dépenses sur frais réels'!E153="","",'Dépenses sur frais réels'!E153)</f>
        <v/>
      </c>
      <c r="F153" s="347" t="str">
        <f>IF('Dépenses sur frais réels'!F153="","",'Dépenses sur frais réels'!F153)</f>
        <v/>
      </c>
      <c r="G153" s="348" t="str">
        <f>IF('Dépenses sur frais réels'!G153="","",'Dépenses sur frais réels'!G153)</f>
        <v/>
      </c>
      <c r="H153" s="348" t="str">
        <f>IF('Dépenses sur frais réels'!H153="","",'Dépenses sur frais réels'!H153)</f>
        <v/>
      </c>
      <c r="I153" s="349" t="str">
        <f>IF('Dépenses sur frais réels'!I153="","",'Dépenses sur frais réels'!I153)</f>
        <v/>
      </c>
      <c r="J153" s="290"/>
      <c r="K153" s="292" t="str">
        <f t="shared" si="8"/>
        <v/>
      </c>
      <c r="L153" s="292" t="str">
        <f t="shared" si="9"/>
        <v/>
      </c>
      <c r="M153" s="28"/>
      <c r="N153" s="139"/>
      <c r="O153" s="141"/>
      <c r="P153" s="356" t="str">
        <f>IF(F153="", "", IF(E153="Billets de train", "", IF(E153="", "", VLOOKUP(F153,Listes!$G$37:$H$39, 2, FALSE))))</f>
        <v/>
      </c>
      <c r="Q153" s="152" t="str">
        <f t="shared" si="10"/>
        <v/>
      </c>
      <c r="R153" s="338" t="str">
        <f>IF(AND(OR(J153="KO",M153&lt;&gt;""),OR(J153="",K153="",L153="")),Listes!$A$74,IF(AND(M153="",J153&lt;&gt;""),Listes!$A$75,IF(AND(I153&lt;M153,O153=""),Listes!$A$76,IF(AND(L153&lt;K153,O153=""),Listes!$A$77,IF(AND(M153&lt;I153,N153=""),Listes!$A$78,IF(AND(S153="",OR(J153&lt;&gt;"",K153&lt;&gt;"",L153&lt;&gt;"")),Listes!$A$79,""))))))</f>
        <v/>
      </c>
      <c r="S153" s="44"/>
      <c r="T153" s="9">
        <f t="shared" si="11"/>
        <v>0</v>
      </c>
    </row>
    <row r="154" spans="1:20" ht="20.100000000000001" customHeight="1" x14ac:dyDescent="0.25">
      <c r="A154" s="133">
        <v>148</v>
      </c>
      <c r="B154" s="347" t="str">
        <f>IF('Dépenses sur frais réels'!B154="","",'Dépenses sur frais réels'!B154)</f>
        <v/>
      </c>
      <c r="C154" s="347" t="str">
        <f>IF('Dépenses sur frais réels'!C154="","",'Dépenses sur frais réels'!C154)</f>
        <v/>
      </c>
      <c r="D154" s="347" t="str">
        <f>IF('Dépenses sur frais réels'!D154="","",'Dépenses sur frais réels'!D154)</f>
        <v/>
      </c>
      <c r="E154" s="347" t="str">
        <f>IF('Dépenses sur frais réels'!E154="","",'Dépenses sur frais réels'!E154)</f>
        <v/>
      </c>
      <c r="F154" s="347" t="str">
        <f>IF('Dépenses sur frais réels'!F154="","",'Dépenses sur frais réels'!F154)</f>
        <v/>
      </c>
      <c r="G154" s="348" t="str">
        <f>IF('Dépenses sur frais réels'!G154="","",'Dépenses sur frais réels'!G154)</f>
        <v/>
      </c>
      <c r="H154" s="348" t="str">
        <f>IF('Dépenses sur frais réels'!H154="","",'Dépenses sur frais réels'!H154)</f>
        <v/>
      </c>
      <c r="I154" s="349" t="str">
        <f>IF('Dépenses sur frais réels'!I154="","",'Dépenses sur frais réels'!I154)</f>
        <v/>
      </c>
      <c r="J154" s="290"/>
      <c r="K154" s="292" t="str">
        <f t="shared" si="8"/>
        <v/>
      </c>
      <c r="L154" s="292" t="str">
        <f t="shared" si="9"/>
        <v/>
      </c>
      <c r="M154" s="28"/>
      <c r="N154" s="139"/>
      <c r="O154" s="141"/>
      <c r="P154" s="356" t="str">
        <f>IF(F154="", "", IF(E154="Billets de train", "", IF(E154="", "", VLOOKUP(F154,Listes!$G$37:$H$39, 2, FALSE))))</f>
        <v/>
      </c>
      <c r="Q154" s="152" t="str">
        <f t="shared" si="10"/>
        <v/>
      </c>
      <c r="R154" s="338" t="str">
        <f>IF(AND(OR(J154="KO",M154&lt;&gt;""),OR(J154="",K154="",L154="")),Listes!$A$74,IF(AND(M154="",J154&lt;&gt;""),Listes!$A$75,IF(AND(I154&lt;M154,O154=""),Listes!$A$76,IF(AND(L154&lt;K154,O154=""),Listes!$A$77,IF(AND(M154&lt;I154,N154=""),Listes!$A$78,IF(AND(S154="",OR(J154&lt;&gt;"",K154&lt;&gt;"",L154&lt;&gt;"")),Listes!$A$79,""))))))</f>
        <v/>
      </c>
      <c r="S154" s="44"/>
      <c r="T154" s="9">
        <f t="shared" si="11"/>
        <v>0</v>
      </c>
    </row>
    <row r="155" spans="1:20" ht="20.100000000000001" customHeight="1" x14ac:dyDescent="0.25">
      <c r="A155" s="133">
        <v>149</v>
      </c>
      <c r="B155" s="347" t="str">
        <f>IF('Dépenses sur frais réels'!B155="","",'Dépenses sur frais réels'!B155)</f>
        <v/>
      </c>
      <c r="C155" s="347" t="str">
        <f>IF('Dépenses sur frais réels'!C155="","",'Dépenses sur frais réels'!C155)</f>
        <v/>
      </c>
      <c r="D155" s="347" t="str">
        <f>IF('Dépenses sur frais réels'!D155="","",'Dépenses sur frais réels'!D155)</f>
        <v/>
      </c>
      <c r="E155" s="347" t="str">
        <f>IF('Dépenses sur frais réels'!E155="","",'Dépenses sur frais réels'!E155)</f>
        <v/>
      </c>
      <c r="F155" s="347" t="str">
        <f>IF('Dépenses sur frais réels'!F155="","",'Dépenses sur frais réels'!F155)</f>
        <v/>
      </c>
      <c r="G155" s="348" t="str">
        <f>IF('Dépenses sur frais réels'!G155="","",'Dépenses sur frais réels'!G155)</f>
        <v/>
      </c>
      <c r="H155" s="348" t="str">
        <f>IF('Dépenses sur frais réels'!H155="","",'Dépenses sur frais réels'!H155)</f>
        <v/>
      </c>
      <c r="I155" s="349" t="str">
        <f>IF('Dépenses sur frais réels'!I155="","",'Dépenses sur frais réels'!I155)</f>
        <v/>
      </c>
      <c r="J155" s="290"/>
      <c r="K155" s="292" t="str">
        <f t="shared" si="8"/>
        <v/>
      </c>
      <c r="L155" s="292" t="str">
        <f t="shared" si="9"/>
        <v/>
      </c>
      <c r="M155" s="28"/>
      <c r="N155" s="139"/>
      <c r="O155" s="141"/>
      <c r="P155" s="356" t="str">
        <f>IF(F155="", "", IF(E155="Billets de train", "", IF(E155="", "", VLOOKUP(F155,Listes!$G$37:$H$39, 2, FALSE))))</f>
        <v/>
      </c>
      <c r="Q155" s="152" t="str">
        <f t="shared" si="10"/>
        <v/>
      </c>
      <c r="R155" s="338" t="str">
        <f>IF(AND(OR(J155="KO",M155&lt;&gt;""),OR(J155="",K155="",L155="")),Listes!$A$74,IF(AND(M155="",J155&lt;&gt;""),Listes!$A$75,IF(AND(I155&lt;M155,O155=""),Listes!$A$76,IF(AND(L155&lt;K155,O155=""),Listes!$A$77,IF(AND(M155&lt;I155,N155=""),Listes!$A$78,IF(AND(S155="",OR(J155&lt;&gt;"",K155&lt;&gt;"",L155&lt;&gt;"")),Listes!$A$79,""))))))</f>
        <v/>
      </c>
      <c r="S155" s="44"/>
      <c r="T155" s="9">
        <f t="shared" si="11"/>
        <v>0</v>
      </c>
    </row>
    <row r="156" spans="1:20" ht="20.100000000000001" customHeight="1" x14ac:dyDescent="0.25">
      <c r="A156" s="133">
        <v>150</v>
      </c>
      <c r="B156" s="347" t="str">
        <f>IF('Dépenses sur frais réels'!B156="","",'Dépenses sur frais réels'!B156)</f>
        <v/>
      </c>
      <c r="C156" s="347" t="str">
        <f>IF('Dépenses sur frais réels'!C156="","",'Dépenses sur frais réels'!C156)</f>
        <v/>
      </c>
      <c r="D156" s="347" t="str">
        <f>IF('Dépenses sur frais réels'!D156="","",'Dépenses sur frais réels'!D156)</f>
        <v/>
      </c>
      <c r="E156" s="347" t="str">
        <f>IF('Dépenses sur frais réels'!E156="","",'Dépenses sur frais réels'!E156)</f>
        <v/>
      </c>
      <c r="F156" s="347" t="str">
        <f>IF('Dépenses sur frais réels'!F156="","",'Dépenses sur frais réels'!F156)</f>
        <v/>
      </c>
      <c r="G156" s="348" t="str">
        <f>IF('Dépenses sur frais réels'!G156="","",'Dépenses sur frais réels'!G156)</f>
        <v/>
      </c>
      <c r="H156" s="348" t="str">
        <f>IF('Dépenses sur frais réels'!H156="","",'Dépenses sur frais réels'!H156)</f>
        <v/>
      </c>
      <c r="I156" s="349" t="str">
        <f>IF('Dépenses sur frais réels'!I156="","",'Dépenses sur frais réels'!I156)</f>
        <v/>
      </c>
      <c r="J156" s="290"/>
      <c r="K156" s="292" t="str">
        <f t="shared" si="8"/>
        <v/>
      </c>
      <c r="L156" s="292" t="str">
        <f t="shared" si="9"/>
        <v/>
      </c>
      <c r="M156" s="28"/>
      <c r="N156" s="139"/>
      <c r="O156" s="141"/>
      <c r="P156" s="356" t="str">
        <f>IF(F156="", "", IF(E156="Billets de train", "", IF(E156="", "", VLOOKUP(F156,Listes!$G$37:$H$39, 2, FALSE))))</f>
        <v/>
      </c>
      <c r="Q156" s="152" t="str">
        <f t="shared" si="10"/>
        <v/>
      </c>
      <c r="R156" s="338" t="str">
        <f>IF(AND(OR(J156="KO",M156&lt;&gt;""),OR(J156="",K156="",L156="")),Listes!$A$74,IF(AND(M156="",J156&lt;&gt;""),Listes!$A$75,IF(AND(I156&lt;M156,O156=""),Listes!$A$76,IF(AND(L156&lt;K156,O156=""),Listes!$A$77,IF(AND(M156&lt;I156,N156=""),Listes!$A$78,IF(AND(S156="",OR(J156&lt;&gt;"",K156&lt;&gt;"",L156&lt;&gt;"")),Listes!$A$79,""))))))</f>
        <v/>
      </c>
      <c r="S156" s="44"/>
      <c r="T156" s="9">
        <f t="shared" si="11"/>
        <v>0</v>
      </c>
    </row>
    <row r="157" spans="1:20" ht="20.100000000000001" customHeight="1" x14ac:dyDescent="0.25">
      <c r="A157" s="133">
        <v>151</v>
      </c>
      <c r="B157" s="347" t="str">
        <f>IF('Dépenses sur frais réels'!B157="","",'Dépenses sur frais réels'!B157)</f>
        <v/>
      </c>
      <c r="C157" s="347" t="str">
        <f>IF('Dépenses sur frais réels'!C157="","",'Dépenses sur frais réels'!C157)</f>
        <v/>
      </c>
      <c r="D157" s="347" t="str">
        <f>IF('Dépenses sur frais réels'!D157="","",'Dépenses sur frais réels'!D157)</f>
        <v/>
      </c>
      <c r="E157" s="347" t="str">
        <f>IF('Dépenses sur frais réels'!E157="","",'Dépenses sur frais réels'!E157)</f>
        <v/>
      </c>
      <c r="F157" s="347" t="str">
        <f>IF('Dépenses sur frais réels'!F157="","",'Dépenses sur frais réels'!F157)</f>
        <v/>
      </c>
      <c r="G157" s="348" t="str">
        <f>IF('Dépenses sur frais réels'!G157="","",'Dépenses sur frais réels'!G157)</f>
        <v/>
      </c>
      <c r="H157" s="348" t="str">
        <f>IF('Dépenses sur frais réels'!H157="","",'Dépenses sur frais réels'!H157)</f>
        <v/>
      </c>
      <c r="I157" s="349" t="str">
        <f>IF('Dépenses sur frais réels'!I157="","",'Dépenses sur frais réels'!I157)</f>
        <v/>
      </c>
      <c r="J157" s="290"/>
      <c r="K157" s="292" t="str">
        <f t="shared" si="8"/>
        <v/>
      </c>
      <c r="L157" s="292" t="str">
        <f t="shared" si="9"/>
        <v/>
      </c>
      <c r="M157" s="28"/>
      <c r="N157" s="139"/>
      <c r="O157" s="141"/>
      <c r="P157" s="356" t="str">
        <f>IF(F157="", "", IF(E157="Billets de train", "", IF(E157="", "", VLOOKUP(F157,Listes!$G$37:$H$39, 2, FALSE))))</f>
        <v/>
      </c>
      <c r="Q157" s="152" t="str">
        <f t="shared" si="10"/>
        <v/>
      </c>
      <c r="R157" s="338" t="str">
        <f>IF(AND(OR(J157="KO",M157&lt;&gt;""),OR(J157="",K157="",L157="")),Listes!$A$74,IF(AND(M157="",J157&lt;&gt;""),Listes!$A$75,IF(AND(I157&lt;M157,O157=""),Listes!$A$76,IF(AND(L157&lt;K157,O157=""),Listes!$A$77,IF(AND(M157&lt;I157,N157=""),Listes!$A$78,IF(AND(S157="",OR(J157&lt;&gt;"",K157&lt;&gt;"",L157&lt;&gt;"")),Listes!$A$79,""))))))</f>
        <v/>
      </c>
      <c r="S157" s="44"/>
      <c r="T157" s="9">
        <f t="shared" si="11"/>
        <v>0</v>
      </c>
    </row>
    <row r="158" spans="1:20" ht="20.100000000000001" customHeight="1" x14ac:dyDescent="0.25">
      <c r="A158" s="133">
        <v>152</v>
      </c>
      <c r="B158" s="347" t="str">
        <f>IF('Dépenses sur frais réels'!B158="","",'Dépenses sur frais réels'!B158)</f>
        <v/>
      </c>
      <c r="C158" s="347" t="str">
        <f>IF('Dépenses sur frais réels'!C158="","",'Dépenses sur frais réels'!C158)</f>
        <v/>
      </c>
      <c r="D158" s="347" t="str">
        <f>IF('Dépenses sur frais réels'!D158="","",'Dépenses sur frais réels'!D158)</f>
        <v/>
      </c>
      <c r="E158" s="347" t="str">
        <f>IF('Dépenses sur frais réels'!E158="","",'Dépenses sur frais réels'!E158)</f>
        <v/>
      </c>
      <c r="F158" s="347" t="str">
        <f>IF('Dépenses sur frais réels'!F158="","",'Dépenses sur frais réels'!F158)</f>
        <v/>
      </c>
      <c r="G158" s="348" t="str">
        <f>IF('Dépenses sur frais réels'!G158="","",'Dépenses sur frais réels'!G158)</f>
        <v/>
      </c>
      <c r="H158" s="348" t="str">
        <f>IF('Dépenses sur frais réels'!H158="","",'Dépenses sur frais réels'!H158)</f>
        <v/>
      </c>
      <c r="I158" s="349" t="str">
        <f>IF('Dépenses sur frais réels'!I158="","",'Dépenses sur frais réels'!I158)</f>
        <v/>
      </c>
      <c r="J158" s="290"/>
      <c r="K158" s="292" t="str">
        <f t="shared" si="8"/>
        <v/>
      </c>
      <c r="L158" s="292" t="str">
        <f t="shared" si="9"/>
        <v/>
      </c>
      <c r="M158" s="28"/>
      <c r="N158" s="139"/>
      <c r="O158" s="141"/>
      <c r="P158" s="356" t="str">
        <f>IF(F158="", "", IF(E158="Billets de train", "", IF(E158="", "", VLOOKUP(F158,Listes!$G$37:$H$39, 2, FALSE))))</f>
        <v/>
      </c>
      <c r="Q158" s="152" t="str">
        <f t="shared" si="10"/>
        <v/>
      </c>
      <c r="R158" s="338" t="str">
        <f>IF(AND(OR(J158="KO",M158&lt;&gt;""),OR(J158="",K158="",L158="")),Listes!$A$74,IF(AND(M158="",J158&lt;&gt;""),Listes!$A$75,IF(AND(I158&lt;M158,O158=""),Listes!$A$76,IF(AND(L158&lt;K158,O158=""),Listes!$A$77,IF(AND(M158&lt;I158,N158=""),Listes!$A$78,IF(AND(S158="",OR(J158&lt;&gt;"",K158&lt;&gt;"",L158&lt;&gt;"")),Listes!$A$79,""))))))</f>
        <v/>
      </c>
      <c r="S158" s="44"/>
      <c r="T158" s="9">
        <f t="shared" si="11"/>
        <v>0</v>
      </c>
    </row>
    <row r="159" spans="1:20" ht="20.100000000000001" customHeight="1" x14ac:dyDescent="0.25">
      <c r="A159" s="133">
        <v>153</v>
      </c>
      <c r="B159" s="347" t="str">
        <f>IF('Dépenses sur frais réels'!B159="","",'Dépenses sur frais réels'!B159)</f>
        <v/>
      </c>
      <c r="C159" s="347" t="str">
        <f>IF('Dépenses sur frais réels'!C159="","",'Dépenses sur frais réels'!C159)</f>
        <v/>
      </c>
      <c r="D159" s="347" t="str">
        <f>IF('Dépenses sur frais réels'!D159="","",'Dépenses sur frais réels'!D159)</f>
        <v/>
      </c>
      <c r="E159" s="347" t="str">
        <f>IF('Dépenses sur frais réels'!E159="","",'Dépenses sur frais réels'!E159)</f>
        <v/>
      </c>
      <c r="F159" s="347" t="str">
        <f>IF('Dépenses sur frais réels'!F159="","",'Dépenses sur frais réels'!F159)</f>
        <v/>
      </c>
      <c r="G159" s="348" t="str">
        <f>IF('Dépenses sur frais réels'!G159="","",'Dépenses sur frais réels'!G159)</f>
        <v/>
      </c>
      <c r="H159" s="348" t="str">
        <f>IF('Dépenses sur frais réels'!H159="","",'Dépenses sur frais réels'!H159)</f>
        <v/>
      </c>
      <c r="I159" s="349" t="str">
        <f>IF('Dépenses sur frais réels'!I159="","",'Dépenses sur frais réels'!I159)</f>
        <v/>
      </c>
      <c r="J159" s="290"/>
      <c r="K159" s="292" t="str">
        <f t="shared" si="8"/>
        <v/>
      </c>
      <c r="L159" s="292" t="str">
        <f t="shared" si="9"/>
        <v/>
      </c>
      <c r="M159" s="28"/>
      <c r="N159" s="139"/>
      <c r="O159" s="141"/>
      <c r="P159" s="356" t="str">
        <f>IF(F159="", "", IF(E159="Billets de train", "", IF(E159="", "", VLOOKUP(F159,Listes!$G$37:$H$39, 2, FALSE))))</f>
        <v/>
      </c>
      <c r="Q159" s="152" t="str">
        <f t="shared" si="10"/>
        <v/>
      </c>
      <c r="R159" s="338" t="str">
        <f>IF(AND(OR(J159="KO",M159&lt;&gt;""),OR(J159="",K159="",L159="")),Listes!$A$74,IF(AND(M159="",J159&lt;&gt;""),Listes!$A$75,IF(AND(I159&lt;M159,O159=""),Listes!$A$76,IF(AND(L159&lt;K159,O159=""),Listes!$A$77,IF(AND(M159&lt;I159,N159=""),Listes!$A$78,IF(AND(S159="",OR(J159&lt;&gt;"",K159&lt;&gt;"",L159&lt;&gt;"")),Listes!$A$79,""))))))</f>
        <v/>
      </c>
      <c r="S159" s="44"/>
      <c r="T159" s="9">
        <f t="shared" si="11"/>
        <v>0</v>
      </c>
    </row>
    <row r="160" spans="1:20" ht="20.100000000000001" customHeight="1" x14ac:dyDescent="0.25">
      <c r="A160" s="133">
        <v>154</v>
      </c>
      <c r="B160" s="347" t="str">
        <f>IF('Dépenses sur frais réels'!B160="","",'Dépenses sur frais réels'!B160)</f>
        <v/>
      </c>
      <c r="C160" s="347" t="str">
        <f>IF('Dépenses sur frais réels'!C160="","",'Dépenses sur frais réels'!C160)</f>
        <v/>
      </c>
      <c r="D160" s="347" t="str">
        <f>IF('Dépenses sur frais réels'!D160="","",'Dépenses sur frais réels'!D160)</f>
        <v/>
      </c>
      <c r="E160" s="347" t="str">
        <f>IF('Dépenses sur frais réels'!E160="","",'Dépenses sur frais réels'!E160)</f>
        <v/>
      </c>
      <c r="F160" s="347" t="str">
        <f>IF('Dépenses sur frais réels'!F160="","",'Dépenses sur frais réels'!F160)</f>
        <v/>
      </c>
      <c r="G160" s="348" t="str">
        <f>IF('Dépenses sur frais réels'!G160="","",'Dépenses sur frais réels'!G160)</f>
        <v/>
      </c>
      <c r="H160" s="348" t="str">
        <f>IF('Dépenses sur frais réels'!H160="","",'Dépenses sur frais réels'!H160)</f>
        <v/>
      </c>
      <c r="I160" s="349" t="str">
        <f>IF('Dépenses sur frais réels'!I160="","",'Dépenses sur frais réels'!I160)</f>
        <v/>
      </c>
      <c r="J160" s="290"/>
      <c r="K160" s="292" t="str">
        <f t="shared" si="8"/>
        <v/>
      </c>
      <c r="L160" s="292" t="str">
        <f t="shared" si="9"/>
        <v/>
      </c>
      <c r="M160" s="28"/>
      <c r="N160" s="139"/>
      <c r="O160" s="141"/>
      <c r="P160" s="356" t="str">
        <f>IF(F160="", "", IF(E160="Billets de train", "", IF(E160="", "", VLOOKUP(F160,Listes!$G$37:$H$39, 2, FALSE))))</f>
        <v/>
      </c>
      <c r="Q160" s="152" t="str">
        <f t="shared" si="10"/>
        <v/>
      </c>
      <c r="R160" s="338" t="str">
        <f>IF(AND(OR(J160="KO",M160&lt;&gt;""),OR(J160="",K160="",L160="")),Listes!$A$74,IF(AND(M160="",J160&lt;&gt;""),Listes!$A$75,IF(AND(I160&lt;M160,O160=""),Listes!$A$76,IF(AND(L160&lt;K160,O160=""),Listes!$A$77,IF(AND(M160&lt;I160,N160=""),Listes!$A$78,IF(AND(S160="",OR(J160&lt;&gt;"",K160&lt;&gt;"",L160&lt;&gt;"")),Listes!$A$79,""))))))</f>
        <v/>
      </c>
      <c r="S160" s="44"/>
      <c r="T160" s="9">
        <f t="shared" si="11"/>
        <v>0</v>
      </c>
    </row>
    <row r="161" spans="1:20" ht="20.100000000000001" customHeight="1" x14ac:dyDescent="0.25">
      <c r="A161" s="133">
        <v>155</v>
      </c>
      <c r="B161" s="347" t="str">
        <f>IF('Dépenses sur frais réels'!B161="","",'Dépenses sur frais réels'!B161)</f>
        <v/>
      </c>
      <c r="C161" s="347" t="str">
        <f>IF('Dépenses sur frais réels'!C161="","",'Dépenses sur frais réels'!C161)</f>
        <v/>
      </c>
      <c r="D161" s="347" t="str">
        <f>IF('Dépenses sur frais réels'!D161="","",'Dépenses sur frais réels'!D161)</f>
        <v/>
      </c>
      <c r="E161" s="347" t="str">
        <f>IF('Dépenses sur frais réels'!E161="","",'Dépenses sur frais réels'!E161)</f>
        <v/>
      </c>
      <c r="F161" s="347" t="str">
        <f>IF('Dépenses sur frais réels'!F161="","",'Dépenses sur frais réels'!F161)</f>
        <v/>
      </c>
      <c r="G161" s="348" t="str">
        <f>IF('Dépenses sur frais réels'!G161="","",'Dépenses sur frais réels'!G161)</f>
        <v/>
      </c>
      <c r="H161" s="348" t="str">
        <f>IF('Dépenses sur frais réels'!H161="","",'Dépenses sur frais réels'!H161)</f>
        <v/>
      </c>
      <c r="I161" s="349" t="str">
        <f>IF('Dépenses sur frais réels'!I161="","",'Dépenses sur frais réels'!I161)</f>
        <v/>
      </c>
      <c r="J161" s="290"/>
      <c r="K161" s="292" t="str">
        <f t="shared" si="8"/>
        <v/>
      </c>
      <c r="L161" s="292" t="str">
        <f t="shared" si="9"/>
        <v/>
      </c>
      <c r="M161" s="28"/>
      <c r="N161" s="139"/>
      <c r="O161" s="141"/>
      <c r="P161" s="356" t="str">
        <f>IF(F161="", "", IF(E161="Billets de train", "", IF(E161="", "", VLOOKUP(F161,Listes!$G$37:$H$39, 2, FALSE))))</f>
        <v/>
      </c>
      <c r="Q161" s="152" t="str">
        <f t="shared" si="10"/>
        <v/>
      </c>
      <c r="R161" s="338" t="str">
        <f>IF(AND(OR(J161="KO",M161&lt;&gt;""),OR(J161="",K161="",L161="")),Listes!$A$74,IF(AND(M161="",J161&lt;&gt;""),Listes!$A$75,IF(AND(I161&lt;M161,O161=""),Listes!$A$76,IF(AND(L161&lt;K161,O161=""),Listes!$A$77,IF(AND(M161&lt;I161,N161=""),Listes!$A$78,IF(AND(S161="",OR(J161&lt;&gt;"",K161&lt;&gt;"",L161&lt;&gt;"")),Listes!$A$79,""))))))</f>
        <v/>
      </c>
      <c r="S161" s="44"/>
      <c r="T161" s="9">
        <f t="shared" si="11"/>
        <v>0</v>
      </c>
    </row>
    <row r="162" spans="1:20" ht="20.100000000000001" customHeight="1" x14ac:dyDescent="0.25">
      <c r="A162" s="133">
        <v>156</v>
      </c>
      <c r="B162" s="347" t="str">
        <f>IF('Dépenses sur frais réels'!B162="","",'Dépenses sur frais réels'!B162)</f>
        <v/>
      </c>
      <c r="C162" s="347" t="str">
        <f>IF('Dépenses sur frais réels'!C162="","",'Dépenses sur frais réels'!C162)</f>
        <v/>
      </c>
      <c r="D162" s="347" t="str">
        <f>IF('Dépenses sur frais réels'!D162="","",'Dépenses sur frais réels'!D162)</f>
        <v/>
      </c>
      <c r="E162" s="347" t="str">
        <f>IF('Dépenses sur frais réels'!E162="","",'Dépenses sur frais réels'!E162)</f>
        <v/>
      </c>
      <c r="F162" s="347" t="str">
        <f>IF('Dépenses sur frais réels'!F162="","",'Dépenses sur frais réels'!F162)</f>
        <v/>
      </c>
      <c r="G162" s="348" t="str">
        <f>IF('Dépenses sur frais réels'!G162="","",'Dépenses sur frais réels'!G162)</f>
        <v/>
      </c>
      <c r="H162" s="348" t="str">
        <f>IF('Dépenses sur frais réels'!H162="","",'Dépenses sur frais réels'!H162)</f>
        <v/>
      </c>
      <c r="I162" s="349" t="str">
        <f>IF('Dépenses sur frais réels'!I162="","",'Dépenses sur frais réels'!I162)</f>
        <v/>
      </c>
      <c r="J162" s="290"/>
      <c r="K162" s="292" t="str">
        <f t="shared" si="8"/>
        <v/>
      </c>
      <c r="L162" s="292" t="str">
        <f t="shared" si="9"/>
        <v/>
      </c>
      <c r="M162" s="28"/>
      <c r="N162" s="139"/>
      <c r="O162" s="141"/>
      <c r="P162" s="356" t="str">
        <f>IF(F162="", "", IF(E162="Billets de train", "", IF(E162="", "", VLOOKUP(F162,Listes!$G$37:$H$39, 2, FALSE))))</f>
        <v/>
      </c>
      <c r="Q162" s="152" t="str">
        <f t="shared" si="10"/>
        <v/>
      </c>
      <c r="R162" s="338" t="str">
        <f>IF(AND(OR(J162="KO",M162&lt;&gt;""),OR(J162="",K162="",L162="")),Listes!$A$74,IF(AND(M162="",J162&lt;&gt;""),Listes!$A$75,IF(AND(I162&lt;M162,O162=""),Listes!$A$76,IF(AND(L162&lt;K162,O162=""),Listes!$A$77,IF(AND(M162&lt;I162,N162=""),Listes!$A$78,IF(AND(S162="",OR(J162&lt;&gt;"",K162&lt;&gt;"",L162&lt;&gt;"")),Listes!$A$79,""))))))</f>
        <v/>
      </c>
      <c r="S162" s="44"/>
      <c r="T162" s="9">
        <f t="shared" si="11"/>
        <v>0</v>
      </c>
    </row>
    <row r="163" spans="1:20" ht="20.100000000000001" customHeight="1" x14ac:dyDescent="0.25">
      <c r="A163" s="133">
        <v>157</v>
      </c>
      <c r="B163" s="347" t="str">
        <f>IF('Dépenses sur frais réels'!B163="","",'Dépenses sur frais réels'!B163)</f>
        <v/>
      </c>
      <c r="C163" s="347" t="str">
        <f>IF('Dépenses sur frais réels'!C163="","",'Dépenses sur frais réels'!C163)</f>
        <v/>
      </c>
      <c r="D163" s="347" t="str">
        <f>IF('Dépenses sur frais réels'!D163="","",'Dépenses sur frais réels'!D163)</f>
        <v/>
      </c>
      <c r="E163" s="347" t="str">
        <f>IF('Dépenses sur frais réels'!E163="","",'Dépenses sur frais réels'!E163)</f>
        <v/>
      </c>
      <c r="F163" s="347" t="str">
        <f>IF('Dépenses sur frais réels'!F163="","",'Dépenses sur frais réels'!F163)</f>
        <v/>
      </c>
      <c r="G163" s="348" t="str">
        <f>IF('Dépenses sur frais réels'!G163="","",'Dépenses sur frais réels'!G163)</f>
        <v/>
      </c>
      <c r="H163" s="348" t="str">
        <f>IF('Dépenses sur frais réels'!H163="","",'Dépenses sur frais réels'!H163)</f>
        <v/>
      </c>
      <c r="I163" s="349" t="str">
        <f>IF('Dépenses sur frais réels'!I163="","",'Dépenses sur frais réels'!I163)</f>
        <v/>
      </c>
      <c r="J163" s="290"/>
      <c r="K163" s="292" t="str">
        <f t="shared" si="8"/>
        <v/>
      </c>
      <c r="L163" s="292" t="str">
        <f t="shared" si="9"/>
        <v/>
      </c>
      <c r="M163" s="28"/>
      <c r="N163" s="139"/>
      <c r="O163" s="141"/>
      <c r="P163" s="356" t="str">
        <f>IF(F163="", "", IF(E163="Billets de train", "", IF(E163="", "", VLOOKUP(F163,Listes!$G$37:$H$39, 2, FALSE))))</f>
        <v/>
      </c>
      <c r="Q163" s="152" t="str">
        <f t="shared" si="10"/>
        <v/>
      </c>
      <c r="R163" s="338" t="str">
        <f>IF(AND(OR(J163="KO",M163&lt;&gt;""),OR(J163="",K163="",L163="")),Listes!$A$74,IF(AND(M163="",J163&lt;&gt;""),Listes!$A$75,IF(AND(I163&lt;M163,O163=""),Listes!$A$76,IF(AND(L163&lt;K163,O163=""),Listes!$A$77,IF(AND(M163&lt;I163,N163=""),Listes!$A$78,IF(AND(S163="",OR(J163&lt;&gt;"",K163&lt;&gt;"",L163&lt;&gt;"")),Listes!$A$79,""))))))</f>
        <v/>
      </c>
      <c r="S163" s="44"/>
      <c r="T163" s="9">
        <f t="shared" si="11"/>
        <v>0</v>
      </c>
    </row>
    <row r="164" spans="1:20" ht="20.100000000000001" customHeight="1" x14ac:dyDescent="0.25">
      <c r="A164" s="133">
        <v>158</v>
      </c>
      <c r="B164" s="347" t="str">
        <f>IF('Dépenses sur frais réels'!B164="","",'Dépenses sur frais réels'!B164)</f>
        <v/>
      </c>
      <c r="C164" s="347" t="str">
        <f>IF('Dépenses sur frais réels'!C164="","",'Dépenses sur frais réels'!C164)</f>
        <v/>
      </c>
      <c r="D164" s="347" t="str">
        <f>IF('Dépenses sur frais réels'!D164="","",'Dépenses sur frais réels'!D164)</f>
        <v/>
      </c>
      <c r="E164" s="347" t="str">
        <f>IF('Dépenses sur frais réels'!E164="","",'Dépenses sur frais réels'!E164)</f>
        <v/>
      </c>
      <c r="F164" s="347" t="str">
        <f>IF('Dépenses sur frais réels'!F164="","",'Dépenses sur frais réels'!F164)</f>
        <v/>
      </c>
      <c r="G164" s="348" t="str">
        <f>IF('Dépenses sur frais réels'!G164="","",'Dépenses sur frais réels'!G164)</f>
        <v/>
      </c>
      <c r="H164" s="348" t="str">
        <f>IF('Dépenses sur frais réels'!H164="","",'Dépenses sur frais réels'!H164)</f>
        <v/>
      </c>
      <c r="I164" s="349" t="str">
        <f>IF('Dépenses sur frais réels'!I164="","",'Dépenses sur frais réels'!I164)</f>
        <v/>
      </c>
      <c r="J164" s="290"/>
      <c r="K164" s="292" t="str">
        <f t="shared" si="8"/>
        <v/>
      </c>
      <c r="L164" s="292" t="str">
        <f t="shared" si="9"/>
        <v/>
      </c>
      <c r="M164" s="28"/>
      <c r="N164" s="139"/>
      <c r="O164" s="141"/>
      <c r="P164" s="356" t="str">
        <f>IF(F164="", "", IF(E164="Billets de train", "", IF(E164="", "", VLOOKUP(F164,Listes!$G$37:$H$39, 2, FALSE))))</f>
        <v/>
      </c>
      <c r="Q164" s="152" t="str">
        <f t="shared" si="10"/>
        <v/>
      </c>
      <c r="R164" s="338" t="str">
        <f>IF(AND(OR(J164="KO",M164&lt;&gt;""),OR(J164="",K164="",L164="")),Listes!$A$74,IF(AND(M164="",J164&lt;&gt;""),Listes!$A$75,IF(AND(I164&lt;M164,O164=""),Listes!$A$76,IF(AND(L164&lt;K164,O164=""),Listes!$A$77,IF(AND(M164&lt;I164,N164=""),Listes!$A$78,IF(AND(S164="",OR(J164&lt;&gt;"",K164&lt;&gt;"",L164&lt;&gt;"")),Listes!$A$79,""))))))</f>
        <v/>
      </c>
      <c r="S164" s="44"/>
      <c r="T164" s="9">
        <f t="shared" si="11"/>
        <v>0</v>
      </c>
    </row>
    <row r="165" spans="1:20" ht="20.100000000000001" customHeight="1" x14ac:dyDescent="0.25">
      <c r="A165" s="133">
        <v>159</v>
      </c>
      <c r="B165" s="347" t="str">
        <f>IF('Dépenses sur frais réels'!B165="","",'Dépenses sur frais réels'!B165)</f>
        <v/>
      </c>
      <c r="C165" s="347" t="str">
        <f>IF('Dépenses sur frais réels'!C165="","",'Dépenses sur frais réels'!C165)</f>
        <v/>
      </c>
      <c r="D165" s="347" t="str">
        <f>IF('Dépenses sur frais réels'!D165="","",'Dépenses sur frais réels'!D165)</f>
        <v/>
      </c>
      <c r="E165" s="347" t="str">
        <f>IF('Dépenses sur frais réels'!E165="","",'Dépenses sur frais réels'!E165)</f>
        <v/>
      </c>
      <c r="F165" s="347" t="str">
        <f>IF('Dépenses sur frais réels'!F165="","",'Dépenses sur frais réels'!F165)</f>
        <v/>
      </c>
      <c r="G165" s="348" t="str">
        <f>IF('Dépenses sur frais réels'!G165="","",'Dépenses sur frais réels'!G165)</f>
        <v/>
      </c>
      <c r="H165" s="348" t="str">
        <f>IF('Dépenses sur frais réels'!H165="","",'Dépenses sur frais réels'!H165)</f>
        <v/>
      </c>
      <c r="I165" s="349" t="str">
        <f>IF('Dépenses sur frais réels'!I165="","",'Dépenses sur frais réels'!I165)</f>
        <v/>
      </c>
      <c r="J165" s="290"/>
      <c r="K165" s="292" t="str">
        <f t="shared" si="8"/>
        <v/>
      </c>
      <c r="L165" s="292" t="str">
        <f t="shared" si="9"/>
        <v/>
      </c>
      <c r="M165" s="28"/>
      <c r="N165" s="139"/>
      <c r="O165" s="141"/>
      <c r="P165" s="356" t="str">
        <f>IF(F165="", "", IF(E165="Billets de train", "", IF(E165="", "", VLOOKUP(F165,Listes!$G$37:$H$39, 2, FALSE))))</f>
        <v/>
      </c>
      <c r="Q165" s="152" t="str">
        <f t="shared" si="10"/>
        <v/>
      </c>
      <c r="R165" s="338" t="str">
        <f>IF(AND(OR(J165="KO",M165&lt;&gt;""),OR(J165="",K165="",L165="")),Listes!$A$74,IF(AND(M165="",J165&lt;&gt;""),Listes!$A$75,IF(AND(I165&lt;M165,O165=""),Listes!$A$76,IF(AND(L165&lt;K165,O165=""),Listes!$A$77,IF(AND(M165&lt;I165,N165=""),Listes!$A$78,IF(AND(S165="",OR(J165&lt;&gt;"",K165&lt;&gt;"",L165&lt;&gt;"")),Listes!$A$79,""))))))</f>
        <v/>
      </c>
      <c r="S165" s="44"/>
      <c r="T165" s="9">
        <f t="shared" si="11"/>
        <v>0</v>
      </c>
    </row>
    <row r="166" spans="1:20" ht="20.100000000000001" customHeight="1" x14ac:dyDescent="0.25">
      <c r="A166" s="133">
        <v>160</v>
      </c>
      <c r="B166" s="347" t="str">
        <f>IF('Dépenses sur frais réels'!B166="","",'Dépenses sur frais réels'!B166)</f>
        <v/>
      </c>
      <c r="C166" s="347" t="str">
        <f>IF('Dépenses sur frais réels'!C166="","",'Dépenses sur frais réels'!C166)</f>
        <v/>
      </c>
      <c r="D166" s="347" t="str">
        <f>IF('Dépenses sur frais réels'!D166="","",'Dépenses sur frais réels'!D166)</f>
        <v/>
      </c>
      <c r="E166" s="347" t="str">
        <f>IF('Dépenses sur frais réels'!E166="","",'Dépenses sur frais réels'!E166)</f>
        <v/>
      </c>
      <c r="F166" s="347" t="str">
        <f>IF('Dépenses sur frais réels'!F166="","",'Dépenses sur frais réels'!F166)</f>
        <v/>
      </c>
      <c r="G166" s="348" t="str">
        <f>IF('Dépenses sur frais réels'!G166="","",'Dépenses sur frais réels'!G166)</f>
        <v/>
      </c>
      <c r="H166" s="348" t="str">
        <f>IF('Dépenses sur frais réels'!H166="","",'Dépenses sur frais réels'!H166)</f>
        <v/>
      </c>
      <c r="I166" s="349" t="str">
        <f>IF('Dépenses sur frais réels'!I166="","",'Dépenses sur frais réels'!I166)</f>
        <v/>
      </c>
      <c r="J166" s="290"/>
      <c r="K166" s="292" t="str">
        <f t="shared" si="8"/>
        <v/>
      </c>
      <c r="L166" s="292" t="str">
        <f t="shared" si="9"/>
        <v/>
      </c>
      <c r="M166" s="28"/>
      <c r="N166" s="139"/>
      <c r="O166" s="141"/>
      <c r="P166" s="356" t="str">
        <f>IF(F166="", "", IF(E166="Billets de train", "", IF(E166="", "", VLOOKUP(F166,Listes!$G$37:$H$39, 2, FALSE))))</f>
        <v/>
      </c>
      <c r="Q166" s="152" t="str">
        <f t="shared" si="10"/>
        <v/>
      </c>
      <c r="R166" s="338" t="str">
        <f>IF(AND(OR(J166="KO",M166&lt;&gt;""),OR(J166="",K166="",L166="")),Listes!$A$74,IF(AND(M166="",J166&lt;&gt;""),Listes!$A$75,IF(AND(I166&lt;M166,O166=""),Listes!$A$76,IF(AND(L166&lt;K166,O166=""),Listes!$A$77,IF(AND(M166&lt;I166,N166=""),Listes!$A$78,IF(AND(S166="",OR(J166&lt;&gt;"",K166&lt;&gt;"",L166&lt;&gt;"")),Listes!$A$79,""))))))</f>
        <v/>
      </c>
      <c r="S166" s="44"/>
      <c r="T166" s="9">
        <f t="shared" si="11"/>
        <v>0</v>
      </c>
    </row>
    <row r="167" spans="1:20" ht="20.100000000000001" customHeight="1" x14ac:dyDescent="0.25">
      <c r="A167" s="133">
        <v>161</v>
      </c>
      <c r="B167" s="347" t="str">
        <f>IF('Dépenses sur frais réels'!B167="","",'Dépenses sur frais réels'!B167)</f>
        <v/>
      </c>
      <c r="C167" s="347" t="str">
        <f>IF('Dépenses sur frais réels'!C167="","",'Dépenses sur frais réels'!C167)</f>
        <v/>
      </c>
      <c r="D167" s="347" t="str">
        <f>IF('Dépenses sur frais réels'!D167="","",'Dépenses sur frais réels'!D167)</f>
        <v/>
      </c>
      <c r="E167" s="347" t="str">
        <f>IF('Dépenses sur frais réels'!E167="","",'Dépenses sur frais réels'!E167)</f>
        <v/>
      </c>
      <c r="F167" s="347" t="str">
        <f>IF('Dépenses sur frais réels'!F167="","",'Dépenses sur frais réels'!F167)</f>
        <v/>
      </c>
      <c r="G167" s="348" t="str">
        <f>IF('Dépenses sur frais réels'!G167="","",'Dépenses sur frais réels'!G167)</f>
        <v/>
      </c>
      <c r="H167" s="348" t="str">
        <f>IF('Dépenses sur frais réels'!H167="","",'Dépenses sur frais réels'!H167)</f>
        <v/>
      </c>
      <c r="I167" s="349" t="str">
        <f>IF('Dépenses sur frais réels'!I167="","",'Dépenses sur frais réels'!I167)</f>
        <v/>
      </c>
      <c r="J167" s="290"/>
      <c r="K167" s="292" t="str">
        <f t="shared" si="8"/>
        <v/>
      </c>
      <c r="L167" s="292" t="str">
        <f t="shared" si="9"/>
        <v/>
      </c>
      <c r="M167" s="28"/>
      <c r="N167" s="139"/>
      <c r="O167" s="141"/>
      <c r="P167" s="356" t="str">
        <f>IF(F167="", "", IF(E167="Billets de train", "", IF(E167="", "", VLOOKUP(F167,Listes!$G$37:$H$39, 2, FALSE))))</f>
        <v/>
      </c>
      <c r="Q167" s="152" t="str">
        <f t="shared" si="10"/>
        <v/>
      </c>
      <c r="R167" s="338" t="str">
        <f>IF(AND(OR(J167="KO",M167&lt;&gt;""),OR(J167="",K167="",L167="")),Listes!$A$74,IF(AND(M167="",J167&lt;&gt;""),Listes!$A$75,IF(AND(I167&lt;M167,O167=""),Listes!$A$76,IF(AND(L167&lt;K167,O167=""),Listes!$A$77,IF(AND(M167&lt;I167,N167=""),Listes!$A$78,IF(AND(S167="",OR(J167&lt;&gt;"",K167&lt;&gt;"",L167&lt;&gt;"")),Listes!$A$79,""))))))</f>
        <v/>
      </c>
      <c r="S167" s="44"/>
      <c r="T167" s="9">
        <f t="shared" si="11"/>
        <v>0</v>
      </c>
    </row>
    <row r="168" spans="1:20" ht="20.100000000000001" customHeight="1" x14ac:dyDescent="0.25">
      <c r="A168" s="133">
        <v>162</v>
      </c>
      <c r="B168" s="347" t="str">
        <f>IF('Dépenses sur frais réels'!B168="","",'Dépenses sur frais réels'!B168)</f>
        <v/>
      </c>
      <c r="C168" s="347" t="str">
        <f>IF('Dépenses sur frais réels'!C168="","",'Dépenses sur frais réels'!C168)</f>
        <v/>
      </c>
      <c r="D168" s="347" t="str">
        <f>IF('Dépenses sur frais réels'!D168="","",'Dépenses sur frais réels'!D168)</f>
        <v/>
      </c>
      <c r="E168" s="347" t="str">
        <f>IF('Dépenses sur frais réels'!E168="","",'Dépenses sur frais réels'!E168)</f>
        <v/>
      </c>
      <c r="F168" s="347" t="str">
        <f>IF('Dépenses sur frais réels'!F168="","",'Dépenses sur frais réels'!F168)</f>
        <v/>
      </c>
      <c r="G168" s="348" t="str">
        <f>IF('Dépenses sur frais réels'!G168="","",'Dépenses sur frais réels'!G168)</f>
        <v/>
      </c>
      <c r="H168" s="348" t="str">
        <f>IF('Dépenses sur frais réels'!H168="","",'Dépenses sur frais réels'!H168)</f>
        <v/>
      </c>
      <c r="I168" s="349" t="str">
        <f>IF('Dépenses sur frais réels'!I168="","",'Dépenses sur frais réels'!I168)</f>
        <v/>
      </c>
      <c r="J168" s="290"/>
      <c r="K168" s="292" t="str">
        <f t="shared" si="8"/>
        <v/>
      </c>
      <c r="L168" s="292" t="str">
        <f t="shared" si="9"/>
        <v/>
      </c>
      <c r="M168" s="28"/>
      <c r="N168" s="139"/>
      <c r="O168" s="141"/>
      <c r="P168" s="356" t="str">
        <f>IF(F168="", "", IF(E168="Billets de train", "", IF(E168="", "", VLOOKUP(F168,Listes!$G$37:$H$39, 2, FALSE))))</f>
        <v/>
      </c>
      <c r="Q168" s="152" t="str">
        <f t="shared" si="10"/>
        <v/>
      </c>
      <c r="R168" s="338" t="str">
        <f>IF(AND(OR(J168="KO",M168&lt;&gt;""),OR(J168="",K168="",L168="")),Listes!$A$74,IF(AND(M168="",J168&lt;&gt;""),Listes!$A$75,IF(AND(I168&lt;M168,O168=""),Listes!$A$76,IF(AND(L168&lt;K168,O168=""),Listes!$A$77,IF(AND(M168&lt;I168,N168=""),Listes!$A$78,IF(AND(S168="",OR(J168&lt;&gt;"",K168&lt;&gt;"",L168&lt;&gt;"")),Listes!$A$79,""))))))</f>
        <v/>
      </c>
      <c r="S168" s="44"/>
      <c r="T168" s="9">
        <f t="shared" si="11"/>
        <v>0</v>
      </c>
    </row>
    <row r="169" spans="1:20" ht="20.100000000000001" customHeight="1" x14ac:dyDescent="0.25">
      <c r="A169" s="133">
        <v>163</v>
      </c>
      <c r="B169" s="347" t="str">
        <f>IF('Dépenses sur frais réels'!B169="","",'Dépenses sur frais réels'!B169)</f>
        <v/>
      </c>
      <c r="C169" s="347" t="str">
        <f>IF('Dépenses sur frais réels'!C169="","",'Dépenses sur frais réels'!C169)</f>
        <v/>
      </c>
      <c r="D169" s="347" t="str">
        <f>IF('Dépenses sur frais réels'!D169="","",'Dépenses sur frais réels'!D169)</f>
        <v/>
      </c>
      <c r="E169" s="347" t="str">
        <f>IF('Dépenses sur frais réels'!E169="","",'Dépenses sur frais réels'!E169)</f>
        <v/>
      </c>
      <c r="F169" s="347" t="str">
        <f>IF('Dépenses sur frais réels'!F169="","",'Dépenses sur frais réels'!F169)</f>
        <v/>
      </c>
      <c r="G169" s="348" t="str">
        <f>IF('Dépenses sur frais réels'!G169="","",'Dépenses sur frais réels'!G169)</f>
        <v/>
      </c>
      <c r="H169" s="348" t="str">
        <f>IF('Dépenses sur frais réels'!H169="","",'Dépenses sur frais réels'!H169)</f>
        <v/>
      </c>
      <c r="I169" s="349" t="str">
        <f>IF('Dépenses sur frais réels'!I169="","",'Dépenses sur frais réels'!I169)</f>
        <v/>
      </c>
      <c r="J169" s="290"/>
      <c r="K169" s="292" t="str">
        <f t="shared" si="8"/>
        <v/>
      </c>
      <c r="L169" s="292" t="str">
        <f t="shared" si="9"/>
        <v/>
      </c>
      <c r="M169" s="28"/>
      <c r="N169" s="139"/>
      <c r="O169" s="141"/>
      <c r="P169" s="356" t="str">
        <f>IF(F169="", "", IF(E169="Billets de train", "", IF(E169="", "", VLOOKUP(F169,Listes!$G$37:$H$39, 2, FALSE))))</f>
        <v/>
      </c>
      <c r="Q169" s="152" t="str">
        <f t="shared" si="10"/>
        <v/>
      </c>
      <c r="R169" s="338" t="str">
        <f>IF(AND(OR(J169="KO",M169&lt;&gt;""),OR(J169="",K169="",L169="")),Listes!$A$74,IF(AND(M169="",J169&lt;&gt;""),Listes!$A$75,IF(AND(I169&lt;M169,O169=""),Listes!$A$76,IF(AND(L169&lt;K169,O169=""),Listes!$A$77,IF(AND(M169&lt;I169,N169=""),Listes!$A$78,IF(AND(S169="",OR(J169&lt;&gt;"",K169&lt;&gt;"",L169&lt;&gt;"")),Listes!$A$79,""))))))</f>
        <v/>
      </c>
      <c r="S169" s="44"/>
      <c r="T169" s="9">
        <f t="shared" si="11"/>
        <v>0</v>
      </c>
    </row>
    <row r="170" spans="1:20" ht="20.100000000000001" customHeight="1" x14ac:dyDescent="0.25">
      <c r="A170" s="133">
        <v>164</v>
      </c>
      <c r="B170" s="347" t="str">
        <f>IF('Dépenses sur frais réels'!B170="","",'Dépenses sur frais réels'!B170)</f>
        <v/>
      </c>
      <c r="C170" s="347" t="str">
        <f>IF('Dépenses sur frais réels'!C170="","",'Dépenses sur frais réels'!C170)</f>
        <v/>
      </c>
      <c r="D170" s="347" t="str">
        <f>IF('Dépenses sur frais réels'!D170="","",'Dépenses sur frais réels'!D170)</f>
        <v/>
      </c>
      <c r="E170" s="347" t="str">
        <f>IF('Dépenses sur frais réels'!E170="","",'Dépenses sur frais réels'!E170)</f>
        <v/>
      </c>
      <c r="F170" s="347" t="str">
        <f>IF('Dépenses sur frais réels'!F170="","",'Dépenses sur frais réels'!F170)</f>
        <v/>
      </c>
      <c r="G170" s="348" t="str">
        <f>IF('Dépenses sur frais réels'!G170="","",'Dépenses sur frais réels'!G170)</f>
        <v/>
      </c>
      <c r="H170" s="348" t="str">
        <f>IF('Dépenses sur frais réels'!H170="","",'Dépenses sur frais réels'!H170)</f>
        <v/>
      </c>
      <c r="I170" s="349" t="str">
        <f>IF('Dépenses sur frais réels'!I170="","",'Dépenses sur frais réels'!I170)</f>
        <v/>
      </c>
      <c r="J170" s="290"/>
      <c r="K170" s="292" t="str">
        <f t="shared" si="8"/>
        <v/>
      </c>
      <c r="L170" s="292" t="str">
        <f t="shared" si="9"/>
        <v/>
      </c>
      <c r="M170" s="28"/>
      <c r="N170" s="139"/>
      <c r="O170" s="141"/>
      <c r="P170" s="356" t="str">
        <f>IF(F170="", "", IF(E170="Billets de train", "", IF(E170="", "", VLOOKUP(F170,Listes!$G$37:$H$39, 2, FALSE))))</f>
        <v/>
      </c>
      <c r="Q170" s="152" t="str">
        <f t="shared" si="10"/>
        <v/>
      </c>
      <c r="R170" s="338" t="str">
        <f>IF(AND(OR(J170="KO",M170&lt;&gt;""),OR(J170="",K170="",L170="")),Listes!$A$74,IF(AND(M170="",J170&lt;&gt;""),Listes!$A$75,IF(AND(I170&lt;M170,O170=""),Listes!$A$76,IF(AND(L170&lt;K170,O170=""),Listes!$A$77,IF(AND(M170&lt;I170,N170=""),Listes!$A$78,IF(AND(S170="",OR(J170&lt;&gt;"",K170&lt;&gt;"",L170&lt;&gt;"")),Listes!$A$79,""))))))</f>
        <v/>
      </c>
      <c r="S170" s="44"/>
      <c r="T170" s="9">
        <f t="shared" si="11"/>
        <v>0</v>
      </c>
    </row>
    <row r="171" spans="1:20" ht="20.100000000000001" customHeight="1" x14ac:dyDescent="0.25">
      <c r="A171" s="133">
        <v>165</v>
      </c>
      <c r="B171" s="347" t="str">
        <f>IF('Dépenses sur frais réels'!B171="","",'Dépenses sur frais réels'!B171)</f>
        <v/>
      </c>
      <c r="C171" s="347" t="str">
        <f>IF('Dépenses sur frais réels'!C171="","",'Dépenses sur frais réels'!C171)</f>
        <v/>
      </c>
      <c r="D171" s="347" t="str">
        <f>IF('Dépenses sur frais réels'!D171="","",'Dépenses sur frais réels'!D171)</f>
        <v/>
      </c>
      <c r="E171" s="347" t="str">
        <f>IF('Dépenses sur frais réels'!E171="","",'Dépenses sur frais réels'!E171)</f>
        <v/>
      </c>
      <c r="F171" s="347" t="str">
        <f>IF('Dépenses sur frais réels'!F171="","",'Dépenses sur frais réels'!F171)</f>
        <v/>
      </c>
      <c r="G171" s="348" t="str">
        <f>IF('Dépenses sur frais réels'!G171="","",'Dépenses sur frais réels'!G171)</f>
        <v/>
      </c>
      <c r="H171" s="348" t="str">
        <f>IF('Dépenses sur frais réels'!H171="","",'Dépenses sur frais réels'!H171)</f>
        <v/>
      </c>
      <c r="I171" s="349" t="str">
        <f>IF('Dépenses sur frais réels'!I171="","",'Dépenses sur frais réels'!I171)</f>
        <v/>
      </c>
      <c r="J171" s="290"/>
      <c r="K171" s="292" t="str">
        <f t="shared" si="8"/>
        <v/>
      </c>
      <c r="L171" s="292" t="str">
        <f t="shared" si="9"/>
        <v/>
      </c>
      <c r="M171" s="28"/>
      <c r="N171" s="139"/>
      <c r="O171" s="141"/>
      <c r="P171" s="356" t="str">
        <f>IF(F171="", "", IF(E171="Billets de train", "", IF(E171="", "", VLOOKUP(F171,Listes!$G$37:$H$39, 2, FALSE))))</f>
        <v/>
      </c>
      <c r="Q171" s="152" t="str">
        <f t="shared" si="10"/>
        <v/>
      </c>
      <c r="R171" s="338" t="str">
        <f>IF(AND(OR(J171="KO",M171&lt;&gt;""),OR(J171="",K171="",L171="")),Listes!$A$74,IF(AND(M171="",J171&lt;&gt;""),Listes!$A$75,IF(AND(I171&lt;M171,O171=""),Listes!$A$76,IF(AND(L171&lt;K171,O171=""),Listes!$A$77,IF(AND(M171&lt;I171,N171=""),Listes!$A$78,IF(AND(S171="",OR(J171&lt;&gt;"",K171&lt;&gt;"",L171&lt;&gt;"")),Listes!$A$79,""))))))</f>
        <v/>
      </c>
      <c r="S171" s="44"/>
      <c r="T171" s="9">
        <f t="shared" si="11"/>
        <v>0</v>
      </c>
    </row>
    <row r="172" spans="1:20" ht="20.100000000000001" customHeight="1" x14ac:dyDescent="0.25">
      <c r="A172" s="133">
        <v>166</v>
      </c>
      <c r="B172" s="347" t="str">
        <f>IF('Dépenses sur frais réels'!B172="","",'Dépenses sur frais réels'!B172)</f>
        <v/>
      </c>
      <c r="C172" s="347" t="str">
        <f>IF('Dépenses sur frais réels'!C172="","",'Dépenses sur frais réels'!C172)</f>
        <v/>
      </c>
      <c r="D172" s="347" t="str">
        <f>IF('Dépenses sur frais réels'!D172="","",'Dépenses sur frais réels'!D172)</f>
        <v/>
      </c>
      <c r="E172" s="347" t="str">
        <f>IF('Dépenses sur frais réels'!E172="","",'Dépenses sur frais réels'!E172)</f>
        <v/>
      </c>
      <c r="F172" s="347" t="str">
        <f>IF('Dépenses sur frais réels'!F172="","",'Dépenses sur frais réels'!F172)</f>
        <v/>
      </c>
      <c r="G172" s="348" t="str">
        <f>IF('Dépenses sur frais réels'!G172="","",'Dépenses sur frais réels'!G172)</f>
        <v/>
      </c>
      <c r="H172" s="348" t="str">
        <f>IF('Dépenses sur frais réels'!H172="","",'Dépenses sur frais réels'!H172)</f>
        <v/>
      </c>
      <c r="I172" s="349" t="str">
        <f>IF('Dépenses sur frais réels'!I172="","",'Dépenses sur frais réels'!I172)</f>
        <v/>
      </c>
      <c r="J172" s="290"/>
      <c r="K172" s="292" t="str">
        <f t="shared" si="8"/>
        <v/>
      </c>
      <c r="L172" s="292" t="str">
        <f t="shared" si="9"/>
        <v/>
      </c>
      <c r="M172" s="28"/>
      <c r="N172" s="139"/>
      <c r="O172" s="141"/>
      <c r="P172" s="356" t="str">
        <f>IF(F172="", "", IF(E172="Billets de train", "", IF(E172="", "", VLOOKUP(F172,Listes!$G$37:$H$39, 2, FALSE))))</f>
        <v/>
      </c>
      <c r="Q172" s="152" t="str">
        <f t="shared" si="10"/>
        <v/>
      </c>
      <c r="R172" s="338" t="str">
        <f>IF(AND(OR(J172="KO",M172&lt;&gt;""),OR(J172="",K172="",L172="")),Listes!$A$74,IF(AND(M172="",J172&lt;&gt;""),Listes!$A$75,IF(AND(I172&lt;M172,O172=""),Listes!$A$76,IF(AND(L172&lt;K172,O172=""),Listes!$A$77,IF(AND(M172&lt;I172,N172=""),Listes!$A$78,IF(AND(S172="",OR(J172&lt;&gt;"",K172&lt;&gt;"",L172&lt;&gt;"")),Listes!$A$79,""))))))</f>
        <v/>
      </c>
      <c r="S172" s="44"/>
      <c r="T172" s="9">
        <f t="shared" si="11"/>
        <v>0</v>
      </c>
    </row>
    <row r="173" spans="1:20" ht="20.100000000000001" customHeight="1" x14ac:dyDescent="0.25">
      <c r="A173" s="133">
        <v>167</v>
      </c>
      <c r="B173" s="347" t="str">
        <f>IF('Dépenses sur frais réels'!B173="","",'Dépenses sur frais réels'!B173)</f>
        <v/>
      </c>
      <c r="C173" s="347" t="str">
        <f>IF('Dépenses sur frais réels'!C173="","",'Dépenses sur frais réels'!C173)</f>
        <v/>
      </c>
      <c r="D173" s="347" t="str">
        <f>IF('Dépenses sur frais réels'!D173="","",'Dépenses sur frais réels'!D173)</f>
        <v/>
      </c>
      <c r="E173" s="347" t="str">
        <f>IF('Dépenses sur frais réels'!E173="","",'Dépenses sur frais réels'!E173)</f>
        <v/>
      </c>
      <c r="F173" s="347" t="str">
        <f>IF('Dépenses sur frais réels'!F173="","",'Dépenses sur frais réels'!F173)</f>
        <v/>
      </c>
      <c r="G173" s="348" t="str">
        <f>IF('Dépenses sur frais réels'!G173="","",'Dépenses sur frais réels'!G173)</f>
        <v/>
      </c>
      <c r="H173" s="348" t="str">
        <f>IF('Dépenses sur frais réels'!H173="","",'Dépenses sur frais réels'!H173)</f>
        <v/>
      </c>
      <c r="I173" s="349" t="str">
        <f>IF('Dépenses sur frais réels'!I173="","",'Dépenses sur frais réels'!I173)</f>
        <v/>
      </c>
      <c r="J173" s="290"/>
      <c r="K173" s="292" t="str">
        <f t="shared" si="8"/>
        <v/>
      </c>
      <c r="L173" s="292" t="str">
        <f t="shared" si="9"/>
        <v/>
      </c>
      <c r="M173" s="28"/>
      <c r="N173" s="139"/>
      <c r="O173" s="141"/>
      <c r="P173" s="356" t="str">
        <f>IF(F173="", "", IF(E173="Billets de train", "", IF(E173="", "", VLOOKUP(F173,Listes!$G$37:$H$39, 2, FALSE))))</f>
        <v/>
      </c>
      <c r="Q173" s="152" t="str">
        <f t="shared" si="10"/>
        <v/>
      </c>
      <c r="R173" s="338" t="str">
        <f>IF(AND(OR(J173="KO",M173&lt;&gt;""),OR(J173="",K173="",L173="")),Listes!$A$74,IF(AND(M173="",J173&lt;&gt;""),Listes!$A$75,IF(AND(I173&lt;M173,O173=""),Listes!$A$76,IF(AND(L173&lt;K173,O173=""),Listes!$A$77,IF(AND(M173&lt;I173,N173=""),Listes!$A$78,IF(AND(S173="",OR(J173&lt;&gt;"",K173&lt;&gt;"",L173&lt;&gt;"")),Listes!$A$79,""))))))</f>
        <v/>
      </c>
      <c r="S173" s="44"/>
      <c r="T173" s="9">
        <f t="shared" si="11"/>
        <v>0</v>
      </c>
    </row>
    <row r="174" spans="1:20" ht="20.100000000000001" customHeight="1" x14ac:dyDescent="0.25">
      <c r="A174" s="133">
        <v>168</v>
      </c>
      <c r="B174" s="347" t="str">
        <f>IF('Dépenses sur frais réels'!B174="","",'Dépenses sur frais réels'!B174)</f>
        <v/>
      </c>
      <c r="C174" s="347" t="str">
        <f>IF('Dépenses sur frais réels'!C174="","",'Dépenses sur frais réels'!C174)</f>
        <v/>
      </c>
      <c r="D174" s="347" t="str">
        <f>IF('Dépenses sur frais réels'!D174="","",'Dépenses sur frais réels'!D174)</f>
        <v/>
      </c>
      <c r="E174" s="347" t="str">
        <f>IF('Dépenses sur frais réels'!E174="","",'Dépenses sur frais réels'!E174)</f>
        <v/>
      </c>
      <c r="F174" s="347" t="str">
        <f>IF('Dépenses sur frais réels'!F174="","",'Dépenses sur frais réels'!F174)</f>
        <v/>
      </c>
      <c r="G174" s="348" t="str">
        <f>IF('Dépenses sur frais réels'!G174="","",'Dépenses sur frais réels'!G174)</f>
        <v/>
      </c>
      <c r="H174" s="348" t="str">
        <f>IF('Dépenses sur frais réels'!H174="","",'Dépenses sur frais réels'!H174)</f>
        <v/>
      </c>
      <c r="I174" s="349" t="str">
        <f>IF('Dépenses sur frais réels'!I174="","",'Dépenses sur frais réels'!I174)</f>
        <v/>
      </c>
      <c r="J174" s="290"/>
      <c r="K174" s="292" t="str">
        <f t="shared" si="8"/>
        <v/>
      </c>
      <c r="L174" s="292" t="str">
        <f t="shared" si="9"/>
        <v/>
      </c>
      <c r="M174" s="28"/>
      <c r="N174" s="139"/>
      <c r="O174" s="141"/>
      <c r="P174" s="356" t="str">
        <f>IF(F174="", "", IF(E174="Billets de train", "", IF(E174="", "", VLOOKUP(F174,Listes!$G$37:$H$39, 2, FALSE))))</f>
        <v/>
      </c>
      <c r="Q174" s="152" t="str">
        <f t="shared" si="10"/>
        <v/>
      </c>
      <c r="R174" s="338" t="str">
        <f>IF(AND(OR(J174="KO",M174&lt;&gt;""),OR(J174="",K174="",L174="")),Listes!$A$74,IF(AND(M174="",J174&lt;&gt;""),Listes!$A$75,IF(AND(I174&lt;M174,O174=""),Listes!$A$76,IF(AND(L174&lt;K174,O174=""),Listes!$A$77,IF(AND(M174&lt;I174,N174=""),Listes!$A$78,IF(AND(S174="",OR(J174&lt;&gt;"",K174&lt;&gt;"",L174&lt;&gt;"")),Listes!$A$79,""))))))</f>
        <v/>
      </c>
      <c r="S174" s="44"/>
      <c r="T174" s="9">
        <f t="shared" si="11"/>
        <v>0</v>
      </c>
    </row>
    <row r="175" spans="1:20" ht="20.100000000000001" customHeight="1" x14ac:dyDescent="0.25">
      <c r="A175" s="133">
        <v>169</v>
      </c>
      <c r="B175" s="347" t="str">
        <f>IF('Dépenses sur frais réels'!B175="","",'Dépenses sur frais réels'!B175)</f>
        <v/>
      </c>
      <c r="C175" s="347" t="str">
        <f>IF('Dépenses sur frais réels'!C175="","",'Dépenses sur frais réels'!C175)</f>
        <v/>
      </c>
      <c r="D175" s="347" t="str">
        <f>IF('Dépenses sur frais réels'!D175="","",'Dépenses sur frais réels'!D175)</f>
        <v/>
      </c>
      <c r="E175" s="347" t="str">
        <f>IF('Dépenses sur frais réels'!E175="","",'Dépenses sur frais réels'!E175)</f>
        <v/>
      </c>
      <c r="F175" s="347" t="str">
        <f>IF('Dépenses sur frais réels'!F175="","",'Dépenses sur frais réels'!F175)</f>
        <v/>
      </c>
      <c r="G175" s="348" t="str">
        <f>IF('Dépenses sur frais réels'!G175="","",'Dépenses sur frais réels'!G175)</f>
        <v/>
      </c>
      <c r="H175" s="348" t="str">
        <f>IF('Dépenses sur frais réels'!H175="","",'Dépenses sur frais réels'!H175)</f>
        <v/>
      </c>
      <c r="I175" s="349" t="str">
        <f>IF('Dépenses sur frais réels'!I175="","",'Dépenses sur frais réels'!I175)</f>
        <v/>
      </c>
      <c r="J175" s="290"/>
      <c r="K175" s="292" t="str">
        <f t="shared" si="8"/>
        <v/>
      </c>
      <c r="L175" s="292" t="str">
        <f t="shared" si="9"/>
        <v/>
      </c>
      <c r="M175" s="28"/>
      <c r="N175" s="139"/>
      <c r="O175" s="141"/>
      <c r="P175" s="356" t="str">
        <f>IF(F175="", "", IF(E175="Billets de train", "", IF(E175="", "", VLOOKUP(F175,Listes!$G$37:$H$39, 2, FALSE))))</f>
        <v/>
      </c>
      <c r="Q175" s="152" t="str">
        <f t="shared" si="10"/>
        <v/>
      </c>
      <c r="R175" s="338" t="str">
        <f>IF(AND(OR(J175="KO",M175&lt;&gt;""),OR(J175="",K175="",L175="")),Listes!$A$74,IF(AND(M175="",J175&lt;&gt;""),Listes!$A$75,IF(AND(I175&lt;M175,O175=""),Listes!$A$76,IF(AND(L175&lt;K175,O175=""),Listes!$A$77,IF(AND(M175&lt;I175,N175=""),Listes!$A$78,IF(AND(S175="",OR(J175&lt;&gt;"",K175&lt;&gt;"",L175&lt;&gt;"")),Listes!$A$79,""))))))</f>
        <v/>
      </c>
      <c r="S175" s="44"/>
      <c r="T175" s="9">
        <f t="shared" si="11"/>
        <v>0</v>
      </c>
    </row>
    <row r="176" spans="1:20" ht="20.100000000000001" customHeight="1" x14ac:dyDescent="0.25">
      <c r="A176" s="133">
        <v>170</v>
      </c>
      <c r="B176" s="347" t="str">
        <f>IF('Dépenses sur frais réels'!B176="","",'Dépenses sur frais réels'!B176)</f>
        <v/>
      </c>
      <c r="C176" s="347" t="str">
        <f>IF('Dépenses sur frais réels'!C176="","",'Dépenses sur frais réels'!C176)</f>
        <v/>
      </c>
      <c r="D176" s="347" t="str">
        <f>IF('Dépenses sur frais réels'!D176="","",'Dépenses sur frais réels'!D176)</f>
        <v/>
      </c>
      <c r="E176" s="347" t="str">
        <f>IF('Dépenses sur frais réels'!E176="","",'Dépenses sur frais réels'!E176)</f>
        <v/>
      </c>
      <c r="F176" s="347" t="str">
        <f>IF('Dépenses sur frais réels'!F176="","",'Dépenses sur frais réels'!F176)</f>
        <v/>
      </c>
      <c r="G176" s="348" t="str">
        <f>IF('Dépenses sur frais réels'!G176="","",'Dépenses sur frais réels'!G176)</f>
        <v/>
      </c>
      <c r="H176" s="348" t="str">
        <f>IF('Dépenses sur frais réels'!H176="","",'Dépenses sur frais réels'!H176)</f>
        <v/>
      </c>
      <c r="I176" s="349" t="str">
        <f>IF('Dépenses sur frais réels'!I176="","",'Dépenses sur frais réels'!I176)</f>
        <v/>
      </c>
      <c r="J176" s="290"/>
      <c r="K176" s="292" t="str">
        <f t="shared" si="8"/>
        <v/>
      </c>
      <c r="L176" s="292" t="str">
        <f t="shared" si="9"/>
        <v/>
      </c>
      <c r="M176" s="28"/>
      <c r="N176" s="139"/>
      <c r="O176" s="141"/>
      <c r="P176" s="356" t="str">
        <f>IF(F176="", "", IF(E176="Billets de train", "", IF(E176="", "", VLOOKUP(F176,Listes!$G$37:$H$39, 2, FALSE))))</f>
        <v/>
      </c>
      <c r="Q176" s="152" t="str">
        <f t="shared" si="10"/>
        <v/>
      </c>
      <c r="R176" s="338" t="str">
        <f>IF(AND(OR(J176="KO",M176&lt;&gt;""),OR(J176="",K176="",L176="")),Listes!$A$74,IF(AND(M176="",J176&lt;&gt;""),Listes!$A$75,IF(AND(I176&lt;M176,O176=""),Listes!$A$76,IF(AND(L176&lt;K176,O176=""),Listes!$A$77,IF(AND(M176&lt;I176,N176=""),Listes!$A$78,IF(AND(S176="",OR(J176&lt;&gt;"",K176&lt;&gt;"",L176&lt;&gt;"")),Listes!$A$79,""))))))</f>
        <v/>
      </c>
      <c r="S176" s="44"/>
      <c r="T176" s="9">
        <f t="shared" si="11"/>
        <v>0</v>
      </c>
    </row>
    <row r="177" spans="1:20" ht="20.100000000000001" customHeight="1" x14ac:dyDescent="0.25">
      <c r="A177" s="133">
        <v>171</v>
      </c>
      <c r="B177" s="347" t="str">
        <f>IF('Dépenses sur frais réels'!B177="","",'Dépenses sur frais réels'!B177)</f>
        <v/>
      </c>
      <c r="C177" s="347" t="str">
        <f>IF('Dépenses sur frais réels'!C177="","",'Dépenses sur frais réels'!C177)</f>
        <v/>
      </c>
      <c r="D177" s="347" t="str">
        <f>IF('Dépenses sur frais réels'!D177="","",'Dépenses sur frais réels'!D177)</f>
        <v/>
      </c>
      <c r="E177" s="347" t="str">
        <f>IF('Dépenses sur frais réels'!E177="","",'Dépenses sur frais réels'!E177)</f>
        <v/>
      </c>
      <c r="F177" s="347" t="str">
        <f>IF('Dépenses sur frais réels'!F177="","",'Dépenses sur frais réels'!F177)</f>
        <v/>
      </c>
      <c r="G177" s="348" t="str">
        <f>IF('Dépenses sur frais réels'!G177="","",'Dépenses sur frais réels'!G177)</f>
        <v/>
      </c>
      <c r="H177" s="348" t="str">
        <f>IF('Dépenses sur frais réels'!H177="","",'Dépenses sur frais réels'!H177)</f>
        <v/>
      </c>
      <c r="I177" s="349" t="str">
        <f>IF('Dépenses sur frais réels'!I177="","",'Dépenses sur frais réels'!I177)</f>
        <v/>
      </c>
      <c r="J177" s="290"/>
      <c r="K177" s="292" t="str">
        <f t="shared" si="8"/>
        <v/>
      </c>
      <c r="L177" s="292" t="str">
        <f t="shared" si="9"/>
        <v/>
      </c>
      <c r="M177" s="28"/>
      <c r="N177" s="139"/>
      <c r="O177" s="141"/>
      <c r="P177" s="356" t="str">
        <f>IF(F177="", "", IF(E177="Billets de train", "", IF(E177="", "", VLOOKUP(F177,Listes!$G$37:$H$39, 2, FALSE))))</f>
        <v/>
      </c>
      <c r="Q177" s="152" t="str">
        <f t="shared" si="10"/>
        <v/>
      </c>
      <c r="R177" s="338" t="str">
        <f>IF(AND(OR(J177="KO",M177&lt;&gt;""),OR(J177="",K177="",L177="")),Listes!$A$74,IF(AND(M177="",J177&lt;&gt;""),Listes!$A$75,IF(AND(I177&lt;M177,O177=""),Listes!$A$76,IF(AND(L177&lt;K177,O177=""),Listes!$A$77,IF(AND(M177&lt;I177,N177=""),Listes!$A$78,IF(AND(S177="",OR(J177&lt;&gt;"",K177&lt;&gt;"",L177&lt;&gt;"")),Listes!$A$79,""))))))</f>
        <v/>
      </c>
      <c r="S177" s="44"/>
      <c r="T177" s="9">
        <f t="shared" si="11"/>
        <v>0</v>
      </c>
    </row>
    <row r="178" spans="1:20" ht="20.100000000000001" customHeight="1" x14ac:dyDescent="0.25">
      <c r="A178" s="133">
        <v>172</v>
      </c>
      <c r="B178" s="347" t="str">
        <f>IF('Dépenses sur frais réels'!B178="","",'Dépenses sur frais réels'!B178)</f>
        <v/>
      </c>
      <c r="C178" s="347" t="str">
        <f>IF('Dépenses sur frais réels'!C178="","",'Dépenses sur frais réels'!C178)</f>
        <v/>
      </c>
      <c r="D178" s="347" t="str">
        <f>IF('Dépenses sur frais réels'!D178="","",'Dépenses sur frais réels'!D178)</f>
        <v/>
      </c>
      <c r="E178" s="347" t="str">
        <f>IF('Dépenses sur frais réels'!E178="","",'Dépenses sur frais réels'!E178)</f>
        <v/>
      </c>
      <c r="F178" s="347" t="str">
        <f>IF('Dépenses sur frais réels'!F178="","",'Dépenses sur frais réels'!F178)</f>
        <v/>
      </c>
      <c r="G178" s="348" t="str">
        <f>IF('Dépenses sur frais réels'!G178="","",'Dépenses sur frais réels'!G178)</f>
        <v/>
      </c>
      <c r="H178" s="348" t="str">
        <f>IF('Dépenses sur frais réels'!H178="","",'Dépenses sur frais réels'!H178)</f>
        <v/>
      </c>
      <c r="I178" s="349" t="str">
        <f>IF('Dépenses sur frais réels'!I178="","",'Dépenses sur frais réels'!I178)</f>
        <v/>
      </c>
      <c r="J178" s="290"/>
      <c r="K178" s="292" t="str">
        <f t="shared" si="8"/>
        <v/>
      </c>
      <c r="L178" s="292" t="str">
        <f t="shared" si="9"/>
        <v/>
      </c>
      <c r="M178" s="28"/>
      <c r="N178" s="139"/>
      <c r="O178" s="141"/>
      <c r="P178" s="356" t="str">
        <f>IF(F178="", "", IF(E178="Billets de train", "", IF(E178="", "", VLOOKUP(F178,Listes!$G$37:$H$39, 2, FALSE))))</f>
        <v/>
      </c>
      <c r="Q178" s="152" t="str">
        <f t="shared" si="10"/>
        <v/>
      </c>
      <c r="R178" s="338" t="str">
        <f>IF(AND(OR(J178="KO",M178&lt;&gt;""),OR(J178="",K178="",L178="")),Listes!$A$74,IF(AND(M178="",J178&lt;&gt;""),Listes!$A$75,IF(AND(I178&lt;M178,O178=""),Listes!$A$76,IF(AND(L178&lt;K178,O178=""),Listes!$A$77,IF(AND(M178&lt;I178,N178=""),Listes!$A$78,IF(AND(S178="",OR(J178&lt;&gt;"",K178&lt;&gt;"",L178&lt;&gt;"")),Listes!$A$79,""))))))</f>
        <v/>
      </c>
      <c r="S178" s="44"/>
      <c r="T178" s="9">
        <f t="shared" si="11"/>
        <v>0</v>
      </c>
    </row>
    <row r="179" spans="1:20" ht="20.100000000000001" customHeight="1" x14ac:dyDescent="0.25">
      <c r="A179" s="133">
        <v>173</v>
      </c>
      <c r="B179" s="347" t="str">
        <f>IF('Dépenses sur frais réels'!B179="","",'Dépenses sur frais réels'!B179)</f>
        <v/>
      </c>
      <c r="C179" s="347" t="str">
        <f>IF('Dépenses sur frais réels'!C179="","",'Dépenses sur frais réels'!C179)</f>
        <v/>
      </c>
      <c r="D179" s="347" t="str">
        <f>IF('Dépenses sur frais réels'!D179="","",'Dépenses sur frais réels'!D179)</f>
        <v/>
      </c>
      <c r="E179" s="347" t="str">
        <f>IF('Dépenses sur frais réels'!E179="","",'Dépenses sur frais réels'!E179)</f>
        <v/>
      </c>
      <c r="F179" s="347" t="str">
        <f>IF('Dépenses sur frais réels'!F179="","",'Dépenses sur frais réels'!F179)</f>
        <v/>
      </c>
      <c r="G179" s="348" t="str">
        <f>IF('Dépenses sur frais réels'!G179="","",'Dépenses sur frais réels'!G179)</f>
        <v/>
      </c>
      <c r="H179" s="348" t="str">
        <f>IF('Dépenses sur frais réels'!H179="","",'Dépenses sur frais réels'!H179)</f>
        <v/>
      </c>
      <c r="I179" s="349" t="str">
        <f>IF('Dépenses sur frais réels'!I179="","",'Dépenses sur frais réels'!I179)</f>
        <v/>
      </c>
      <c r="J179" s="290"/>
      <c r="K179" s="292" t="str">
        <f t="shared" si="8"/>
        <v/>
      </c>
      <c r="L179" s="292" t="str">
        <f t="shared" si="9"/>
        <v/>
      </c>
      <c r="M179" s="28"/>
      <c r="N179" s="139"/>
      <c r="O179" s="141"/>
      <c r="P179" s="356" t="str">
        <f>IF(F179="", "", IF(E179="Billets de train", "", IF(E179="", "", VLOOKUP(F179,Listes!$G$37:$H$39, 2, FALSE))))</f>
        <v/>
      </c>
      <c r="Q179" s="152" t="str">
        <f t="shared" si="10"/>
        <v/>
      </c>
      <c r="R179" s="338" t="str">
        <f>IF(AND(OR(J179="KO",M179&lt;&gt;""),OR(J179="",K179="",L179="")),Listes!$A$74,IF(AND(M179="",J179&lt;&gt;""),Listes!$A$75,IF(AND(I179&lt;M179,O179=""),Listes!$A$76,IF(AND(L179&lt;K179,O179=""),Listes!$A$77,IF(AND(M179&lt;I179,N179=""),Listes!$A$78,IF(AND(S179="",OR(J179&lt;&gt;"",K179&lt;&gt;"",L179&lt;&gt;"")),Listes!$A$79,""))))))</f>
        <v/>
      </c>
      <c r="S179" s="44"/>
      <c r="T179" s="9">
        <f t="shared" si="11"/>
        <v>0</v>
      </c>
    </row>
    <row r="180" spans="1:20" ht="20.100000000000001" customHeight="1" x14ac:dyDescent="0.25">
      <c r="A180" s="133">
        <v>174</v>
      </c>
      <c r="B180" s="347" t="str">
        <f>IF('Dépenses sur frais réels'!B180="","",'Dépenses sur frais réels'!B180)</f>
        <v/>
      </c>
      <c r="C180" s="347" t="str">
        <f>IF('Dépenses sur frais réels'!C180="","",'Dépenses sur frais réels'!C180)</f>
        <v/>
      </c>
      <c r="D180" s="347" t="str">
        <f>IF('Dépenses sur frais réels'!D180="","",'Dépenses sur frais réels'!D180)</f>
        <v/>
      </c>
      <c r="E180" s="347" t="str">
        <f>IF('Dépenses sur frais réels'!E180="","",'Dépenses sur frais réels'!E180)</f>
        <v/>
      </c>
      <c r="F180" s="347" t="str">
        <f>IF('Dépenses sur frais réels'!F180="","",'Dépenses sur frais réels'!F180)</f>
        <v/>
      </c>
      <c r="G180" s="348" t="str">
        <f>IF('Dépenses sur frais réels'!G180="","",'Dépenses sur frais réels'!G180)</f>
        <v/>
      </c>
      <c r="H180" s="348" t="str">
        <f>IF('Dépenses sur frais réels'!H180="","",'Dépenses sur frais réels'!H180)</f>
        <v/>
      </c>
      <c r="I180" s="349" t="str">
        <f>IF('Dépenses sur frais réels'!I180="","",'Dépenses sur frais réels'!I180)</f>
        <v/>
      </c>
      <c r="J180" s="290"/>
      <c r="K180" s="292" t="str">
        <f t="shared" si="8"/>
        <v/>
      </c>
      <c r="L180" s="292" t="str">
        <f t="shared" si="9"/>
        <v/>
      </c>
      <c r="M180" s="28"/>
      <c r="N180" s="139"/>
      <c r="O180" s="141"/>
      <c r="P180" s="356" t="str">
        <f>IF(F180="", "", IF(E180="Billets de train", "", IF(E180="", "", VLOOKUP(F180,Listes!$G$37:$H$39, 2, FALSE))))</f>
        <v/>
      </c>
      <c r="Q180" s="152" t="str">
        <f t="shared" si="10"/>
        <v/>
      </c>
      <c r="R180" s="338" t="str">
        <f>IF(AND(OR(J180="KO",M180&lt;&gt;""),OR(J180="",K180="",L180="")),Listes!$A$74,IF(AND(M180="",J180&lt;&gt;""),Listes!$A$75,IF(AND(I180&lt;M180,O180=""),Listes!$A$76,IF(AND(L180&lt;K180,O180=""),Listes!$A$77,IF(AND(M180&lt;I180,N180=""),Listes!$A$78,IF(AND(S180="",OR(J180&lt;&gt;"",K180&lt;&gt;"",L180&lt;&gt;"")),Listes!$A$79,""))))))</f>
        <v/>
      </c>
      <c r="S180" s="44"/>
      <c r="T180" s="9">
        <f t="shared" si="11"/>
        <v>0</v>
      </c>
    </row>
    <row r="181" spans="1:20" ht="20.100000000000001" customHeight="1" x14ac:dyDescent="0.25">
      <c r="A181" s="133">
        <v>175</v>
      </c>
      <c r="B181" s="347" t="str">
        <f>IF('Dépenses sur frais réels'!B181="","",'Dépenses sur frais réels'!B181)</f>
        <v/>
      </c>
      <c r="C181" s="347" t="str">
        <f>IF('Dépenses sur frais réels'!C181="","",'Dépenses sur frais réels'!C181)</f>
        <v/>
      </c>
      <c r="D181" s="347" t="str">
        <f>IF('Dépenses sur frais réels'!D181="","",'Dépenses sur frais réels'!D181)</f>
        <v/>
      </c>
      <c r="E181" s="347" t="str">
        <f>IF('Dépenses sur frais réels'!E181="","",'Dépenses sur frais réels'!E181)</f>
        <v/>
      </c>
      <c r="F181" s="347" t="str">
        <f>IF('Dépenses sur frais réels'!F181="","",'Dépenses sur frais réels'!F181)</f>
        <v/>
      </c>
      <c r="G181" s="348" t="str">
        <f>IF('Dépenses sur frais réels'!G181="","",'Dépenses sur frais réels'!G181)</f>
        <v/>
      </c>
      <c r="H181" s="348" t="str">
        <f>IF('Dépenses sur frais réels'!H181="","",'Dépenses sur frais réels'!H181)</f>
        <v/>
      </c>
      <c r="I181" s="349" t="str">
        <f>IF('Dépenses sur frais réels'!I181="","",'Dépenses sur frais réels'!I181)</f>
        <v/>
      </c>
      <c r="J181" s="290"/>
      <c r="K181" s="292" t="str">
        <f t="shared" si="8"/>
        <v/>
      </c>
      <c r="L181" s="292" t="str">
        <f t="shared" si="9"/>
        <v/>
      </c>
      <c r="M181" s="28"/>
      <c r="N181" s="139"/>
      <c r="O181" s="141"/>
      <c r="P181" s="356" t="str">
        <f>IF(F181="", "", IF(E181="Billets de train", "", IF(E181="", "", VLOOKUP(F181,Listes!$G$37:$H$39, 2, FALSE))))</f>
        <v/>
      </c>
      <c r="Q181" s="152" t="str">
        <f t="shared" si="10"/>
        <v/>
      </c>
      <c r="R181" s="338" t="str">
        <f>IF(AND(OR(J181="KO",M181&lt;&gt;""),OR(J181="",K181="",L181="")),Listes!$A$74,IF(AND(M181="",J181&lt;&gt;""),Listes!$A$75,IF(AND(I181&lt;M181,O181=""),Listes!$A$76,IF(AND(L181&lt;K181,O181=""),Listes!$A$77,IF(AND(M181&lt;I181,N181=""),Listes!$A$78,IF(AND(S181="",OR(J181&lt;&gt;"",K181&lt;&gt;"",L181&lt;&gt;"")),Listes!$A$79,""))))))</f>
        <v/>
      </c>
      <c r="S181" s="44"/>
      <c r="T181" s="9">
        <f t="shared" si="11"/>
        <v>0</v>
      </c>
    </row>
    <row r="182" spans="1:20" ht="20.100000000000001" customHeight="1" x14ac:dyDescent="0.25">
      <c r="A182" s="133">
        <v>176</v>
      </c>
      <c r="B182" s="347" t="str">
        <f>IF('Dépenses sur frais réels'!B182="","",'Dépenses sur frais réels'!B182)</f>
        <v/>
      </c>
      <c r="C182" s="347" t="str">
        <f>IF('Dépenses sur frais réels'!C182="","",'Dépenses sur frais réels'!C182)</f>
        <v/>
      </c>
      <c r="D182" s="347" t="str">
        <f>IF('Dépenses sur frais réels'!D182="","",'Dépenses sur frais réels'!D182)</f>
        <v/>
      </c>
      <c r="E182" s="347" t="str">
        <f>IF('Dépenses sur frais réels'!E182="","",'Dépenses sur frais réels'!E182)</f>
        <v/>
      </c>
      <c r="F182" s="347" t="str">
        <f>IF('Dépenses sur frais réels'!F182="","",'Dépenses sur frais réels'!F182)</f>
        <v/>
      </c>
      <c r="G182" s="348" t="str">
        <f>IF('Dépenses sur frais réels'!G182="","",'Dépenses sur frais réels'!G182)</f>
        <v/>
      </c>
      <c r="H182" s="348" t="str">
        <f>IF('Dépenses sur frais réels'!H182="","",'Dépenses sur frais réels'!H182)</f>
        <v/>
      </c>
      <c r="I182" s="349" t="str">
        <f>IF('Dépenses sur frais réels'!I182="","",'Dépenses sur frais réels'!I182)</f>
        <v/>
      </c>
      <c r="J182" s="290"/>
      <c r="K182" s="292" t="str">
        <f t="shared" si="8"/>
        <v/>
      </c>
      <c r="L182" s="292" t="str">
        <f t="shared" si="9"/>
        <v/>
      </c>
      <c r="M182" s="28"/>
      <c r="N182" s="139"/>
      <c r="O182" s="141"/>
      <c r="P182" s="356" t="str">
        <f>IF(F182="", "", IF(E182="Billets de train", "", IF(E182="", "", VLOOKUP(F182,Listes!$G$37:$H$39, 2, FALSE))))</f>
        <v/>
      </c>
      <c r="Q182" s="152" t="str">
        <f t="shared" si="10"/>
        <v/>
      </c>
      <c r="R182" s="338" t="str">
        <f>IF(AND(OR(J182="KO",M182&lt;&gt;""),OR(J182="",K182="",L182="")),Listes!$A$74,IF(AND(M182="",J182&lt;&gt;""),Listes!$A$75,IF(AND(I182&lt;M182,O182=""),Listes!$A$76,IF(AND(L182&lt;K182,O182=""),Listes!$A$77,IF(AND(M182&lt;I182,N182=""),Listes!$A$78,IF(AND(S182="",OR(J182&lt;&gt;"",K182&lt;&gt;"",L182&lt;&gt;"")),Listes!$A$79,""))))))</f>
        <v/>
      </c>
      <c r="S182" s="44"/>
      <c r="T182" s="9">
        <f t="shared" si="11"/>
        <v>0</v>
      </c>
    </row>
    <row r="183" spans="1:20" ht="20.100000000000001" customHeight="1" x14ac:dyDescent="0.25">
      <c r="A183" s="133">
        <v>177</v>
      </c>
      <c r="B183" s="347" t="str">
        <f>IF('Dépenses sur frais réels'!B183="","",'Dépenses sur frais réels'!B183)</f>
        <v/>
      </c>
      <c r="C183" s="347" t="str">
        <f>IF('Dépenses sur frais réels'!C183="","",'Dépenses sur frais réels'!C183)</f>
        <v/>
      </c>
      <c r="D183" s="347" t="str">
        <f>IF('Dépenses sur frais réels'!D183="","",'Dépenses sur frais réels'!D183)</f>
        <v/>
      </c>
      <c r="E183" s="347" t="str">
        <f>IF('Dépenses sur frais réels'!E183="","",'Dépenses sur frais réels'!E183)</f>
        <v/>
      </c>
      <c r="F183" s="347" t="str">
        <f>IF('Dépenses sur frais réels'!F183="","",'Dépenses sur frais réels'!F183)</f>
        <v/>
      </c>
      <c r="G183" s="348" t="str">
        <f>IF('Dépenses sur frais réels'!G183="","",'Dépenses sur frais réels'!G183)</f>
        <v/>
      </c>
      <c r="H183" s="348" t="str">
        <f>IF('Dépenses sur frais réels'!H183="","",'Dépenses sur frais réels'!H183)</f>
        <v/>
      </c>
      <c r="I183" s="349" t="str">
        <f>IF('Dépenses sur frais réels'!I183="","",'Dépenses sur frais réels'!I183)</f>
        <v/>
      </c>
      <c r="J183" s="290"/>
      <c r="K183" s="292" t="str">
        <f t="shared" si="8"/>
        <v/>
      </c>
      <c r="L183" s="292" t="str">
        <f t="shared" si="9"/>
        <v/>
      </c>
      <c r="M183" s="28"/>
      <c r="N183" s="139"/>
      <c r="O183" s="141"/>
      <c r="P183" s="356" t="str">
        <f>IF(F183="", "", IF(E183="Billets de train", "", IF(E183="", "", VLOOKUP(F183,Listes!$G$37:$H$39, 2, FALSE))))</f>
        <v/>
      </c>
      <c r="Q183" s="152" t="str">
        <f t="shared" si="10"/>
        <v/>
      </c>
      <c r="R183" s="338" t="str">
        <f>IF(AND(OR(J183="KO",M183&lt;&gt;""),OR(J183="",K183="",L183="")),Listes!$A$74,IF(AND(M183="",J183&lt;&gt;""),Listes!$A$75,IF(AND(I183&lt;M183,O183=""),Listes!$A$76,IF(AND(L183&lt;K183,O183=""),Listes!$A$77,IF(AND(M183&lt;I183,N183=""),Listes!$A$78,IF(AND(S183="",OR(J183&lt;&gt;"",K183&lt;&gt;"",L183&lt;&gt;"")),Listes!$A$79,""))))))</f>
        <v/>
      </c>
      <c r="S183" s="44"/>
      <c r="T183" s="9">
        <f t="shared" si="11"/>
        <v>0</v>
      </c>
    </row>
    <row r="184" spans="1:20" ht="20.100000000000001" customHeight="1" x14ac:dyDescent="0.25">
      <c r="A184" s="133">
        <v>178</v>
      </c>
      <c r="B184" s="347" t="str">
        <f>IF('Dépenses sur frais réels'!B184="","",'Dépenses sur frais réels'!B184)</f>
        <v/>
      </c>
      <c r="C184" s="347" t="str">
        <f>IF('Dépenses sur frais réels'!C184="","",'Dépenses sur frais réels'!C184)</f>
        <v/>
      </c>
      <c r="D184" s="347" t="str">
        <f>IF('Dépenses sur frais réels'!D184="","",'Dépenses sur frais réels'!D184)</f>
        <v/>
      </c>
      <c r="E184" s="347" t="str">
        <f>IF('Dépenses sur frais réels'!E184="","",'Dépenses sur frais réels'!E184)</f>
        <v/>
      </c>
      <c r="F184" s="347" t="str">
        <f>IF('Dépenses sur frais réels'!F184="","",'Dépenses sur frais réels'!F184)</f>
        <v/>
      </c>
      <c r="G184" s="348" t="str">
        <f>IF('Dépenses sur frais réels'!G184="","",'Dépenses sur frais réels'!G184)</f>
        <v/>
      </c>
      <c r="H184" s="348" t="str">
        <f>IF('Dépenses sur frais réels'!H184="","",'Dépenses sur frais réels'!H184)</f>
        <v/>
      </c>
      <c r="I184" s="349" t="str">
        <f>IF('Dépenses sur frais réels'!I184="","",'Dépenses sur frais réels'!I184)</f>
        <v/>
      </c>
      <c r="J184" s="290"/>
      <c r="K184" s="292" t="str">
        <f t="shared" si="8"/>
        <v/>
      </c>
      <c r="L184" s="292" t="str">
        <f t="shared" si="9"/>
        <v/>
      </c>
      <c r="M184" s="28"/>
      <c r="N184" s="139"/>
      <c r="O184" s="141"/>
      <c r="P184" s="356" t="str">
        <f>IF(F184="", "", IF(E184="Billets de train", "", IF(E184="", "", VLOOKUP(F184,Listes!$G$37:$H$39, 2, FALSE))))</f>
        <v/>
      </c>
      <c r="Q184" s="152" t="str">
        <f t="shared" si="10"/>
        <v/>
      </c>
      <c r="R184" s="338" t="str">
        <f>IF(AND(OR(J184="KO",M184&lt;&gt;""),OR(J184="",K184="",L184="")),Listes!$A$74,IF(AND(M184="",J184&lt;&gt;""),Listes!$A$75,IF(AND(I184&lt;M184,O184=""),Listes!$A$76,IF(AND(L184&lt;K184,O184=""),Listes!$A$77,IF(AND(M184&lt;I184,N184=""),Listes!$A$78,IF(AND(S184="",OR(J184&lt;&gt;"",K184&lt;&gt;"",L184&lt;&gt;"")),Listes!$A$79,""))))))</f>
        <v/>
      </c>
      <c r="S184" s="44"/>
      <c r="T184" s="9">
        <f t="shared" si="11"/>
        <v>0</v>
      </c>
    </row>
    <row r="185" spans="1:20" ht="20.100000000000001" customHeight="1" x14ac:dyDescent="0.25">
      <c r="A185" s="133">
        <v>179</v>
      </c>
      <c r="B185" s="347" t="str">
        <f>IF('Dépenses sur frais réels'!B185="","",'Dépenses sur frais réels'!B185)</f>
        <v/>
      </c>
      <c r="C185" s="347" t="str">
        <f>IF('Dépenses sur frais réels'!C185="","",'Dépenses sur frais réels'!C185)</f>
        <v/>
      </c>
      <c r="D185" s="347" t="str">
        <f>IF('Dépenses sur frais réels'!D185="","",'Dépenses sur frais réels'!D185)</f>
        <v/>
      </c>
      <c r="E185" s="347" t="str">
        <f>IF('Dépenses sur frais réels'!E185="","",'Dépenses sur frais réels'!E185)</f>
        <v/>
      </c>
      <c r="F185" s="347" t="str">
        <f>IF('Dépenses sur frais réels'!F185="","",'Dépenses sur frais réels'!F185)</f>
        <v/>
      </c>
      <c r="G185" s="348" t="str">
        <f>IF('Dépenses sur frais réels'!G185="","",'Dépenses sur frais réels'!G185)</f>
        <v/>
      </c>
      <c r="H185" s="348" t="str">
        <f>IF('Dépenses sur frais réels'!H185="","",'Dépenses sur frais réels'!H185)</f>
        <v/>
      </c>
      <c r="I185" s="349" t="str">
        <f>IF('Dépenses sur frais réels'!I185="","",'Dépenses sur frais réels'!I185)</f>
        <v/>
      </c>
      <c r="J185" s="290"/>
      <c r="K185" s="292" t="str">
        <f t="shared" si="8"/>
        <v/>
      </c>
      <c r="L185" s="292" t="str">
        <f t="shared" si="9"/>
        <v/>
      </c>
      <c r="M185" s="28"/>
      <c r="N185" s="139"/>
      <c r="O185" s="141"/>
      <c r="P185" s="356" t="str">
        <f>IF(F185="", "", IF(E185="Billets de train", "", IF(E185="", "", VLOOKUP(F185,Listes!$G$37:$H$39, 2, FALSE))))</f>
        <v/>
      </c>
      <c r="Q185" s="152" t="str">
        <f t="shared" si="10"/>
        <v/>
      </c>
      <c r="R185" s="338" t="str">
        <f>IF(AND(OR(J185="KO",M185&lt;&gt;""),OR(J185="",K185="",L185="")),Listes!$A$74,IF(AND(M185="",J185&lt;&gt;""),Listes!$A$75,IF(AND(I185&lt;M185,O185=""),Listes!$A$76,IF(AND(L185&lt;K185,O185=""),Listes!$A$77,IF(AND(M185&lt;I185,N185=""),Listes!$A$78,IF(AND(S185="",OR(J185&lt;&gt;"",K185&lt;&gt;"",L185&lt;&gt;"")),Listes!$A$79,""))))))</f>
        <v/>
      </c>
      <c r="S185" s="44"/>
      <c r="T185" s="9">
        <f t="shared" si="11"/>
        <v>0</v>
      </c>
    </row>
    <row r="186" spans="1:20" ht="20.100000000000001" customHeight="1" x14ac:dyDescent="0.25">
      <c r="A186" s="133">
        <v>180</v>
      </c>
      <c r="B186" s="347" t="str">
        <f>IF('Dépenses sur frais réels'!B186="","",'Dépenses sur frais réels'!B186)</f>
        <v/>
      </c>
      <c r="C186" s="347" t="str">
        <f>IF('Dépenses sur frais réels'!C186="","",'Dépenses sur frais réels'!C186)</f>
        <v/>
      </c>
      <c r="D186" s="347" t="str">
        <f>IF('Dépenses sur frais réels'!D186="","",'Dépenses sur frais réels'!D186)</f>
        <v/>
      </c>
      <c r="E186" s="347" t="str">
        <f>IF('Dépenses sur frais réels'!E186="","",'Dépenses sur frais réels'!E186)</f>
        <v/>
      </c>
      <c r="F186" s="347" t="str">
        <f>IF('Dépenses sur frais réels'!F186="","",'Dépenses sur frais réels'!F186)</f>
        <v/>
      </c>
      <c r="G186" s="348" t="str">
        <f>IF('Dépenses sur frais réels'!G186="","",'Dépenses sur frais réels'!G186)</f>
        <v/>
      </c>
      <c r="H186" s="348" t="str">
        <f>IF('Dépenses sur frais réels'!H186="","",'Dépenses sur frais réels'!H186)</f>
        <v/>
      </c>
      <c r="I186" s="349" t="str">
        <f>IF('Dépenses sur frais réels'!I186="","",'Dépenses sur frais réels'!I186)</f>
        <v/>
      </c>
      <c r="J186" s="290"/>
      <c r="K186" s="292" t="str">
        <f t="shared" si="8"/>
        <v/>
      </c>
      <c r="L186" s="292" t="str">
        <f t="shared" si="9"/>
        <v/>
      </c>
      <c r="M186" s="28"/>
      <c r="N186" s="139"/>
      <c r="O186" s="141"/>
      <c r="P186" s="356" t="str">
        <f>IF(F186="", "", IF(E186="Billets de train", "", IF(E186="", "", VLOOKUP(F186,Listes!$G$37:$H$39, 2, FALSE))))</f>
        <v/>
      </c>
      <c r="Q186" s="152" t="str">
        <f t="shared" si="10"/>
        <v/>
      </c>
      <c r="R186" s="338" t="str">
        <f>IF(AND(OR(J186="KO",M186&lt;&gt;""),OR(J186="",K186="",L186="")),Listes!$A$74,IF(AND(M186="",J186&lt;&gt;""),Listes!$A$75,IF(AND(I186&lt;M186,O186=""),Listes!$A$76,IF(AND(L186&lt;K186,O186=""),Listes!$A$77,IF(AND(M186&lt;I186,N186=""),Listes!$A$78,IF(AND(S186="",OR(J186&lt;&gt;"",K186&lt;&gt;"",L186&lt;&gt;"")),Listes!$A$79,""))))))</f>
        <v/>
      </c>
      <c r="S186" s="44"/>
      <c r="T186" s="9">
        <f t="shared" si="11"/>
        <v>0</v>
      </c>
    </row>
    <row r="187" spans="1:20" ht="20.100000000000001" customHeight="1" x14ac:dyDescent="0.25">
      <c r="A187" s="133">
        <v>181</v>
      </c>
      <c r="B187" s="347" t="str">
        <f>IF('Dépenses sur frais réels'!B187="","",'Dépenses sur frais réels'!B187)</f>
        <v/>
      </c>
      <c r="C187" s="347" t="str">
        <f>IF('Dépenses sur frais réels'!C187="","",'Dépenses sur frais réels'!C187)</f>
        <v/>
      </c>
      <c r="D187" s="347" t="str">
        <f>IF('Dépenses sur frais réels'!D187="","",'Dépenses sur frais réels'!D187)</f>
        <v/>
      </c>
      <c r="E187" s="347" t="str">
        <f>IF('Dépenses sur frais réels'!E187="","",'Dépenses sur frais réels'!E187)</f>
        <v/>
      </c>
      <c r="F187" s="347" t="str">
        <f>IF('Dépenses sur frais réels'!F187="","",'Dépenses sur frais réels'!F187)</f>
        <v/>
      </c>
      <c r="G187" s="348" t="str">
        <f>IF('Dépenses sur frais réels'!G187="","",'Dépenses sur frais réels'!G187)</f>
        <v/>
      </c>
      <c r="H187" s="348" t="str">
        <f>IF('Dépenses sur frais réels'!H187="","",'Dépenses sur frais réels'!H187)</f>
        <v/>
      </c>
      <c r="I187" s="349" t="str">
        <f>IF('Dépenses sur frais réels'!I187="","",'Dépenses sur frais réels'!I187)</f>
        <v/>
      </c>
      <c r="J187" s="290"/>
      <c r="K187" s="292" t="str">
        <f t="shared" si="8"/>
        <v/>
      </c>
      <c r="L187" s="292" t="str">
        <f t="shared" si="9"/>
        <v/>
      </c>
      <c r="M187" s="28"/>
      <c r="N187" s="139"/>
      <c r="O187" s="141"/>
      <c r="P187" s="356" t="str">
        <f>IF(F187="", "", IF(E187="Billets de train", "", IF(E187="", "", VLOOKUP(F187,Listes!$G$37:$H$39, 2, FALSE))))</f>
        <v/>
      </c>
      <c r="Q187" s="152" t="str">
        <f t="shared" si="10"/>
        <v/>
      </c>
      <c r="R187" s="338" t="str">
        <f>IF(AND(OR(J187="KO",M187&lt;&gt;""),OR(J187="",K187="",L187="")),Listes!$A$74,IF(AND(M187="",J187&lt;&gt;""),Listes!$A$75,IF(AND(I187&lt;M187,O187=""),Listes!$A$76,IF(AND(L187&lt;K187,O187=""),Listes!$A$77,IF(AND(M187&lt;I187,N187=""),Listes!$A$78,IF(AND(S187="",OR(J187&lt;&gt;"",K187&lt;&gt;"",L187&lt;&gt;"")),Listes!$A$79,""))))))</f>
        <v/>
      </c>
      <c r="S187" s="44"/>
      <c r="T187" s="9">
        <f t="shared" si="11"/>
        <v>0</v>
      </c>
    </row>
    <row r="188" spans="1:20" ht="20.100000000000001" customHeight="1" x14ac:dyDescent="0.25">
      <c r="A188" s="133">
        <v>182</v>
      </c>
      <c r="B188" s="347" t="str">
        <f>IF('Dépenses sur frais réels'!B188="","",'Dépenses sur frais réels'!B188)</f>
        <v/>
      </c>
      <c r="C188" s="347" t="str">
        <f>IF('Dépenses sur frais réels'!C188="","",'Dépenses sur frais réels'!C188)</f>
        <v/>
      </c>
      <c r="D188" s="347" t="str">
        <f>IF('Dépenses sur frais réels'!D188="","",'Dépenses sur frais réels'!D188)</f>
        <v/>
      </c>
      <c r="E188" s="347" t="str">
        <f>IF('Dépenses sur frais réels'!E188="","",'Dépenses sur frais réels'!E188)</f>
        <v/>
      </c>
      <c r="F188" s="347" t="str">
        <f>IF('Dépenses sur frais réels'!F188="","",'Dépenses sur frais réels'!F188)</f>
        <v/>
      </c>
      <c r="G188" s="348" t="str">
        <f>IF('Dépenses sur frais réels'!G188="","",'Dépenses sur frais réels'!G188)</f>
        <v/>
      </c>
      <c r="H188" s="348" t="str">
        <f>IF('Dépenses sur frais réels'!H188="","",'Dépenses sur frais réels'!H188)</f>
        <v/>
      </c>
      <c r="I188" s="349" t="str">
        <f>IF('Dépenses sur frais réels'!I188="","",'Dépenses sur frais réels'!I188)</f>
        <v/>
      </c>
      <c r="J188" s="290"/>
      <c r="K188" s="292" t="str">
        <f t="shared" si="8"/>
        <v/>
      </c>
      <c r="L188" s="292" t="str">
        <f t="shared" si="9"/>
        <v/>
      </c>
      <c r="M188" s="28"/>
      <c r="N188" s="139"/>
      <c r="O188" s="141"/>
      <c r="P188" s="356" t="str">
        <f>IF(F188="", "", IF(E188="Billets de train", "", IF(E188="", "", VLOOKUP(F188,Listes!$G$37:$H$39, 2, FALSE))))</f>
        <v/>
      </c>
      <c r="Q188" s="152" t="str">
        <f t="shared" si="10"/>
        <v/>
      </c>
      <c r="R188" s="338" t="str">
        <f>IF(AND(OR(J188="KO",M188&lt;&gt;""),OR(J188="",K188="",L188="")),Listes!$A$74,IF(AND(M188="",J188&lt;&gt;""),Listes!$A$75,IF(AND(I188&lt;M188,O188=""),Listes!$A$76,IF(AND(L188&lt;K188,O188=""),Listes!$A$77,IF(AND(M188&lt;I188,N188=""),Listes!$A$78,IF(AND(S188="",OR(J188&lt;&gt;"",K188&lt;&gt;"",L188&lt;&gt;"")),Listes!$A$79,""))))))</f>
        <v/>
      </c>
      <c r="S188" s="44"/>
      <c r="T188" s="9">
        <f t="shared" si="11"/>
        <v>0</v>
      </c>
    </row>
    <row r="189" spans="1:20" ht="20.100000000000001" customHeight="1" x14ac:dyDescent="0.25">
      <c r="A189" s="133">
        <v>183</v>
      </c>
      <c r="B189" s="347" t="str">
        <f>IF('Dépenses sur frais réels'!B189="","",'Dépenses sur frais réels'!B189)</f>
        <v/>
      </c>
      <c r="C189" s="347" t="str">
        <f>IF('Dépenses sur frais réels'!C189="","",'Dépenses sur frais réels'!C189)</f>
        <v/>
      </c>
      <c r="D189" s="347" t="str">
        <f>IF('Dépenses sur frais réels'!D189="","",'Dépenses sur frais réels'!D189)</f>
        <v/>
      </c>
      <c r="E189" s="347" t="str">
        <f>IF('Dépenses sur frais réels'!E189="","",'Dépenses sur frais réels'!E189)</f>
        <v/>
      </c>
      <c r="F189" s="347" t="str">
        <f>IF('Dépenses sur frais réels'!F189="","",'Dépenses sur frais réels'!F189)</f>
        <v/>
      </c>
      <c r="G189" s="348" t="str">
        <f>IF('Dépenses sur frais réels'!G189="","",'Dépenses sur frais réels'!G189)</f>
        <v/>
      </c>
      <c r="H189" s="348" t="str">
        <f>IF('Dépenses sur frais réels'!H189="","",'Dépenses sur frais réels'!H189)</f>
        <v/>
      </c>
      <c r="I189" s="349" t="str">
        <f>IF('Dépenses sur frais réels'!I189="","",'Dépenses sur frais réels'!I189)</f>
        <v/>
      </c>
      <c r="J189" s="290"/>
      <c r="K189" s="292" t="str">
        <f t="shared" si="8"/>
        <v/>
      </c>
      <c r="L189" s="292" t="str">
        <f t="shared" si="9"/>
        <v/>
      </c>
      <c r="M189" s="28"/>
      <c r="N189" s="139"/>
      <c r="O189" s="141"/>
      <c r="P189" s="356" t="str">
        <f>IF(F189="", "", IF(E189="Billets de train", "", IF(E189="", "", VLOOKUP(F189,Listes!$G$37:$H$39, 2, FALSE))))</f>
        <v/>
      </c>
      <c r="Q189" s="152" t="str">
        <f t="shared" si="10"/>
        <v/>
      </c>
      <c r="R189" s="338" t="str">
        <f>IF(AND(OR(J189="KO",M189&lt;&gt;""),OR(J189="",K189="",L189="")),Listes!$A$74,IF(AND(M189="",J189&lt;&gt;""),Listes!$A$75,IF(AND(I189&lt;M189,O189=""),Listes!$A$76,IF(AND(L189&lt;K189,O189=""),Listes!$A$77,IF(AND(M189&lt;I189,N189=""),Listes!$A$78,IF(AND(S189="",OR(J189&lt;&gt;"",K189&lt;&gt;"",L189&lt;&gt;"")),Listes!$A$79,""))))))</f>
        <v/>
      </c>
      <c r="S189" s="44"/>
      <c r="T189" s="9">
        <f t="shared" si="11"/>
        <v>0</v>
      </c>
    </row>
    <row r="190" spans="1:20" ht="20.100000000000001" customHeight="1" x14ac:dyDescent="0.25">
      <c r="A190" s="133">
        <v>184</v>
      </c>
      <c r="B190" s="347" t="str">
        <f>IF('Dépenses sur frais réels'!B190="","",'Dépenses sur frais réels'!B190)</f>
        <v/>
      </c>
      <c r="C190" s="347" t="str">
        <f>IF('Dépenses sur frais réels'!C190="","",'Dépenses sur frais réels'!C190)</f>
        <v/>
      </c>
      <c r="D190" s="347" t="str">
        <f>IF('Dépenses sur frais réels'!D190="","",'Dépenses sur frais réels'!D190)</f>
        <v/>
      </c>
      <c r="E190" s="347" t="str">
        <f>IF('Dépenses sur frais réels'!E190="","",'Dépenses sur frais réels'!E190)</f>
        <v/>
      </c>
      <c r="F190" s="347" t="str">
        <f>IF('Dépenses sur frais réels'!F190="","",'Dépenses sur frais réels'!F190)</f>
        <v/>
      </c>
      <c r="G190" s="348" t="str">
        <f>IF('Dépenses sur frais réels'!G190="","",'Dépenses sur frais réels'!G190)</f>
        <v/>
      </c>
      <c r="H190" s="348" t="str">
        <f>IF('Dépenses sur frais réels'!H190="","",'Dépenses sur frais réels'!H190)</f>
        <v/>
      </c>
      <c r="I190" s="349" t="str">
        <f>IF('Dépenses sur frais réels'!I190="","",'Dépenses sur frais réels'!I190)</f>
        <v/>
      </c>
      <c r="J190" s="290"/>
      <c r="K190" s="292" t="str">
        <f t="shared" si="8"/>
        <v/>
      </c>
      <c r="L190" s="292" t="str">
        <f t="shared" si="9"/>
        <v/>
      </c>
      <c r="M190" s="28"/>
      <c r="N190" s="139"/>
      <c r="O190" s="141"/>
      <c r="P190" s="356" t="str">
        <f>IF(F190="", "", IF(E190="Billets de train", "", IF(E190="", "", VLOOKUP(F190,Listes!$G$37:$H$39, 2, FALSE))))</f>
        <v/>
      </c>
      <c r="Q190" s="152" t="str">
        <f t="shared" si="10"/>
        <v/>
      </c>
      <c r="R190" s="338" t="str">
        <f>IF(AND(OR(J190="KO",M190&lt;&gt;""),OR(J190="",K190="",L190="")),Listes!$A$74,IF(AND(M190="",J190&lt;&gt;""),Listes!$A$75,IF(AND(I190&lt;M190,O190=""),Listes!$A$76,IF(AND(L190&lt;K190,O190=""),Listes!$A$77,IF(AND(M190&lt;I190,N190=""),Listes!$A$78,IF(AND(S190="",OR(J190&lt;&gt;"",K190&lt;&gt;"",L190&lt;&gt;"")),Listes!$A$79,""))))))</f>
        <v/>
      </c>
      <c r="S190" s="44"/>
      <c r="T190" s="9">
        <f t="shared" si="11"/>
        <v>0</v>
      </c>
    </row>
    <row r="191" spans="1:20" ht="20.100000000000001" customHeight="1" x14ac:dyDescent="0.25">
      <c r="A191" s="133">
        <v>185</v>
      </c>
      <c r="B191" s="347" t="str">
        <f>IF('Dépenses sur frais réels'!B191="","",'Dépenses sur frais réels'!B191)</f>
        <v/>
      </c>
      <c r="C191" s="347" t="str">
        <f>IF('Dépenses sur frais réels'!C191="","",'Dépenses sur frais réels'!C191)</f>
        <v/>
      </c>
      <c r="D191" s="347" t="str">
        <f>IF('Dépenses sur frais réels'!D191="","",'Dépenses sur frais réels'!D191)</f>
        <v/>
      </c>
      <c r="E191" s="347" t="str">
        <f>IF('Dépenses sur frais réels'!E191="","",'Dépenses sur frais réels'!E191)</f>
        <v/>
      </c>
      <c r="F191" s="347" t="str">
        <f>IF('Dépenses sur frais réels'!F191="","",'Dépenses sur frais réels'!F191)</f>
        <v/>
      </c>
      <c r="G191" s="348" t="str">
        <f>IF('Dépenses sur frais réels'!G191="","",'Dépenses sur frais réels'!G191)</f>
        <v/>
      </c>
      <c r="H191" s="348" t="str">
        <f>IF('Dépenses sur frais réels'!H191="","",'Dépenses sur frais réels'!H191)</f>
        <v/>
      </c>
      <c r="I191" s="349" t="str">
        <f>IF('Dépenses sur frais réels'!I191="","",'Dépenses sur frais réels'!I191)</f>
        <v/>
      </c>
      <c r="J191" s="290"/>
      <c r="K191" s="292" t="str">
        <f t="shared" si="8"/>
        <v/>
      </c>
      <c r="L191" s="292" t="str">
        <f t="shared" si="9"/>
        <v/>
      </c>
      <c r="M191" s="28"/>
      <c r="N191" s="139"/>
      <c r="O191" s="141"/>
      <c r="P191" s="356" t="str">
        <f>IF(F191="", "", IF(E191="Billets de train", "", IF(E191="", "", VLOOKUP(F191,Listes!$G$37:$H$39, 2, FALSE))))</f>
        <v/>
      </c>
      <c r="Q191" s="152" t="str">
        <f t="shared" si="10"/>
        <v/>
      </c>
      <c r="R191" s="338" t="str">
        <f>IF(AND(OR(J191="KO",M191&lt;&gt;""),OR(J191="",K191="",L191="")),Listes!$A$74,IF(AND(M191="",J191&lt;&gt;""),Listes!$A$75,IF(AND(I191&lt;M191,O191=""),Listes!$A$76,IF(AND(L191&lt;K191,O191=""),Listes!$A$77,IF(AND(M191&lt;I191,N191=""),Listes!$A$78,IF(AND(S191="",OR(J191&lt;&gt;"",K191&lt;&gt;"",L191&lt;&gt;"")),Listes!$A$79,""))))))</f>
        <v/>
      </c>
      <c r="S191" s="44"/>
      <c r="T191" s="9">
        <f t="shared" si="11"/>
        <v>0</v>
      </c>
    </row>
    <row r="192" spans="1:20" ht="20.100000000000001" customHeight="1" x14ac:dyDescent="0.25">
      <c r="A192" s="133">
        <v>186</v>
      </c>
      <c r="B192" s="347" t="str">
        <f>IF('Dépenses sur frais réels'!B192="","",'Dépenses sur frais réels'!B192)</f>
        <v/>
      </c>
      <c r="C192" s="347" t="str">
        <f>IF('Dépenses sur frais réels'!C192="","",'Dépenses sur frais réels'!C192)</f>
        <v/>
      </c>
      <c r="D192" s="347" t="str">
        <f>IF('Dépenses sur frais réels'!D192="","",'Dépenses sur frais réels'!D192)</f>
        <v/>
      </c>
      <c r="E192" s="347" t="str">
        <f>IF('Dépenses sur frais réels'!E192="","",'Dépenses sur frais réels'!E192)</f>
        <v/>
      </c>
      <c r="F192" s="347" t="str">
        <f>IF('Dépenses sur frais réels'!F192="","",'Dépenses sur frais réels'!F192)</f>
        <v/>
      </c>
      <c r="G192" s="348" t="str">
        <f>IF('Dépenses sur frais réels'!G192="","",'Dépenses sur frais réels'!G192)</f>
        <v/>
      </c>
      <c r="H192" s="348" t="str">
        <f>IF('Dépenses sur frais réels'!H192="","",'Dépenses sur frais réels'!H192)</f>
        <v/>
      </c>
      <c r="I192" s="349" t="str">
        <f>IF('Dépenses sur frais réels'!I192="","",'Dépenses sur frais réels'!I192)</f>
        <v/>
      </c>
      <c r="J192" s="290"/>
      <c r="K192" s="292" t="str">
        <f t="shared" si="8"/>
        <v/>
      </c>
      <c r="L192" s="292" t="str">
        <f t="shared" si="9"/>
        <v/>
      </c>
      <c r="M192" s="28"/>
      <c r="N192" s="139"/>
      <c r="O192" s="141"/>
      <c r="P192" s="356" t="str">
        <f>IF(F192="", "", IF(E192="Billets de train", "", IF(E192="", "", VLOOKUP(F192,Listes!$G$37:$H$39, 2, FALSE))))</f>
        <v/>
      </c>
      <c r="Q192" s="152" t="str">
        <f t="shared" si="10"/>
        <v/>
      </c>
      <c r="R192" s="338" t="str">
        <f>IF(AND(OR(J192="KO",M192&lt;&gt;""),OR(J192="",K192="",L192="")),Listes!$A$74,IF(AND(M192="",J192&lt;&gt;""),Listes!$A$75,IF(AND(I192&lt;M192,O192=""),Listes!$A$76,IF(AND(L192&lt;K192,O192=""),Listes!$A$77,IF(AND(M192&lt;I192,N192=""),Listes!$A$78,IF(AND(S192="",OR(J192&lt;&gt;"",K192&lt;&gt;"",L192&lt;&gt;"")),Listes!$A$79,""))))))</f>
        <v/>
      </c>
      <c r="S192" s="44"/>
      <c r="T192" s="9">
        <f t="shared" si="11"/>
        <v>0</v>
      </c>
    </row>
    <row r="193" spans="1:20" ht="20.100000000000001" customHeight="1" x14ac:dyDescent="0.25">
      <c r="A193" s="133">
        <v>187</v>
      </c>
      <c r="B193" s="347" t="str">
        <f>IF('Dépenses sur frais réels'!B193="","",'Dépenses sur frais réels'!B193)</f>
        <v/>
      </c>
      <c r="C193" s="347" t="str">
        <f>IF('Dépenses sur frais réels'!C193="","",'Dépenses sur frais réels'!C193)</f>
        <v/>
      </c>
      <c r="D193" s="347" t="str">
        <f>IF('Dépenses sur frais réels'!D193="","",'Dépenses sur frais réels'!D193)</f>
        <v/>
      </c>
      <c r="E193" s="347" t="str">
        <f>IF('Dépenses sur frais réels'!E193="","",'Dépenses sur frais réels'!E193)</f>
        <v/>
      </c>
      <c r="F193" s="347" t="str">
        <f>IF('Dépenses sur frais réels'!F193="","",'Dépenses sur frais réels'!F193)</f>
        <v/>
      </c>
      <c r="G193" s="348" t="str">
        <f>IF('Dépenses sur frais réels'!G193="","",'Dépenses sur frais réels'!G193)</f>
        <v/>
      </c>
      <c r="H193" s="348" t="str">
        <f>IF('Dépenses sur frais réels'!H193="","",'Dépenses sur frais réels'!H193)</f>
        <v/>
      </c>
      <c r="I193" s="349" t="str">
        <f>IF('Dépenses sur frais réels'!I193="","",'Dépenses sur frais réels'!I193)</f>
        <v/>
      </c>
      <c r="J193" s="290"/>
      <c r="K193" s="292" t="str">
        <f t="shared" si="8"/>
        <v/>
      </c>
      <c r="L193" s="292" t="str">
        <f t="shared" si="9"/>
        <v/>
      </c>
      <c r="M193" s="28"/>
      <c r="N193" s="139"/>
      <c r="O193" s="141"/>
      <c r="P193" s="356" t="str">
        <f>IF(F193="", "", IF(E193="Billets de train", "", IF(E193="", "", VLOOKUP(F193,Listes!$G$37:$H$39, 2, FALSE))))</f>
        <v/>
      </c>
      <c r="Q193" s="152" t="str">
        <f t="shared" si="10"/>
        <v/>
      </c>
      <c r="R193" s="338" t="str">
        <f>IF(AND(OR(J193="KO",M193&lt;&gt;""),OR(J193="",K193="",L193="")),Listes!$A$74,IF(AND(M193="",J193&lt;&gt;""),Listes!$A$75,IF(AND(I193&lt;M193,O193=""),Listes!$A$76,IF(AND(L193&lt;K193,O193=""),Listes!$A$77,IF(AND(M193&lt;I193,N193=""),Listes!$A$78,IF(AND(S193="",OR(J193&lt;&gt;"",K193&lt;&gt;"",L193&lt;&gt;"")),Listes!$A$79,""))))))</f>
        <v/>
      </c>
      <c r="S193" s="44"/>
      <c r="T193" s="9">
        <f t="shared" si="11"/>
        <v>0</v>
      </c>
    </row>
    <row r="194" spans="1:20" ht="20.100000000000001" customHeight="1" x14ac:dyDescent="0.25">
      <c r="A194" s="133">
        <v>188</v>
      </c>
      <c r="B194" s="347" t="str">
        <f>IF('Dépenses sur frais réels'!B194="","",'Dépenses sur frais réels'!B194)</f>
        <v/>
      </c>
      <c r="C194" s="347" t="str">
        <f>IF('Dépenses sur frais réels'!C194="","",'Dépenses sur frais réels'!C194)</f>
        <v/>
      </c>
      <c r="D194" s="347" t="str">
        <f>IF('Dépenses sur frais réels'!D194="","",'Dépenses sur frais réels'!D194)</f>
        <v/>
      </c>
      <c r="E194" s="347" t="str">
        <f>IF('Dépenses sur frais réels'!E194="","",'Dépenses sur frais réels'!E194)</f>
        <v/>
      </c>
      <c r="F194" s="347" t="str">
        <f>IF('Dépenses sur frais réels'!F194="","",'Dépenses sur frais réels'!F194)</f>
        <v/>
      </c>
      <c r="G194" s="348" t="str">
        <f>IF('Dépenses sur frais réels'!G194="","",'Dépenses sur frais réels'!G194)</f>
        <v/>
      </c>
      <c r="H194" s="348" t="str">
        <f>IF('Dépenses sur frais réels'!H194="","",'Dépenses sur frais réels'!H194)</f>
        <v/>
      </c>
      <c r="I194" s="349" t="str">
        <f>IF('Dépenses sur frais réels'!I194="","",'Dépenses sur frais réels'!I194)</f>
        <v/>
      </c>
      <c r="J194" s="290"/>
      <c r="K194" s="292" t="str">
        <f t="shared" si="8"/>
        <v/>
      </c>
      <c r="L194" s="292" t="str">
        <f t="shared" si="9"/>
        <v/>
      </c>
      <c r="M194" s="28"/>
      <c r="N194" s="139"/>
      <c r="O194" s="141"/>
      <c r="P194" s="356" t="str">
        <f>IF(F194="", "", IF(E194="Billets de train", "", IF(E194="", "", VLOOKUP(F194,Listes!$G$37:$H$39, 2, FALSE))))</f>
        <v/>
      </c>
      <c r="Q194" s="152" t="str">
        <f t="shared" si="10"/>
        <v/>
      </c>
      <c r="R194" s="338" t="str">
        <f>IF(AND(OR(J194="KO",M194&lt;&gt;""),OR(J194="",K194="",L194="")),Listes!$A$74,IF(AND(M194="",J194&lt;&gt;""),Listes!$A$75,IF(AND(I194&lt;M194,O194=""),Listes!$A$76,IF(AND(L194&lt;K194,O194=""),Listes!$A$77,IF(AND(M194&lt;I194,N194=""),Listes!$A$78,IF(AND(S194="",OR(J194&lt;&gt;"",K194&lt;&gt;"",L194&lt;&gt;"")),Listes!$A$79,""))))))</f>
        <v/>
      </c>
      <c r="S194" s="44"/>
      <c r="T194" s="9">
        <f t="shared" si="11"/>
        <v>0</v>
      </c>
    </row>
    <row r="195" spans="1:20" ht="20.100000000000001" customHeight="1" x14ac:dyDescent="0.25">
      <c r="A195" s="133">
        <v>189</v>
      </c>
      <c r="B195" s="347" t="str">
        <f>IF('Dépenses sur frais réels'!B195="","",'Dépenses sur frais réels'!B195)</f>
        <v/>
      </c>
      <c r="C195" s="347" t="str">
        <f>IF('Dépenses sur frais réels'!C195="","",'Dépenses sur frais réels'!C195)</f>
        <v/>
      </c>
      <c r="D195" s="347" t="str">
        <f>IF('Dépenses sur frais réels'!D195="","",'Dépenses sur frais réels'!D195)</f>
        <v/>
      </c>
      <c r="E195" s="347" t="str">
        <f>IF('Dépenses sur frais réels'!E195="","",'Dépenses sur frais réels'!E195)</f>
        <v/>
      </c>
      <c r="F195" s="347" t="str">
        <f>IF('Dépenses sur frais réels'!F195="","",'Dépenses sur frais réels'!F195)</f>
        <v/>
      </c>
      <c r="G195" s="348" t="str">
        <f>IF('Dépenses sur frais réels'!G195="","",'Dépenses sur frais réels'!G195)</f>
        <v/>
      </c>
      <c r="H195" s="348" t="str">
        <f>IF('Dépenses sur frais réels'!H195="","",'Dépenses sur frais réels'!H195)</f>
        <v/>
      </c>
      <c r="I195" s="349" t="str">
        <f>IF('Dépenses sur frais réels'!I195="","",'Dépenses sur frais réels'!I195)</f>
        <v/>
      </c>
      <c r="J195" s="290"/>
      <c r="K195" s="292" t="str">
        <f t="shared" si="8"/>
        <v/>
      </c>
      <c r="L195" s="292" t="str">
        <f t="shared" si="9"/>
        <v/>
      </c>
      <c r="M195" s="28"/>
      <c r="N195" s="139"/>
      <c r="O195" s="141"/>
      <c r="P195" s="356" t="str">
        <f>IF(F195="", "", IF(E195="Billets de train", "", IF(E195="", "", VLOOKUP(F195,Listes!$G$37:$H$39, 2, FALSE))))</f>
        <v/>
      </c>
      <c r="Q195" s="152" t="str">
        <f t="shared" si="10"/>
        <v/>
      </c>
      <c r="R195" s="338" t="str">
        <f>IF(AND(OR(J195="KO",M195&lt;&gt;""),OR(J195="",K195="",L195="")),Listes!$A$74,IF(AND(M195="",J195&lt;&gt;""),Listes!$A$75,IF(AND(I195&lt;M195,O195=""),Listes!$A$76,IF(AND(L195&lt;K195,O195=""),Listes!$A$77,IF(AND(M195&lt;I195,N195=""),Listes!$A$78,IF(AND(S195="",OR(J195&lt;&gt;"",K195&lt;&gt;"",L195&lt;&gt;"")),Listes!$A$79,""))))))</f>
        <v/>
      </c>
      <c r="S195" s="44"/>
      <c r="T195" s="9">
        <f t="shared" si="11"/>
        <v>0</v>
      </c>
    </row>
    <row r="196" spans="1:20" ht="20.100000000000001" customHeight="1" x14ac:dyDescent="0.25">
      <c r="A196" s="133">
        <v>190</v>
      </c>
      <c r="B196" s="347" t="str">
        <f>IF('Dépenses sur frais réels'!B196="","",'Dépenses sur frais réels'!B196)</f>
        <v/>
      </c>
      <c r="C196" s="347" t="str">
        <f>IF('Dépenses sur frais réels'!C196="","",'Dépenses sur frais réels'!C196)</f>
        <v/>
      </c>
      <c r="D196" s="347" t="str">
        <f>IF('Dépenses sur frais réels'!D196="","",'Dépenses sur frais réels'!D196)</f>
        <v/>
      </c>
      <c r="E196" s="347" t="str">
        <f>IF('Dépenses sur frais réels'!E196="","",'Dépenses sur frais réels'!E196)</f>
        <v/>
      </c>
      <c r="F196" s="347" t="str">
        <f>IF('Dépenses sur frais réels'!F196="","",'Dépenses sur frais réels'!F196)</f>
        <v/>
      </c>
      <c r="G196" s="348" t="str">
        <f>IF('Dépenses sur frais réels'!G196="","",'Dépenses sur frais réels'!G196)</f>
        <v/>
      </c>
      <c r="H196" s="348" t="str">
        <f>IF('Dépenses sur frais réels'!H196="","",'Dépenses sur frais réels'!H196)</f>
        <v/>
      </c>
      <c r="I196" s="349" t="str">
        <f>IF('Dépenses sur frais réels'!I196="","",'Dépenses sur frais réels'!I196)</f>
        <v/>
      </c>
      <c r="J196" s="290"/>
      <c r="K196" s="292" t="str">
        <f t="shared" si="8"/>
        <v/>
      </c>
      <c r="L196" s="292" t="str">
        <f t="shared" si="9"/>
        <v/>
      </c>
      <c r="M196" s="28"/>
      <c r="N196" s="139"/>
      <c r="O196" s="141"/>
      <c r="P196" s="356" t="str">
        <f>IF(F196="", "", IF(E196="Billets de train", "", IF(E196="", "", VLOOKUP(F196,Listes!$G$37:$H$39, 2, FALSE))))</f>
        <v/>
      </c>
      <c r="Q196" s="152" t="str">
        <f t="shared" si="10"/>
        <v/>
      </c>
      <c r="R196" s="338" t="str">
        <f>IF(AND(OR(J196="KO",M196&lt;&gt;""),OR(J196="",K196="",L196="")),Listes!$A$74,IF(AND(M196="",J196&lt;&gt;""),Listes!$A$75,IF(AND(I196&lt;M196,O196=""),Listes!$A$76,IF(AND(L196&lt;K196,O196=""),Listes!$A$77,IF(AND(M196&lt;I196,N196=""),Listes!$A$78,IF(AND(S196="",OR(J196&lt;&gt;"",K196&lt;&gt;"",L196&lt;&gt;"")),Listes!$A$79,""))))))</f>
        <v/>
      </c>
      <c r="S196" s="44"/>
      <c r="T196" s="9">
        <f t="shared" si="11"/>
        <v>0</v>
      </c>
    </row>
    <row r="197" spans="1:20" ht="20.100000000000001" customHeight="1" x14ac:dyDescent="0.25">
      <c r="A197" s="133">
        <v>191</v>
      </c>
      <c r="B197" s="347" t="str">
        <f>IF('Dépenses sur frais réels'!B197="","",'Dépenses sur frais réels'!B197)</f>
        <v/>
      </c>
      <c r="C197" s="347" t="str">
        <f>IF('Dépenses sur frais réels'!C197="","",'Dépenses sur frais réels'!C197)</f>
        <v/>
      </c>
      <c r="D197" s="347" t="str">
        <f>IF('Dépenses sur frais réels'!D197="","",'Dépenses sur frais réels'!D197)</f>
        <v/>
      </c>
      <c r="E197" s="347" t="str">
        <f>IF('Dépenses sur frais réels'!E197="","",'Dépenses sur frais réels'!E197)</f>
        <v/>
      </c>
      <c r="F197" s="347" t="str">
        <f>IF('Dépenses sur frais réels'!F197="","",'Dépenses sur frais réels'!F197)</f>
        <v/>
      </c>
      <c r="G197" s="348" t="str">
        <f>IF('Dépenses sur frais réels'!G197="","",'Dépenses sur frais réels'!G197)</f>
        <v/>
      </c>
      <c r="H197" s="348" t="str">
        <f>IF('Dépenses sur frais réels'!H197="","",'Dépenses sur frais réels'!H197)</f>
        <v/>
      </c>
      <c r="I197" s="349" t="str">
        <f>IF('Dépenses sur frais réels'!I197="","",'Dépenses sur frais réels'!I197)</f>
        <v/>
      </c>
      <c r="J197" s="290"/>
      <c r="K197" s="292" t="str">
        <f t="shared" si="8"/>
        <v/>
      </c>
      <c r="L197" s="292" t="str">
        <f t="shared" si="9"/>
        <v/>
      </c>
      <c r="M197" s="28"/>
      <c r="N197" s="139"/>
      <c r="O197" s="141"/>
      <c r="P197" s="356" t="str">
        <f>IF(F197="", "", IF(E197="Billets de train", "", IF(E197="", "", VLOOKUP(F197,Listes!$G$37:$H$39, 2, FALSE))))</f>
        <v/>
      </c>
      <c r="Q197" s="152" t="str">
        <f t="shared" si="10"/>
        <v/>
      </c>
      <c r="R197" s="338" t="str">
        <f>IF(AND(OR(J197="KO",M197&lt;&gt;""),OR(J197="",K197="",L197="")),Listes!$A$74,IF(AND(M197="",J197&lt;&gt;""),Listes!$A$75,IF(AND(I197&lt;M197,O197=""),Listes!$A$76,IF(AND(L197&lt;K197,O197=""),Listes!$A$77,IF(AND(M197&lt;I197,N197=""),Listes!$A$78,IF(AND(S197="",OR(J197&lt;&gt;"",K197&lt;&gt;"",L197&lt;&gt;"")),Listes!$A$79,""))))))</f>
        <v/>
      </c>
      <c r="S197" s="44"/>
      <c r="T197" s="9">
        <f t="shared" si="11"/>
        <v>0</v>
      </c>
    </row>
    <row r="198" spans="1:20" ht="20.100000000000001" customHeight="1" x14ac:dyDescent="0.25">
      <c r="A198" s="133">
        <v>192</v>
      </c>
      <c r="B198" s="347" t="str">
        <f>IF('Dépenses sur frais réels'!B198="","",'Dépenses sur frais réels'!B198)</f>
        <v/>
      </c>
      <c r="C198" s="347" t="str">
        <f>IF('Dépenses sur frais réels'!C198="","",'Dépenses sur frais réels'!C198)</f>
        <v/>
      </c>
      <c r="D198" s="347" t="str">
        <f>IF('Dépenses sur frais réels'!D198="","",'Dépenses sur frais réels'!D198)</f>
        <v/>
      </c>
      <c r="E198" s="347" t="str">
        <f>IF('Dépenses sur frais réels'!E198="","",'Dépenses sur frais réels'!E198)</f>
        <v/>
      </c>
      <c r="F198" s="347" t="str">
        <f>IF('Dépenses sur frais réels'!F198="","",'Dépenses sur frais réels'!F198)</f>
        <v/>
      </c>
      <c r="G198" s="348" t="str">
        <f>IF('Dépenses sur frais réels'!G198="","",'Dépenses sur frais réels'!G198)</f>
        <v/>
      </c>
      <c r="H198" s="348" t="str">
        <f>IF('Dépenses sur frais réels'!H198="","",'Dépenses sur frais réels'!H198)</f>
        <v/>
      </c>
      <c r="I198" s="349" t="str">
        <f>IF('Dépenses sur frais réels'!I198="","",'Dépenses sur frais réels'!I198)</f>
        <v/>
      </c>
      <c r="J198" s="290"/>
      <c r="K198" s="292" t="str">
        <f t="shared" si="8"/>
        <v/>
      </c>
      <c r="L198" s="292" t="str">
        <f t="shared" si="9"/>
        <v/>
      </c>
      <c r="M198" s="28"/>
      <c r="N198" s="139"/>
      <c r="O198" s="141"/>
      <c r="P198" s="356" t="str">
        <f>IF(F198="", "", IF(E198="Billets de train", "", IF(E198="", "", VLOOKUP(F198,Listes!$G$37:$H$39, 2, FALSE))))</f>
        <v/>
      </c>
      <c r="Q198" s="152" t="str">
        <f t="shared" si="10"/>
        <v/>
      </c>
      <c r="R198" s="338" t="str">
        <f>IF(AND(OR(J198="KO",M198&lt;&gt;""),OR(J198="",K198="",L198="")),Listes!$A$74,IF(AND(M198="",J198&lt;&gt;""),Listes!$A$75,IF(AND(I198&lt;M198,O198=""),Listes!$A$76,IF(AND(L198&lt;K198,O198=""),Listes!$A$77,IF(AND(M198&lt;I198,N198=""),Listes!$A$78,IF(AND(S198="",OR(J198&lt;&gt;"",K198&lt;&gt;"",L198&lt;&gt;"")),Listes!$A$79,""))))))</f>
        <v/>
      </c>
      <c r="S198" s="44"/>
      <c r="T198" s="9">
        <f t="shared" si="11"/>
        <v>0</v>
      </c>
    </row>
    <row r="199" spans="1:20" ht="20.100000000000001" customHeight="1" x14ac:dyDescent="0.25">
      <c r="A199" s="133">
        <v>193</v>
      </c>
      <c r="B199" s="347" t="str">
        <f>IF('Dépenses sur frais réels'!B199="","",'Dépenses sur frais réels'!B199)</f>
        <v/>
      </c>
      <c r="C199" s="347" t="str">
        <f>IF('Dépenses sur frais réels'!C199="","",'Dépenses sur frais réels'!C199)</f>
        <v/>
      </c>
      <c r="D199" s="347" t="str">
        <f>IF('Dépenses sur frais réels'!D199="","",'Dépenses sur frais réels'!D199)</f>
        <v/>
      </c>
      <c r="E199" s="347" t="str">
        <f>IF('Dépenses sur frais réels'!E199="","",'Dépenses sur frais réels'!E199)</f>
        <v/>
      </c>
      <c r="F199" s="347" t="str">
        <f>IF('Dépenses sur frais réels'!F199="","",'Dépenses sur frais réels'!F199)</f>
        <v/>
      </c>
      <c r="G199" s="348" t="str">
        <f>IF('Dépenses sur frais réels'!G199="","",'Dépenses sur frais réels'!G199)</f>
        <v/>
      </c>
      <c r="H199" s="348" t="str">
        <f>IF('Dépenses sur frais réels'!H199="","",'Dépenses sur frais réels'!H199)</f>
        <v/>
      </c>
      <c r="I199" s="349" t="str">
        <f>IF('Dépenses sur frais réels'!I199="","",'Dépenses sur frais réels'!I199)</f>
        <v/>
      </c>
      <c r="J199" s="290"/>
      <c r="K199" s="292" t="str">
        <f t="shared" si="8"/>
        <v/>
      </c>
      <c r="L199" s="292" t="str">
        <f t="shared" si="9"/>
        <v/>
      </c>
      <c r="M199" s="28"/>
      <c r="N199" s="139"/>
      <c r="O199" s="141"/>
      <c r="P199" s="356" t="str">
        <f>IF(F199="", "", IF(E199="Billets de train", "", IF(E199="", "", VLOOKUP(F199,Listes!$G$37:$H$39, 2, FALSE))))</f>
        <v/>
      </c>
      <c r="Q199" s="152" t="str">
        <f t="shared" si="10"/>
        <v/>
      </c>
      <c r="R199" s="338" t="str">
        <f>IF(AND(OR(J199="KO",M199&lt;&gt;""),OR(J199="",K199="",L199="")),Listes!$A$74,IF(AND(M199="",J199&lt;&gt;""),Listes!$A$75,IF(AND(I199&lt;M199,O199=""),Listes!$A$76,IF(AND(L199&lt;K199,O199=""),Listes!$A$77,IF(AND(M199&lt;I199,N199=""),Listes!$A$78,IF(AND(S199="",OR(J199&lt;&gt;"",K199&lt;&gt;"",L199&lt;&gt;"")),Listes!$A$79,""))))))</f>
        <v/>
      </c>
      <c r="S199" s="44"/>
      <c r="T199" s="9">
        <f t="shared" si="11"/>
        <v>0</v>
      </c>
    </row>
    <row r="200" spans="1:20" ht="20.100000000000001" customHeight="1" x14ac:dyDescent="0.25">
      <c r="A200" s="133">
        <v>194</v>
      </c>
      <c r="B200" s="347" t="str">
        <f>IF('Dépenses sur frais réels'!B200="","",'Dépenses sur frais réels'!B200)</f>
        <v/>
      </c>
      <c r="C200" s="347" t="str">
        <f>IF('Dépenses sur frais réels'!C200="","",'Dépenses sur frais réels'!C200)</f>
        <v/>
      </c>
      <c r="D200" s="347" t="str">
        <f>IF('Dépenses sur frais réels'!D200="","",'Dépenses sur frais réels'!D200)</f>
        <v/>
      </c>
      <c r="E200" s="347" t="str">
        <f>IF('Dépenses sur frais réels'!E200="","",'Dépenses sur frais réels'!E200)</f>
        <v/>
      </c>
      <c r="F200" s="347" t="str">
        <f>IF('Dépenses sur frais réels'!F200="","",'Dépenses sur frais réels'!F200)</f>
        <v/>
      </c>
      <c r="G200" s="348" t="str">
        <f>IF('Dépenses sur frais réels'!G200="","",'Dépenses sur frais réels'!G200)</f>
        <v/>
      </c>
      <c r="H200" s="348" t="str">
        <f>IF('Dépenses sur frais réels'!H200="","",'Dépenses sur frais réels'!H200)</f>
        <v/>
      </c>
      <c r="I200" s="349" t="str">
        <f>IF('Dépenses sur frais réels'!I200="","",'Dépenses sur frais réels'!I200)</f>
        <v/>
      </c>
      <c r="J200" s="290"/>
      <c r="K200" s="292" t="str">
        <f t="shared" ref="K200:K263" si="12">IF(J200="","",IF(J200="KO","",G200))</f>
        <v/>
      </c>
      <c r="L200" s="292" t="str">
        <f t="shared" ref="L200:L263" si="13">IF(J200="","",IF(J200="KO","",H200))</f>
        <v/>
      </c>
      <c r="M200" s="28"/>
      <c r="N200" s="139"/>
      <c r="O200" s="141"/>
      <c r="P200" s="356" t="str">
        <f>IF(F200="", "", IF(E200="Billets de train", "", IF(E200="", "", VLOOKUP(F200,Listes!$G$37:$H$39, 2, FALSE))))</f>
        <v/>
      </c>
      <c r="Q200" s="152" t="str">
        <f t="shared" ref="Q200:Q263" si="14">IF(M200="", "", MIN(M200,P200))</f>
        <v/>
      </c>
      <c r="R200" s="338" t="str">
        <f>IF(AND(OR(J200="KO",M200&lt;&gt;""),OR(J200="",K200="",L200="")),Listes!$A$74,IF(AND(M200="",J200&lt;&gt;""),Listes!$A$75,IF(AND(I200&lt;M200,O200=""),Listes!$A$76,IF(AND(L200&lt;K200,O200=""),Listes!$A$77,IF(AND(M200&lt;I200,N200=""),Listes!$A$78,IF(AND(S200="",OR(J200&lt;&gt;"",K200&lt;&gt;"",L200&lt;&gt;"")),Listes!$A$79,""))))))</f>
        <v/>
      </c>
      <c r="S200" s="44"/>
      <c r="T200" s="9">
        <f t="shared" ref="T200:T263" si="15">IF(AND(B200&lt;&gt;"",S200&lt;&gt;"Oui"),1,0)</f>
        <v>0</v>
      </c>
    </row>
    <row r="201" spans="1:20" ht="20.100000000000001" customHeight="1" x14ac:dyDescent="0.25">
      <c r="A201" s="133">
        <v>195</v>
      </c>
      <c r="B201" s="347" t="str">
        <f>IF('Dépenses sur frais réels'!B201="","",'Dépenses sur frais réels'!B201)</f>
        <v/>
      </c>
      <c r="C201" s="347" t="str">
        <f>IF('Dépenses sur frais réels'!C201="","",'Dépenses sur frais réels'!C201)</f>
        <v/>
      </c>
      <c r="D201" s="347" t="str">
        <f>IF('Dépenses sur frais réels'!D201="","",'Dépenses sur frais réels'!D201)</f>
        <v/>
      </c>
      <c r="E201" s="347" t="str">
        <f>IF('Dépenses sur frais réels'!E201="","",'Dépenses sur frais réels'!E201)</f>
        <v/>
      </c>
      <c r="F201" s="347" t="str">
        <f>IF('Dépenses sur frais réels'!F201="","",'Dépenses sur frais réels'!F201)</f>
        <v/>
      </c>
      <c r="G201" s="348" t="str">
        <f>IF('Dépenses sur frais réels'!G201="","",'Dépenses sur frais réels'!G201)</f>
        <v/>
      </c>
      <c r="H201" s="348" t="str">
        <f>IF('Dépenses sur frais réels'!H201="","",'Dépenses sur frais réels'!H201)</f>
        <v/>
      </c>
      <c r="I201" s="349" t="str">
        <f>IF('Dépenses sur frais réels'!I201="","",'Dépenses sur frais réels'!I201)</f>
        <v/>
      </c>
      <c r="J201" s="290"/>
      <c r="K201" s="292" t="str">
        <f t="shared" si="12"/>
        <v/>
      </c>
      <c r="L201" s="292" t="str">
        <f t="shared" si="13"/>
        <v/>
      </c>
      <c r="M201" s="28"/>
      <c r="N201" s="139"/>
      <c r="O201" s="141"/>
      <c r="P201" s="356" t="str">
        <f>IF(F201="", "", IF(E201="Billets de train", "", IF(E201="", "", VLOOKUP(F201,Listes!$G$37:$H$39, 2, FALSE))))</f>
        <v/>
      </c>
      <c r="Q201" s="152" t="str">
        <f t="shared" si="14"/>
        <v/>
      </c>
      <c r="R201" s="338" t="str">
        <f>IF(AND(OR(J201="KO",M201&lt;&gt;""),OR(J201="",K201="",L201="")),Listes!$A$74,IF(AND(M201="",J201&lt;&gt;""),Listes!$A$75,IF(AND(I201&lt;M201,O201=""),Listes!$A$76,IF(AND(L201&lt;K201,O201=""),Listes!$A$77,IF(AND(M201&lt;I201,N201=""),Listes!$A$78,IF(AND(S201="",OR(J201&lt;&gt;"",K201&lt;&gt;"",L201&lt;&gt;"")),Listes!$A$79,""))))))</f>
        <v/>
      </c>
      <c r="S201" s="44"/>
      <c r="T201" s="9">
        <f t="shared" si="15"/>
        <v>0</v>
      </c>
    </row>
    <row r="202" spans="1:20" ht="20.100000000000001" customHeight="1" x14ac:dyDescent="0.25">
      <c r="A202" s="133">
        <v>196</v>
      </c>
      <c r="B202" s="347" t="str">
        <f>IF('Dépenses sur frais réels'!B202="","",'Dépenses sur frais réels'!B202)</f>
        <v/>
      </c>
      <c r="C202" s="347" t="str">
        <f>IF('Dépenses sur frais réels'!C202="","",'Dépenses sur frais réels'!C202)</f>
        <v/>
      </c>
      <c r="D202" s="347" t="str">
        <f>IF('Dépenses sur frais réels'!D202="","",'Dépenses sur frais réels'!D202)</f>
        <v/>
      </c>
      <c r="E202" s="347" t="str">
        <f>IF('Dépenses sur frais réels'!E202="","",'Dépenses sur frais réels'!E202)</f>
        <v/>
      </c>
      <c r="F202" s="347" t="str">
        <f>IF('Dépenses sur frais réels'!F202="","",'Dépenses sur frais réels'!F202)</f>
        <v/>
      </c>
      <c r="G202" s="348" t="str">
        <f>IF('Dépenses sur frais réels'!G202="","",'Dépenses sur frais réels'!G202)</f>
        <v/>
      </c>
      <c r="H202" s="348" t="str">
        <f>IF('Dépenses sur frais réels'!H202="","",'Dépenses sur frais réels'!H202)</f>
        <v/>
      </c>
      <c r="I202" s="349" t="str">
        <f>IF('Dépenses sur frais réels'!I202="","",'Dépenses sur frais réels'!I202)</f>
        <v/>
      </c>
      <c r="J202" s="290"/>
      <c r="K202" s="292" t="str">
        <f t="shared" si="12"/>
        <v/>
      </c>
      <c r="L202" s="292" t="str">
        <f t="shared" si="13"/>
        <v/>
      </c>
      <c r="M202" s="28"/>
      <c r="N202" s="139"/>
      <c r="O202" s="141"/>
      <c r="P202" s="356" t="str">
        <f>IF(F202="", "", IF(E202="Billets de train", "", IF(E202="", "", VLOOKUP(F202,Listes!$G$37:$H$39, 2, FALSE))))</f>
        <v/>
      </c>
      <c r="Q202" s="152" t="str">
        <f t="shared" si="14"/>
        <v/>
      </c>
      <c r="R202" s="338" t="str">
        <f>IF(AND(OR(J202="KO",M202&lt;&gt;""),OR(J202="",K202="",L202="")),Listes!$A$74,IF(AND(M202="",J202&lt;&gt;""),Listes!$A$75,IF(AND(I202&lt;M202,O202=""),Listes!$A$76,IF(AND(L202&lt;K202,O202=""),Listes!$A$77,IF(AND(M202&lt;I202,N202=""),Listes!$A$78,IF(AND(S202="",OR(J202&lt;&gt;"",K202&lt;&gt;"",L202&lt;&gt;"")),Listes!$A$79,""))))))</f>
        <v/>
      </c>
      <c r="S202" s="44"/>
      <c r="T202" s="9">
        <f t="shared" si="15"/>
        <v>0</v>
      </c>
    </row>
    <row r="203" spans="1:20" ht="20.100000000000001" customHeight="1" x14ac:dyDescent="0.25">
      <c r="A203" s="133">
        <v>197</v>
      </c>
      <c r="B203" s="347" t="str">
        <f>IF('Dépenses sur frais réels'!B203="","",'Dépenses sur frais réels'!B203)</f>
        <v/>
      </c>
      <c r="C203" s="347" t="str">
        <f>IF('Dépenses sur frais réels'!C203="","",'Dépenses sur frais réels'!C203)</f>
        <v/>
      </c>
      <c r="D203" s="347" t="str">
        <f>IF('Dépenses sur frais réels'!D203="","",'Dépenses sur frais réels'!D203)</f>
        <v/>
      </c>
      <c r="E203" s="347" t="str">
        <f>IF('Dépenses sur frais réels'!E203="","",'Dépenses sur frais réels'!E203)</f>
        <v/>
      </c>
      <c r="F203" s="347" t="str">
        <f>IF('Dépenses sur frais réels'!F203="","",'Dépenses sur frais réels'!F203)</f>
        <v/>
      </c>
      <c r="G203" s="348" t="str">
        <f>IF('Dépenses sur frais réels'!G203="","",'Dépenses sur frais réels'!G203)</f>
        <v/>
      </c>
      <c r="H203" s="348" t="str">
        <f>IF('Dépenses sur frais réels'!H203="","",'Dépenses sur frais réels'!H203)</f>
        <v/>
      </c>
      <c r="I203" s="349" t="str">
        <f>IF('Dépenses sur frais réels'!I203="","",'Dépenses sur frais réels'!I203)</f>
        <v/>
      </c>
      <c r="J203" s="290"/>
      <c r="K203" s="292" t="str">
        <f t="shared" si="12"/>
        <v/>
      </c>
      <c r="L203" s="292" t="str">
        <f t="shared" si="13"/>
        <v/>
      </c>
      <c r="M203" s="28"/>
      <c r="N203" s="139"/>
      <c r="O203" s="141"/>
      <c r="P203" s="356" t="str">
        <f>IF(F203="", "", IF(E203="Billets de train", "", IF(E203="", "", VLOOKUP(F203,Listes!$G$37:$H$39, 2, FALSE))))</f>
        <v/>
      </c>
      <c r="Q203" s="152" t="str">
        <f t="shared" si="14"/>
        <v/>
      </c>
      <c r="R203" s="338" t="str">
        <f>IF(AND(OR(J203="KO",M203&lt;&gt;""),OR(J203="",K203="",L203="")),Listes!$A$74,IF(AND(M203="",J203&lt;&gt;""),Listes!$A$75,IF(AND(I203&lt;M203,O203=""),Listes!$A$76,IF(AND(L203&lt;K203,O203=""),Listes!$A$77,IF(AND(M203&lt;I203,N203=""),Listes!$A$78,IF(AND(S203="",OR(J203&lt;&gt;"",K203&lt;&gt;"",L203&lt;&gt;"")),Listes!$A$79,""))))))</f>
        <v/>
      </c>
      <c r="S203" s="44"/>
      <c r="T203" s="9">
        <f t="shared" si="15"/>
        <v>0</v>
      </c>
    </row>
    <row r="204" spans="1:20" ht="20.100000000000001" customHeight="1" x14ac:dyDescent="0.25">
      <c r="A204" s="133">
        <v>198</v>
      </c>
      <c r="B204" s="347" t="str">
        <f>IF('Dépenses sur frais réels'!B204="","",'Dépenses sur frais réels'!B204)</f>
        <v/>
      </c>
      <c r="C204" s="347" t="str">
        <f>IF('Dépenses sur frais réels'!C204="","",'Dépenses sur frais réels'!C204)</f>
        <v/>
      </c>
      <c r="D204" s="347" t="str">
        <f>IF('Dépenses sur frais réels'!D204="","",'Dépenses sur frais réels'!D204)</f>
        <v/>
      </c>
      <c r="E204" s="347" t="str">
        <f>IF('Dépenses sur frais réels'!E204="","",'Dépenses sur frais réels'!E204)</f>
        <v/>
      </c>
      <c r="F204" s="347" t="str">
        <f>IF('Dépenses sur frais réels'!F204="","",'Dépenses sur frais réels'!F204)</f>
        <v/>
      </c>
      <c r="G204" s="348" t="str">
        <f>IF('Dépenses sur frais réels'!G204="","",'Dépenses sur frais réels'!G204)</f>
        <v/>
      </c>
      <c r="H204" s="348" t="str">
        <f>IF('Dépenses sur frais réels'!H204="","",'Dépenses sur frais réels'!H204)</f>
        <v/>
      </c>
      <c r="I204" s="349" t="str">
        <f>IF('Dépenses sur frais réels'!I204="","",'Dépenses sur frais réels'!I204)</f>
        <v/>
      </c>
      <c r="J204" s="290"/>
      <c r="K204" s="292" t="str">
        <f t="shared" si="12"/>
        <v/>
      </c>
      <c r="L204" s="292" t="str">
        <f t="shared" si="13"/>
        <v/>
      </c>
      <c r="M204" s="28"/>
      <c r="N204" s="139"/>
      <c r="O204" s="141"/>
      <c r="P204" s="356" t="str">
        <f>IF(F204="", "", IF(E204="Billets de train", "", IF(E204="", "", VLOOKUP(F204,Listes!$G$37:$H$39, 2, FALSE))))</f>
        <v/>
      </c>
      <c r="Q204" s="152" t="str">
        <f t="shared" si="14"/>
        <v/>
      </c>
      <c r="R204" s="338" t="str">
        <f>IF(AND(OR(J204="KO",M204&lt;&gt;""),OR(J204="",K204="",L204="")),Listes!$A$74,IF(AND(M204="",J204&lt;&gt;""),Listes!$A$75,IF(AND(I204&lt;M204,O204=""),Listes!$A$76,IF(AND(L204&lt;K204,O204=""),Listes!$A$77,IF(AND(M204&lt;I204,N204=""),Listes!$A$78,IF(AND(S204="",OR(J204&lt;&gt;"",K204&lt;&gt;"",L204&lt;&gt;"")),Listes!$A$79,""))))))</f>
        <v/>
      </c>
      <c r="S204" s="44"/>
      <c r="T204" s="9">
        <f t="shared" si="15"/>
        <v>0</v>
      </c>
    </row>
    <row r="205" spans="1:20" ht="20.100000000000001" customHeight="1" x14ac:dyDescent="0.25">
      <c r="A205" s="133">
        <v>199</v>
      </c>
      <c r="B205" s="347" t="str">
        <f>IF('Dépenses sur frais réels'!B205="","",'Dépenses sur frais réels'!B205)</f>
        <v/>
      </c>
      <c r="C205" s="347" t="str">
        <f>IF('Dépenses sur frais réels'!C205="","",'Dépenses sur frais réels'!C205)</f>
        <v/>
      </c>
      <c r="D205" s="347" t="str">
        <f>IF('Dépenses sur frais réels'!D205="","",'Dépenses sur frais réels'!D205)</f>
        <v/>
      </c>
      <c r="E205" s="347" t="str">
        <f>IF('Dépenses sur frais réels'!E205="","",'Dépenses sur frais réels'!E205)</f>
        <v/>
      </c>
      <c r="F205" s="347" t="str">
        <f>IF('Dépenses sur frais réels'!F205="","",'Dépenses sur frais réels'!F205)</f>
        <v/>
      </c>
      <c r="G205" s="348" t="str">
        <f>IF('Dépenses sur frais réels'!G205="","",'Dépenses sur frais réels'!G205)</f>
        <v/>
      </c>
      <c r="H205" s="348" t="str">
        <f>IF('Dépenses sur frais réels'!H205="","",'Dépenses sur frais réels'!H205)</f>
        <v/>
      </c>
      <c r="I205" s="349" t="str">
        <f>IF('Dépenses sur frais réels'!I205="","",'Dépenses sur frais réels'!I205)</f>
        <v/>
      </c>
      <c r="J205" s="290"/>
      <c r="K205" s="292" t="str">
        <f t="shared" si="12"/>
        <v/>
      </c>
      <c r="L205" s="292" t="str">
        <f t="shared" si="13"/>
        <v/>
      </c>
      <c r="M205" s="28"/>
      <c r="N205" s="139"/>
      <c r="O205" s="141"/>
      <c r="P205" s="356" t="str">
        <f>IF(F205="", "", IF(E205="Billets de train", "", IF(E205="", "", VLOOKUP(F205,Listes!$G$37:$H$39, 2, FALSE))))</f>
        <v/>
      </c>
      <c r="Q205" s="152" t="str">
        <f t="shared" si="14"/>
        <v/>
      </c>
      <c r="R205" s="338" t="str">
        <f>IF(AND(OR(J205="KO",M205&lt;&gt;""),OR(J205="",K205="",L205="")),Listes!$A$74,IF(AND(M205="",J205&lt;&gt;""),Listes!$A$75,IF(AND(I205&lt;M205,O205=""),Listes!$A$76,IF(AND(L205&lt;K205,O205=""),Listes!$A$77,IF(AND(M205&lt;I205,N205=""),Listes!$A$78,IF(AND(S205="",OR(J205&lt;&gt;"",K205&lt;&gt;"",L205&lt;&gt;"")),Listes!$A$79,""))))))</f>
        <v/>
      </c>
      <c r="S205" s="44"/>
      <c r="T205" s="9">
        <f t="shared" si="15"/>
        <v>0</v>
      </c>
    </row>
    <row r="206" spans="1:20" ht="20.100000000000001" customHeight="1" x14ac:dyDescent="0.25">
      <c r="A206" s="133">
        <v>200</v>
      </c>
      <c r="B206" s="347" t="str">
        <f>IF('Dépenses sur frais réels'!B206="","",'Dépenses sur frais réels'!B206)</f>
        <v/>
      </c>
      <c r="C206" s="347" t="str">
        <f>IF('Dépenses sur frais réels'!C206="","",'Dépenses sur frais réels'!C206)</f>
        <v/>
      </c>
      <c r="D206" s="347" t="str">
        <f>IF('Dépenses sur frais réels'!D206="","",'Dépenses sur frais réels'!D206)</f>
        <v/>
      </c>
      <c r="E206" s="347" t="str">
        <f>IF('Dépenses sur frais réels'!E206="","",'Dépenses sur frais réels'!E206)</f>
        <v/>
      </c>
      <c r="F206" s="347" t="str">
        <f>IF('Dépenses sur frais réels'!F206="","",'Dépenses sur frais réels'!F206)</f>
        <v/>
      </c>
      <c r="G206" s="348" t="str">
        <f>IF('Dépenses sur frais réels'!G206="","",'Dépenses sur frais réels'!G206)</f>
        <v/>
      </c>
      <c r="H206" s="348" t="str">
        <f>IF('Dépenses sur frais réels'!H206="","",'Dépenses sur frais réels'!H206)</f>
        <v/>
      </c>
      <c r="I206" s="349" t="str">
        <f>IF('Dépenses sur frais réels'!I206="","",'Dépenses sur frais réels'!I206)</f>
        <v/>
      </c>
      <c r="J206" s="290"/>
      <c r="K206" s="292" t="str">
        <f t="shared" si="12"/>
        <v/>
      </c>
      <c r="L206" s="292" t="str">
        <f t="shared" si="13"/>
        <v/>
      </c>
      <c r="M206" s="28"/>
      <c r="N206" s="139"/>
      <c r="O206" s="141"/>
      <c r="P206" s="356" t="str">
        <f>IF(F206="", "", IF(E206="Billets de train", "", IF(E206="", "", VLOOKUP(F206,Listes!$G$37:$H$39, 2, FALSE))))</f>
        <v/>
      </c>
      <c r="Q206" s="152" t="str">
        <f t="shared" si="14"/>
        <v/>
      </c>
      <c r="R206" s="338" t="str">
        <f>IF(AND(OR(J206="KO",M206&lt;&gt;""),OR(J206="",K206="",L206="")),Listes!$A$74,IF(AND(M206="",J206&lt;&gt;""),Listes!$A$75,IF(AND(I206&lt;M206,O206=""),Listes!$A$76,IF(AND(L206&lt;K206,O206=""),Listes!$A$77,IF(AND(M206&lt;I206,N206=""),Listes!$A$78,IF(AND(S206="",OR(J206&lt;&gt;"",K206&lt;&gt;"",L206&lt;&gt;"")),Listes!$A$79,""))))))</f>
        <v/>
      </c>
      <c r="S206" s="44"/>
      <c r="T206" s="9">
        <f t="shared" si="15"/>
        <v>0</v>
      </c>
    </row>
    <row r="207" spans="1:20" ht="20.100000000000001" customHeight="1" x14ac:dyDescent="0.25">
      <c r="A207" s="133">
        <v>201</v>
      </c>
      <c r="B207" s="347" t="str">
        <f>IF('Dépenses sur frais réels'!B207="","",'Dépenses sur frais réels'!B207)</f>
        <v/>
      </c>
      <c r="C207" s="347" t="str">
        <f>IF('Dépenses sur frais réels'!C207="","",'Dépenses sur frais réels'!C207)</f>
        <v/>
      </c>
      <c r="D207" s="347" t="str">
        <f>IF('Dépenses sur frais réels'!D207="","",'Dépenses sur frais réels'!D207)</f>
        <v/>
      </c>
      <c r="E207" s="347" t="str">
        <f>IF('Dépenses sur frais réels'!E207="","",'Dépenses sur frais réels'!E207)</f>
        <v/>
      </c>
      <c r="F207" s="347" t="str">
        <f>IF('Dépenses sur frais réels'!F207="","",'Dépenses sur frais réels'!F207)</f>
        <v/>
      </c>
      <c r="G207" s="348" t="str">
        <f>IF('Dépenses sur frais réels'!G207="","",'Dépenses sur frais réels'!G207)</f>
        <v/>
      </c>
      <c r="H207" s="348" t="str">
        <f>IF('Dépenses sur frais réels'!H207="","",'Dépenses sur frais réels'!H207)</f>
        <v/>
      </c>
      <c r="I207" s="349" t="str">
        <f>IF('Dépenses sur frais réels'!I207="","",'Dépenses sur frais réels'!I207)</f>
        <v/>
      </c>
      <c r="J207" s="290"/>
      <c r="K207" s="292" t="str">
        <f t="shared" si="12"/>
        <v/>
      </c>
      <c r="L207" s="292" t="str">
        <f t="shared" si="13"/>
        <v/>
      </c>
      <c r="M207" s="28"/>
      <c r="N207" s="139"/>
      <c r="O207" s="141"/>
      <c r="P207" s="356" t="str">
        <f>IF(F207="", "", IF(E207="Billets de train", "", IF(E207="", "", VLOOKUP(F207,Listes!$G$37:$H$39, 2, FALSE))))</f>
        <v/>
      </c>
      <c r="Q207" s="152" t="str">
        <f t="shared" si="14"/>
        <v/>
      </c>
      <c r="R207" s="338" t="str">
        <f>IF(AND(OR(J207="KO",M207&lt;&gt;""),OR(J207="",K207="",L207="")),Listes!$A$74,IF(AND(M207="",J207&lt;&gt;""),Listes!$A$75,IF(AND(I207&lt;M207,O207=""),Listes!$A$76,IF(AND(L207&lt;K207,O207=""),Listes!$A$77,IF(AND(M207&lt;I207,N207=""),Listes!$A$78,IF(AND(S207="",OR(J207&lt;&gt;"",K207&lt;&gt;"",L207&lt;&gt;"")),Listes!$A$79,""))))))</f>
        <v/>
      </c>
      <c r="S207" s="44"/>
      <c r="T207" s="9">
        <f t="shared" si="15"/>
        <v>0</v>
      </c>
    </row>
    <row r="208" spans="1:20" ht="20.100000000000001" customHeight="1" x14ac:dyDescent="0.25">
      <c r="A208" s="133">
        <v>202</v>
      </c>
      <c r="B208" s="347" t="str">
        <f>IF('Dépenses sur frais réels'!B208="","",'Dépenses sur frais réels'!B208)</f>
        <v/>
      </c>
      <c r="C208" s="347" t="str">
        <f>IF('Dépenses sur frais réels'!C208="","",'Dépenses sur frais réels'!C208)</f>
        <v/>
      </c>
      <c r="D208" s="347" t="str">
        <f>IF('Dépenses sur frais réels'!D208="","",'Dépenses sur frais réels'!D208)</f>
        <v/>
      </c>
      <c r="E208" s="347" t="str">
        <f>IF('Dépenses sur frais réels'!E208="","",'Dépenses sur frais réels'!E208)</f>
        <v/>
      </c>
      <c r="F208" s="347" t="str">
        <f>IF('Dépenses sur frais réels'!F208="","",'Dépenses sur frais réels'!F208)</f>
        <v/>
      </c>
      <c r="G208" s="348" t="str">
        <f>IF('Dépenses sur frais réels'!G208="","",'Dépenses sur frais réels'!G208)</f>
        <v/>
      </c>
      <c r="H208" s="348" t="str">
        <f>IF('Dépenses sur frais réels'!H208="","",'Dépenses sur frais réels'!H208)</f>
        <v/>
      </c>
      <c r="I208" s="349" t="str">
        <f>IF('Dépenses sur frais réels'!I208="","",'Dépenses sur frais réels'!I208)</f>
        <v/>
      </c>
      <c r="J208" s="290"/>
      <c r="K208" s="292" t="str">
        <f t="shared" si="12"/>
        <v/>
      </c>
      <c r="L208" s="292" t="str">
        <f t="shared" si="13"/>
        <v/>
      </c>
      <c r="M208" s="28"/>
      <c r="N208" s="139"/>
      <c r="O208" s="141"/>
      <c r="P208" s="356" t="str">
        <f>IF(F208="", "", IF(E208="Billets de train", "", IF(E208="", "", VLOOKUP(F208,Listes!$G$37:$H$39, 2, FALSE))))</f>
        <v/>
      </c>
      <c r="Q208" s="152" t="str">
        <f t="shared" si="14"/>
        <v/>
      </c>
      <c r="R208" s="338" t="str">
        <f>IF(AND(OR(J208="KO",M208&lt;&gt;""),OR(J208="",K208="",L208="")),Listes!$A$74,IF(AND(M208="",J208&lt;&gt;""),Listes!$A$75,IF(AND(I208&lt;M208,O208=""),Listes!$A$76,IF(AND(L208&lt;K208,O208=""),Listes!$A$77,IF(AND(M208&lt;I208,N208=""),Listes!$A$78,IF(AND(S208="",OR(J208&lt;&gt;"",K208&lt;&gt;"",L208&lt;&gt;"")),Listes!$A$79,""))))))</f>
        <v/>
      </c>
      <c r="S208" s="44"/>
      <c r="T208" s="9">
        <f t="shared" si="15"/>
        <v>0</v>
      </c>
    </row>
    <row r="209" spans="1:20" ht="20.100000000000001" customHeight="1" x14ac:dyDescent="0.25">
      <c r="A209" s="133">
        <v>203</v>
      </c>
      <c r="B209" s="347" t="str">
        <f>IF('Dépenses sur frais réels'!B209="","",'Dépenses sur frais réels'!B209)</f>
        <v/>
      </c>
      <c r="C209" s="347" t="str">
        <f>IF('Dépenses sur frais réels'!C209="","",'Dépenses sur frais réels'!C209)</f>
        <v/>
      </c>
      <c r="D209" s="347" t="str">
        <f>IF('Dépenses sur frais réels'!D209="","",'Dépenses sur frais réels'!D209)</f>
        <v/>
      </c>
      <c r="E209" s="347" t="str">
        <f>IF('Dépenses sur frais réels'!E209="","",'Dépenses sur frais réels'!E209)</f>
        <v/>
      </c>
      <c r="F209" s="347" t="str">
        <f>IF('Dépenses sur frais réels'!F209="","",'Dépenses sur frais réels'!F209)</f>
        <v/>
      </c>
      <c r="G209" s="348" t="str">
        <f>IF('Dépenses sur frais réels'!G209="","",'Dépenses sur frais réels'!G209)</f>
        <v/>
      </c>
      <c r="H209" s="348" t="str">
        <f>IF('Dépenses sur frais réels'!H209="","",'Dépenses sur frais réels'!H209)</f>
        <v/>
      </c>
      <c r="I209" s="349" t="str">
        <f>IF('Dépenses sur frais réels'!I209="","",'Dépenses sur frais réels'!I209)</f>
        <v/>
      </c>
      <c r="J209" s="290"/>
      <c r="K209" s="292" t="str">
        <f t="shared" si="12"/>
        <v/>
      </c>
      <c r="L209" s="292" t="str">
        <f t="shared" si="13"/>
        <v/>
      </c>
      <c r="M209" s="28"/>
      <c r="N209" s="139"/>
      <c r="O209" s="141"/>
      <c r="P209" s="356" t="str">
        <f>IF(F209="", "", IF(E209="Billets de train", "", IF(E209="", "", VLOOKUP(F209,Listes!$G$37:$H$39, 2, FALSE))))</f>
        <v/>
      </c>
      <c r="Q209" s="152" t="str">
        <f t="shared" si="14"/>
        <v/>
      </c>
      <c r="R209" s="338" t="str">
        <f>IF(AND(OR(J209="KO",M209&lt;&gt;""),OR(J209="",K209="",L209="")),Listes!$A$74,IF(AND(M209="",J209&lt;&gt;""),Listes!$A$75,IF(AND(I209&lt;M209,O209=""),Listes!$A$76,IF(AND(L209&lt;K209,O209=""),Listes!$A$77,IF(AND(M209&lt;I209,N209=""),Listes!$A$78,IF(AND(S209="",OR(J209&lt;&gt;"",K209&lt;&gt;"",L209&lt;&gt;"")),Listes!$A$79,""))))))</f>
        <v/>
      </c>
      <c r="S209" s="44"/>
      <c r="T209" s="9">
        <f t="shared" si="15"/>
        <v>0</v>
      </c>
    </row>
    <row r="210" spans="1:20" ht="20.100000000000001" customHeight="1" x14ac:dyDescent="0.25">
      <c r="A210" s="133">
        <v>204</v>
      </c>
      <c r="B210" s="347" t="str">
        <f>IF('Dépenses sur frais réels'!B210="","",'Dépenses sur frais réels'!B210)</f>
        <v/>
      </c>
      <c r="C210" s="347" t="str">
        <f>IF('Dépenses sur frais réels'!C210="","",'Dépenses sur frais réels'!C210)</f>
        <v/>
      </c>
      <c r="D210" s="347" t="str">
        <f>IF('Dépenses sur frais réels'!D210="","",'Dépenses sur frais réels'!D210)</f>
        <v/>
      </c>
      <c r="E210" s="347" t="str">
        <f>IF('Dépenses sur frais réels'!E210="","",'Dépenses sur frais réels'!E210)</f>
        <v/>
      </c>
      <c r="F210" s="347" t="str">
        <f>IF('Dépenses sur frais réels'!F210="","",'Dépenses sur frais réels'!F210)</f>
        <v/>
      </c>
      <c r="G210" s="348" t="str">
        <f>IF('Dépenses sur frais réels'!G210="","",'Dépenses sur frais réels'!G210)</f>
        <v/>
      </c>
      <c r="H210" s="348" t="str">
        <f>IF('Dépenses sur frais réels'!H210="","",'Dépenses sur frais réels'!H210)</f>
        <v/>
      </c>
      <c r="I210" s="349" t="str">
        <f>IF('Dépenses sur frais réels'!I210="","",'Dépenses sur frais réels'!I210)</f>
        <v/>
      </c>
      <c r="J210" s="290"/>
      <c r="K210" s="292" t="str">
        <f t="shared" si="12"/>
        <v/>
      </c>
      <c r="L210" s="292" t="str">
        <f t="shared" si="13"/>
        <v/>
      </c>
      <c r="M210" s="28"/>
      <c r="N210" s="139"/>
      <c r="O210" s="141"/>
      <c r="P210" s="356" t="str">
        <f>IF(F210="", "", IF(E210="Billets de train", "", IF(E210="", "", VLOOKUP(F210,Listes!$G$37:$H$39, 2, FALSE))))</f>
        <v/>
      </c>
      <c r="Q210" s="152" t="str">
        <f t="shared" si="14"/>
        <v/>
      </c>
      <c r="R210" s="338" t="str">
        <f>IF(AND(OR(J210="KO",M210&lt;&gt;""),OR(J210="",K210="",L210="")),Listes!$A$74,IF(AND(M210="",J210&lt;&gt;""),Listes!$A$75,IF(AND(I210&lt;M210,O210=""),Listes!$A$76,IF(AND(L210&lt;K210,O210=""),Listes!$A$77,IF(AND(M210&lt;I210,N210=""),Listes!$A$78,IF(AND(S210="",OR(J210&lt;&gt;"",K210&lt;&gt;"",L210&lt;&gt;"")),Listes!$A$79,""))))))</f>
        <v/>
      </c>
      <c r="S210" s="44"/>
      <c r="T210" s="9">
        <f t="shared" si="15"/>
        <v>0</v>
      </c>
    </row>
    <row r="211" spans="1:20" ht="20.100000000000001" customHeight="1" x14ac:dyDescent="0.25">
      <c r="A211" s="133">
        <v>205</v>
      </c>
      <c r="B211" s="347" t="str">
        <f>IF('Dépenses sur frais réels'!B211="","",'Dépenses sur frais réels'!B211)</f>
        <v/>
      </c>
      <c r="C211" s="347" t="str">
        <f>IF('Dépenses sur frais réels'!C211="","",'Dépenses sur frais réels'!C211)</f>
        <v/>
      </c>
      <c r="D211" s="347" t="str">
        <f>IF('Dépenses sur frais réels'!D211="","",'Dépenses sur frais réels'!D211)</f>
        <v/>
      </c>
      <c r="E211" s="347" t="str">
        <f>IF('Dépenses sur frais réels'!E211="","",'Dépenses sur frais réels'!E211)</f>
        <v/>
      </c>
      <c r="F211" s="347" t="str">
        <f>IF('Dépenses sur frais réels'!F211="","",'Dépenses sur frais réels'!F211)</f>
        <v/>
      </c>
      <c r="G211" s="348" t="str">
        <f>IF('Dépenses sur frais réels'!G211="","",'Dépenses sur frais réels'!G211)</f>
        <v/>
      </c>
      <c r="H211" s="348" t="str">
        <f>IF('Dépenses sur frais réels'!H211="","",'Dépenses sur frais réels'!H211)</f>
        <v/>
      </c>
      <c r="I211" s="349" t="str">
        <f>IF('Dépenses sur frais réels'!I211="","",'Dépenses sur frais réels'!I211)</f>
        <v/>
      </c>
      <c r="J211" s="290"/>
      <c r="K211" s="292" t="str">
        <f t="shared" si="12"/>
        <v/>
      </c>
      <c r="L211" s="292" t="str">
        <f t="shared" si="13"/>
        <v/>
      </c>
      <c r="M211" s="28"/>
      <c r="N211" s="139"/>
      <c r="O211" s="141"/>
      <c r="P211" s="356" t="str">
        <f>IF(F211="", "", IF(E211="Billets de train", "", IF(E211="", "", VLOOKUP(F211,Listes!$G$37:$H$39, 2, FALSE))))</f>
        <v/>
      </c>
      <c r="Q211" s="152" t="str">
        <f t="shared" si="14"/>
        <v/>
      </c>
      <c r="R211" s="338" t="str">
        <f>IF(AND(OR(J211="KO",M211&lt;&gt;""),OR(J211="",K211="",L211="")),Listes!$A$74,IF(AND(M211="",J211&lt;&gt;""),Listes!$A$75,IF(AND(I211&lt;M211,O211=""),Listes!$A$76,IF(AND(L211&lt;K211,O211=""),Listes!$A$77,IF(AND(M211&lt;I211,N211=""),Listes!$A$78,IF(AND(S211="",OR(J211&lt;&gt;"",K211&lt;&gt;"",L211&lt;&gt;"")),Listes!$A$79,""))))))</f>
        <v/>
      </c>
      <c r="S211" s="44"/>
      <c r="T211" s="9">
        <f t="shared" si="15"/>
        <v>0</v>
      </c>
    </row>
    <row r="212" spans="1:20" ht="20.100000000000001" customHeight="1" x14ac:dyDescent="0.25">
      <c r="A212" s="133">
        <v>206</v>
      </c>
      <c r="B212" s="347" t="str">
        <f>IF('Dépenses sur frais réels'!B212="","",'Dépenses sur frais réels'!B212)</f>
        <v/>
      </c>
      <c r="C212" s="347" t="str">
        <f>IF('Dépenses sur frais réels'!C212="","",'Dépenses sur frais réels'!C212)</f>
        <v/>
      </c>
      <c r="D212" s="347" t="str">
        <f>IF('Dépenses sur frais réels'!D212="","",'Dépenses sur frais réels'!D212)</f>
        <v/>
      </c>
      <c r="E212" s="347" t="str">
        <f>IF('Dépenses sur frais réels'!E212="","",'Dépenses sur frais réels'!E212)</f>
        <v/>
      </c>
      <c r="F212" s="347" t="str">
        <f>IF('Dépenses sur frais réels'!F212="","",'Dépenses sur frais réels'!F212)</f>
        <v/>
      </c>
      <c r="G212" s="348" t="str">
        <f>IF('Dépenses sur frais réels'!G212="","",'Dépenses sur frais réels'!G212)</f>
        <v/>
      </c>
      <c r="H212" s="348" t="str">
        <f>IF('Dépenses sur frais réels'!H212="","",'Dépenses sur frais réels'!H212)</f>
        <v/>
      </c>
      <c r="I212" s="349" t="str">
        <f>IF('Dépenses sur frais réels'!I212="","",'Dépenses sur frais réels'!I212)</f>
        <v/>
      </c>
      <c r="J212" s="290"/>
      <c r="K212" s="292" t="str">
        <f t="shared" si="12"/>
        <v/>
      </c>
      <c r="L212" s="292" t="str">
        <f t="shared" si="13"/>
        <v/>
      </c>
      <c r="M212" s="28"/>
      <c r="N212" s="139"/>
      <c r="O212" s="141"/>
      <c r="P212" s="356" t="str">
        <f>IF(F212="", "", IF(E212="Billets de train", "", IF(E212="", "", VLOOKUP(F212,Listes!$G$37:$H$39, 2, FALSE))))</f>
        <v/>
      </c>
      <c r="Q212" s="152" t="str">
        <f t="shared" si="14"/>
        <v/>
      </c>
      <c r="R212" s="338" t="str">
        <f>IF(AND(OR(J212="KO",M212&lt;&gt;""),OR(J212="",K212="",L212="")),Listes!$A$74,IF(AND(M212="",J212&lt;&gt;""),Listes!$A$75,IF(AND(I212&lt;M212,O212=""),Listes!$A$76,IF(AND(L212&lt;K212,O212=""),Listes!$A$77,IF(AND(M212&lt;I212,N212=""),Listes!$A$78,IF(AND(S212="",OR(J212&lt;&gt;"",K212&lt;&gt;"",L212&lt;&gt;"")),Listes!$A$79,""))))))</f>
        <v/>
      </c>
      <c r="S212" s="44"/>
      <c r="T212" s="9">
        <f t="shared" si="15"/>
        <v>0</v>
      </c>
    </row>
    <row r="213" spans="1:20" ht="20.100000000000001" customHeight="1" x14ac:dyDescent="0.25">
      <c r="A213" s="133">
        <v>207</v>
      </c>
      <c r="B213" s="347" t="str">
        <f>IF('Dépenses sur frais réels'!B213="","",'Dépenses sur frais réels'!B213)</f>
        <v/>
      </c>
      <c r="C213" s="347" t="str">
        <f>IF('Dépenses sur frais réels'!C213="","",'Dépenses sur frais réels'!C213)</f>
        <v/>
      </c>
      <c r="D213" s="347" t="str">
        <f>IF('Dépenses sur frais réels'!D213="","",'Dépenses sur frais réels'!D213)</f>
        <v/>
      </c>
      <c r="E213" s="347" t="str">
        <f>IF('Dépenses sur frais réels'!E213="","",'Dépenses sur frais réels'!E213)</f>
        <v/>
      </c>
      <c r="F213" s="347" t="str">
        <f>IF('Dépenses sur frais réels'!F213="","",'Dépenses sur frais réels'!F213)</f>
        <v/>
      </c>
      <c r="G213" s="348" t="str">
        <f>IF('Dépenses sur frais réels'!G213="","",'Dépenses sur frais réels'!G213)</f>
        <v/>
      </c>
      <c r="H213" s="348" t="str">
        <f>IF('Dépenses sur frais réels'!H213="","",'Dépenses sur frais réels'!H213)</f>
        <v/>
      </c>
      <c r="I213" s="349" t="str">
        <f>IF('Dépenses sur frais réels'!I213="","",'Dépenses sur frais réels'!I213)</f>
        <v/>
      </c>
      <c r="J213" s="290"/>
      <c r="K213" s="292" t="str">
        <f t="shared" si="12"/>
        <v/>
      </c>
      <c r="L213" s="292" t="str">
        <f t="shared" si="13"/>
        <v/>
      </c>
      <c r="M213" s="28"/>
      <c r="N213" s="139"/>
      <c r="O213" s="141"/>
      <c r="P213" s="356" t="str">
        <f>IF(F213="", "", IF(E213="Billets de train", "", IF(E213="", "", VLOOKUP(F213,Listes!$G$37:$H$39, 2, FALSE))))</f>
        <v/>
      </c>
      <c r="Q213" s="152" t="str">
        <f t="shared" si="14"/>
        <v/>
      </c>
      <c r="R213" s="338" t="str">
        <f>IF(AND(OR(J213="KO",M213&lt;&gt;""),OR(J213="",K213="",L213="")),Listes!$A$74,IF(AND(M213="",J213&lt;&gt;""),Listes!$A$75,IF(AND(I213&lt;M213,O213=""),Listes!$A$76,IF(AND(L213&lt;K213,O213=""),Listes!$A$77,IF(AND(M213&lt;I213,N213=""),Listes!$A$78,IF(AND(S213="",OR(J213&lt;&gt;"",K213&lt;&gt;"",L213&lt;&gt;"")),Listes!$A$79,""))))))</f>
        <v/>
      </c>
      <c r="S213" s="44"/>
      <c r="T213" s="9">
        <f t="shared" si="15"/>
        <v>0</v>
      </c>
    </row>
    <row r="214" spans="1:20" ht="20.100000000000001" customHeight="1" x14ac:dyDescent="0.25">
      <c r="A214" s="133">
        <v>208</v>
      </c>
      <c r="B214" s="347" t="str">
        <f>IF('Dépenses sur frais réels'!B214="","",'Dépenses sur frais réels'!B214)</f>
        <v/>
      </c>
      <c r="C214" s="347" t="str">
        <f>IF('Dépenses sur frais réels'!C214="","",'Dépenses sur frais réels'!C214)</f>
        <v/>
      </c>
      <c r="D214" s="347" t="str">
        <f>IF('Dépenses sur frais réels'!D214="","",'Dépenses sur frais réels'!D214)</f>
        <v/>
      </c>
      <c r="E214" s="347" t="str">
        <f>IF('Dépenses sur frais réels'!E214="","",'Dépenses sur frais réels'!E214)</f>
        <v/>
      </c>
      <c r="F214" s="347" t="str">
        <f>IF('Dépenses sur frais réels'!F214="","",'Dépenses sur frais réels'!F214)</f>
        <v/>
      </c>
      <c r="G214" s="348" t="str">
        <f>IF('Dépenses sur frais réels'!G214="","",'Dépenses sur frais réels'!G214)</f>
        <v/>
      </c>
      <c r="H214" s="348" t="str">
        <f>IF('Dépenses sur frais réels'!H214="","",'Dépenses sur frais réels'!H214)</f>
        <v/>
      </c>
      <c r="I214" s="349" t="str">
        <f>IF('Dépenses sur frais réels'!I214="","",'Dépenses sur frais réels'!I214)</f>
        <v/>
      </c>
      <c r="J214" s="290"/>
      <c r="K214" s="292" t="str">
        <f t="shared" si="12"/>
        <v/>
      </c>
      <c r="L214" s="292" t="str">
        <f t="shared" si="13"/>
        <v/>
      </c>
      <c r="M214" s="28"/>
      <c r="N214" s="139"/>
      <c r="O214" s="141"/>
      <c r="P214" s="356" t="str">
        <f>IF(F214="", "", IF(E214="Billets de train", "", IF(E214="", "", VLOOKUP(F214,Listes!$G$37:$H$39, 2, FALSE))))</f>
        <v/>
      </c>
      <c r="Q214" s="152" t="str">
        <f t="shared" si="14"/>
        <v/>
      </c>
      <c r="R214" s="338" t="str">
        <f>IF(AND(OR(J214="KO",M214&lt;&gt;""),OR(J214="",K214="",L214="")),Listes!$A$74,IF(AND(M214="",J214&lt;&gt;""),Listes!$A$75,IF(AND(I214&lt;M214,O214=""),Listes!$A$76,IF(AND(L214&lt;K214,O214=""),Listes!$A$77,IF(AND(M214&lt;I214,N214=""),Listes!$A$78,IF(AND(S214="",OR(J214&lt;&gt;"",K214&lt;&gt;"",L214&lt;&gt;"")),Listes!$A$79,""))))))</f>
        <v/>
      </c>
      <c r="S214" s="44"/>
      <c r="T214" s="9">
        <f t="shared" si="15"/>
        <v>0</v>
      </c>
    </row>
    <row r="215" spans="1:20" ht="20.100000000000001" customHeight="1" x14ac:dyDescent="0.25">
      <c r="A215" s="133">
        <v>209</v>
      </c>
      <c r="B215" s="347" t="str">
        <f>IF('Dépenses sur frais réels'!B215="","",'Dépenses sur frais réels'!B215)</f>
        <v/>
      </c>
      <c r="C215" s="347" t="str">
        <f>IF('Dépenses sur frais réels'!C215="","",'Dépenses sur frais réels'!C215)</f>
        <v/>
      </c>
      <c r="D215" s="347" t="str">
        <f>IF('Dépenses sur frais réels'!D215="","",'Dépenses sur frais réels'!D215)</f>
        <v/>
      </c>
      <c r="E215" s="347" t="str">
        <f>IF('Dépenses sur frais réels'!E215="","",'Dépenses sur frais réels'!E215)</f>
        <v/>
      </c>
      <c r="F215" s="347" t="str">
        <f>IF('Dépenses sur frais réels'!F215="","",'Dépenses sur frais réels'!F215)</f>
        <v/>
      </c>
      <c r="G215" s="348" t="str">
        <f>IF('Dépenses sur frais réels'!G215="","",'Dépenses sur frais réels'!G215)</f>
        <v/>
      </c>
      <c r="H215" s="348" t="str">
        <f>IF('Dépenses sur frais réels'!H215="","",'Dépenses sur frais réels'!H215)</f>
        <v/>
      </c>
      <c r="I215" s="349" t="str">
        <f>IF('Dépenses sur frais réels'!I215="","",'Dépenses sur frais réels'!I215)</f>
        <v/>
      </c>
      <c r="J215" s="290"/>
      <c r="K215" s="292" t="str">
        <f t="shared" si="12"/>
        <v/>
      </c>
      <c r="L215" s="292" t="str">
        <f t="shared" si="13"/>
        <v/>
      </c>
      <c r="M215" s="28"/>
      <c r="N215" s="139"/>
      <c r="O215" s="141"/>
      <c r="P215" s="356" t="str">
        <f>IF(F215="", "", IF(E215="Billets de train", "", IF(E215="", "", VLOOKUP(F215,Listes!$G$37:$H$39, 2, FALSE))))</f>
        <v/>
      </c>
      <c r="Q215" s="152" t="str">
        <f t="shared" si="14"/>
        <v/>
      </c>
      <c r="R215" s="338" t="str">
        <f>IF(AND(OR(J215="KO",M215&lt;&gt;""),OR(J215="",K215="",L215="")),Listes!$A$74,IF(AND(M215="",J215&lt;&gt;""),Listes!$A$75,IF(AND(I215&lt;M215,O215=""),Listes!$A$76,IF(AND(L215&lt;K215,O215=""),Listes!$A$77,IF(AND(M215&lt;I215,N215=""),Listes!$A$78,IF(AND(S215="",OR(J215&lt;&gt;"",K215&lt;&gt;"",L215&lt;&gt;"")),Listes!$A$79,""))))))</f>
        <v/>
      </c>
      <c r="S215" s="44"/>
      <c r="T215" s="9">
        <f t="shared" si="15"/>
        <v>0</v>
      </c>
    </row>
    <row r="216" spans="1:20" ht="20.100000000000001" customHeight="1" x14ac:dyDescent="0.25">
      <c r="A216" s="133">
        <v>210</v>
      </c>
      <c r="B216" s="347" t="str">
        <f>IF('Dépenses sur frais réels'!B216="","",'Dépenses sur frais réels'!B216)</f>
        <v/>
      </c>
      <c r="C216" s="347" t="str">
        <f>IF('Dépenses sur frais réels'!C216="","",'Dépenses sur frais réels'!C216)</f>
        <v/>
      </c>
      <c r="D216" s="347" t="str">
        <f>IF('Dépenses sur frais réels'!D216="","",'Dépenses sur frais réels'!D216)</f>
        <v/>
      </c>
      <c r="E216" s="347" t="str">
        <f>IF('Dépenses sur frais réels'!E216="","",'Dépenses sur frais réels'!E216)</f>
        <v/>
      </c>
      <c r="F216" s="347" t="str">
        <f>IF('Dépenses sur frais réels'!F216="","",'Dépenses sur frais réels'!F216)</f>
        <v/>
      </c>
      <c r="G216" s="348" t="str">
        <f>IF('Dépenses sur frais réels'!G216="","",'Dépenses sur frais réels'!G216)</f>
        <v/>
      </c>
      <c r="H216" s="348" t="str">
        <f>IF('Dépenses sur frais réels'!H216="","",'Dépenses sur frais réels'!H216)</f>
        <v/>
      </c>
      <c r="I216" s="349" t="str">
        <f>IF('Dépenses sur frais réels'!I216="","",'Dépenses sur frais réels'!I216)</f>
        <v/>
      </c>
      <c r="J216" s="290"/>
      <c r="K216" s="292" t="str">
        <f t="shared" si="12"/>
        <v/>
      </c>
      <c r="L216" s="292" t="str">
        <f t="shared" si="13"/>
        <v/>
      </c>
      <c r="M216" s="28"/>
      <c r="N216" s="139"/>
      <c r="O216" s="141"/>
      <c r="P216" s="356" t="str">
        <f>IF(F216="", "", IF(E216="Billets de train", "", IF(E216="", "", VLOOKUP(F216,Listes!$G$37:$H$39, 2, FALSE))))</f>
        <v/>
      </c>
      <c r="Q216" s="152" t="str">
        <f t="shared" si="14"/>
        <v/>
      </c>
      <c r="R216" s="338" t="str">
        <f>IF(AND(OR(J216="KO",M216&lt;&gt;""),OR(J216="",K216="",L216="")),Listes!$A$74,IF(AND(M216="",J216&lt;&gt;""),Listes!$A$75,IF(AND(I216&lt;M216,O216=""),Listes!$A$76,IF(AND(L216&lt;K216,O216=""),Listes!$A$77,IF(AND(M216&lt;I216,N216=""),Listes!$A$78,IF(AND(S216="",OR(J216&lt;&gt;"",K216&lt;&gt;"",L216&lt;&gt;"")),Listes!$A$79,""))))))</f>
        <v/>
      </c>
      <c r="S216" s="44"/>
      <c r="T216" s="9">
        <f t="shared" si="15"/>
        <v>0</v>
      </c>
    </row>
    <row r="217" spans="1:20" ht="20.100000000000001" customHeight="1" x14ac:dyDescent="0.25">
      <c r="A217" s="133">
        <v>211</v>
      </c>
      <c r="B217" s="347" t="str">
        <f>IF('Dépenses sur frais réels'!B217="","",'Dépenses sur frais réels'!B217)</f>
        <v/>
      </c>
      <c r="C217" s="347" t="str">
        <f>IF('Dépenses sur frais réels'!C217="","",'Dépenses sur frais réels'!C217)</f>
        <v/>
      </c>
      <c r="D217" s="347" t="str">
        <f>IF('Dépenses sur frais réels'!D217="","",'Dépenses sur frais réels'!D217)</f>
        <v/>
      </c>
      <c r="E217" s="347" t="str">
        <f>IF('Dépenses sur frais réels'!E217="","",'Dépenses sur frais réels'!E217)</f>
        <v/>
      </c>
      <c r="F217" s="347" t="str">
        <f>IF('Dépenses sur frais réels'!F217="","",'Dépenses sur frais réels'!F217)</f>
        <v/>
      </c>
      <c r="G217" s="348" t="str">
        <f>IF('Dépenses sur frais réels'!G217="","",'Dépenses sur frais réels'!G217)</f>
        <v/>
      </c>
      <c r="H217" s="348" t="str">
        <f>IF('Dépenses sur frais réels'!H217="","",'Dépenses sur frais réels'!H217)</f>
        <v/>
      </c>
      <c r="I217" s="349" t="str">
        <f>IF('Dépenses sur frais réels'!I217="","",'Dépenses sur frais réels'!I217)</f>
        <v/>
      </c>
      <c r="J217" s="290"/>
      <c r="K217" s="292" t="str">
        <f t="shared" si="12"/>
        <v/>
      </c>
      <c r="L217" s="292" t="str">
        <f t="shared" si="13"/>
        <v/>
      </c>
      <c r="M217" s="28"/>
      <c r="N217" s="139"/>
      <c r="O217" s="141"/>
      <c r="P217" s="356" t="str">
        <f>IF(F217="", "", IF(E217="Billets de train", "", IF(E217="", "", VLOOKUP(F217,Listes!$G$37:$H$39, 2, FALSE))))</f>
        <v/>
      </c>
      <c r="Q217" s="152" t="str">
        <f t="shared" si="14"/>
        <v/>
      </c>
      <c r="R217" s="338" t="str">
        <f>IF(AND(OR(J217="KO",M217&lt;&gt;""),OR(J217="",K217="",L217="")),Listes!$A$74,IF(AND(M217="",J217&lt;&gt;""),Listes!$A$75,IF(AND(I217&lt;M217,O217=""),Listes!$A$76,IF(AND(L217&lt;K217,O217=""),Listes!$A$77,IF(AND(M217&lt;I217,N217=""),Listes!$A$78,IF(AND(S217="",OR(J217&lt;&gt;"",K217&lt;&gt;"",L217&lt;&gt;"")),Listes!$A$79,""))))))</f>
        <v/>
      </c>
      <c r="S217" s="44"/>
      <c r="T217" s="9">
        <f t="shared" si="15"/>
        <v>0</v>
      </c>
    </row>
    <row r="218" spans="1:20" ht="20.100000000000001" customHeight="1" x14ac:dyDescent="0.25">
      <c r="A218" s="133">
        <v>212</v>
      </c>
      <c r="B218" s="347" t="str">
        <f>IF('Dépenses sur frais réels'!B218="","",'Dépenses sur frais réels'!B218)</f>
        <v/>
      </c>
      <c r="C218" s="347" t="str">
        <f>IF('Dépenses sur frais réels'!C218="","",'Dépenses sur frais réels'!C218)</f>
        <v/>
      </c>
      <c r="D218" s="347" t="str">
        <f>IF('Dépenses sur frais réels'!D218="","",'Dépenses sur frais réels'!D218)</f>
        <v/>
      </c>
      <c r="E218" s="347" t="str">
        <f>IF('Dépenses sur frais réels'!E218="","",'Dépenses sur frais réels'!E218)</f>
        <v/>
      </c>
      <c r="F218" s="347" t="str">
        <f>IF('Dépenses sur frais réels'!F218="","",'Dépenses sur frais réels'!F218)</f>
        <v/>
      </c>
      <c r="G218" s="348" t="str">
        <f>IF('Dépenses sur frais réels'!G218="","",'Dépenses sur frais réels'!G218)</f>
        <v/>
      </c>
      <c r="H218" s="348" t="str">
        <f>IF('Dépenses sur frais réels'!H218="","",'Dépenses sur frais réels'!H218)</f>
        <v/>
      </c>
      <c r="I218" s="349" t="str">
        <f>IF('Dépenses sur frais réels'!I218="","",'Dépenses sur frais réels'!I218)</f>
        <v/>
      </c>
      <c r="J218" s="290"/>
      <c r="K218" s="292" t="str">
        <f t="shared" si="12"/>
        <v/>
      </c>
      <c r="L218" s="292" t="str">
        <f t="shared" si="13"/>
        <v/>
      </c>
      <c r="M218" s="28"/>
      <c r="N218" s="139"/>
      <c r="O218" s="141"/>
      <c r="P218" s="356" t="str">
        <f>IF(F218="", "", IF(E218="Billets de train", "", IF(E218="", "", VLOOKUP(F218,Listes!$G$37:$H$39, 2, FALSE))))</f>
        <v/>
      </c>
      <c r="Q218" s="152" t="str">
        <f t="shared" si="14"/>
        <v/>
      </c>
      <c r="R218" s="338" t="str">
        <f>IF(AND(OR(J218="KO",M218&lt;&gt;""),OR(J218="",K218="",L218="")),Listes!$A$74,IF(AND(M218="",J218&lt;&gt;""),Listes!$A$75,IF(AND(I218&lt;M218,O218=""),Listes!$A$76,IF(AND(L218&lt;K218,O218=""),Listes!$A$77,IF(AND(M218&lt;I218,N218=""),Listes!$A$78,IF(AND(S218="",OR(J218&lt;&gt;"",K218&lt;&gt;"",L218&lt;&gt;"")),Listes!$A$79,""))))))</f>
        <v/>
      </c>
      <c r="S218" s="44"/>
      <c r="T218" s="9">
        <f t="shared" si="15"/>
        <v>0</v>
      </c>
    </row>
    <row r="219" spans="1:20" ht="20.100000000000001" customHeight="1" x14ac:dyDescent="0.25">
      <c r="A219" s="133">
        <v>213</v>
      </c>
      <c r="B219" s="347" t="str">
        <f>IF('Dépenses sur frais réels'!B219="","",'Dépenses sur frais réels'!B219)</f>
        <v/>
      </c>
      <c r="C219" s="347" t="str">
        <f>IF('Dépenses sur frais réels'!C219="","",'Dépenses sur frais réels'!C219)</f>
        <v/>
      </c>
      <c r="D219" s="347" t="str">
        <f>IF('Dépenses sur frais réels'!D219="","",'Dépenses sur frais réels'!D219)</f>
        <v/>
      </c>
      <c r="E219" s="347" t="str">
        <f>IF('Dépenses sur frais réels'!E219="","",'Dépenses sur frais réels'!E219)</f>
        <v/>
      </c>
      <c r="F219" s="347" t="str">
        <f>IF('Dépenses sur frais réels'!F219="","",'Dépenses sur frais réels'!F219)</f>
        <v/>
      </c>
      <c r="G219" s="348" t="str">
        <f>IF('Dépenses sur frais réels'!G219="","",'Dépenses sur frais réels'!G219)</f>
        <v/>
      </c>
      <c r="H219" s="348" t="str">
        <f>IF('Dépenses sur frais réels'!H219="","",'Dépenses sur frais réels'!H219)</f>
        <v/>
      </c>
      <c r="I219" s="349" t="str">
        <f>IF('Dépenses sur frais réels'!I219="","",'Dépenses sur frais réels'!I219)</f>
        <v/>
      </c>
      <c r="J219" s="290"/>
      <c r="K219" s="292" t="str">
        <f t="shared" si="12"/>
        <v/>
      </c>
      <c r="L219" s="292" t="str">
        <f t="shared" si="13"/>
        <v/>
      </c>
      <c r="M219" s="28"/>
      <c r="N219" s="139"/>
      <c r="O219" s="141"/>
      <c r="P219" s="356" t="str">
        <f>IF(F219="", "", IF(E219="Billets de train", "", IF(E219="", "", VLOOKUP(F219,Listes!$G$37:$H$39, 2, FALSE))))</f>
        <v/>
      </c>
      <c r="Q219" s="152" t="str">
        <f t="shared" si="14"/>
        <v/>
      </c>
      <c r="R219" s="338" t="str">
        <f>IF(AND(OR(J219="KO",M219&lt;&gt;""),OR(J219="",K219="",L219="")),Listes!$A$74,IF(AND(M219="",J219&lt;&gt;""),Listes!$A$75,IF(AND(I219&lt;M219,O219=""),Listes!$A$76,IF(AND(L219&lt;K219,O219=""),Listes!$A$77,IF(AND(M219&lt;I219,N219=""),Listes!$A$78,IF(AND(S219="",OR(J219&lt;&gt;"",K219&lt;&gt;"",L219&lt;&gt;"")),Listes!$A$79,""))))))</f>
        <v/>
      </c>
      <c r="S219" s="44"/>
      <c r="T219" s="9">
        <f t="shared" si="15"/>
        <v>0</v>
      </c>
    </row>
    <row r="220" spans="1:20" ht="20.100000000000001" customHeight="1" x14ac:dyDescent="0.25">
      <c r="A220" s="133">
        <v>214</v>
      </c>
      <c r="B220" s="347" t="str">
        <f>IF('Dépenses sur frais réels'!B220="","",'Dépenses sur frais réels'!B220)</f>
        <v/>
      </c>
      <c r="C220" s="347" t="str">
        <f>IF('Dépenses sur frais réels'!C220="","",'Dépenses sur frais réels'!C220)</f>
        <v/>
      </c>
      <c r="D220" s="347" t="str">
        <f>IF('Dépenses sur frais réels'!D220="","",'Dépenses sur frais réels'!D220)</f>
        <v/>
      </c>
      <c r="E220" s="347" t="str">
        <f>IF('Dépenses sur frais réels'!E220="","",'Dépenses sur frais réels'!E220)</f>
        <v/>
      </c>
      <c r="F220" s="347" t="str">
        <f>IF('Dépenses sur frais réels'!F220="","",'Dépenses sur frais réels'!F220)</f>
        <v/>
      </c>
      <c r="G220" s="348" t="str">
        <f>IF('Dépenses sur frais réels'!G220="","",'Dépenses sur frais réels'!G220)</f>
        <v/>
      </c>
      <c r="H220" s="348" t="str">
        <f>IF('Dépenses sur frais réels'!H220="","",'Dépenses sur frais réels'!H220)</f>
        <v/>
      </c>
      <c r="I220" s="349" t="str">
        <f>IF('Dépenses sur frais réels'!I220="","",'Dépenses sur frais réels'!I220)</f>
        <v/>
      </c>
      <c r="J220" s="290"/>
      <c r="K220" s="292" t="str">
        <f t="shared" si="12"/>
        <v/>
      </c>
      <c r="L220" s="292" t="str">
        <f t="shared" si="13"/>
        <v/>
      </c>
      <c r="M220" s="28"/>
      <c r="N220" s="139"/>
      <c r="O220" s="141"/>
      <c r="P220" s="356" t="str">
        <f>IF(F220="", "", IF(E220="Billets de train", "", IF(E220="", "", VLOOKUP(F220,Listes!$G$37:$H$39, 2, FALSE))))</f>
        <v/>
      </c>
      <c r="Q220" s="152" t="str">
        <f t="shared" si="14"/>
        <v/>
      </c>
      <c r="R220" s="338" t="str">
        <f>IF(AND(OR(J220="KO",M220&lt;&gt;""),OR(J220="",K220="",L220="")),Listes!$A$74,IF(AND(M220="",J220&lt;&gt;""),Listes!$A$75,IF(AND(I220&lt;M220,O220=""),Listes!$A$76,IF(AND(L220&lt;K220,O220=""),Listes!$A$77,IF(AND(M220&lt;I220,N220=""),Listes!$A$78,IF(AND(S220="",OR(J220&lt;&gt;"",K220&lt;&gt;"",L220&lt;&gt;"")),Listes!$A$79,""))))))</f>
        <v/>
      </c>
      <c r="S220" s="44"/>
      <c r="T220" s="9">
        <f t="shared" si="15"/>
        <v>0</v>
      </c>
    </row>
    <row r="221" spans="1:20" ht="20.100000000000001" customHeight="1" x14ac:dyDescent="0.25">
      <c r="A221" s="133">
        <v>215</v>
      </c>
      <c r="B221" s="347" t="str">
        <f>IF('Dépenses sur frais réels'!B221="","",'Dépenses sur frais réels'!B221)</f>
        <v/>
      </c>
      <c r="C221" s="347" t="str">
        <f>IF('Dépenses sur frais réels'!C221="","",'Dépenses sur frais réels'!C221)</f>
        <v/>
      </c>
      <c r="D221" s="347" t="str">
        <f>IF('Dépenses sur frais réels'!D221="","",'Dépenses sur frais réels'!D221)</f>
        <v/>
      </c>
      <c r="E221" s="347" t="str">
        <f>IF('Dépenses sur frais réels'!E221="","",'Dépenses sur frais réels'!E221)</f>
        <v/>
      </c>
      <c r="F221" s="347" t="str">
        <f>IF('Dépenses sur frais réels'!F221="","",'Dépenses sur frais réels'!F221)</f>
        <v/>
      </c>
      <c r="G221" s="348" t="str">
        <f>IF('Dépenses sur frais réels'!G221="","",'Dépenses sur frais réels'!G221)</f>
        <v/>
      </c>
      <c r="H221" s="348" t="str">
        <f>IF('Dépenses sur frais réels'!H221="","",'Dépenses sur frais réels'!H221)</f>
        <v/>
      </c>
      <c r="I221" s="349" t="str">
        <f>IF('Dépenses sur frais réels'!I221="","",'Dépenses sur frais réels'!I221)</f>
        <v/>
      </c>
      <c r="J221" s="290"/>
      <c r="K221" s="292" t="str">
        <f t="shared" si="12"/>
        <v/>
      </c>
      <c r="L221" s="292" t="str">
        <f t="shared" si="13"/>
        <v/>
      </c>
      <c r="M221" s="28"/>
      <c r="N221" s="139"/>
      <c r="O221" s="141"/>
      <c r="P221" s="356" t="str">
        <f>IF(F221="", "", IF(E221="Billets de train", "", IF(E221="", "", VLOOKUP(F221,Listes!$G$37:$H$39, 2, FALSE))))</f>
        <v/>
      </c>
      <c r="Q221" s="152" t="str">
        <f t="shared" si="14"/>
        <v/>
      </c>
      <c r="R221" s="338" t="str">
        <f>IF(AND(OR(J221="KO",M221&lt;&gt;""),OR(J221="",K221="",L221="")),Listes!$A$74,IF(AND(M221="",J221&lt;&gt;""),Listes!$A$75,IF(AND(I221&lt;M221,O221=""),Listes!$A$76,IF(AND(L221&lt;K221,O221=""),Listes!$A$77,IF(AND(M221&lt;I221,N221=""),Listes!$A$78,IF(AND(S221="",OR(J221&lt;&gt;"",K221&lt;&gt;"",L221&lt;&gt;"")),Listes!$A$79,""))))))</f>
        <v/>
      </c>
      <c r="S221" s="44"/>
      <c r="T221" s="9">
        <f t="shared" si="15"/>
        <v>0</v>
      </c>
    </row>
    <row r="222" spans="1:20" ht="20.100000000000001" customHeight="1" x14ac:dyDescent="0.25">
      <c r="A222" s="133">
        <v>216</v>
      </c>
      <c r="B222" s="347" t="str">
        <f>IF('Dépenses sur frais réels'!B222="","",'Dépenses sur frais réels'!B222)</f>
        <v/>
      </c>
      <c r="C222" s="347" t="str">
        <f>IF('Dépenses sur frais réels'!C222="","",'Dépenses sur frais réels'!C222)</f>
        <v/>
      </c>
      <c r="D222" s="347" t="str">
        <f>IF('Dépenses sur frais réels'!D222="","",'Dépenses sur frais réels'!D222)</f>
        <v/>
      </c>
      <c r="E222" s="347" t="str">
        <f>IF('Dépenses sur frais réels'!E222="","",'Dépenses sur frais réels'!E222)</f>
        <v/>
      </c>
      <c r="F222" s="347" t="str">
        <f>IF('Dépenses sur frais réels'!F222="","",'Dépenses sur frais réels'!F222)</f>
        <v/>
      </c>
      <c r="G222" s="348" t="str">
        <f>IF('Dépenses sur frais réels'!G222="","",'Dépenses sur frais réels'!G222)</f>
        <v/>
      </c>
      <c r="H222" s="348" t="str">
        <f>IF('Dépenses sur frais réels'!H222="","",'Dépenses sur frais réels'!H222)</f>
        <v/>
      </c>
      <c r="I222" s="349" t="str">
        <f>IF('Dépenses sur frais réels'!I222="","",'Dépenses sur frais réels'!I222)</f>
        <v/>
      </c>
      <c r="J222" s="290"/>
      <c r="K222" s="292" t="str">
        <f t="shared" si="12"/>
        <v/>
      </c>
      <c r="L222" s="292" t="str">
        <f t="shared" si="13"/>
        <v/>
      </c>
      <c r="M222" s="28"/>
      <c r="N222" s="139"/>
      <c r="O222" s="141"/>
      <c r="P222" s="356" t="str">
        <f>IF(F222="", "", IF(E222="Billets de train", "", IF(E222="", "", VLOOKUP(F222,Listes!$G$37:$H$39, 2, FALSE))))</f>
        <v/>
      </c>
      <c r="Q222" s="152" t="str">
        <f t="shared" si="14"/>
        <v/>
      </c>
      <c r="R222" s="338" t="str">
        <f>IF(AND(OR(J222="KO",M222&lt;&gt;""),OR(J222="",K222="",L222="")),Listes!$A$74,IF(AND(M222="",J222&lt;&gt;""),Listes!$A$75,IF(AND(I222&lt;M222,O222=""),Listes!$A$76,IF(AND(L222&lt;K222,O222=""),Listes!$A$77,IF(AND(M222&lt;I222,N222=""),Listes!$A$78,IF(AND(S222="",OR(J222&lt;&gt;"",K222&lt;&gt;"",L222&lt;&gt;"")),Listes!$A$79,""))))))</f>
        <v/>
      </c>
      <c r="S222" s="44"/>
      <c r="T222" s="9">
        <f t="shared" si="15"/>
        <v>0</v>
      </c>
    </row>
    <row r="223" spans="1:20" ht="20.100000000000001" customHeight="1" x14ac:dyDescent="0.25">
      <c r="A223" s="133">
        <v>217</v>
      </c>
      <c r="B223" s="347" t="str">
        <f>IF('Dépenses sur frais réels'!B223="","",'Dépenses sur frais réels'!B223)</f>
        <v/>
      </c>
      <c r="C223" s="347" t="str">
        <f>IF('Dépenses sur frais réels'!C223="","",'Dépenses sur frais réels'!C223)</f>
        <v/>
      </c>
      <c r="D223" s="347" t="str">
        <f>IF('Dépenses sur frais réels'!D223="","",'Dépenses sur frais réels'!D223)</f>
        <v/>
      </c>
      <c r="E223" s="347" t="str">
        <f>IF('Dépenses sur frais réels'!E223="","",'Dépenses sur frais réels'!E223)</f>
        <v/>
      </c>
      <c r="F223" s="347" t="str">
        <f>IF('Dépenses sur frais réels'!F223="","",'Dépenses sur frais réels'!F223)</f>
        <v/>
      </c>
      <c r="G223" s="348" t="str">
        <f>IF('Dépenses sur frais réels'!G223="","",'Dépenses sur frais réels'!G223)</f>
        <v/>
      </c>
      <c r="H223" s="348" t="str">
        <f>IF('Dépenses sur frais réels'!H223="","",'Dépenses sur frais réels'!H223)</f>
        <v/>
      </c>
      <c r="I223" s="349" t="str">
        <f>IF('Dépenses sur frais réels'!I223="","",'Dépenses sur frais réels'!I223)</f>
        <v/>
      </c>
      <c r="J223" s="290"/>
      <c r="K223" s="292" t="str">
        <f t="shared" si="12"/>
        <v/>
      </c>
      <c r="L223" s="292" t="str">
        <f t="shared" si="13"/>
        <v/>
      </c>
      <c r="M223" s="28"/>
      <c r="N223" s="139"/>
      <c r="O223" s="141"/>
      <c r="P223" s="356" t="str">
        <f>IF(F223="", "", IF(E223="Billets de train", "", IF(E223="", "", VLOOKUP(F223,Listes!$G$37:$H$39, 2, FALSE))))</f>
        <v/>
      </c>
      <c r="Q223" s="152" t="str">
        <f t="shared" si="14"/>
        <v/>
      </c>
      <c r="R223" s="338" t="str">
        <f>IF(AND(OR(J223="KO",M223&lt;&gt;""),OR(J223="",K223="",L223="")),Listes!$A$74,IF(AND(M223="",J223&lt;&gt;""),Listes!$A$75,IF(AND(I223&lt;M223,O223=""),Listes!$A$76,IF(AND(L223&lt;K223,O223=""),Listes!$A$77,IF(AND(M223&lt;I223,N223=""),Listes!$A$78,IF(AND(S223="",OR(J223&lt;&gt;"",K223&lt;&gt;"",L223&lt;&gt;"")),Listes!$A$79,""))))))</f>
        <v/>
      </c>
      <c r="S223" s="44"/>
      <c r="T223" s="9">
        <f t="shared" si="15"/>
        <v>0</v>
      </c>
    </row>
    <row r="224" spans="1:20" ht="20.100000000000001" customHeight="1" x14ac:dyDescent="0.25">
      <c r="A224" s="133">
        <v>218</v>
      </c>
      <c r="B224" s="347" t="str">
        <f>IF('Dépenses sur frais réels'!B224="","",'Dépenses sur frais réels'!B224)</f>
        <v/>
      </c>
      <c r="C224" s="347" t="str">
        <f>IF('Dépenses sur frais réels'!C224="","",'Dépenses sur frais réels'!C224)</f>
        <v/>
      </c>
      <c r="D224" s="347" t="str">
        <f>IF('Dépenses sur frais réels'!D224="","",'Dépenses sur frais réels'!D224)</f>
        <v/>
      </c>
      <c r="E224" s="347" t="str">
        <f>IF('Dépenses sur frais réels'!E224="","",'Dépenses sur frais réels'!E224)</f>
        <v/>
      </c>
      <c r="F224" s="347" t="str">
        <f>IF('Dépenses sur frais réels'!F224="","",'Dépenses sur frais réels'!F224)</f>
        <v/>
      </c>
      <c r="G224" s="348" t="str">
        <f>IF('Dépenses sur frais réels'!G224="","",'Dépenses sur frais réels'!G224)</f>
        <v/>
      </c>
      <c r="H224" s="348" t="str">
        <f>IF('Dépenses sur frais réels'!H224="","",'Dépenses sur frais réels'!H224)</f>
        <v/>
      </c>
      <c r="I224" s="349" t="str">
        <f>IF('Dépenses sur frais réels'!I224="","",'Dépenses sur frais réels'!I224)</f>
        <v/>
      </c>
      <c r="J224" s="290"/>
      <c r="K224" s="292" t="str">
        <f t="shared" si="12"/>
        <v/>
      </c>
      <c r="L224" s="292" t="str">
        <f t="shared" si="13"/>
        <v/>
      </c>
      <c r="M224" s="28"/>
      <c r="N224" s="139"/>
      <c r="O224" s="141"/>
      <c r="P224" s="356" t="str">
        <f>IF(F224="", "", IF(E224="Billets de train", "", IF(E224="", "", VLOOKUP(F224,Listes!$G$37:$H$39, 2, FALSE))))</f>
        <v/>
      </c>
      <c r="Q224" s="152" t="str">
        <f t="shared" si="14"/>
        <v/>
      </c>
      <c r="R224" s="338" t="str">
        <f>IF(AND(OR(J224="KO",M224&lt;&gt;""),OR(J224="",K224="",L224="")),Listes!$A$74,IF(AND(M224="",J224&lt;&gt;""),Listes!$A$75,IF(AND(I224&lt;M224,O224=""),Listes!$A$76,IF(AND(L224&lt;K224,O224=""),Listes!$A$77,IF(AND(M224&lt;I224,N224=""),Listes!$A$78,IF(AND(S224="",OR(J224&lt;&gt;"",K224&lt;&gt;"",L224&lt;&gt;"")),Listes!$A$79,""))))))</f>
        <v/>
      </c>
      <c r="S224" s="44"/>
      <c r="T224" s="9">
        <f t="shared" si="15"/>
        <v>0</v>
      </c>
    </row>
    <row r="225" spans="1:20" ht="20.100000000000001" customHeight="1" x14ac:dyDescent="0.25">
      <c r="A225" s="133">
        <v>219</v>
      </c>
      <c r="B225" s="347" t="str">
        <f>IF('Dépenses sur frais réels'!B225="","",'Dépenses sur frais réels'!B225)</f>
        <v/>
      </c>
      <c r="C225" s="347" t="str">
        <f>IF('Dépenses sur frais réels'!C225="","",'Dépenses sur frais réels'!C225)</f>
        <v/>
      </c>
      <c r="D225" s="347" t="str">
        <f>IF('Dépenses sur frais réels'!D225="","",'Dépenses sur frais réels'!D225)</f>
        <v/>
      </c>
      <c r="E225" s="347" t="str">
        <f>IF('Dépenses sur frais réels'!E225="","",'Dépenses sur frais réels'!E225)</f>
        <v/>
      </c>
      <c r="F225" s="347" t="str">
        <f>IF('Dépenses sur frais réels'!F225="","",'Dépenses sur frais réels'!F225)</f>
        <v/>
      </c>
      <c r="G225" s="348" t="str">
        <f>IF('Dépenses sur frais réels'!G225="","",'Dépenses sur frais réels'!G225)</f>
        <v/>
      </c>
      <c r="H225" s="348" t="str">
        <f>IF('Dépenses sur frais réels'!H225="","",'Dépenses sur frais réels'!H225)</f>
        <v/>
      </c>
      <c r="I225" s="349" t="str">
        <f>IF('Dépenses sur frais réels'!I225="","",'Dépenses sur frais réels'!I225)</f>
        <v/>
      </c>
      <c r="J225" s="290"/>
      <c r="K225" s="292" t="str">
        <f t="shared" si="12"/>
        <v/>
      </c>
      <c r="L225" s="292" t="str">
        <f t="shared" si="13"/>
        <v/>
      </c>
      <c r="M225" s="28"/>
      <c r="N225" s="139"/>
      <c r="O225" s="141"/>
      <c r="P225" s="356" t="str">
        <f>IF(F225="", "", IF(E225="Billets de train", "", IF(E225="", "", VLOOKUP(F225,Listes!$G$37:$H$39, 2, FALSE))))</f>
        <v/>
      </c>
      <c r="Q225" s="152" t="str">
        <f t="shared" si="14"/>
        <v/>
      </c>
      <c r="R225" s="338" t="str">
        <f>IF(AND(OR(J225="KO",M225&lt;&gt;""),OR(J225="",K225="",L225="")),Listes!$A$74,IF(AND(M225="",J225&lt;&gt;""),Listes!$A$75,IF(AND(I225&lt;M225,O225=""),Listes!$A$76,IF(AND(L225&lt;K225,O225=""),Listes!$A$77,IF(AND(M225&lt;I225,N225=""),Listes!$A$78,IF(AND(S225="",OR(J225&lt;&gt;"",K225&lt;&gt;"",L225&lt;&gt;"")),Listes!$A$79,""))))))</f>
        <v/>
      </c>
      <c r="S225" s="44"/>
      <c r="T225" s="9">
        <f t="shared" si="15"/>
        <v>0</v>
      </c>
    </row>
    <row r="226" spans="1:20" ht="20.100000000000001" customHeight="1" x14ac:dyDescent="0.25">
      <c r="A226" s="133">
        <v>220</v>
      </c>
      <c r="B226" s="347" t="str">
        <f>IF('Dépenses sur frais réels'!B226="","",'Dépenses sur frais réels'!B226)</f>
        <v/>
      </c>
      <c r="C226" s="347" t="str">
        <f>IF('Dépenses sur frais réels'!C226="","",'Dépenses sur frais réels'!C226)</f>
        <v/>
      </c>
      <c r="D226" s="347" t="str">
        <f>IF('Dépenses sur frais réels'!D226="","",'Dépenses sur frais réels'!D226)</f>
        <v/>
      </c>
      <c r="E226" s="347" t="str">
        <f>IF('Dépenses sur frais réels'!E226="","",'Dépenses sur frais réels'!E226)</f>
        <v/>
      </c>
      <c r="F226" s="347" t="str">
        <f>IF('Dépenses sur frais réels'!F226="","",'Dépenses sur frais réels'!F226)</f>
        <v/>
      </c>
      <c r="G226" s="348" t="str">
        <f>IF('Dépenses sur frais réels'!G226="","",'Dépenses sur frais réels'!G226)</f>
        <v/>
      </c>
      <c r="H226" s="348" t="str">
        <f>IF('Dépenses sur frais réels'!H226="","",'Dépenses sur frais réels'!H226)</f>
        <v/>
      </c>
      <c r="I226" s="349" t="str">
        <f>IF('Dépenses sur frais réels'!I226="","",'Dépenses sur frais réels'!I226)</f>
        <v/>
      </c>
      <c r="J226" s="290"/>
      <c r="K226" s="292" t="str">
        <f t="shared" si="12"/>
        <v/>
      </c>
      <c r="L226" s="292" t="str">
        <f t="shared" si="13"/>
        <v/>
      </c>
      <c r="M226" s="28"/>
      <c r="N226" s="139"/>
      <c r="O226" s="141"/>
      <c r="P226" s="356" t="str">
        <f>IF(F226="", "", IF(E226="Billets de train", "", IF(E226="", "", VLOOKUP(F226,Listes!$G$37:$H$39, 2, FALSE))))</f>
        <v/>
      </c>
      <c r="Q226" s="152" t="str">
        <f t="shared" si="14"/>
        <v/>
      </c>
      <c r="R226" s="338" t="str">
        <f>IF(AND(OR(J226="KO",M226&lt;&gt;""),OR(J226="",K226="",L226="")),Listes!$A$74,IF(AND(M226="",J226&lt;&gt;""),Listes!$A$75,IF(AND(I226&lt;M226,O226=""),Listes!$A$76,IF(AND(L226&lt;K226,O226=""),Listes!$A$77,IF(AND(M226&lt;I226,N226=""),Listes!$A$78,IF(AND(S226="",OR(J226&lt;&gt;"",K226&lt;&gt;"",L226&lt;&gt;"")),Listes!$A$79,""))))))</f>
        <v/>
      </c>
      <c r="S226" s="44"/>
      <c r="T226" s="9">
        <f t="shared" si="15"/>
        <v>0</v>
      </c>
    </row>
    <row r="227" spans="1:20" ht="20.100000000000001" customHeight="1" x14ac:dyDescent="0.25">
      <c r="A227" s="133">
        <v>221</v>
      </c>
      <c r="B227" s="347" t="str">
        <f>IF('Dépenses sur frais réels'!B227="","",'Dépenses sur frais réels'!B227)</f>
        <v/>
      </c>
      <c r="C227" s="347" t="str">
        <f>IF('Dépenses sur frais réels'!C227="","",'Dépenses sur frais réels'!C227)</f>
        <v/>
      </c>
      <c r="D227" s="347" t="str">
        <f>IF('Dépenses sur frais réels'!D227="","",'Dépenses sur frais réels'!D227)</f>
        <v/>
      </c>
      <c r="E227" s="347" t="str">
        <f>IF('Dépenses sur frais réels'!E227="","",'Dépenses sur frais réels'!E227)</f>
        <v/>
      </c>
      <c r="F227" s="347" t="str">
        <f>IF('Dépenses sur frais réels'!F227="","",'Dépenses sur frais réels'!F227)</f>
        <v/>
      </c>
      <c r="G227" s="348" t="str">
        <f>IF('Dépenses sur frais réels'!G227="","",'Dépenses sur frais réels'!G227)</f>
        <v/>
      </c>
      <c r="H227" s="348" t="str">
        <f>IF('Dépenses sur frais réels'!H227="","",'Dépenses sur frais réels'!H227)</f>
        <v/>
      </c>
      <c r="I227" s="349" t="str">
        <f>IF('Dépenses sur frais réels'!I227="","",'Dépenses sur frais réels'!I227)</f>
        <v/>
      </c>
      <c r="J227" s="290"/>
      <c r="K227" s="292" t="str">
        <f t="shared" si="12"/>
        <v/>
      </c>
      <c r="L227" s="292" t="str">
        <f t="shared" si="13"/>
        <v/>
      </c>
      <c r="M227" s="28"/>
      <c r="N227" s="139"/>
      <c r="O227" s="141"/>
      <c r="P227" s="356" t="str">
        <f>IF(F227="", "", IF(E227="Billets de train", "", IF(E227="", "", VLOOKUP(F227,Listes!$G$37:$H$39, 2, FALSE))))</f>
        <v/>
      </c>
      <c r="Q227" s="152" t="str">
        <f t="shared" si="14"/>
        <v/>
      </c>
      <c r="R227" s="338" t="str">
        <f>IF(AND(OR(J227="KO",M227&lt;&gt;""),OR(J227="",K227="",L227="")),Listes!$A$74,IF(AND(M227="",J227&lt;&gt;""),Listes!$A$75,IF(AND(I227&lt;M227,O227=""),Listes!$A$76,IF(AND(L227&lt;K227,O227=""),Listes!$A$77,IF(AND(M227&lt;I227,N227=""),Listes!$A$78,IF(AND(S227="",OR(J227&lt;&gt;"",K227&lt;&gt;"",L227&lt;&gt;"")),Listes!$A$79,""))))))</f>
        <v/>
      </c>
      <c r="S227" s="44"/>
      <c r="T227" s="9">
        <f t="shared" si="15"/>
        <v>0</v>
      </c>
    </row>
    <row r="228" spans="1:20" ht="20.100000000000001" customHeight="1" x14ac:dyDescent="0.25">
      <c r="A228" s="133">
        <v>222</v>
      </c>
      <c r="B228" s="347" t="str">
        <f>IF('Dépenses sur frais réels'!B228="","",'Dépenses sur frais réels'!B228)</f>
        <v/>
      </c>
      <c r="C228" s="347" t="str">
        <f>IF('Dépenses sur frais réels'!C228="","",'Dépenses sur frais réels'!C228)</f>
        <v/>
      </c>
      <c r="D228" s="347" t="str">
        <f>IF('Dépenses sur frais réels'!D228="","",'Dépenses sur frais réels'!D228)</f>
        <v/>
      </c>
      <c r="E228" s="347" t="str">
        <f>IF('Dépenses sur frais réels'!E228="","",'Dépenses sur frais réels'!E228)</f>
        <v/>
      </c>
      <c r="F228" s="347" t="str">
        <f>IF('Dépenses sur frais réels'!F228="","",'Dépenses sur frais réels'!F228)</f>
        <v/>
      </c>
      <c r="G228" s="348" t="str">
        <f>IF('Dépenses sur frais réels'!G228="","",'Dépenses sur frais réels'!G228)</f>
        <v/>
      </c>
      <c r="H228" s="348" t="str">
        <f>IF('Dépenses sur frais réels'!H228="","",'Dépenses sur frais réels'!H228)</f>
        <v/>
      </c>
      <c r="I228" s="349" t="str">
        <f>IF('Dépenses sur frais réels'!I228="","",'Dépenses sur frais réels'!I228)</f>
        <v/>
      </c>
      <c r="J228" s="290"/>
      <c r="K228" s="292" t="str">
        <f t="shared" si="12"/>
        <v/>
      </c>
      <c r="L228" s="292" t="str">
        <f t="shared" si="13"/>
        <v/>
      </c>
      <c r="M228" s="28"/>
      <c r="N228" s="139"/>
      <c r="O228" s="141"/>
      <c r="P228" s="356" t="str">
        <f>IF(F228="", "", IF(E228="Billets de train", "", IF(E228="", "", VLOOKUP(F228,Listes!$G$37:$H$39, 2, FALSE))))</f>
        <v/>
      </c>
      <c r="Q228" s="152" t="str">
        <f t="shared" si="14"/>
        <v/>
      </c>
      <c r="R228" s="338" t="str">
        <f>IF(AND(OR(J228="KO",M228&lt;&gt;""),OR(J228="",K228="",L228="")),Listes!$A$74,IF(AND(M228="",J228&lt;&gt;""),Listes!$A$75,IF(AND(I228&lt;M228,O228=""),Listes!$A$76,IF(AND(L228&lt;K228,O228=""),Listes!$A$77,IF(AND(M228&lt;I228,N228=""),Listes!$A$78,IF(AND(S228="",OR(J228&lt;&gt;"",K228&lt;&gt;"",L228&lt;&gt;"")),Listes!$A$79,""))))))</f>
        <v/>
      </c>
      <c r="S228" s="44"/>
      <c r="T228" s="9">
        <f t="shared" si="15"/>
        <v>0</v>
      </c>
    </row>
    <row r="229" spans="1:20" ht="20.100000000000001" customHeight="1" x14ac:dyDescent="0.25">
      <c r="A229" s="133">
        <v>223</v>
      </c>
      <c r="B229" s="347" t="str">
        <f>IF('Dépenses sur frais réels'!B229="","",'Dépenses sur frais réels'!B229)</f>
        <v/>
      </c>
      <c r="C229" s="347" t="str">
        <f>IF('Dépenses sur frais réels'!C229="","",'Dépenses sur frais réels'!C229)</f>
        <v/>
      </c>
      <c r="D229" s="347" t="str">
        <f>IF('Dépenses sur frais réels'!D229="","",'Dépenses sur frais réels'!D229)</f>
        <v/>
      </c>
      <c r="E229" s="347" t="str">
        <f>IF('Dépenses sur frais réels'!E229="","",'Dépenses sur frais réels'!E229)</f>
        <v/>
      </c>
      <c r="F229" s="347" t="str">
        <f>IF('Dépenses sur frais réels'!F229="","",'Dépenses sur frais réels'!F229)</f>
        <v/>
      </c>
      <c r="G229" s="348" t="str">
        <f>IF('Dépenses sur frais réels'!G229="","",'Dépenses sur frais réels'!G229)</f>
        <v/>
      </c>
      <c r="H229" s="348" t="str">
        <f>IF('Dépenses sur frais réels'!H229="","",'Dépenses sur frais réels'!H229)</f>
        <v/>
      </c>
      <c r="I229" s="349" t="str">
        <f>IF('Dépenses sur frais réels'!I229="","",'Dépenses sur frais réels'!I229)</f>
        <v/>
      </c>
      <c r="J229" s="290"/>
      <c r="K229" s="292" t="str">
        <f t="shared" si="12"/>
        <v/>
      </c>
      <c r="L229" s="292" t="str">
        <f t="shared" si="13"/>
        <v/>
      </c>
      <c r="M229" s="28"/>
      <c r="N229" s="139"/>
      <c r="O229" s="141"/>
      <c r="P229" s="356" t="str">
        <f>IF(F229="", "", IF(E229="Billets de train", "", IF(E229="", "", VLOOKUP(F229,Listes!$G$37:$H$39, 2, FALSE))))</f>
        <v/>
      </c>
      <c r="Q229" s="152" t="str">
        <f t="shared" si="14"/>
        <v/>
      </c>
      <c r="R229" s="338" t="str">
        <f>IF(AND(OR(J229="KO",M229&lt;&gt;""),OR(J229="",K229="",L229="")),Listes!$A$74,IF(AND(M229="",J229&lt;&gt;""),Listes!$A$75,IF(AND(I229&lt;M229,O229=""),Listes!$A$76,IF(AND(L229&lt;K229,O229=""),Listes!$A$77,IF(AND(M229&lt;I229,N229=""),Listes!$A$78,IF(AND(S229="",OR(J229&lt;&gt;"",K229&lt;&gt;"",L229&lt;&gt;"")),Listes!$A$79,""))))))</f>
        <v/>
      </c>
      <c r="S229" s="44"/>
      <c r="T229" s="9">
        <f t="shared" si="15"/>
        <v>0</v>
      </c>
    </row>
    <row r="230" spans="1:20" ht="20.100000000000001" customHeight="1" x14ac:dyDescent="0.25">
      <c r="A230" s="133">
        <v>224</v>
      </c>
      <c r="B230" s="347" t="str">
        <f>IF('Dépenses sur frais réels'!B230="","",'Dépenses sur frais réels'!B230)</f>
        <v/>
      </c>
      <c r="C230" s="347" t="str">
        <f>IF('Dépenses sur frais réels'!C230="","",'Dépenses sur frais réels'!C230)</f>
        <v/>
      </c>
      <c r="D230" s="347" t="str">
        <f>IF('Dépenses sur frais réels'!D230="","",'Dépenses sur frais réels'!D230)</f>
        <v/>
      </c>
      <c r="E230" s="347" t="str">
        <f>IF('Dépenses sur frais réels'!E230="","",'Dépenses sur frais réels'!E230)</f>
        <v/>
      </c>
      <c r="F230" s="347" t="str">
        <f>IF('Dépenses sur frais réels'!F230="","",'Dépenses sur frais réels'!F230)</f>
        <v/>
      </c>
      <c r="G230" s="348" t="str">
        <f>IF('Dépenses sur frais réels'!G230="","",'Dépenses sur frais réels'!G230)</f>
        <v/>
      </c>
      <c r="H230" s="348" t="str">
        <f>IF('Dépenses sur frais réels'!H230="","",'Dépenses sur frais réels'!H230)</f>
        <v/>
      </c>
      <c r="I230" s="349" t="str">
        <f>IF('Dépenses sur frais réels'!I230="","",'Dépenses sur frais réels'!I230)</f>
        <v/>
      </c>
      <c r="J230" s="290"/>
      <c r="K230" s="292" t="str">
        <f t="shared" si="12"/>
        <v/>
      </c>
      <c r="L230" s="292" t="str">
        <f t="shared" si="13"/>
        <v/>
      </c>
      <c r="M230" s="28"/>
      <c r="N230" s="139"/>
      <c r="O230" s="141"/>
      <c r="P230" s="356" t="str">
        <f>IF(F230="", "", IF(E230="Billets de train", "", IF(E230="", "", VLOOKUP(F230,Listes!$G$37:$H$39, 2, FALSE))))</f>
        <v/>
      </c>
      <c r="Q230" s="152" t="str">
        <f t="shared" si="14"/>
        <v/>
      </c>
      <c r="R230" s="338" t="str">
        <f>IF(AND(OR(J230="KO",M230&lt;&gt;""),OR(J230="",K230="",L230="")),Listes!$A$74,IF(AND(M230="",J230&lt;&gt;""),Listes!$A$75,IF(AND(I230&lt;M230,O230=""),Listes!$A$76,IF(AND(L230&lt;K230,O230=""),Listes!$A$77,IF(AND(M230&lt;I230,N230=""),Listes!$A$78,IF(AND(S230="",OR(J230&lt;&gt;"",K230&lt;&gt;"",L230&lt;&gt;"")),Listes!$A$79,""))))))</f>
        <v/>
      </c>
      <c r="S230" s="44"/>
      <c r="T230" s="9">
        <f t="shared" si="15"/>
        <v>0</v>
      </c>
    </row>
    <row r="231" spans="1:20" ht="20.100000000000001" customHeight="1" x14ac:dyDescent="0.25">
      <c r="A231" s="133">
        <v>225</v>
      </c>
      <c r="B231" s="347" t="str">
        <f>IF('Dépenses sur frais réels'!B231="","",'Dépenses sur frais réels'!B231)</f>
        <v/>
      </c>
      <c r="C231" s="347" t="str">
        <f>IF('Dépenses sur frais réels'!C231="","",'Dépenses sur frais réels'!C231)</f>
        <v/>
      </c>
      <c r="D231" s="347" t="str">
        <f>IF('Dépenses sur frais réels'!D231="","",'Dépenses sur frais réels'!D231)</f>
        <v/>
      </c>
      <c r="E231" s="347" t="str">
        <f>IF('Dépenses sur frais réels'!E231="","",'Dépenses sur frais réels'!E231)</f>
        <v/>
      </c>
      <c r="F231" s="347" t="str">
        <f>IF('Dépenses sur frais réels'!F231="","",'Dépenses sur frais réels'!F231)</f>
        <v/>
      </c>
      <c r="G231" s="348" t="str">
        <f>IF('Dépenses sur frais réels'!G231="","",'Dépenses sur frais réels'!G231)</f>
        <v/>
      </c>
      <c r="H231" s="348" t="str">
        <f>IF('Dépenses sur frais réels'!H231="","",'Dépenses sur frais réels'!H231)</f>
        <v/>
      </c>
      <c r="I231" s="349" t="str">
        <f>IF('Dépenses sur frais réels'!I231="","",'Dépenses sur frais réels'!I231)</f>
        <v/>
      </c>
      <c r="J231" s="290"/>
      <c r="K231" s="292" t="str">
        <f t="shared" si="12"/>
        <v/>
      </c>
      <c r="L231" s="292" t="str">
        <f t="shared" si="13"/>
        <v/>
      </c>
      <c r="M231" s="28"/>
      <c r="N231" s="139"/>
      <c r="O231" s="141"/>
      <c r="P231" s="356" t="str">
        <f>IF(F231="", "", IF(E231="Billets de train", "", IF(E231="", "", VLOOKUP(F231,Listes!$G$37:$H$39, 2, FALSE))))</f>
        <v/>
      </c>
      <c r="Q231" s="152" t="str">
        <f t="shared" si="14"/>
        <v/>
      </c>
      <c r="R231" s="338" t="str">
        <f>IF(AND(OR(J231="KO",M231&lt;&gt;""),OR(J231="",K231="",L231="")),Listes!$A$74,IF(AND(M231="",J231&lt;&gt;""),Listes!$A$75,IF(AND(I231&lt;M231,O231=""),Listes!$A$76,IF(AND(L231&lt;K231,O231=""),Listes!$A$77,IF(AND(M231&lt;I231,N231=""),Listes!$A$78,IF(AND(S231="",OR(J231&lt;&gt;"",K231&lt;&gt;"",L231&lt;&gt;"")),Listes!$A$79,""))))))</f>
        <v/>
      </c>
      <c r="S231" s="44"/>
      <c r="T231" s="9">
        <f t="shared" si="15"/>
        <v>0</v>
      </c>
    </row>
    <row r="232" spans="1:20" ht="20.100000000000001" customHeight="1" x14ac:dyDescent="0.25">
      <c r="A232" s="133">
        <v>226</v>
      </c>
      <c r="B232" s="347" t="str">
        <f>IF('Dépenses sur frais réels'!B232="","",'Dépenses sur frais réels'!B232)</f>
        <v/>
      </c>
      <c r="C232" s="347" t="str">
        <f>IF('Dépenses sur frais réels'!C232="","",'Dépenses sur frais réels'!C232)</f>
        <v/>
      </c>
      <c r="D232" s="347" t="str">
        <f>IF('Dépenses sur frais réels'!D232="","",'Dépenses sur frais réels'!D232)</f>
        <v/>
      </c>
      <c r="E232" s="347" t="str">
        <f>IF('Dépenses sur frais réels'!E232="","",'Dépenses sur frais réels'!E232)</f>
        <v/>
      </c>
      <c r="F232" s="347" t="str">
        <f>IF('Dépenses sur frais réels'!F232="","",'Dépenses sur frais réels'!F232)</f>
        <v/>
      </c>
      <c r="G232" s="348" t="str">
        <f>IF('Dépenses sur frais réels'!G232="","",'Dépenses sur frais réels'!G232)</f>
        <v/>
      </c>
      <c r="H232" s="348" t="str">
        <f>IF('Dépenses sur frais réels'!H232="","",'Dépenses sur frais réels'!H232)</f>
        <v/>
      </c>
      <c r="I232" s="349" t="str">
        <f>IF('Dépenses sur frais réels'!I232="","",'Dépenses sur frais réels'!I232)</f>
        <v/>
      </c>
      <c r="J232" s="290"/>
      <c r="K232" s="292" t="str">
        <f t="shared" si="12"/>
        <v/>
      </c>
      <c r="L232" s="292" t="str">
        <f t="shared" si="13"/>
        <v/>
      </c>
      <c r="M232" s="28"/>
      <c r="N232" s="139"/>
      <c r="O232" s="141"/>
      <c r="P232" s="356" t="str">
        <f>IF(F232="", "", IF(E232="Billets de train", "", IF(E232="", "", VLOOKUP(F232,Listes!$G$37:$H$39, 2, FALSE))))</f>
        <v/>
      </c>
      <c r="Q232" s="152" t="str">
        <f t="shared" si="14"/>
        <v/>
      </c>
      <c r="R232" s="338" t="str">
        <f>IF(AND(OR(J232="KO",M232&lt;&gt;""),OR(J232="",K232="",L232="")),Listes!$A$74,IF(AND(M232="",J232&lt;&gt;""),Listes!$A$75,IF(AND(I232&lt;M232,O232=""),Listes!$A$76,IF(AND(L232&lt;K232,O232=""),Listes!$A$77,IF(AND(M232&lt;I232,N232=""),Listes!$A$78,IF(AND(S232="",OR(J232&lt;&gt;"",K232&lt;&gt;"",L232&lt;&gt;"")),Listes!$A$79,""))))))</f>
        <v/>
      </c>
      <c r="S232" s="44"/>
      <c r="T232" s="9">
        <f t="shared" si="15"/>
        <v>0</v>
      </c>
    </row>
    <row r="233" spans="1:20" ht="20.100000000000001" customHeight="1" x14ac:dyDescent="0.25">
      <c r="A233" s="133">
        <v>227</v>
      </c>
      <c r="B233" s="347" t="str">
        <f>IF('Dépenses sur frais réels'!B233="","",'Dépenses sur frais réels'!B233)</f>
        <v/>
      </c>
      <c r="C233" s="347" t="str">
        <f>IF('Dépenses sur frais réels'!C233="","",'Dépenses sur frais réels'!C233)</f>
        <v/>
      </c>
      <c r="D233" s="347" t="str">
        <f>IF('Dépenses sur frais réels'!D233="","",'Dépenses sur frais réels'!D233)</f>
        <v/>
      </c>
      <c r="E233" s="347" t="str">
        <f>IF('Dépenses sur frais réels'!E233="","",'Dépenses sur frais réels'!E233)</f>
        <v/>
      </c>
      <c r="F233" s="347" t="str">
        <f>IF('Dépenses sur frais réels'!F233="","",'Dépenses sur frais réels'!F233)</f>
        <v/>
      </c>
      <c r="G233" s="348" t="str">
        <f>IF('Dépenses sur frais réels'!G233="","",'Dépenses sur frais réels'!G233)</f>
        <v/>
      </c>
      <c r="H233" s="348" t="str">
        <f>IF('Dépenses sur frais réels'!H233="","",'Dépenses sur frais réels'!H233)</f>
        <v/>
      </c>
      <c r="I233" s="349" t="str">
        <f>IF('Dépenses sur frais réels'!I233="","",'Dépenses sur frais réels'!I233)</f>
        <v/>
      </c>
      <c r="J233" s="290"/>
      <c r="K233" s="292" t="str">
        <f t="shared" si="12"/>
        <v/>
      </c>
      <c r="L233" s="292" t="str">
        <f t="shared" si="13"/>
        <v/>
      </c>
      <c r="M233" s="28"/>
      <c r="N233" s="139"/>
      <c r="O233" s="141"/>
      <c r="P233" s="356" t="str">
        <f>IF(F233="", "", IF(E233="Billets de train", "", IF(E233="", "", VLOOKUP(F233,Listes!$G$37:$H$39, 2, FALSE))))</f>
        <v/>
      </c>
      <c r="Q233" s="152" t="str">
        <f t="shared" si="14"/>
        <v/>
      </c>
      <c r="R233" s="338" t="str">
        <f>IF(AND(OR(J233="KO",M233&lt;&gt;""),OR(J233="",K233="",L233="")),Listes!$A$74,IF(AND(M233="",J233&lt;&gt;""),Listes!$A$75,IF(AND(I233&lt;M233,O233=""),Listes!$A$76,IF(AND(L233&lt;K233,O233=""),Listes!$A$77,IF(AND(M233&lt;I233,N233=""),Listes!$A$78,IF(AND(S233="",OR(J233&lt;&gt;"",K233&lt;&gt;"",L233&lt;&gt;"")),Listes!$A$79,""))))))</f>
        <v/>
      </c>
      <c r="S233" s="44"/>
      <c r="T233" s="9">
        <f t="shared" si="15"/>
        <v>0</v>
      </c>
    </row>
    <row r="234" spans="1:20" ht="20.100000000000001" customHeight="1" x14ac:dyDescent="0.25">
      <c r="A234" s="133">
        <v>228</v>
      </c>
      <c r="B234" s="347" t="str">
        <f>IF('Dépenses sur frais réels'!B234="","",'Dépenses sur frais réels'!B234)</f>
        <v/>
      </c>
      <c r="C234" s="347" t="str">
        <f>IF('Dépenses sur frais réels'!C234="","",'Dépenses sur frais réels'!C234)</f>
        <v/>
      </c>
      <c r="D234" s="347" t="str">
        <f>IF('Dépenses sur frais réels'!D234="","",'Dépenses sur frais réels'!D234)</f>
        <v/>
      </c>
      <c r="E234" s="347" t="str">
        <f>IF('Dépenses sur frais réels'!E234="","",'Dépenses sur frais réels'!E234)</f>
        <v/>
      </c>
      <c r="F234" s="347" t="str">
        <f>IF('Dépenses sur frais réels'!F234="","",'Dépenses sur frais réels'!F234)</f>
        <v/>
      </c>
      <c r="G234" s="348" t="str">
        <f>IF('Dépenses sur frais réels'!G234="","",'Dépenses sur frais réels'!G234)</f>
        <v/>
      </c>
      <c r="H234" s="348" t="str">
        <f>IF('Dépenses sur frais réels'!H234="","",'Dépenses sur frais réels'!H234)</f>
        <v/>
      </c>
      <c r="I234" s="349" t="str">
        <f>IF('Dépenses sur frais réels'!I234="","",'Dépenses sur frais réels'!I234)</f>
        <v/>
      </c>
      <c r="J234" s="290"/>
      <c r="K234" s="292" t="str">
        <f t="shared" si="12"/>
        <v/>
      </c>
      <c r="L234" s="292" t="str">
        <f t="shared" si="13"/>
        <v/>
      </c>
      <c r="M234" s="28"/>
      <c r="N234" s="139"/>
      <c r="O234" s="141"/>
      <c r="P234" s="356" t="str">
        <f>IF(F234="", "", IF(E234="Billets de train", "", IF(E234="", "", VLOOKUP(F234,Listes!$G$37:$H$39, 2, FALSE))))</f>
        <v/>
      </c>
      <c r="Q234" s="152" t="str">
        <f t="shared" si="14"/>
        <v/>
      </c>
      <c r="R234" s="338" t="str">
        <f>IF(AND(OR(J234="KO",M234&lt;&gt;""),OR(J234="",K234="",L234="")),Listes!$A$74,IF(AND(M234="",J234&lt;&gt;""),Listes!$A$75,IF(AND(I234&lt;M234,O234=""),Listes!$A$76,IF(AND(L234&lt;K234,O234=""),Listes!$A$77,IF(AND(M234&lt;I234,N234=""),Listes!$A$78,IF(AND(S234="",OR(J234&lt;&gt;"",K234&lt;&gt;"",L234&lt;&gt;"")),Listes!$A$79,""))))))</f>
        <v/>
      </c>
      <c r="S234" s="44"/>
      <c r="T234" s="9">
        <f t="shared" si="15"/>
        <v>0</v>
      </c>
    </row>
    <row r="235" spans="1:20" ht="20.100000000000001" customHeight="1" x14ac:dyDescent="0.25">
      <c r="A235" s="133">
        <v>229</v>
      </c>
      <c r="B235" s="347" t="str">
        <f>IF('Dépenses sur frais réels'!B235="","",'Dépenses sur frais réels'!B235)</f>
        <v/>
      </c>
      <c r="C235" s="347" t="str">
        <f>IF('Dépenses sur frais réels'!C235="","",'Dépenses sur frais réels'!C235)</f>
        <v/>
      </c>
      <c r="D235" s="347" t="str">
        <f>IF('Dépenses sur frais réels'!D235="","",'Dépenses sur frais réels'!D235)</f>
        <v/>
      </c>
      <c r="E235" s="347" t="str">
        <f>IF('Dépenses sur frais réels'!E235="","",'Dépenses sur frais réels'!E235)</f>
        <v/>
      </c>
      <c r="F235" s="347" t="str">
        <f>IF('Dépenses sur frais réels'!F235="","",'Dépenses sur frais réels'!F235)</f>
        <v/>
      </c>
      <c r="G235" s="348" t="str">
        <f>IF('Dépenses sur frais réels'!G235="","",'Dépenses sur frais réels'!G235)</f>
        <v/>
      </c>
      <c r="H235" s="348" t="str">
        <f>IF('Dépenses sur frais réels'!H235="","",'Dépenses sur frais réels'!H235)</f>
        <v/>
      </c>
      <c r="I235" s="349" t="str">
        <f>IF('Dépenses sur frais réels'!I235="","",'Dépenses sur frais réels'!I235)</f>
        <v/>
      </c>
      <c r="J235" s="290"/>
      <c r="K235" s="292" t="str">
        <f t="shared" si="12"/>
        <v/>
      </c>
      <c r="L235" s="292" t="str">
        <f t="shared" si="13"/>
        <v/>
      </c>
      <c r="M235" s="28"/>
      <c r="N235" s="139"/>
      <c r="O235" s="141"/>
      <c r="P235" s="356" t="str">
        <f>IF(F235="", "", IF(E235="Billets de train", "", IF(E235="", "", VLOOKUP(F235,Listes!$G$37:$H$39, 2, FALSE))))</f>
        <v/>
      </c>
      <c r="Q235" s="152" t="str">
        <f t="shared" si="14"/>
        <v/>
      </c>
      <c r="R235" s="338" t="str">
        <f>IF(AND(OR(J235="KO",M235&lt;&gt;""),OR(J235="",K235="",L235="")),Listes!$A$74,IF(AND(M235="",J235&lt;&gt;""),Listes!$A$75,IF(AND(I235&lt;M235,O235=""),Listes!$A$76,IF(AND(L235&lt;K235,O235=""),Listes!$A$77,IF(AND(M235&lt;I235,N235=""),Listes!$A$78,IF(AND(S235="",OR(J235&lt;&gt;"",K235&lt;&gt;"",L235&lt;&gt;"")),Listes!$A$79,""))))))</f>
        <v/>
      </c>
      <c r="S235" s="44"/>
      <c r="T235" s="9">
        <f t="shared" si="15"/>
        <v>0</v>
      </c>
    </row>
    <row r="236" spans="1:20" ht="20.100000000000001" customHeight="1" x14ac:dyDescent="0.25">
      <c r="A236" s="133">
        <v>230</v>
      </c>
      <c r="B236" s="347" t="str">
        <f>IF('Dépenses sur frais réels'!B236="","",'Dépenses sur frais réels'!B236)</f>
        <v/>
      </c>
      <c r="C236" s="347" t="str">
        <f>IF('Dépenses sur frais réels'!C236="","",'Dépenses sur frais réels'!C236)</f>
        <v/>
      </c>
      <c r="D236" s="347" t="str">
        <f>IF('Dépenses sur frais réels'!D236="","",'Dépenses sur frais réels'!D236)</f>
        <v/>
      </c>
      <c r="E236" s="347" t="str">
        <f>IF('Dépenses sur frais réels'!E236="","",'Dépenses sur frais réels'!E236)</f>
        <v/>
      </c>
      <c r="F236" s="347" t="str">
        <f>IF('Dépenses sur frais réels'!F236="","",'Dépenses sur frais réels'!F236)</f>
        <v/>
      </c>
      <c r="G236" s="348" t="str">
        <f>IF('Dépenses sur frais réels'!G236="","",'Dépenses sur frais réels'!G236)</f>
        <v/>
      </c>
      <c r="H236" s="348" t="str">
        <f>IF('Dépenses sur frais réels'!H236="","",'Dépenses sur frais réels'!H236)</f>
        <v/>
      </c>
      <c r="I236" s="349" t="str">
        <f>IF('Dépenses sur frais réels'!I236="","",'Dépenses sur frais réels'!I236)</f>
        <v/>
      </c>
      <c r="J236" s="290"/>
      <c r="K236" s="292" t="str">
        <f t="shared" si="12"/>
        <v/>
      </c>
      <c r="L236" s="292" t="str">
        <f t="shared" si="13"/>
        <v/>
      </c>
      <c r="M236" s="28"/>
      <c r="N236" s="139"/>
      <c r="O236" s="141"/>
      <c r="P236" s="356" t="str">
        <f>IF(F236="", "", IF(E236="Billets de train", "", IF(E236="", "", VLOOKUP(F236,Listes!$G$37:$H$39, 2, FALSE))))</f>
        <v/>
      </c>
      <c r="Q236" s="152" t="str">
        <f t="shared" si="14"/>
        <v/>
      </c>
      <c r="R236" s="338" t="str">
        <f>IF(AND(OR(J236="KO",M236&lt;&gt;""),OR(J236="",K236="",L236="")),Listes!$A$74,IF(AND(M236="",J236&lt;&gt;""),Listes!$A$75,IF(AND(I236&lt;M236,O236=""),Listes!$A$76,IF(AND(L236&lt;K236,O236=""),Listes!$A$77,IF(AND(M236&lt;I236,N236=""),Listes!$A$78,IF(AND(S236="",OR(J236&lt;&gt;"",K236&lt;&gt;"",L236&lt;&gt;"")),Listes!$A$79,""))))))</f>
        <v/>
      </c>
      <c r="S236" s="44"/>
      <c r="T236" s="9">
        <f t="shared" si="15"/>
        <v>0</v>
      </c>
    </row>
    <row r="237" spans="1:20" ht="20.100000000000001" customHeight="1" x14ac:dyDescent="0.25">
      <c r="A237" s="133">
        <v>231</v>
      </c>
      <c r="B237" s="347" t="str">
        <f>IF('Dépenses sur frais réels'!B237="","",'Dépenses sur frais réels'!B237)</f>
        <v/>
      </c>
      <c r="C237" s="347" t="str">
        <f>IF('Dépenses sur frais réels'!C237="","",'Dépenses sur frais réels'!C237)</f>
        <v/>
      </c>
      <c r="D237" s="347" t="str">
        <f>IF('Dépenses sur frais réels'!D237="","",'Dépenses sur frais réels'!D237)</f>
        <v/>
      </c>
      <c r="E237" s="347" t="str">
        <f>IF('Dépenses sur frais réels'!E237="","",'Dépenses sur frais réels'!E237)</f>
        <v/>
      </c>
      <c r="F237" s="347" t="str">
        <f>IF('Dépenses sur frais réels'!F237="","",'Dépenses sur frais réels'!F237)</f>
        <v/>
      </c>
      <c r="G237" s="348" t="str">
        <f>IF('Dépenses sur frais réels'!G237="","",'Dépenses sur frais réels'!G237)</f>
        <v/>
      </c>
      <c r="H237" s="348" t="str">
        <f>IF('Dépenses sur frais réels'!H237="","",'Dépenses sur frais réels'!H237)</f>
        <v/>
      </c>
      <c r="I237" s="349" t="str">
        <f>IF('Dépenses sur frais réels'!I237="","",'Dépenses sur frais réels'!I237)</f>
        <v/>
      </c>
      <c r="J237" s="290"/>
      <c r="K237" s="292" t="str">
        <f t="shared" si="12"/>
        <v/>
      </c>
      <c r="L237" s="292" t="str">
        <f t="shared" si="13"/>
        <v/>
      </c>
      <c r="M237" s="28"/>
      <c r="N237" s="139"/>
      <c r="O237" s="141"/>
      <c r="P237" s="356" t="str">
        <f>IF(F237="", "", IF(E237="Billets de train", "", IF(E237="", "", VLOOKUP(F237,Listes!$G$37:$H$39, 2, FALSE))))</f>
        <v/>
      </c>
      <c r="Q237" s="152" t="str">
        <f t="shared" si="14"/>
        <v/>
      </c>
      <c r="R237" s="338" t="str">
        <f>IF(AND(OR(J237="KO",M237&lt;&gt;""),OR(J237="",K237="",L237="")),Listes!$A$74,IF(AND(M237="",J237&lt;&gt;""),Listes!$A$75,IF(AND(I237&lt;M237,O237=""),Listes!$A$76,IF(AND(L237&lt;K237,O237=""),Listes!$A$77,IF(AND(M237&lt;I237,N237=""),Listes!$A$78,IF(AND(S237="",OR(J237&lt;&gt;"",K237&lt;&gt;"",L237&lt;&gt;"")),Listes!$A$79,""))))))</f>
        <v/>
      </c>
      <c r="S237" s="44"/>
      <c r="T237" s="9">
        <f t="shared" si="15"/>
        <v>0</v>
      </c>
    </row>
    <row r="238" spans="1:20" ht="20.100000000000001" customHeight="1" x14ac:dyDescent="0.25">
      <c r="A238" s="133">
        <v>232</v>
      </c>
      <c r="B238" s="347" t="str">
        <f>IF('Dépenses sur frais réels'!B238="","",'Dépenses sur frais réels'!B238)</f>
        <v/>
      </c>
      <c r="C238" s="347" t="str">
        <f>IF('Dépenses sur frais réels'!C238="","",'Dépenses sur frais réels'!C238)</f>
        <v/>
      </c>
      <c r="D238" s="347" t="str">
        <f>IF('Dépenses sur frais réels'!D238="","",'Dépenses sur frais réels'!D238)</f>
        <v/>
      </c>
      <c r="E238" s="347" t="str">
        <f>IF('Dépenses sur frais réels'!E238="","",'Dépenses sur frais réels'!E238)</f>
        <v/>
      </c>
      <c r="F238" s="347" t="str">
        <f>IF('Dépenses sur frais réels'!F238="","",'Dépenses sur frais réels'!F238)</f>
        <v/>
      </c>
      <c r="G238" s="348" t="str">
        <f>IF('Dépenses sur frais réels'!G238="","",'Dépenses sur frais réels'!G238)</f>
        <v/>
      </c>
      <c r="H238" s="348" t="str">
        <f>IF('Dépenses sur frais réels'!H238="","",'Dépenses sur frais réels'!H238)</f>
        <v/>
      </c>
      <c r="I238" s="349" t="str">
        <f>IF('Dépenses sur frais réels'!I238="","",'Dépenses sur frais réels'!I238)</f>
        <v/>
      </c>
      <c r="J238" s="290"/>
      <c r="K238" s="292" t="str">
        <f t="shared" si="12"/>
        <v/>
      </c>
      <c r="L238" s="292" t="str">
        <f t="shared" si="13"/>
        <v/>
      </c>
      <c r="M238" s="28"/>
      <c r="N238" s="139"/>
      <c r="O238" s="141"/>
      <c r="P238" s="356" t="str">
        <f>IF(F238="", "", IF(E238="Billets de train", "", IF(E238="", "", VLOOKUP(F238,Listes!$G$37:$H$39, 2, FALSE))))</f>
        <v/>
      </c>
      <c r="Q238" s="152" t="str">
        <f t="shared" si="14"/>
        <v/>
      </c>
      <c r="R238" s="338" t="str">
        <f>IF(AND(OR(J238="KO",M238&lt;&gt;""),OR(J238="",K238="",L238="")),Listes!$A$74,IF(AND(M238="",J238&lt;&gt;""),Listes!$A$75,IF(AND(I238&lt;M238,O238=""),Listes!$A$76,IF(AND(L238&lt;K238,O238=""),Listes!$A$77,IF(AND(M238&lt;I238,N238=""),Listes!$A$78,IF(AND(S238="",OR(J238&lt;&gt;"",K238&lt;&gt;"",L238&lt;&gt;"")),Listes!$A$79,""))))))</f>
        <v/>
      </c>
      <c r="S238" s="44"/>
      <c r="T238" s="9">
        <f t="shared" si="15"/>
        <v>0</v>
      </c>
    </row>
    <row r="239" spans="1:20" ht="20.100000000000001" customHeight="1" x14ac:dyDescent="0.25">
      <c r="A239" s="133">
        <v>233</v>
      </c>
      <c r="B239" s="347" t="str">
        <f>IF('Dépenses sur frais réels'!B239="","",'Dépenses sur frais réels'!B239)</f>
        <v/>
      </c>
      <c r="C239" s="347" t="str">
        <f>IF('Dépenses sur frais réels'!C239="","",'Dépenses sur frais réels'!C239)</f>
        <v/>
      </c>
      <c r="D239" s="347" t="str">
        <f>IF('Dépenses sur frais réels'!D239="","",'Dépenses sur frais réels'!D239)</f>
        <v/>
      </c>
      <c r="E239" s="347" t="str">
        <f>IF('Dépenses sur frais réels'!E239="","",'Dépenses sur frais réels'!E239)</f>
        <v/>
      </c>
      <c r="F239" s="347" t="str">
        <f>IF('Dépenses sur frais réels'!F239="","",'Dépenses sur frais réels'!F239)</f>
        <v/>
      </c>
      <c r="G239" s="348" t="str">
        <f>IF('Dépenses sur frais réels'!G239="","",'Dépenses sur frais réels'!G239)</f>
        <v/>
      </c>
      <c r="H239" s="348" t="str">
        <f>IF('Dépenses sur frais réels'!H239="","",'Dépenses sur frais réels'!H239)</f>
        <v/>
      </c>
      <c r="I239" s="349" t="str">
        <f>IF('Dépenses sur frais réels'!I239="","",'Dépenses sur frais réels'!I239)</f>
        <v/>
      </c>
      <c r="J239" s="290"/>
      <c r="K239" s="292" t="str">
        <f t="shared" si="12"/>
        <v/>
      </c>
      <c r="L239" s="292" t="str">
        <f t="shared" si="13"/>
        <v/>
      </c>
      <c r="M239" s="28"/>
      <c r="N239" s="139"/>
      <c r="O239" s="141"/>
      <c r="P239" s="356" t="str">
        <f>IF(F239="", "", IF(E239="Billets de train", "", IF(E239="", "", VLOOKUP(F239,Listes!$G$37:$H$39, 2, FALSE))))</f>
        <v/>
      </c>
      <c r="Q239" s="152" t="str">
        <f t="shared" si="14"/>
        <v/>
      </c>
      <c r="R239" s="338" t="str">
        <f>IF(AND(OR(J239="KO",M239&lt;&gt;""),OR(J239="",K239="",L239="")),Listes!$A$74,IF(AND(M239="",J239&lt;&gt;""),Listes!$A$75,IF(AND(I239&lt;M239,O239=""),Listes!$A$76,IF(AND(L239&lt;K239,O239=""),Listes!$A$77,IF(AND(M239&lt;I239,N239=""),Listes!$A$78,IF(AND(S239="",OR(J239&lt;&gt;"",K239&lt;&gt;"",L239&lt;&gt;"")),Listes!$A$79,""))))))</f>
        <v/>
      </c>
      <c r="S239" s="44"/>
      <c r="T239" s="9">
        <f t="shared" si="15"/>
        <v>0</v>
      </c>
    </row>
    <row r="240" spans="1:20" ht="20.100000000000001" customHeight="1" x14ac:dyDescent="0.25">
      <c r="A240" s="133">
        <v>234</v>
      </c>
      <c r="B240" s="347" t="str">
        <f>IF('Dépenses sur frais réels'!B240="","",'Dépenses sur frais réels'!B240)</f>
        <v/>
      </c>
      <c r="C240" s="347" t="str">
        <f>IF('Dépenses sur frais réels'!C240="","",'Dépenses sur frais réels'!C240)</f>
        <v/>
      </c>
      <c r="D240" s="347" t="str">
        <f>IF('Dépenses sur frais réels'!D240="","",'Dépenses sur frais réels'!D240)</f>
        <v/>
      </c>
      <c r="E240" s="347" t="str">
        <f>IF('Dépenses sur frais réels'!E240="","",'Dépenses sur frais réels'!E240)</f>
        <v/>
      </c>
      <c r="F240" s="347" t="str">
        <f>IF('Dépenses sur frais réels'!F240="","",'Dépenses sur frais réels'!F240)</f>
        <v/>
      </c>
      <c r="G240" s="348" t="str">
        <f>IF('Dépenses sur frais réels'!G240="","",'Dépenses sur frais réels'!G240)</f>
        <v/>
      </c>
      <c r="H240" s="348" t="str">
        <f>IF('Dépenses sur frais réels'!H240="","",'Dépenses sur frais réels'!H240)</f>
        <v/>
      </c>
      <c r="I240" s="349" t="str">
        <f>IF('Dépenses sur frais réels'!I240="","",'Dépenses sur frais réels'!I240)</f>
        <v/>
      </c>
      <c r="J240" s="290"/>
      <c r="K240" s="292" t="str">
        <f t="shared" si="12"/>
        <v/>
      </c>
      <c r="L240" s="292" t="str">
        <f t="shared" si="13"/>
        <v/>
      </c>
      <c r="M240" s="28"/>
      <c r="N240" s="139"/>
      <c r="O240" s="141"/>
      <c r="P240" s="356" t="str">
        <f>IF(F240="", "", IF(E240="Billets de train", "", IF(E240="", "", VLOOKUP(F240,Listes!$G$37:$H$39, 2, FALSE))))</f>
        <v/>
      </c>
      <c r="Q240" s="152" t="str">
        <f t="shared" si="14"/>
        <v/>
      </c>
      <c r="R240" s="338" t="str">
        <f>IF(AND(OR(J240="KO",M240&lt;&gt;""),OR(J240="",K240="",L240="")),Listes!$A$74,IF(AND(M240="",J240&lt;&gt;""),Listes!$A$75,IF(AND(I240&lt;M240,O240=""),Listes!$A$76,IF(AND(L240&lt;K240,O240=""),Listes!$A$77,IF(AND(M240&lt;I240,N240=""),Listes!$A$78,IF(AND(S240="",OR(J240&lt;&gt;"",K240&lt;&gt;"",L240&lt;&gt;"")),Listes!$A$79,""))))))</f>
        <v/>
      </c>
      <c r="S240" s="44"/>
      <c r="T240" s="9">
        <f t="shared" si="15"/>
        <v>0</v>
      </c>
    </row>
    <row r="241" spans="1:20" ht="20.100000000000001" customHeight="1" x14ac:dyDescent="0.25">
      <c r="A241" s="133">
        <v>235</v>
      </c>
      <c r="B241" s="347" t="str">
        <f>IF('Dépenses sur frais réels'!B241="","",'Dépenses sur frais réels'!B241)</f>
        <v/>
      </c>
      <c r="C241" s="347" t="str">
        <f>IF('Dépenses sur frais réels'!C241="","",'Dépenses sur frais réels'!C241)</f>
        <v/>
      </c>
      <c r="D241" s="347" t="str">
        <f>IF('Dépenses sur frais réels'!D241="","",'Dépenses sur frais réels'!D241)</f>
        <v/>
      </c>
      <c r="E241" s="347" t="str">
        <f>IF('Dépenses sur frais réels'!E241="","",'Dépenses sur frais réels'!E241)</f>
        <v/>
      </c>
      <c r="F241" s="347" t="str">
        <f>IF('Dépenses sur frais réels'!F241="","",'Dépenses sur frais réels'!F241)</f>
        <v/>
      </c>
      <c r="G241" s="348" t="str">
        <f>IF('Dépenses sur frais réels'!G241="","",'Dépenses sur frais réels'!G241)</f>
        <v/>
      </c>
      <c r="H241" s="348" t="str">
        <f>IF('Dépenses sur frais réels'!H241="","",'Dépenses sur frais réels'!H241)</f>
        <v/>
      </c>
      <c r="I241" s="349" t="str">
        <f>IF('Dépenses sur frais réels'!I241="","",'Dépenses sur frais réels'!I241)</f>
        <v/>
      </c>
      <c r="J241" s="290"/>
      <c r="K241" s="292" t="str">
        <f t="shared" si="12"/>
        <v/>
      </c>
      <c r="L241" s="292" t="str">
        <f t="shared" si="13"/>
        <v/>
      </c>
      <c r="M241" s="28"/>
      <c r="N241" s="139"/>
      <c r="O241" s="141"/>
      <c r="P241" s="356" t="str">
        <f>IF(F241="", "", IF(E241="Billets de train", "", IF(E241="", "", VLOOKUP(F241,Listes!$G$37:$H$39, 2, FALSE))))</f>
        <v/>
      </c>
      <c r="Q241" s="152" t="str">
        <f t="shared" si="14"/>
        <v/>
      </c>
      <c r="R241" s="338" t="str">
        <f>IF(AND(OR(J241="KO",M241&lt;&gt;""),OR(J241="",K241="",L241="")),Listes!$A$74,IF(AND(M241="",J241&lt;&gt;""),Listes!$A$75,IF(AND(I241&lt;M241,O241=""),Listes!$A$76,IF(AND(L241&lt;K241,O241=""),Listes!$A$77,IF(AND(M241&lt;I241,N241=""),Listes!$A$78,IF(AND(S241="",OR(J241&lt;&gt;"",K241&lt;&gt;"",L241&lt;&gt;"")),Listes!$A$79,""))))))</f>
        <v/>
      </c>
      <c r="S241" s="44"/>
      <c r="T241" s="9">
        <f t="shared" si="15"/>
        <v>0</v>
      </c>
    </row>
    <row r="242" spans="1:20" ht="20.100000000000001" customHeight="1" x14ac:dyDescent="0.25">
      <c r="A242" s="133">
        <v>236</v>
      </c>
      <c r="B242" s="347" t="str">
        <f>IF('Dépenses sur frais réels'!B242="","",'Dépenses sur frais réels'!B242)</f>
        <v/>
      </c>
      <c r="C242" s="347" t="str">
        <f>IF('Dépenses sur frais réels'!C242="","",'Dépenses sur frais réels'!C242)</f>
        <v/>
      </c>
      <c r="D242" s="347" t="str">
        <f>IF('Dépenses sur frais réels'!D242="","",'Dépenses sur frais réels'!D242)</f>
        <v/>
      </c>
      <c r="E242" s="347" t="str">
        <f>IF('Dépenses sur frais réels'!E242="","",'Dépenses sur frais réels'!E242)</f>
        <v/>
      </c>
      <c r="F242" s="347" t="str">
        <f>IF('Dépenses sur frais réels'!F242="","",'Dépenses sur frais réels'!F242)</f>
        <v/>
      </c>
      <c r="G242" s="348" t="str">
        <f>IF('Dépenses sur frais réels'!G242="","",'Dépenses sur frais réels'!G242)</f>
        <v/>
      </c>
      <c r="H242" s="348" t="str">
        <f>IF('Dépenses sur frais réels'!H242="","",'Dépenses sur frais réels'!H242)</f>
        <v/>
      </c>
      <c r="I242" s="349" t="str">
        <f>IF('Dépenses sur frais réels'!I242="","",'Dépenses sur frais réels'!I242)</f>
        <v/>
      </c>
      <c r="J242" s="290"/>
      <c r="K242" s="292" t="str">
        <f t="shared" si="12"/>
        <v/>
      </c>
      <c r="L242" s="292" t="str">
        <f t="shared" si="13"/>
        <v/>
      </c>
      <c r="M242" s="28"/>
      <c r="N242" s="139"/>
      <c r="O242" s="141"/>
      <c r="P242" s="356" t="str">
        <f>IF(F242="", "", IF(E242="Billets de train", "", IF(E242="", "", VLOOKUP(F242,Listes!$G$37:$H$39, 2, FALSE))))</f>
        <v/>
      </c>
      <c r="Q242" s="152" t="str">
        <f t="shared" si="14"/>
        <v/>
      </c>
      <c r="R242" s="338" t="str">
        <f>IF(AND(OR(J242="KO",M242&lt;&gt;""),OR(J242="",K242="",L242="")),Listes!$A$74,IF(AND(M242="",J242&lt;&gt;""),Listes!$A$75,IF(AND(I242&lt;M242,O242=""),Listes!$A$76,IF(AND(L242&lt;K242,O242=""),Listes!$A$77,IF(AND(M242&lt;I242,N242=""),Listes!$A$78,IF(AND(S242="",OR(J242&lt;&gt;"",K242&lt;&gt;"",L242&lt;&gt;"")),Listes!$A$79,""))))))</f>
        <v/>
      </c>
      <c r="S242" s="44"/>
      <c r="T242" s="9">
        <f t="shared" si="15"/>
        <v>0</v>
      </c>
    </row>
    <row r="243" spans="1:20" ht="20.100000000000001" customHeight="1" x14ac:dyDescent="0.25">
      <c r="A243" s="133">
        <v>237</v>
      </c>
      <c r="B243" s="347" t="str">
        <f>IF('Dépenses sur frais réels'!B243="","",'Dépenses sur frais réels'!B243)</f>
        <v/>
      </c>
      <c r="C243" s="347" t="str">
        <f>IF('Dépenses sur frais réels'!C243="","",'Dépenses sur frais réels'!C243)</f>
        <v/>
      </c>
      <c r="D243" s="347" t="str">
        <f>IF('Dépenses sur frais réels'!D243="","",'Dépenses sur frais réels'!D243)</f>
        <v/>
      </c>
      <c r="E243" s="347" t="str">
        <f>IF('Dépenses sur frais réels'!E243="","",'Dépenses sur frais réels'!E243)</f>
        <v/>
      </c>
      <c r="F243" s="347" t="str">
        <f>IF('Dépenses sur frais réels'!F243="","",'Dépenses sur frais réels'!F243)</f>
        <v/>
      </c>
      <c r="G243" s="348" t="str">
        <f>IF('Dépenses sur frais réels'!G243="","",'Dépenses sur frais réels'!G243)</f>
        <v/>
      </c>
      <c r="H243" s="348" t="str">
        <f>IF('Dépenses sur frais réels'!H243="","",'Dépenses sur frais réels'!H243)</f>
        <v/>
      </c>
      <c r="I243" s="349" t="str">
        <f>IF('Dépenses sur frais réels'!I243="","",'Dépenses sur frais réels'!I243)</f>
        <v/>
      </c>
      <c r="J243" s="290"/>
      <c r="K243" s="292" t="str">
        <f t="shared" si="12"/>
        <v/>
      </c>
      <c r="L243" s="292" t="str">
        <f t="shared" si="13"/>
        <v/>
      </c>
      <c r="M243" s="28"/>
      <c r="N243" s="139"/>
      <c r="O243" s="141"/>
      <c r="P243" s="356" t="str">
        <f>IF(F243="", "", IF(E243="Billets de train", "", IF(E243="", "", VLOOKUP(F243,Listes!$G$37:$H$39, 2, FALSE))))</f>
        <v/>
      </c>
      <c r="Q243" s="152" t="str">
        <f t="shared" si="14"/>
        <v/>
      </c>
      <c r="R243" s="338" t="str">
        <f>IF(AND(OR(J243="KO",M243&lt;&gt;""),OR(J243="",K243="",L243="")),Listes!$A$74,IF(AND(M243="",J243&lt;&gt;""),Listes!$A$75,IF(AND(I243&lt;M243,O243=""),Listes!$A$76,IF(AND(L243&lt;K243,O243=""),Listes!$A$77,IF(AND(M243&lt;I243,N243=""),Listes!$A$78,IF(AND(S243="",OR(J243&lt;&gt;"",K243&lt;&gt;"",L243&lt;&gt;"")),Listes!$A$79,""))))))</f>
        <v/>
      </c>
      <c r="S243" s="44"/>
      <c r="T243" s="9">
        <f t="shared" si="15"/>
        <v>0</v>
      </c>
    </row>
    <row r="244" spans="1:20" ht="20.100000000000001" customHeight="1" x14ac:dyDescent="0.25">
      <c r="A244" s="133">
        <v>238</v>
      </c>
      <c r="B244" s="347" t="str">
        <f>IF('Dépenses sur frais réels'!B244="","",'Dépenses sur frais réels'!B244)</f>
        <v/>
      </c>
      <c r="C244" s="347" t="str">
        <f>IF('Dépenses sur frais réels'!C244="","",'Dépenses sur frais réels'!C244)</f>
        <v/>
      </c>
      <c r="D244" s="347" t="str">
        <f>IF('Dépenses sur frais réels'!D244="","",'Dépenses sur frais réels'!D244)</f>
        <v/>
      </c>
      <c r="E244" s="347" t="str">
        <f>IF('Dépenses sur frais réels'!E244="","",'Dépenses sur frais réels'!E244)</f>
        <v/>
      </c>
      <c r="F244" s="347" t="str">
        <f>IF('Dépenses sur frais réels'!F244="","",'Dépenses sur frais réels'!F244)</f>
        <v/>
      </c>
      <c r="G244" s="348" t="str">
        <f>IF('Dépenses sur frais réels'!G244="","",'Dépenses sur frais réels'!G244)</f>
        <v/>
      </c>
      <c r="H244" s="348" t="str">
        <f>IF('Dépenses sur frais réels'!H244="","",'Dépenses sur frais réels'!H244)</f>
        <v/>
      </c>
      <c r="I244" s="349" t="str">
        <f>IF('Dépenses sur frais réels'!I244="","",'Dépenses sur frais réels'!I244)</f>
        <v/>
      </c>
      <c r="J244" s="290"/>
      <c r="K244" s="292" t="str">
        <f t="shared" si="12"/>
        <v/>
      </c>
      <c r="L244" s="292" t="str">
        <f t="shared" si="13"/>
        <v/>
      </c>
      <c r="M244" s="28"/>
      <c r="N244" s="139"/>
      <c r="O244" s="141"/>
      <c r="P244" s="356" t="str">
        <f>IF(F244="", "", IF(E244="Billets de train", "", IF(E244="", "", VLOOKUP(F244,Listes!$G$37:$H$39, 2, FALSE))))</f>
        <v/>
      </c>
      <c r="Q244" s="152" t="str">
        <f t="shared" si="14"/>
        <v/>
      </c>
      <c r="R244" s="338" t="str">
        <f>IF(AND(OR(J244="KO",M244&lt;&gt;""),OR(J244="",K244="",L244="")),Listes!$A$74,IF(AND(M244="",J244&lt;&gt;""),Listes!$A$75,IF(AND(I244&lt;M244,O244=""),Listes!$A$76,IF(AND(L244&lt;K244,O244=""),Listes!$A$77,IF(AND(M244&lt;I244,N244=""),Listes!$A$78,IF(AND(S244="",OR(J244&lt;&gt;"",K244&lt;&gt;"",L244&lt;&gt;"")),Listes!$A$79,""))))))</f>
        <v/>
      </c>
      <c r="S244" s="44"/>
      <c r="T244" s="9">
        <f t="shared" si="15"/>
        <v>0</v>
      </c>
    </row>
    <row r="245" spans="1:20" ht="20.100000000000001" customHeight="1" x14ac:dyDescent="0.25">
      <c r="A245" s="133">
        <v>239</v>
      </c>
      <c r="B245" s="347" t="str">
        <f>IF('Dépenses sur frais réels'!B245="","",'Dépenses sur frais réels'!B245)</f>
        <v/>
      </c>
      <c r="C245" s="347" t="str">
        <f>IF('Dépenses sur frais réels'!C245="","",'Dépenses sur frais réels'!C245)</f>
        <v/>
      </c>
      <c r="D245" s="347" t="str">
        <f>IF('Dépenses sur frais réels'!D245="","",'Dépenses sur frais réels'!D245)</f>
        <v/>
      </c>
      <c r="E245" s="347" t="str">
        <f>IF('Dépenses sur frais réels'!E245="","",'Dépenses sur frais réels'!E245)</f>
        <v/>
      </c>
      <c r="F245" s="347" t="str">
        <f>IF('Dépenses sur frais réels'!F245="","",'Dépenses sur frais réels'!F245)</f>
        <v/>
      </c>
      <c r="G245" s="348" t="str">
        <f>IF('Dépenses sur frais réels'!G245="","",'Dépenses sur frais réels'!G245)</f>
        <v/>
      </c>
      <c r="H245" s="348" t="str">
        <f>IF('Dépenses sur frais réels'!H245="","",'Dépenses sur frais réels'!H245)</f>
        <v/>
      </c>
      <c r="I245" s="349" t="str">
        <f>IF('Dépenses sur frais réels'!I245="","",'Dépenses sur frais réels'!I245)</f>
        <v/>
      </c>
      <c r="J245" s="290"/>
      <c r="K245" s="292" t="str">
        <f t="shared" si="12"/>
        <v/>
      </c>
      <c r="L245" s="292" t="str">
        <f t="shared" si="13"/>
        <v/>
      </c>
      <c r="M245" s="28"/>
      <c r="N245" s="139"/>
      <c r="O245" s="141"/>
      <c r="P245" s="356" t="str">
        <f>IF(F245="", "", IF(E245="Billets de train", "", IF(E245="", "", VLOOKUP(F245,Listes!$G$37:$H$39, 2, FALSE))))</f>
        <v/>
      </c>
      <c r="Q245" s="152" t="str">
        <f t="shared" si="14"/>
        <v/>
      </c>
      <c r="R245" s="338" t="str">
        <f>IF(AND(OR(J245="KO",M245&lt;&gt;""),OR(J245="",K245="",L245="")),Listes!$A$74,IF(AND(M245="",J245&lt;&gt;""),Listes!$A$75,IF(AND(I245&lt;M245,O245=""),Listes!$A$76,IF(AND(L245&lt;K245,O245=""),Listes!$A$77,IF(AND(M245&lt;I245,N245=""),Listes!$A$78,IF(AND(S245="",OR(J245&lt;&gt;"",K245&lt;&gt;"",L245&lt;&gt;"")),Listes!$A$79,""))))))</f>
        <v/>
      </c>
      <c r="S245" s="44"/>
      <c r="T245" s="9">
        <f t="shared" si="15"/>
        <v>0</v>
      </c>
    </row>
    <row r="246" spans="1:20" ht="20.100000000000001" customHeight="1" x14ac:dyDescent="0.25">
      <c r="A246" s="133">
        <v>240</v>
      </c>
      <c r="B246" s="347" t="str">
        <f>IF('Dépenses sur frais réels'!B246="","",'Dépenses sur frais réels'!B246)</f>
        <v/>
      </c>
      <c r="C246" s="347" t="str">
        <f>IF('Dépenses sur frais réels'!C246="","",'Dépenses sur frais réels'!C246)</f>
        <v/>
      </c>
      <c r="D246" s="347" t="str">
        <f>IF('Dépenses sur frais réels'!D246="","",'Dépenses sur frais réels'!D246)</f>
        <v/>
      </c>
      <c r="E246" s="347" t="str">
        <f>IF('Dépenses sur frais réels'!E246="","",'Dépenses sur frais réels'!E246)</f>
        <v/>
      </c>
      <c r="F246" s="347" t="str">
        <f>IF('Dépenses sur frais réels'!F246="","",'Dépenses sur frais réels'!F246)</f>
        <v/>
      </c>
      <c r="G246" s="348" t="str">
        <f>IF('Dépenses sur frais réels'!G246="","",'Dépenses sur frais réels'!G246)</f>
        <v/>
      </c>
      <c r="H246" s="348" t="str">
        <f>IF('Dépenses sur frais réels'!H246="","",'Dépenses sur frais réels'!H246)</f>
        <v/>
      </c>
      <c r="I246" s="349" t="str">
        <f>IF('Dépenses sur frais réels'!I246="","",'Dépenses sur frais réels'!I246)</f>
        <v/>
      </c>
      <c r="J246" s="290"/>
      <c r="K246" s="292" t="str">
        <f t="shared" si="12"/>
        <v/>
      </c>
      <c r="L246" s="292" t="str">
        <f t="shared" si="13"/>
        <v/>
      </c>
      <c r="M246" s="28"/>
      <c r="N246" s="139"/>
      <c r="O246" s="141"/>
      <c r="P246" s="356" t="str">
        <f>IF(F246="", "", IF(E246="Billets de train", "", IF(E246="", "", VLOOKUP(F246,Listes!$G$37:$H$39, 2, FALSE))))</f>
        <v/>
      </c>
      <c r="Q246" s="152" t="str">
        <f t="shared" si="14"/>
        <v/>
      </c>
      <c r="R246" s="338" t="str">
        <f>IF(AND(OR(J246="KO",M246&lt;&gt;""),OR(J246="",K246="",L246="")),Listes!$A$74,IF(AND(M246="",J246&lt;&gt;""),Listes!$A$75,IF(AND(I246&lt;M246,O246=""),Listes!$A$76,IF(AND(L246&lt;K246,O246=""),Listes!$A$77,IF(AND(M246&lt;I246,N246=""),Listes!$A$78,IF(AND(S246="",OR(J246&lt;&gt;"",K246&lt;&gt;"",L246&lt;&gt;"")),Listes!$A$79,""))))))</f>
        <v/>
      </c>
      <c r="S246" s="44"/>
      <c r="T246" s="9">
        <f t="shared" si="15"/>
        <v>0</v>
      </c>
    </row>
    <row r="247" spans="1:20" ht="20.100000000000001" customHeight="1" x14ac:dyDescent="0.25">
      <c r="A247" s="133">
        <v>241</v>
      </c>
      <c r="B247" s="347" t="str">
        <f>IF('Dépenses sur frais réels'!B247="","",'Dépenses sur frais réels'!B247)</f>
        <v/>
      </c>
      <c r="C247" s="347" t="str">
        <f>IF('Dépenses sur frais réels'!C247="","",'Dépenses sur frais réels'!C247)</f>
        <v/>
      </c>
      <c r="D247" s="347" t="str">
        <f>IF('Dépenses sur frais réels'!D247="","",'Dépenses sur frais réels'!D247)</f>
        <v/>
      </c>
      <c r="E247" s="347" t="str">
        <f>IF('Dépenses sur frais réels'!E247="","",'Dépenses sur frais réels'!E247)</f>
        <v/>
      </c>
      <c r="F247" s="347" t="str">
        <f>IF('Dépenses sur frais réels'!F247="","",'Dépenses sur frais réels'!F247)</f>
        <v/>
      </c>
      <c r="G247" s="348" t="str">
        <f>IF('Dépenses sur frais réels'!G247="","",'Dépenses sur frais réels'!G247)</f>
        <v/>
      </c>
      <c r="H247" s="348" t="str">
        <f>IF('Dépenses sur frais réels'!H247="","",'Dépenses sur frais réels'!H247)</f>
        <v/>
      </c>
      <c r="I247" s="349" t="str">
        <f>IF('Dépenses sur frais réels'!I247="","",'Dépenses sur frais réels'!I247)</f>
        <v/>
      </c>
      <c r="J247" s="290"/>
      <c r="K247" s="292" t="str">
        <f t="shared" si="12"/>
        <v/>
      </c>
      <c r="L247" s="292" t="str">
        <f t="shared" si="13"/>
        <v/>
      </c>
      <c r="M247" s="28"/>
      <c r="N247" s="139"/>
      <c r="O247" s="141"/>
      <c r="P247" s="356" t="str">
        <f>IF(F247="", "", IF(E247="Billets de train", "", IF(E247="", "", VLOOKUP(F247,Listes!$G$37:$H$39, 2, FALSE))))</f>
        <v/>
      </c>
      <c r="Q247" s="152" t="str">
        <f t="shared" si="14"/>
        <v/>
      </c>
      <c r="R247" s="338" t="str">
        <f>IF(AND(OR(J247="KO",M247&lt;&gt;""),OR(J247="",K247="",L247="")),Listes!$A$74,IF(AND(M247="",J247&lt;&gt;""),Listes!$A$75,IF(AND(I247&lt;M247,O247=""),Listes!$A$76,IF(AND(L247&lt;K247,O247=""),Listes!$A$77,IF(AND(M247&lt;I247,N247=""),Listes!$A$78,IF(AND(S247="",OR(J247&lt;&gt;"",K247&lt;&gt;"",L247&lt;&gt;"")),Listes!$A$79,""))))))</f>
        <v/>
      </c>
      <c r="S247" s="44"/>
      <c r="T247" s="9">
        <f t="shared" si="15"/>
        <v>0</v>
      </c>
    </row>
    <row r="248" spans="1:20" ht="20.100000000000001" customHeight="1" x14ac:dyDescent="0.25">
      <c r="A248" s="133">
        <v>242</v>
      </c>
      <c r="B248" s="347" t="str">
        <f>IF('Dépenses sur frais réels'!B248="","",'Dépenses sur frais réels'!B248)</f>
        <v/>
      </c>
      <c r="C248" s="347" t="str">
        <f>IF('Dépenses sur frais réels'!C248="","",'Dépenses sur frais réels'!C248)</f>
        <v/>
      </c>
      <c r="D248" s="347" t="str">
        <f>IF('Dépenses sur frais réels'!D248="","",'Dépenses sur frais réels'!D248)</f>
        <v/>
      </c>
      <c r="E248" s="347" t="str">
        <f>IF('Dépenses sur frais réels'!E248="","",'Dépenses sur frais réels'!E248)</f>
        <v/>
      </c>
      <c r="F248" s="347" t="str">
        <f>IF('Dépenses sur frais réels'!F248="","",'Dépenses sur frais réels'!F248)</f>
        <v/>
      </c>
      <c r="G248" s="348" t="str">
        <f>IF('Dépenses sur frais réels'!G248="","",'Dépenses sur frais réels'!G248)</f>
        <v/>
      </c>
      <c r="H248" s="348" t="str">
        <f>IF('Dépenses sur frais réels'!H248="","",'Dépenses sur frais réels'!H248)</f>
        <v/>
      </c>
      <c r="I248" s="349" t="str">
        <f>IF('Dépenses sur frais réels'!I248="","",'Dépenses sur frais réels'!I248)</f>
        <v/>
      </c>
      <c r="J248" s="290"/>
      <c r="K248" s="292" t="str">
        <f t="shared" si="12"/>
        <v/>
      </c>
      <c r="L248" s="292" t="str">
        <f t="shared" si="13"/>
        <v/>
      </c>
      <c r="M248" s="28"/>
      <c r="N248" s="139"/>
      <c r="O248" s="141"/>
      <c r="P248" s="356" t="str">
        <f>IF(F248="", "", IF(E248="Billets de train", "", IF(E248="", "", VLOOKUP(F248,Listes!$G$37:$H$39, 2, FALSE))))</f>
        <v/>
      </c>
      <c r="Q248" s="152" t="str">
        <f t="shared" si="14"/>
        <v/>
      </c>
      <c r="R248" s="338" t="str">
        <f>IF(AND(OR(J248="KO",M248&lt;&gt;""),OR(J248="",K248="",L248="")),Listes!$A$74,IF(AND(M248="",J248&lt;&gt;""),Listes!$A$75,IF(AND(I248&lt;M248,O248=""),Listes!$A$76,IF(AND(L248&lt;K248,O248=""),Listes!$A$77,IF(AND(M248&lt;I248,N248=""),Listes!$A$78,IF(AND(S248="",OR(J248&lt;&gt;"",K248&lt;&gt;"",L248&lt;&gt;"")),Listes!$A$79,""))))))</f>
        <v/>
      </c>
      <c r="S248" s="44"/>
      <c r="T248" s="9">
        <f t="shared" si="15"/>
        <v>0</v>
      </c>
    </row>
    <row r="249" spans="1:20" ht="20.100000000000001" customHeight="1" x14ac:dyDescent="0.25">
      <c r="A249" s="133">
        <v>243</v>
      </c>
      <c r="B249" s="347" t="str">
        <f>IF('Dépenses sur frais réels'!B249="","",'Dépenses sur frais réels'!B249)</f>
        <v/>
      </c>
      <c r="C249" s="347" t="str">
        <f>IF('Dépenses sur frais réels'!C249="","",'Dépenses sur frais réels'!C249)</f>
        <v/>
      </c>
      <c r="D249" s="347" t="str">
        <f>IF('Dépenses sur frais réels'!D249="","",'Dépenses sur frais réels'!D249)</f>
        <v/>
      </c>
      <c r="E249" s="347" t="str">
        <f>IF('Dépenses sur frais réels'!E249="","",'Dépenses sur frais réels'!E249)</f>
        <v/>
      </c>
      <c r="F249" s="347" t="str">
        <f>IF('Dépenses sur frais réels'!F249="","",'Dépenses sur frais réels'!F249)</f>
        <v/>
      </c>
      <c r="G249" s="348" t="str">
        <f>IF('Dépenses sur frais réels'!G249="","",'Dépenses sur frais réels'!G249)</f>
        <v/>
      </c>
      <c r="H249" s="348" t="str">
        <f>IF('Dépenses sur frais réels'!H249="","",'Dépenses sur frais réels'!H249)</f>
        <v/>
      </c>
      <c r="I249" s="349" t="str">
        <f>IF('Dépenses sur frais réels'!I249="","",'Dépenses sur frais réels'!I249)</f>
        <v/>
      </c>
      <c r="J249" s="290"/>
      <c r="K249" s="292" t="str">
        <f t="shared" si="12"/>
        <v/>
      </c>
      <c r="L249" s="292" t="str">
        <f t="shared" si="13"/>
        <v/>
      </c>
      <c r="M249" s="28"/>
      <c r="N249" s="139"/>
      <c r="O249" s="141"/>
      <c r="P249" s="356" t="str">
        <f>IF(F249="", "", IF(E249="Billets de train", "", IF(E249="", "", VLOOKUP(F249,Listes!$G$37:$H$39, 2, FALSE))))</f>
        <v/>
      </c>
      <c r="Q249" s="152" t="str">
        <f t="shared" si="14"/>
        <v/>
      </c>
      <c r="R249" s="338" t="str">
        <f>IF(AND(OR(J249="KO",M249&lt;&gt;""),OR(J249="",K249="",L249="")),Listes!$A$74,IF(AND(M249="",J249&lt;&gt;""),Listes!$A$75,IF(AND(I249&lt;M249,O249=""),Listes!$A$76,IF(AND(L249&lt;K249,O249=""),Listes!$A$77,IF(AND(M249&lt;I249,N249=""),Listes!$A$78,IF(AND(S249="",OR(J249&lt;&gt;"",K249&lt;&gt;"",L249&lt;&gt;"")),Listes!$A$79,""))))))</f>
        <v/>
      </c>
      <c r="S249" s="44"/>
      <c r="T249" s="9">
        <f t="shared" si="15"/>
        <v>0</v>
      </c>
    </row>
    <row r="250" spans="1:20" ht="20.100000000000001" customHeight="1" x14ac:dyDescent="0.25">
      <c r="A250" s="133">
        <v>244</v>
      </c>
      <c r="B250" s="347" t="str">
        <f>IF('Dépenses sur frais réels'!B250="","",'Dépenses sur frais réels'!B250)</f>
        <v/>
      </c>
      <c r="C250" s="347" t="str">
        <f>IF('Dépenses sur frais réels'!C250="","",'Dépenses sur frais réels'!C250)</f>
        <v/>
      </c>
      <c r="D250" s="347" t="str">
        <f>IF('Dépenses sur frais réels'!D250="","",'Dépenses sur frais réels'!D250)</f>
        <v/>
      </c>
      <c r="E250" s="347" t="str">
        <f>IF('Dépenses sur frais réels'!E250="","",'Dépenses sur frais réels'!E250)</f>
        <v/>
      </c>
      <c r="F250" s="347" t="str">
        <f>IF('Dépenses sur frais réels'!F250="","",'Dépenses sur frais réels'!F250)</f>
        <v/>
      </c>
      <c r="G250" s="348" t="str">
        <f>IF('Dépenses sur frais réels'!G250="","",'Dépenses sur frais réels'!G250)</f>
        <v/>
      </c>
      <c r="H250" s="348" t="str">
        <f>IF('Dépenses sur frais réels'!H250="","",'Dépenses sur frais réels'!H250)</f>
        <v/>
      </c>
      <c r="I250" s="349" t="str">
        <f>IF('Dépenses sur frais réels'!I250="","",'Dépenses sur frais réels'!I250)</f>
        <v/>
      </c>
      <c r="J250" s="290"/>
      <c r="K250" s="292" t="str">
        <f t="shared" si="12"/>
        <v/>
      </c>
      <c r="L250" s="292" t="str">
        <f t="shared" si="13"/>
        <v/>
      </c>
      <c r="M250" s="28"/>
      <c r="N250" s="139"/>
      <c r="O250" s="141"/>
      <c r="P250" s="356" t="str">
        <f>IF(F250="", "", IF(E250="Billets de train", "", IF(E250="", "", VLOOKUP(F250,Listes!$G$37:$H$39, 2, FALSE))))</f>
        <v/>
      </c>
      <c r="Q250" s="152" t="str">
        <f t="shared" si="14"/>
        <v/>
      </c>
      <c r="R250" s="338" t="str">
        <f>IF(AND(OR(J250="KO",M250&lt;&gt;""),OR(J250="",K250="",L250="")),Listes!$A$74,IF(AND(M250="",J250&lt;&gt;""),Listes!$A$75,IF(AND(I250&lt;M250,O250=""),Listes!$A$76,IF(AND(L250&lt;K250,O250=""),Listes!$A$77,IF(AND(M250&lt;I250,N250=""),Listes!$A$78,IF(AND(S250="",OR(J250&lt;&gt;"",K250&lt;&gt;"",L250&lt;&gt;"")),Listes!$A$79,""))))))</f>
        <v/>
      </c>
      <c r="S250" s="44"/>
      <c r="T250" s="9">
        <f t="shared" si="15"/>
        <v>0</v>
      </c>
    </row>
    <row r="251" spans="1:20" ht="20.100000000000001" customHeight="1" x14ac:dyDescent="0.25">
      <c r="A251" s="133">
        <v>245</v>
      </c>
      <c r="B251" s="347" t="str">
        <f>IF('Dépenses sur frais réels'!B251="","",'Dépenses sur frais réels'!B251)</f>
        <v/>
      </c>
      <c r="C251" s="347" t="str">
        <f>IF('Dépenses sur frais réels'!C251="","",'Dépenses sur frais réels'!C251)</f>
        <v/>
      </c>
      <c r="D251" s="347" t="str">
        <f>IF('Dépenses sur frais réels'!D251="","",'Dépenses sur frais réels'!D251)</f>
        <v/>
      </c>
      <c r="E251" s="347" t="str">
        <f>IF('Dépenses sur frais réels'!E251="","",'Dépenses sur frais réels'!E251)</f>
        <v/>
      </c>
      <c r="F251" s="347" t="str">
        <f>IF('Dépenses sur frais réels'!F251="","",'Dépenses sur frais réels'!F251)</f>
        <v/>
      </c>
      <c r="G251" s="348" t="str">
        <f>IF('Dépenses sur frais réels'!G251="","",'Dépenses sur frais réels'!G251)</f>
        <v/>
      </c>
      <c r="H251" s="348" t="str">
        <f>IF('Dépenses sur frais réels'!H251="","",'Dépenses sur frais réels'!H251)</f>
        <v/>
      </c>
      <c r="I251" s="349" t="str">
        <f>IF('Dépenses sur frais réels'!I251="","",'Dépenses sur frais réels'!I251)</f>
        <v/>
      </c>
      <c r="J251" s="290"/>
      <c r="K251" s="292" t="str">
        <f t="shared" si="12"/>
        <v/>
      </c>
      <c r="L251" s="292" t="str">
        <f t="shared" si="13"/>
        <v/>
      </c>
      <c r="M251" s="28"/>
      <c r="N251" s="139"/>
      <c r="O251" s="141"/>
      <c r="P251" s="356" t="str">
        <f>IF(F251="", "", IF(E251="Billets de train", "", IF(E251="", "", VLOOKUP(F251,Listes!$G$37:$H$39, 2, FALSE))))</f>
        <v/>
      </c>
      <c r="Q251" s="152" t="str">
        <f t="shared" si="14"/>
        <v/>
      </c>
      <c r="R251" s="338" t="str">
        <f>IF(AND(OR(J251="KO",M251&lt;&gt;""),OR(J251="",K251="",L251="")),Listes!$A$74,IF(AND(M251="",J251&lt;&gt;""),Listes!$A$75,IF(AND(I251&lt;M251,O251=""),Listes!$A$76,IF(AND(L251&lt;K251,O251=""),Listes!$A$77,IF(AND(M251&lt;I251,N251=""),Listes!$A$78,IF(AND(S251="",OR(J251&lt;&gt;"",K251&lt;&gt;"",L251&lt;&gt;"")),Listes!$A$79,""))))))</f>
        <v/>
      </c>
      <c r="S251" s="44"/>
      <c r="T251" s="9">
        <f t="shared" si="15"/>
        <v>0</v>
      </c>
    </row>
    <row r="252" spans="1:20" ht="20.100000000000001" customHeight="1" x14ac:dyDescent="0.25">
      <c r="A252" s="133">
        <v>246</v>
      </c>
      <c r="B252" s="347" t="str">
        <f>IF('Dépenses sur frais réels'!B252="","",'Dépenses sur frais réels'!B252)</f>
        <v/>
      </c>
      <c r="C252" s="347" t="str">
        <f>IF('Dépenses sur frais réels'!C252="","",'Dépenses sur frais réels'!C252)</f>
        <v/>
      </c>
      <c r="D252" s="347" t="str">
        <f>IF('Dépenses sur frais réels'!D252="","",'Dépenses sur frais réels'!D252)</f>
        <v/>
      </c>
      <c r="E252" s="347" t="str">
        <f>IF('Dépenses sur frais réels'!E252="","",'Dépenses sur frais réels'!E252)</f>
        <v/>
      </c>
      <c r="F252" s="347" t="str">
        <f>IF('Dépenses sur frais réels'!F252="","",'Dépenses sur frais réels'!F252)</f>
        <v/>
      </c>
      <c r="G252" s="348" t="str">
        <f>IF('Dépenses sur frais réels'!G252="","",'Dépenses sur frais réels'!G252)</f>
        <v/>
      </c>
      <c r="H252" s="348" t="str">
        <f>IF('Dépenses sur frais réels'!H252="","",'Dépenses sur frais réels'!H252)</f>
        <v/>
      </c>
      <c r="I252" s="349" t="str">
        <f>IF('Dépenses sur frais réels'!I252="","",'Dépenses sur frais réels'!I252)</f>
        <v/>
      </c>
      <c r="J252" s="290"/>
      <c r="K252" s="292" t="str">
        <f t="shared" si="12"/>
        <v/>
      </c>
      <c r="L252" s="292" t="str">
        <f t="shared" si="13"/>
        <v/>
      </c>
      <c r="M252" s="28"/>
      <c r="N252" s="139"/>
      <c r="O252" s="141"/>
      <c r="P252" s="356" t="str">
        <f>IF(F252="", "", IF(E252="Billets de train", "", IF(E252="", "", VLOOKUP(F252,Listes!$G$37:$H$39, 2, FALSE))))</f>
        <v/>
      </c>
      <c r="Q252" s="152" t="str">
        <f t="shared" si="14"/>
        <v/>
      </c>
      <c r="R252" s="338" t="str">
        <f>IF(AND(OR(J252="KO",M252&lt;&gt;""),OR(J252="",K252="",L252="")),Listes!$A$74,IF(AND(M252="",J252&lt;&gt;""),Listes!$A$75,IF(AND(I252&lt;M252,O252=""),Listes!$A$76,IF(AND(L252&lt;K252,O252=""),Listes!$A$77,IF(AND(M252&lt;I252,N252=""),Listes!$A$78,IF(AND(S252="",OR(J252&lt;&gt;"",K252&lt;&gt;"",L252&lt;&gt;"")),Listes!$A$79,""))))))</f>
        <v/>
      </c>
      <c r="S252" s="44"/>
      <c r="T252" s="9">
        <f t="shared" si="15"/>
        <v>0</v>
      </c>
    </row>
    <row r="253" spans="1:20" ht="20.100000000000001" customHeight="1" x14ac:dyDescent="0.25">
      <c r="A253" s="133">
        <v>247</v>
      </c>
      <c r="B253" s="347" t="str">
        <f>IF('Dépenses sur frais réels'!B253="","",'Dépenses sur frais réels'!B253)</f>
        <v/>
      </c>
      <c r="C253" s="347" t="str">
        <f>IF('Dépenses sur frais réels'!C253="","",'Dépenses sur frais réels'!C253)</f>
        <v/>
      </c>
      <c r="D253" s="347" t="str">
        <f>IF('Dépenses sur frais réels'!D253="","",'Dépenses sur frais réels'!D253)</f>
        <v/>
      </c>
      <c r="E253" s="347" t="str">
        <f>IF('Dépenses sur frais réels'!E253="","",'Dépenses sur frais réels'!E253)</f>
        <v/>
      </c>
      <c r="F253" s="347" t="str">
        <f>IF('Dépenses sur frais réels'!F253="","",'Dépenses sur frais réels'!F253)</f>
        <v/>
      </c>
      <c r="G253" s="348" t="str">
        <f>IF('Dépenses sur frais réels'!G253="","",'Dépenses sur frais réels'!G253)</f>
        <v/>
      </c>
      <c r="H253" s="348" t="str">
        <f>IF('Dépenses sur frais réels'!H253="","",'Dépenses sur frais réels'!H253)</f>
        <v/>
      </c>
      <c r="I253" s="349" t="str">
        <f>IF('Dépenses sur frais réels'!I253="","",'Dépenses sur frais réels'!I253)</f>
        <v/>
      </c>
      <c r="J253" s="290"/>
      <c r="K253" s="292" t="str">
        <f t="shared" si="12"/>
        <v/>
      </c>
      <c r="L253" s="292" t="str">
        <f t="shared" si="13"/>
        <v/>
      </c>
      <c r="M253" s="28"/>
      <c r="N253" s="139"/>
      <c r="O253" s="141"/>
      <c r="P253" s="356" t="str">
        <f>IF(F253="", "", IF(E253="Billets de train", "", IF(E253="", "", VLOOKUP(F253,Listes!$G$37:$H$39, 2, FALSE))))</f>
        <v/>
      </c>
      <c r="Q253" s="152" t="str">
        <f t="shared" si="14"/>
        <v/>
      </c>
      <c r="R253" s="338" t="str">
        <f>IF(AND(OR(J253="KO",M253&lt;&gt;""),OR(J253="",K253="",L253="")),Listes!$A$74,IF(AND(M253="",J253&lt;&gt;""),Listes!$A$75,IF(AND(I253&lt;M253,O253=""),Listes!$A$76,IF(AND(L253&lt;K253,O253=""),Listes!$A$77,IF(AND(M253&lt;I253,N253=""),Listes!$A$78,IF(AND(S253="",OR(J253&lt;&gt;"",K253&lt;&gt;"",L253&lt;&gt;"")),Listes!$A$79,""))))))</f>
        <v/>
      </c>
      <c r="S253" s="44"/>
      <c r="T253" s="9">
        <f t="shared" si="15"/>
        <v>0</v>
      </c>
    </row>
    <row r="254" spans="1:20" ht="20.100000000000001" customHeight="1" x14ac:dyDescent="0.25">
      <c r="A254" s="133">
        <v>248</v>
      </c>
      <c r="B254" s="347" t="str">
        <f>IF('Dépenses sur frais réels'!B254="","",'Dépenses sur frais réels'!B254)</f>
        <v/>
      </c>
      <c r="C254" s="347" t="str">
        <f>IF('Dépenses sur frais réels'!C254="","",'Dépenses sur frais réels'!C254)</f>
        <v/>
      </c>
      <c r="D254" s="347" t="str">
        <f>IF('Dépenses sur frais réels'!D254="","",'Dépenses sur frais réels'!D254)</f>
        <v/>
      </c>
      <c r="E254" s="347" t="str">
        <f>IF('Dépenses sur frais réels'!E254="","",'Dépenses sur frais réels'!E254)</f>
        <v/>
      </c>
      <c r="F254" s="347" t="str">
        <f>IF('Dépenses sur frais réels'!F254="","",'Dépenses sur frais réels'!F254)</f>
        <v/>
      </c>
      <c r="G254" s="348" t="str">
        <f>IF('Dépenses sur frais réels'!G254="","",'Dépenses sur frais réels'!G254)</f>
        <v/>
      </c>
      <c r="H254" s="348" t="str">
        <f>IF('Dépenses sur frais réels'!H254="","",'Dépenses sur frais réels'!H254)</f>
        <v/>
      </c>
      <c r="I254" s="349" t="str">
        <f>IF('Dépenses sur frais réels'!I254="","",'Dépenses sur frais réels'!I254)</f>
        <v/>
      </c>
      <c r="J254" s="290"/>
      <c r="K254" s="292" t="str">
        <f t="shared" si="12"/>
        <v/>
      </c>
      <c r="L254" s="292" t="str">
        <f t="shared" si="13"/>
        <v/>
      </c>
      <c r="M254" s="28"/>
      <c r="N254" s="139"/>
      <c r="O254" s="141"/>
      <c r="P254" s="356" t="str">
        <f>IF(F254="", "", IF(E254="Billets de train", "", IF(E254="", "", VLOOKUP(F254,Listes!$G$37:$H$39, 2, FALSE))))</f>
        <v/>
      </c>
      <c r="Q254" s="152" t="str">
        <f t="shared" si="14"/>
        <v/>
      </c>
      <c r="R254" s="338" t="str">
        <f>IF(AND(OR(J254="KO",M254&lt;&gt;""),OR(J254="",K254="",L254="")),Listes!$A$74,IF(AND(M254="",J254&lt;&gt;""),Listes!$A$75,IF(AND(I254&lt;M254,O254=""),Listes!$A$76,IF(AND(L254&lt;K254,O254=""),Listes!$A$77,IF(AND(M254&lt;I254,N254=""),Listes!$A$78,IF(AND(S254="",OR(J254&lt;&gt;"",K254&lt;&gt;"",L254&lt;&gt;"")),Listes!$A$79,""))))))</f>
        <v/>
      </c>
      <c r="S254" s="44"/>
      <c r="T254" s="9">
        <f t="shared" si="15"/>
        <v>0</v>
      </c>
    </row>
    <row r="255" spans="1:20" ht="20.100000000000001" customHeight="1" x14ac:dyDescent="0.25">
      <c r="A255" s="133">
        <v>249</v>
      </c>
      <c r="B255" s="347" t="str">
        <f>IF('Dépenses sur frais réels'!B255="","",'Dépenses sur frais réels'!B255)</f>
        <v/>
      </c>
      <c r="C255" s="347" t="str">
        <f>IF('Dépenses sur frais réels'!C255="","",'Dépenses sur frais réels'!C255)</f>
        <v/>
      </c>
      <c r="D255" s="347" t="str">
        <f>IF('Dépenses sur frais réels'!D255="","",'Dépenses sur frais réels'!D255)</f>
        <v/>
      </c>
      <c r="E255" s="347" t="str">
        <f>IF('Dépenses sur frais réels'!E255="","",'Dépenses sur frais réels'!E255)</f>
        <v/>
      </c>
      <c r="F255" s="347" t="str">
        <f>IF('Dépenses sur frais réels'!F255="","",'Dépenses sur frais réels'!F255)</f>
        <v/>
      </c>
      <c r="G255" s="348" t="str">
        <f>IF('Dépenses sur frais réels'!G255="","",'Dépenses sur frais réels'!G255)</f>
        <v/>
      </c>
      <c r="H255" s="348" t="str">
        <f>IF('Dépenses sur frais réels'!H255="","",'Dépenses sur frais réels'!H255)</f>
        <v/>
      </c>
      <c r="I255" s="349" t="str">
        <f>IF('Dépenses sur frais réels'!I255="","",'Dépenses sur frais réels'!I255)</f>
        <v/>
      </c>
      <c r="J255" s="290"/>
      <c r="K255" s="292" t="str">
        <f t="shared" si="12"/>
        <v/>
      </c>
      <c r="L255" s="292" t="str">
        <f t="shared" si="13"/>
        <v/>
      </c>
      <c r="M255" s="28"/>
      <c r="N255" s="139"/>
      <c r="O255" s="141"/>
      <c r="P255" s="356" t="str">
        <f>IF(F255="", "", IF(E255="Billets de train", "", IF(E255="", "", VLOOKUP(F255,Listes!$G$37:$H$39, 2, FALSE))))</f>
        <v/>
      </c>
      <c r="Q255" s="152" t="str">
        <f t="shared" si="14"/>
        <v/>
      </c>
      <c r="R255" s="338" t="str">
        <f>IF(AND(OR(J255="KO",M255&lt;&gt;""),OR(J255="",K255="",L255="")),Listes!$A$74,IF(AND(M255="",J255&lt;&gt;""),Listes!$A$75,IF(AND(I255&lt;M255,O255=""),Listes!$A$76,IF(AND(L255&lt;K255,O255=""),Listes!$A$77,IF(AND(M255&lt;I255,N255=""),Listes!$A$78,IF(AND(S255="",OR(J255&lt;&gt;"",K255&lt;&gt;"",L255&lt;&gt;"")),Listes!$A$79,""))))))</f>
        <v/>
      </c>
      <c r="S255" s="44"/>
      <c r="T255" s="9">
        <f t="shared" si="15"/>
        <v>0</v>
      </c>
    </row>
    <row r="256" spans="1:20" ht="20.100000000000001" customHeight="1" x14ac:dyDescent="0.25">
      <c r="A256" s="133">
        <v>250</v>
      </c>
      <c r="B256" s="347" t="str">
        <f>IF('Dépenses sur frais réels'!B256="","",'Dépenses sur frais réels'!B256)</f>
        <v/>
      </c>
      <c r="C256" s="347" t="str">
        <f>IF('Dépenses sur frais réels'!C256="","",'Dépenses sur frais réels'!C256)</f>
        <v/>
      </c>
      <c r="D256" s="347" t="str">
        <f>IF('Dépenses sur frais réels'!D256="","",'Dépenses sur frais réels'!D256)</f>
        <v/>
      </c>
      <c r="E256" s="347" t="str">
        <f>IF('Dépenses sur frais réels'!E256="","",'Dépenses sur frais réels'!E256)</f>
        <v/>
      </c>
      <c r="F256" s="347" t="str">
        <f>IF('Dépenses sur frais réels'!F256="","",'Dépenses sur frais réels'!F256)</f>
        <v/>
      </c>
      <c r="G256" s="348" t="str">
        <f>IF('Dépenses sur frais réels'!G256="","",'Dépenses sur frais réels'!G256)</f>
        <v/>
      </c>
      <c r="H256" s="348" t="str">
        <f>IF('Dépenses sur frais réels'!H256="","",'Dépenses sur frais réels'!H256)</f>
        <v/>
      </c>
      <c r="I256" s="349" t="str">
        <f>IF('Dépenses sur frais réels'!I256="","",'Dépenses sur frais réels'!I256)</f>
        <v/>
      </c>
      <c r="J256" s="290"/>
      <c r="K256" s="292" t="str">
        <f t="shared" si="12"/>
        <v/>
      </c>
      <c r="L256" s="292" t="str">
        <f t="shared" si="13"/>
        <v/>
      </c>
      <c r="M256" s="28"/>
      <c r="N256" s="139"/>
      <c r="O256" s="141"/>
      <c r="P256" s="356" t="str">
        <f>IF(F256="", "", IF(E256="Billets de train", "", IF(E256="", "", VLOOKUP(F256,Listes!$G$37:$H$39, 2, FALSE))))</f>
        <v/>
      </c>
      <c r="Q256" s="152" t="str">
        <f t="shared" si="14"/>
        <v/>
      </c>
      <c r="R256" s="338" t="str">
        <f>IF(AND(OR(J256="KO",M256&lt;&gt;""),OR(J256="",K256="",L256="")),Listes!$A$74,IF(AND(M256="",J256&lt;&gt;""),Listes!$A$75,IF(AND(I256&lt;M256,O256=""),Listes!$A$76,IF(AND(L256&lt;K256,O256=""),Listes!$A$77,IF(AND(M256&lt;I256,N256=""),Listes!$A$78,IF(AND(S256="",OR(J256&lt;&gt;"",K256&lt;&gt;"",L256&lt;&gt;"")),Listes!$A$79,""))))))</f>
        <v/>
      </c>
      <c r="S256" s="44"/>
      <c r="T256" s="9">
        <f t="shared" si="15"/>
        <v>0</v>
      </c>
    </row>
    <row r="257" spans="1:20" ht="20.100000000000001" customHeight="1" x14ac:dyDescent="0.25">
      <c r="A257" s="133">
        <v>251</v>
      </c>
      <c r="B257" s="347" t="str">
        <f>IF('Dépenses sur frais réels'!B257="","",'Dépenses sur frais réels'!B257)</f>
        <v/>
      </c>
      <c r="C257" s="347" t="str">
        <f>IF('Dépenses sur frais réels'!C257="","",'Dépenses sur frais réels'!C257)</f>
        <v/>
      </c>
      <c r="D257" s="347" t="str">
        <f>IF('Dépenses sur frais réels'!D257="","",'Dépenses sur frais réels'!D257)</f>
        <v/>
      </c>
      <c r="E257" s="347" t="str">
        <f>IF('Dépenses sur frais réels'!E257="","",'Dépenses sur frais réels'!E257)</f>
        <v/>
      </c>
      <c r="F257" s="347" t="str">
        <f>IF('Dépenses sur frais réels'!F257="","",'Dépenses sur frais réels'!F257)</f>
        <v/>
      </c>
      <c r="G257" s="348" t="str">
        <f>IF('Dépenses sur frais réels'!G257="","",'Dépenses sur frais réels'!G257)</f>
        <v/>
      </c>
      <c r="H257" s="348" t="str">
        <f>IF('Dépenses sur frais réels'!H257="","",'Dépenses sur frais réels'!H257)</f>
        <v/>
      </c>
      <c r="I257" s="349" t="str">
        <f>IF('Dépenses sur frais réels'!I257="","",'Dépenses sur frais réels'!I257)</f>
        <v/>
      </c>
      <c r="J257" s="290"/>
      <c r="K257" s="292" t="str">
        <f t="shared" si="12"/>
        <v/>
      </c>
      <c r="L257" s="292" t="str">
        <f t="shared" si="13"/>
        <v/>
      </c>
      <c r="M257" s="28"/>
      <c r="N257" s="139"/>
      <c r="O257" s="141"/>
      <c r="P257" s="356" t="str">
        <f>IF(F257="", "", IF(E257="Billets de train", "", IF(E257="", "", VLOOKUP(F257,Listes!$G$37:$H$39, 2, FALSE))))</f>
        <v/>
      </c>
      <c r="Q257" s="152" t="str">
        <f t="shared" si="14"/>
        <v/>
      </c>
      <c r="R257" s="338" t="str">
        <f>IF(AND(OR(J257="KO",M257&lt;&gt;""),OR(J257="",K257="",L257="")),Listes!$A$74,IF(AND(M257="",J257&lt;&gt;""),Listes!$A$75,IF(AND(I257&lt;M257,O257=""),Listes!$A$76,IF(AND(L257&lt;K257,O257=""),Listes!$A$77,IF(AND(M257&lt;I257,N257=""),Listes!$A$78,IF(AND(S257="",OR(J257&lt;&gt;"",K257&lt;&gt;"",L257&lt;&gt;"")),Listes!$A$79,""))))))</f>
        <v/>
      </c>
      <c r="S257" s="44"/>
      <c r="T257" s="9">
        <f t="shared" si="15"/>
        <v>0</v>
      </c>
    </row>
    <row r="258" spans="1:20" ht="20.100000000000001" customHeight="1" x14ac:dyDescent="0.25">
      <c r="A258" s="133">
        <v>252</v>
      </c>
      <c r="B258" s="347" t="str">
        <f>IF('Dépenses sur frais réels'!B258="","",'Dépenses sur frais réels'!B258)</f>
        <v/>
      </c>
      <c r="C258" s="347" t="str">
        <f>IF('Dépenses sur frais réels'!C258="","",'Dépenses sur frais réels'!C258)</f>
        <v/>
      </c>
      <c r="D258" s="347" t="str">
        <f>IF('Dépenses sur frais réels'!D258="","",'Dépenses sur frais réels'!D258)</f>
        <v/>
      </c>
      <c r="E258" s="347" t="str">
        <f>IF('Dépenses sur frais réels'!E258="","",'Dépenses sur frais réels'!E258)</f>
        <v/>
      </c>
      <c r="F258" s="347" t="str">
        <f>IF('Dépenses sur frais réels'!F258="","",'Dépenses sur frais réels'!F258)</f>
        <v/>
      </c>
      <c r="G258" s="348" t="str">
        <f>IF('Dépenses sur frais réels'!G258="","",'Dépenses sur frais réels'!G258)</f>
        <v/>
      </c>
      <c r="H258" s="348" t="str">
        <f>IF('Dépenses sur frais réels'!H258="","",'Dépenses sur frais réels'!H258)</f>
        <v/>
      </c>
      <c r="I258" s="349" t="str">
        <f>IF('Dépenses sur frais réels'!I258="","",'Dépenses sur frais réels'!I258)</f>
        <v/>
      </c>
      <c r="J258" s="290"/>
      <c r="K258" s="292" t="str">
        <f t="shared" si="12"/>
        <v/>
      </c>
      <c r="L258" s="292" t="str">
        <f t="shared" si="13"/>
        <v/>
      </c>
      <c r="M258" s="28"/>
      <c r="N258" s="139"/>
      <c r="O258" s="141"/>
      <c r="P258" s="356" t="str">
        <f>IF(F258="", "", IF(E258="Billets de train", "", IF(E258="", "", VLOOKUP(F258,Listes!$G$37:$H$39, 2, FALSE))))</f>
        <v/>
      </c>
      <c r="Q258" s="152" t="str">
        <f t="shared" si="14"/>
        <v/>
      </c>
      <c r="R258" s="338" t="str">
        <f>IF(AND(OR(J258="KO",M258&lt;&gt;""),OR(J258="",K258="",L258="")),Listes!$A$74,IF(AND(M258="",J258&lt;&gt;""),Listes!$A$75,IF(AND(I258&lt;M258,O258=""),Listes!$A$76,IF(AND(L258&lt;K258,O258=""),Listes!$A$77,IF(AND(M258&lt;I258,N258=""),Listes!$A$78,IF(AND(S258="",OR(J258&lt;&gt;"",K258&lt;&gt;"",L258&lt;&gt;"")),Listes!$A$79,""))))))</f>
        <v/>
      </c>
      <c r="S258" s="44"/>
      <c r="T258" s="9">
        <f t="shared" si="15"/>
        <v>0</v>
      </c>
    </row>
    <row r="259" spans="1:20" ht="20.100000000000001" customHeight="1" x14ac:dyDescent="0.25">
      <c r="A259" s="133">
        <v>253</v>
      </c>
      <c r="B259" s="347" t="str">
        <f>IF('Dépenses sur frais réels'!B259="","",'Dépenses sur frais réels'!B259)</f>
        <v/>
      </c>
      <c r="C259" s="347" t="str">
        <f>IF('Dépenses sur frais réels'!C259="","",'Dépenses sur frais réels'!C259)</f>
        <v/>
      </c>
      <c r="D259" s="347" t="str">
        <f>IF('Dépenses sur frais réels'!D259="","",'Dépenses sur frais réels'!D259)</f>
        <v/>
      </c>
      <c r="E259" s="347" t="str">
        <f>IF('Dépenses sur frais réels'!E259="","",'Dépenses sur frais réels'!E259)</f>
        <v/>
      </c>
      <c r="F259" s="347" t="str">
        <f>IF('Dépenses sur frais réels'!F259="","",'Dépenses sur frais réels'!F259)</f>
        <v/>
      </c>
      <c r="G259" s="348" t="str">
        <f>IF('Dépenses sur frais réels'!G259="","",'Dépenses sur frais réels'!G259)</f>
        <v/>
      </c>
      <c r="H259" s="348" t="str">
        <f>IF('Dépenses sur frais réels'!H259="","",'Dépenses sur frais réels'!H259)</f>
        <v/>
      </c>
      <c r="I259" s="349" t="str">
        <f>IF('Dépenses sur frais réels'!I259="","",'Dépenses sur frais réels'!I259)</f>
        <v/>
      </c>
      <c r="J259" s="290"/>
      <c r="K259" s="292" t="str">
        <f t="shared" si="12"/>
        <v/>
      </c>
      <c r="L259" s="292" t="str">
        <f t="shared" si="13"/>
        <v/>
      </c>
      <c r="M259" s="28"/>
      <c r="N259" s="139"/>
      <c r="O259" s="141"/>
      <c r="P259" s="356" t="str">
        <f>IF(F259="", "", IF(E259="Billets de train", "", IF(E259="", "", VLOOKUP(F259,Listes!$G$37:$H$39, 2, FALSE))))</f>
        <v/>
      </c>
      <c r="Q259" s="152" t="str">
        <f t="shared" si="14"/>
        <v/>
      </c>
      <c r="R259" s="338" t="str">
        <f>IF(AND(OR(J259="KO",M259&lt;&gt;""),OR(J259="",K259="",L259="")),Listes!$A$74,IF(AND(M259="",J259&lt;&gt;""),Listes!$A$75,IF(AND(I259&lt;M259,O259=""),Listes!$A$76,IF(AND(L259&lt;K259,O259=""),Listes!$A$77,IF(AND(M259&lt;I259,N259=""),Listes!$A$78,IF(AND(S259="",OR(J259&lt;&gt;"",K259&lt;&gt;"",L259&lt;&gt;"")),Listes!$A$79,""))))))</f>
        <v/>
      </c>
      <c r="S259" s="44"/>
      <c r="T259" s="9">
        <f t="shared" si="15"/>
        <v>0</v>
      </c>
    </row>
    <row r="260" spans="1:20" ht="20.100000000000001" customHeight="1" x14ac:dyDescent="0.25">
      <c r="A260" s="133">
        <v>254</v>
      </c>
      <c r="B260" s="347" t="str">
        <f>IF('Dépenses sur frais réels'!B260="","",'Dépenses sur frais réels'!B260)</f>
        <v/>
      </c>
      <c r="C260" s="347" t="str">
        <f>IF('Dépenses sur frais réels'!C260="","",'Dépenses sur frais réels'!C260)</f>
        <v/>
      </c>
      <c r="D260" s="347" t="str">
        <f>IF('Dépenses sur frais réels'!D260="","",'Dépenses sur frais réels'!D260)</f>
        <v/>
      </c>
      <c r="E260" s="347" t="str">
        <f>IF('Dépenses sur frais réels'!E260="","",'Dépenses sur frais réels'!E260)</f>
        <v/>
      </c>
      <c r="F260" s="347" t="str">
        <f>IF('Dépenses sur frais réels'!F260="","",'Dépenses sur frais réels'!F260)</f>
        <v/>
      </c>
      <c r="G260" s="348" t="str">
        <f>IF('Dépenses sur frais réels'!G260="","",'Dépenses sur frais réels'!G260)</f>
        <v/>
      </c>
      <c r="H260" s="348" t="str">
        <f>IF('Dépenses sur frais réels'!H260="","",'Dépenses sur frais réels'!H260)</f>
        <v/>
      </c>
      <c r="I260" s="349" t="str">
        <f>IF('Dépenses sur frais réels'!I260="","",'Dépenses sur frais réels'!I260)</f>
        <v/>
      </c>
      <c r="J260" s="290"/>
      <c r="K260" s="292" t="str">
        <f t="shared" si="12"/>
        <v/>
      </c>
      <c r="L260" s="292" t="str">
        <f t="shared" si="13"/>
        <v/>
      </c>
      <c r="M260" s="28"/>
      <c r="N260" s="139"/>
      <c r="O260" s="141"/>
      <c r="P260" s="356" t="str">
        <f>IF(F260="", "", IF(E260="Billets de train", "", IF(E260="", "", VLOOKUP(F260,Listes!$G$37:$H$39, 2, FALSE))))</f>
        <v/>
      </c>
      <c r="Q260" s="152" t="str">
        <f t="shared" si="14"/>
        <v/>
      </c>
      <c r="R260" s="338" t="str">
        <f>IF(AND(OR(J260="KO",M260&lt;&gt;""),OR(J260="",K260="",L260="")),Listes!$A$74,IF(AND(M260="",J260&lt;&gt;""),Listes!$A$75,IF(AND(I260&lt;M260,O260=""),Listes!$A$76,IF(AND(L260&lt;K260,O260=""),Listes!$A$77,IF(AND(M260&lt;I260,N260=""),Listes!$A$78,IF(AND(S260="",OR(J260&lt;&gt;"",K260&lt;&gt;"",L260&lt;&gt;"")),Listes!$A$79,""))))))</f>
        <v/>
      </c>
      <c r="S260" s="44"/>
      <c r="T260" s="9">
        <f t="shared" si="15"/>
        <v>0</v>
      </c>
    </row>
    <row r="261" spans="1:20" ht="20.100000000000001" customHeight="1" x14ac:dyDescent="0.25">
      <c r="A261" s="133">
        <v>255</v>
      </c>
      <c r="B261" s="347" t="str">
        <f>IF('Dépenses sur frais réels'!B261="","",'Dépenses sur frais réels'!B261)</f>
        <v/>
      </c>
      <c r="C261" s="347" t="str">
        <f>IF('Dépenses sur frais réels'!C261="","",'Dépenses sur frais réels'!C261)</f>
        <v/>
      </c>
      <c r="D261" s="347" t="str">
        <f>IF('Dépenses sur frais réels'!D261="","",'Dépenses sur frais réels'!D261)</f>
        <v/>
      </c>
      <c r="E261" s="347" t="str">
        <f>IF('Dépenses sur frais réels'!E261="","",'Dépenses sur frais réels'!E261)</f>
        <v/>
      </c>
      <c r="F261" s="347" t="str">
        <f>IF('Dépenses sur frais réels'!F261="","",'Dépenses sur frais réels'!F261)</f>
        <v/>
      </c>
      <c r="G261" s="348" t="str">
        <f>IF('Dépenses sur frais réels'!G261="","",'Dépenses sur frais réels'!G261)</f>
        <v/>
      </c>
      <c r="H261" s="348" t="str">
        <f>IF('Dépenses sur frais réels'!H261="","",'Dépenses sur frais réels'!H261)</f>
        <v/>
      </c>
      <c r="I261" s="349" t="str">
        <f>IF('Dépenses sur frais réels'!I261="","",'Dépenses sur frais réels'!I261)</f>
        <v/>
      </c>
      <c r="J261" s="290"/>
      <c r="K261" s="292" t="str">
        <f t="shared" si="12"/>
        <v/>
      </c>
      <c r="L261" s="292" t="str">
        <f t="shared" si="13"/>
        <v/>
      </c>
      <c r="M261" s="28"/>
      <c r="N261" s="139"/>
      <c r="O261" s="141"/>
      <c r="P261" s="356" t="str">
        <f>IF(F261="", "", IF(E261="Billets de train", "", IF(E261="", "", VLOOKUP(F261,Listes!$G$37:$H$39, 2, FALSE))))</f>
        <v/>
      </c>
      <c r="Q261" s="152" t="str">
        <f t="shared" si="14"/>
        <v/>
      </c>
      <c r="R261" s="338" t="str">
        <f>IF(AND(OR(J261="KO",M261&lt;&gt;""),OR(J261="",K261="",L261="")),Listes!$A$74,IF(AND(M261="",J261&lt;&gt;""),Listes!$A$75,IF(AND(I261&lt;M261,O261=""),Listes!$A$76,IF(AND(L261&lt;K261,O261=""),Listes!$A$77,IF(AND(M261&lt;I261,N261=""),Listes!$A$78,IF(AND(S261="",OR(J261&lt;&gt;"",K261&lt;&gt;"",L261&lt;&gt;"")),Listes!$A$79,""))))))</f>
        <v/>
      </c>
      <c r="S261" s="44"/>
      <c r="T261" s="9">
        <f t="shared" si="15"/>
        <v>0</v>
      </c>
    </row>
    <row r="262" spans="1:20" ht="20.100000000000001" customHeight="1" x14ac:dyDescent="0.25">
      <c r="A262" s="133">
        <v>256</v>
      </c>
      <c r="B262" s="347" t="str">
        <f>IF('Dépenses sur frais réels'!B262="","",'Dépenses sur frais réels'!B262)</f>
        <v/>
      </c>
      <c r="C262" s="347" t="str">
        <f>IF('Dépenses sur frais réels'!C262="","",'Dépenses sur frais réels'!C262)</f>
        <v/>
      </c>
      <c r="D262" s="347" t="str">
        <f>IF('Dépenses sur frais réels'!D262="","",'Dépenses sur frais réels'!D262)</f>
        <v/>
      </c>
      <c r="E262" s="347" t="str">
        <f>IF('Dépenses sur frais réels'!E262="","",'Dépenses sur frais réels'!E262)</f>
        <v/>
      </c>
      <c r="F262" s="347" t="str">
        <f>IF('Dépenses sur frais réels'!F262="","",'Dépenses sur frais réels'!F262)</f>
        <v/>
      </c>
      <c r="G262" s="348" t="str">
        <f>IF('Dépenses sur frais réels'!G262="","",'Dépenses sur frais réels'!G262)</f>
        <v/>
      </c>
      <c r="H262" s="348" t="str">
        <f>IF('Dépenses sur frais réels'!H262="","",'Dépenses sur frais réels'!H262)</f>
        <v/>
      </c>
      <c r="I262" s="349" t="str">
        <f>IF('Dépenses sur frais réels'!I262="","",'Dépenses sur frais réels'!I262)</f>
        <v/>
      </c>
      <c r="J262" s="290"/>
      <c r="K262" s="292" t="str">
        <f t="shared" si="12"/>
        <v/>
      </c>
      <c r="L262" s="292" t="str">
        <f t="shared" si="13"/>
        <v/>
      </c>
      <c r="M262" s="28"/>
      <c r="N262" s="139"/>
      <c r="O262" s="141"/>
      <c r="P262" s="356" t="str">
        <f>IF(F262="", "", IF(E262="Billets de train", "", IF(E262="", "", VLOOKUP(F262,Listes!$G$37:$H$39, 2, FALSE))))</f>
        <v/>
      </c>
      <c r="Q262" s="152" t="str">
        <f t="shared" si="14"/>
        <v/>
      </c>
      <c r="R262" s="338" t="str">
        <f>IF(AND(OR(J262="KO",M262&lt;&gt;""),OR(J262="",K262="",L262="")),Listes!$A$74,IF(AND(M262="",J262&lt;&gt;""),Listes!$A$75,IF(AND(I262&lt;M262,O262=""),Listes!$A$76,IF(AND(L262&lt;K262,O262=""),Listes!$A$77,IF(AND(M262&lt;I262,N262=""),Listes!$A$78,IF(AND(S262="",OR(J262&lt;&gt;"",K262&lt;&gt;"",L262&lt;&gt;"")),Listes!$A$79,""))))))</f>
        <v/>
      </c>
      <c r="S262" s="44"/>
      <c r="T262" s="9">
        <f t="shared" si="15"/>
        <v>0</v>
      </c>
    </row>
    <row r="263" spans="1:20" ht="20.100000000000001" customHeight="1" x14ac:dyDescent="0.25">
      <c r="A263" s="133">
        <v>257</v>
      </c>
      <c r="B263" s="347" t="str">
        <f>IF('Dépenses sur frais réels'!B263="","",'Dépenses sur frais réels'!B263)</f>
        <v/>
      </c>
      <c r="C263" s="347" t="str">
        <f>IF('Dépenses sur frais réels'!C263="","",'Dépenses sur frais réels'!C263)</f>
        <v/>
      </c>
      <c r="D263" s="347" t="str">
        <f>IF('Dépenses sur frais réels'!D263="","",'Dépenses sur frais réels'!D263)</f>
        <v/>
      </c>
      <c r="E263" s="347" t="str">
        <f>IF('Dépenses sur frais réels'!E263="","",'Dépenses sur frais réels'!E263)</f>
        <v/>
      </c>
      <c r="F263" s="347" t="str">
        <f>IF('Dépenses sur frais réels'!F263="","",'Dépenses sur frais réels'!F263)</f>
        <v/>
      </c>
      <c r="G263" s="348" t="str">
        <f>IF('Dépenses sur frais réels'!G263="","",'Dépenses sur frais réels'!G263)</f>
        <v/>
      </c>
      <c r="H263" s="348" t="str">
        <f>IF('Dépenses sur frais réels'!H263="","",'Dépenses sur frais réels'!H263)</f>
        <v/>
      </c>
      <c r="I263" s="349" t="str">
        <f>IF('Dépenses sur frais réels'!I263="","",'Dépenses sur frais réels'!I263)</f>
        <v/>
      </c>
      <c r="J263" s="290"/>
      <c r="K263" s="292" t="str">
        <f t="shared" si="12"/>
        <v/>
      </c>
      <c r="L263" s="292" t="str">
        <f t="shared" si="13"/>
        <v/>
      </c>
      <c r="M263" s="28"/>
      <c r="N263" s="139"/>
      <c r="O263" s="141"/>
      <c r="P263" s="356" t="str">
        <f>IF(F263="", "", IF(E263="Billets de train", "", IF(E263="", "", VLOOKUP(F263,Listes!$G$37:$H$39, 2, FALSE))))</f>
        <v/>
      </c>
      <c r="Q263" s="152" t="str">
        <f t="shared" si="14"/>
        <v/>
      </c>
      <c r="R263" s="338" t="str">
        <f>IF(AND(OR(J263="KO",M263&lt;&gt;""),OR(J263="",K263="",L263="")),Listes!$A$74,IF(AND(M263="",J263&lt;&gt;""),Listes!$A$75,IF(AND(I263&lt;M263,O263=""),Listes!$A$76,IF(AND(L263&lt;K263,O263=""),Listes!$A$77,IF(AND(M263&lt;I263,N263=""),Listes!$A$78,IF(AND(S263="",OR(J263&lt;&gt;"",K263&lt;&gt;"",L263&lt;&gt;"")),Listes!$A$79,""))))))</f>
        <v/>
      </c>
      <c r="S263" s="44"/>
      <c r="T263" s="9">
        <f t="shared" si="15"/>
        <v>0</v>
      </c>
    </row>
    <row r="264" spans="1:20" ht="20.100000000000001" customHeight="1" x14ac:dyDescent="0.25">
      <c r="A264" s="133">
        <v>258</v>
      </c>
      <c r="B264" s="347" t="str">
        <f>IF('Dépenses sur frais réels'!B264="","",'Dépenses sur frais réels'!B264)</f>
        <v/>
      </c>
      <c r="C264" s="347" t="str">
        <f>IF('Dépenses sur frais réels'!C264="","",'Dépenses sur frais réels'!C264)</f>
        <v/>
      </c>
      <c r="D264" s="347" t="str">
        <f>IF('Dépenses sur frais réels'!D264="","",'Dépenses sur frais réels'!D264)</f>
        <v/>
      </c>
      <c r="E264" s="347" t="str">
        <f>IF('Dépenses sur frais réels'!E264="","",'Dépenses sur frais réels'!E264)</f>
        <v/>
      </c>
      <c r="F264" s="347" t="str">
        <f>IF('Dépenses sur frais réels'!F264="","",'Dépenses sur frais réels'!F264)</f>
        <v/>
      </c>
      <c r="G264" s="348" t="str">
        <f>IF('Dépenses sur frais réels'!G264="","",'Dépenses sur frais réels'!G264)</f>
        <v/>
      </c>
      <c r="H264" s="348" t="str">
        <f>IF('Dépenses sur frais réels'!H264="","",'Dépenses sur frais réels'!H264)</f>
        <v/>
      </c>
      <c r="I264" s="349" t="str">
        <f>IF('Dépenses sur frais réels'!I264="","",'Dépenses sur frais réels'!I264)</f>
        <v/>
      </c>
      <c r="J264" s="290"/>
      <c r="K264" s="292" t="str">
        <f t="shared" ref="K264:K327" si="16">IF(J264="","",IF(J264="KO","",G264))</f>
        <v/>
      </c>
      <c r="L264" s="292" t="str">
        <f t="shared" ref="L264:L327" si="17">IF(J264="","",IF(J264="KO","",H264))</f>
        <v/>
      </c>
      <c r="M264" s="28"/>
      <c r="N264" s="139"/>
      <c r="O264" s="141"/>
      <c r="P264" s="356" t="str">
        <f>IF(F264="", "", IF(E264="Billets de train", "", IF(E264="", "", VLOOKUP(F264,Listes!$G$37:$H$39, 2, FALSE))))</f>
        <v/>
      </c>
      <c r="Q264" s="152" t="str">
        <f t="shared" ref="Q264:Q327" si="18">IF(M264="", "", MIN(M264,P264))</f>
        <v/>
      </c>
      <c r="R264" s="338" t="str">
        <f>IF(AND(OR(J264="KO",M264&lt;&gt;""),OR(J264="",K264="",L264="")),Listes!$A$74,IF(AND(M264="",J264&lt;&gt;""),Listes!$A$75,IF(AND(I264&lt;M264,O264=""),Listes!$A$76,IF(AND(L264&lt;K264,O264=""),Listes!$A$77,IF(AND(M264&lt;I264,N264=""),Listes!$A$78,IF(AND(S264="",OR(J264&lt;&gt;"",K264&lt;&gt;"",L264&lt;&gt;"")),Listes!$A$79,""))))))</f>
        <v/>
      </c>
      <c r="S264" s="44"/>
      <c r="T264" s="9">
        <f t="shared" ref="T264:T327" si="19">IF(AND(B264&lt;&gt;"",S264&lt;&gt;"Oui"),1,0)</f>
        <v>0</v>
      </c>
    </row>
    <row r="265" spans="1:20" ht="20.100000000000001" customHeight="1" x14ac:dyDescent="0.25">
      <c r="A265" s="133">
        <v>259</v>
      </c>
      <c r="B265" s="347" t="str">
        <f>IF('Dépenses sur frais réels'!B265="","",'Dépenses sur frais réels'!B265)</f>
        <v/>
      </c>
      <c r="C265" s="347" t="str">
        <f>IF('Dépenses sur frais réels'!C265="","",'Dépenses sur frais réels'!C265)</f>
        <v/>
      </c>
      <c r="D265" s="347" t="str">
        <f>IF('Dépenses sur frais réels'!D265="","",'Dépenses sur frais réels'!D265)</f>
        <v/>
      </c>
      <c r="E265" s="347" t="str">
        <f>IF('Dépenses sur frais réels'!E265="","",'Dépenses sur frais réels'!E265)</f>
        <v/>
      </c>
      <c r="F265" s="347" t="str">
        <f>IF('Dépenses sur frais réels'!F265="","",'Dépenses sur frais réels'!F265)</f>
        <v/>
      </c>
      <c r="G265" s="348" t="str">
        <f>IF('Dépenses sur frais réels'!G265="","",'Dépenses sur frais réels'!G265)</f>
        <v/>
      </c>
      <c r="H265" s="348" t="str">
        <f>IF('Dépenses sur frais réels'!H265="","",'Dépenses sur frais réels'!H265)</f>
        <v/>
      </c>
      <c r="I265" s="349" t="str">
        <f>IF('Dépenses sur frais réels'!I265="","",'Dépenses sur frais réels'!I265)</f>
        <v/>
      </c>
      <c r="J265" s="290"/>
      <c r="K265" s="292" t="str">
        <f t="shared" si="16"/>
        <v/>
      </c>
      <c r="L265" s="292" t="str">
        <f t="shared" si="17"/>
        <v/>
      </c>
      <c r="M265" s="28"/>
      <c r="N265" s="139"/>
      <c r="O265" s="141"/>
      <c r="P265" s="356" t="str">
        <f>IF(F265="", "", IF(E265="Billets de train", "", IF(E265="", "", VLOOKUP(F265,Listes!$G$37:$H$39, 2, FALSE))))</f>
        <v/>
      </c>
      <c r="Q265" s="152" t="str">
        <f t="shared" si="18"/>
        <v/>
      </c>
      <c r="R265" s="338" t="str">
        <f>IF(AND(OR(J265="KO",M265&lt;&gt;""),OR(J265="",K265="",L265="")),Listes!$A$74,IF(AND(M265="",J265&lt;&gt;""),Listes!$A$75,IF(AND(I265&lt;M265,O265=""),Listes!$A$76,IF(AND(L265&lt;K265,O265=""),Listes!$A$77,IF(AND(M265&lt;I265,N265=""),Listes!$A$78,IF(AND(S265="",OR(J265&lt;&gt;"",K265&lt;&gt;"",L265&lt;&gt;"")),Listes!$A$79,""))))))</f>
        <v/>
      </c>
      <c r="S265" s="44"/>
      <c r="T265" s="9">
        <f t="shared" si="19"/>
        <v>0</v>
      </c>
    </row>
    <row r="266" spans="1:20" ht="20.100000000000001" customHeight="1" x14ac:dyDescent="0.25">
      <c r="A266" s="133">
        <v>260</v>
      </c>
      <c r="B266" s="347" t="str">
        <f>IF('Dépenses sur frais réels'!B266="","",'Dépenses sur frais réels'!B266)</f>
        <v/>
      </c>
      <c r="C266" s="347" t="str">
        <f>IF('Dépenses sur frais réels'!C266="","",'Dépenses sur frais réels'!C266)</f>
        <v/>
      </c>
      <c r="D266" s="347" t="str">
        <f>IF('Dépenses sur frais réels'!D266="","",'Dépenses sur frais réels'!D266)</f>
        <v/>
      </c>
      <c r="E266" s="347" t="str">
        <f>IF('Dépenses sur frais réels'!E266="","",'Dépenses sur frais réels'!E266)</f>
        <v/>
      </c>
      <c r="F266" s="347" t="str">
        <f>IF('Dépenses sur frais réels'!F266="","",'Dépenses sur frais réels'!F266)</f>
        <v/>
      </c>
      <c r="G266" s="348" t="str">
        <f>IF('Dépenses sur frais réels'!G266="","",'Dépenses sur frais réels'!G266)</f>
        <v/>
      </c>
      <c r="H266" s="348" t="str">
        <f>IF('Dépenses sur frais réels'!H266="","",'Dépenses sur frais réels'!H266)</f>
        <v/>
      </c>
      <c r="I266" s="349" t="str">
        <f>IF('Dépenses sur frais réels'!I266="","",'Dépenses sur frais réels'!I266)</f>
        <v/>
      </c>
      <c r="J266" s="290"/>
      <c r="K266" s="292" t="str">
        <f t="shared" si="16"/>
        <v/>
      </c>
      <c r="L266" s="292" t="str">
        <f t="shared" si="17"/>
        <v/>
      </c>
      <c r="M266" s="28"/>
      <c r="N266" s="139"/>
      <c r="O266" s="141"/>
      <c r="P266" s="356" t="str">
        <f>IF(F266="", "", IF(E266="Billets de train", "", IF(E266="", "", VLOOKUP(F266,Listes!$G$37:$H$39, 2, FALSE))))</f>
        <v/>
      </c>
      <c r="Q266" s="152" t="str">
        <f t="shared" si="18"/>
        <v/>
      </c>
      <c r="R266" s="338" t="str">
        <f>IF(AND(OR(J266="KO",M266&lt;&gt;""),OR(J266="",K266="",L266="")),Listes!$A$74,IF(AND(M266="",J266&lt;&gt;""),Listes!$A$75,IF(AND(I266&lt;M266,O266=""),Listes!$A$76,IF(AND(L266&lt;K266,O266=""),Listes!$A$77,IF(AND(M266&lt;I266,N266=""),Listes!$A$78,IF(AND(S266="",OR(J266&lt;&gt;"",K266&lt;&gt;"",L266&lt;&gt;"")),Listes!$A$79,""))))))</f>
        <v/>
      </c>
      <c r="S266" s="44"/>
      <c r="T266" s="9">
        <f t="shared" si="19"/>
        <v>0</v>
      </c>
    </row>
    <row r="267" spans="1:20" ht="20.100000000000001" customHeight="1" x14ac:dyDescent="0.25">
      <c r="A267" s="133">
        <v>261</v>
      </c>
      <c r="B267" s="347" t="str">
        <f>IF('Dépenses sur frais réels'!B267="","",'Dépenses sur frais réels'!B267)</f>
        <v/>
      </c>
      <c r="C267" s="347" t="str">
        <f>IF('Dépenses sur frais réels'!C267="","",'Dépenses sur frais réels'!C267)</f>
        <v/>
      </c>
      <c r="D267" s="347" t="str">
        <f>IF('Dépenses sur frais réels'!D267="","",'Dépenses sur frais réels'!D267)</f>
        <v/>
      </c>
      <c r="E267" s="347" t="str">
        <f>IF('Dépenses sur frais réels'!E267="","",'Dépenses sur frais réels'!E267)</f>
        <v/>
      </c>
      <c r="F267" s="347" t="str">
        <f>IF('Dépenses sur frais réels'!F267="","",'Dépenses sur frais réels'!F267)</f>
        <v/>
      </c>
      <c r="G267" s="348" t="str">
        <f>IF('Dépenses sur frais réels'!G267="","",'Dépenses sur frais réels'!G267)</f>
        <v/>
      </c>
      <c r="H267" s="348" t="str">
        <f>IF('Dépenses sur frais réels'!H267="","",'Dépenses sur frais réels'!H267)</f>
        <v/>
      </c>
      <c r="I267" s="349" t="str">
        <f>IF('Dépenses sur frais réels'!I267="","",'Dépenses sur frais réels'!I267)</f>
        <v/>
      </c>
      <c r="J267" s="290"/>
      <c r="K267" s="292" t="str">
        <f t="shared" si="16"/>
        <v/>
      </c>
      <c r="L267" s="292" t="str">
        <f t="shared" si="17"/>
        <v/>
      </c>
      <c r="M267" s="28"/>
      <c r="N267" s="139"/>
      <c r="O267" s="141"/>
      <c r="P267" s="356" t="str">
        <f>IF(F267="", "", IF(E267="Billets de train", "", IF(E267="", "", VLOOKUP(F267,Listes!$G$37:$H$39, 2, FALSE))))</f>
        <v/>
      </c>
      <c r="Q267" s="152" t="str">
        <f t="shared" si="18"/>
        <v/>
      </c>
      <c r="R267" s="338" t="str">
        <f>IF(AND(OR(J267="KO",M267&lt;&gt;""),OR(J267="",K267="",L267="")),Listes!$A$74,IF(AND(M267="",J267&lt;&gt;""),Listes!$A$75,IF(AND(I267&lt;M267,O267=""),Listes!$A$76,IF(AND(L267&lt;K267,O267=""),Listes!$A$77,IF(AND(M267&lt;I267,N267=""),Listes!$A$78,IF(AND(S267="",OR(J267&lt;&gt;"",K267&lt;&gt;"",L267&lt;&gt;"")),Listes!$A$79,""))))))</f>
        <v/>
      </c>
      <c r="S267" s="44"/>
      <c r="T267" s="9">
        <f t="shared" si="19"/>
        <v>0</v>
      </c>
    </row>
    <row r="268" spans="1:20" ht="20.100000000000001" customHeight="1" x14ac:dyDescent="0.25">
      <c r="A268" s="133">
        <v>262</v>
      </c>
      <c r="B268" s="347" t="str">
        <f>IF('Dépenses sur frais réels'!B268="","",'Dépenses sur frais réels'!B268)</f>
        <v/>
      </c>
      <c r="C268" s="347" t="str">
        <f>IF('Dépenses sur frais réels'!C268="","",'Dépenses sur frais réels'!C268)</f>
        <v/>
      </c>
      <c r="D268" s="347" t="str">
        <f>IF('Dépenses sur frais réels'!D268="","",'Dépenses sur frais réels'!D268)</f>
        <v/>
      </c>
      <c r="E268" s="347" t="str">
        <f>IF('Dépenses sur frais réels'!E268="","",'Dépenses sur frais réels'!E268)</f>
        <v/>
      </c>
      <c r="F268" s="347" t="str">
        <f>IF('Dépenses sur frais réels'!F268="","",'Dépenses sur frais réels'!F268)</f>
        <v/>
      </c>
      <c r="G268" s="348" t="str">
        <f>IF('Dépenses sur frais réels'!G268="","",'Dépenses sur frais réels'!G268)</f>
        <v/>
      </c>
      <c r="H268" s="348" t="str">
        <f>IF('Dépenses sur frais réels'!H268="","",'Dépenses sur frais réels'!H268)</f>
        <v/>
      </c>
      <c r="I268" s="349" t="str">
        <f>IF('Dépenses sur frais réels'!I268="","",'Dépenses sur frais réels'!I268)</f>
        <v/>
      </c>
      <c r="J268" s="290"/>
      <c r="K268" s="292" t="str">
        <f t="shared" si="16"/>
        <v/>
      </c>
      <c r="L268" s="292" t="str">
        <f t="shared" si="17"/>
        <v/>
      </c>
      <c r="M268" s="28"/>
      <c r="N268" s="139"/>
      <c r="O268" s="141"/>
      <c r="P268" s="356" t="str">
        <f>IF(F268="", "", IF(E268="Billets de train", "", IF(E268="", "", VLOOKUP(F268,Listes!$G$37:$H$39, 2, FALSE))))</f>
        <v/>
      </c>
      <c r="Q268" s="152" t="str">
        <f t="shared" si="18"/>
        <v/>
      </c>
      <c r="R268" s="338" t="str">
        <f>IF(AND(OR(J268="KO",M268&lt;&gt;""),OR(J268="",K268="",L268="")),Listes!$A$74,IF(AND(M268="",J268&lt;&gt;""),Listes!$A$75,IF(AND(I268&lt;M268,O268=""),Listes!$A$76,IF(AND(L268&lt;K268,O268=""),Listes!$A$77,IF(AND(M268&lt;I268,N268=""),Listes!$A$78,IF(AND(S268="",OR(J268&lt;&gt;"",K268&lt;&gt;"",L268&lt;&gt;"")),Listes!$A$79,""))))))</f>
        <v/>
      </c>
      <c r="S268" s="44"/>
      <c r="T268" s="9">
        <f t="shared" si="19"/>
        <v>0</v>
      </c>
    </row>
    <row r="269" spans="1:20" ht="20.100000000000001" customHeight="1" x14ac:dyDescent="0.25">
      <c r="A269" s="133">
        <v>263</v>
      </c>
      <c r="B269" s="347" t="str">
        <f>IF('Dépenses sur frais réels'!B269="","",'Dépenses sur frais réels'!B269)</f>
        <v/>
      </c>
      <c r="C269" s="347" t="str">
        <f>IF('Dépenses sur frais réels'!C269="","",'Dépenses sur frais réels'!C269)</f>
        <v/>
      </c>
      <c r="D269" s="347" t="str">
        <f>IF('Dépenses sur frais réels'!D269="","",'Dépenses sur frais réels'!D269)</f>
        <v/>
      </c>
      <c r="E269" s="347" t="str">
        <f>IF('Dépenses sur frais réels'!E269="","",'Dépenses sur frais réels'!E269)</f>
        <v/>
      </c>
      <c r="F269" s="347" t="str">
        <f>IF('Dépenses sur frais réels'!F269="","",'Dépenses sur frais réels'!F269)</f>
        <v/>
      </c>
      <c r="G269" s="348" t="str">
        <f>IF('Dépenses sur frais réels'!G269="","",'Dépenses sur frais réels'!G269)</f>
        <v/>
      </c>
      <c r="H269" s="348" t="str">
        <f>IF('Dépenses sur frais réels'!H269="","",'Dépenses sur frais réels'!H269)</f>
        <v/>
      </c>
      <c r="I269" s="349" t="str">
        <f>IF('Dépenses sur frais réels'!I269="","",'Dépenses sur frais réels'!I269)</f>
        <v/>
      </c>
      <c r="J269" s="290"/>
      <c r="K269" s="292" t="str">
        <f t="shared" si="16"/>
        <v/>
      </c>
      <c r="L269" s="292" t="str">
        <f t="shared" si="17"/>
        <v/>
      </c>
      <c r="M269" s="28"/>
      <c r="N269" s="139"/>
      <c r="O269" s="141"/>
      <c r="P269" s="356" t="str">
        <f>IF(F269="", "", IF(E269="Billets de train", "", IF(E269="", "", VLOOKUP(F269,Listes!$G$37:$H$39, 2, FALSE))))</f>
        <v/>
      </c>
      <c r="Q269" s="152" t="str">
        <f t="shared" si="18"/>
        <v/>
      </c>
      <c r="R269" s="338" t="str">
        <f>IF(AND(OR(J269="KO",M269&lt;&gt;""),OR(J269="",K269="",L269="")),Listes!$A$74,IF(AND(M269="",J269&lt;&gt;""),Listes!$A$75,IF(AND(I269&lt;M269,O269=""),Listes!$A$76,IF(AND(L269&lt;K269,O269=""),Listes!$A$77,IF(AND(M269&lt;I269,N269=""),Listes!$A$78,IF(AND(S269="",OR(J269&lt;&gt;"",K269&lt;&gt;"",L269&lt;&gt;"")),Listes!$A$79,""))))))</f>
        <v/>
      </c>
      <c r="S269" s="44"/>
      <c r="T269" s="9">
        <f t="shared" si="19"/>
        <v>0</v>
      </c>
    </row>
    <row r="270" spans="1:20" ht="20.100000000000001" customHeight="1" x14ac:dyDescent="0.25">
      <c r="A270" s="133">
        <v>264</v>
      </c>
      <c r="B270" s="347" t="str">
        <f>IF('Dépenses sur frais réels'!B270="","",'Dépenses sur frais réels'!B270)</f>
        <v/>
      </c>
      <c r="C270" s="347" t="str">
        <f>IF('Dépenses sur frais réels'!C270="","",'Dépenses sur frais réels'!C270)</f>
        <v/>
      </c>
      <c r="D270" s="347" t="str">
        <f>IF('Dépenses sur frais réels'!D270="","",'Dépenses sur frais réels'!D270)</f>
        <v/>
      </c>
      <c r="E270" s="347" t="str">
        <f>IF('Dépenses sur frais réels'!E270="","",'Dépenses sur frais réels'!E270)</f>
        <v/>
      </c>
      <c r="F270" s="347" t="str">
        <f>IF('Dépenses sur frais réels'!F270="","",'Dépenses sur frais réels'!F270)</f>
        <v/>
      </c>
      <c r="G270" s="348" t="str">
        <f>IF('Dépenses sur frais réels'!G270="","",'Dépenses sur frais réels'!G270)</f>
        <v/>
      </c>
      <c r="H270" s="348" t="str">
        <f>IF('Dépenses sur frais réels'!H270="","",'Dépenses sur frais réels'!H270)</f>
        <v/>
      </c>
      <c r="I270" s="349" t="str">
        <f>IF('Dépenses sur frais réels'!I270="","",'Dépenses sur frais réels'!I270)</f>
        <v/>
      </c>
      <c r="J270" s="290"/>
      <c r="K270" s="292" t="str">
        <f t="shared" si="16"/>
        <v/>
      </c>
      <c r="L270" s="292" t="str">
        <f t="shared" si="17"/>
        <v/>
      </c>
      <c r="M270" s="28"/>
      <c r="N270" s="139"/>
      <c r="O270" s="141"/>
      <c r="P270" s="356" t="str">
        <f>IF(F270="", "", IF(E270="Billets de train", "", IF(E270="", "", VLOOKUP(F270,Listes!$G$37:$H$39, 2, FALSE))))</f>
        <v/>
      </c>
      <c r="Q270" s="152" t="str">
        <f t="shared" si="18"/>
        <v/>
      </c>
      <c r="R270" s="338" t="str">
        <f>IF(AND(OR(J270="KO",M270&lt;&gt;""),OR(J270="",K270="",L270="")),Listes!$A$74,IF(AND(M270="",J270&lt;&gt;""),Listes!$A$75,IF(AND(I270&lt;M270,O270=""),Listes!$A$76,IF(AND(L270&lt;K270,O270=""),Listes!$A$77,IF(AND(M270&lt;I270,N270=""),Listes!$A$78,IF(AND(S270="",OR(J270&lt;&gt;"",K270&lt;&gt;"",L270&lt;&gt;"")),Listes!$A$79,""))))))</f>
        <v/>
      </c>
      <c r="S270" s="44"/>
      <c r="T270" s="9">
        <f t="shared" si="19"/>
        <v>0</v>
      </c>
    </row>
    <row r="271" spans="1:20" ht="20.100000000000001" customHeight="1" x14ac:dyDescent="0.25">
      <c r="A271" s="133">
        <v>265</v>
      </c>
      <c r="B271" s="347" t="str">
        <f>IF('Dépenses sur frais réels'!B271="","",'Dépenses sur frais réels'!B271)</f>
        <v/>
      </c>
      <c r="C271" s="347" t="str">
        <f>IF('Dépenses sur frais réels'!C271="","",'Dépenses sur frais réels'!C271)</f>
        <v/>
      </c>
      <c r="D271" s="347" t="str">
        <f>IF('Dépenses sur frais réels'!D271="","",'Dépenses sur frais réels'!D271)</f>
        <v/>
      </c>
      <c r="E271" s="347" t="str">
        <f>IF('Dépenses sur frais réels'!E271="","",'Dépenses sur frais réels'!E271)</f>
        <v/>
      </c>
      <c r="F271" s="347" t="str">
        <f>IF('Dépenses sur frais réels'!F271="","",'Dépenses sur frais réels'!F271)</f>
        <v/>
      </c>
      <c r="G271" s="348" t="str">
        <f>IF('Dépenses sur frais réels'!G271="","",'Dépenses sur frais réels'!G271)</f>
        <v/>
      </c>
      <c r="H271" s="348" t="str">
        <f>IF('Dépenses sur frais réels'!H271="","",'Dépenses sur frais réels'!H271)</f>
        <v/>
      </c>
      <c r="I271" s="349" t="str">
        <f>IF('Dépenses sur frais réels'!I271="","",'Dépenses sur frais réels'!I271)</f>
        <v/>
      </c>
      <c r="J271" s="290"/>
      <c r="K271" s="292" t="str">
        <f t="shared" si="16"/>
        <v/>
      </c>
      <c r="L271" s="292" t="str">
        <f t="shared" si="17"/>
        <v/>
      </c>
      <c r="M271" s="28"/>
      <c r="N271" s="139"/>
      <c r="O271" s="141"/>
      <c r="P271" s="356" t="str">
        <f>IF(F271="", "", IF(E271="Billets de train", "", IF(E271="", "", VLOOKUP(F271,Listes!$G$37:$H$39, 2, FALSE))))</f>
        <v/>
      </c>
      <c r="Q271" s="152" t="str">
        <f t="shared" si="18"/>
        <v/>
      </c>
      <c r="R271" s="338" t="str">
        <f>IF(AND(OR(J271="KO",M271&lt;&gt;""),OR(J271="",K271="",L271="")),Listes!$A$74,IF(AND(M271="",J271&lt;&gt;""),Listes!$A$75,IF(AND(I271&lt;M271,O271=""),Listes!$A$76,IF(AND(L271&lt;K271,O271=""),Listes!$A$77,IF(AND(M271&lt;I271,N271=""),Listes!$A$78,IF(AND(S271="",OR(J271&lt;&gt;"",K271&lt;&gt;"",L271&lt;&gt;"")),Listes!$A$79,""))))))</f>
        <v/>
      </c>
      <c r="S271" s="44"/>
      <c r="T271" s="9">
        <f t="shared" si="19"/>
        <v>0</v>
      </c>
    </row>
    <row r="272" spans="1:20" ht="20.100000000000001" customHeight="1" x14ac:dyDescent="0.25">
      <c r="A272" s="133">
        <v>266</v>
      </c>
      <c r="B272" s="347" t="str">
        <f>IF('Dépenses sur frais réels'!B272="","",'Dépenses sur frais réels'!B272)</f>
        <v/>
      </c>
      <c r="C272" s="347" t="str">
        <f>IF('Dépenses sur frais réels'!C272="","",'Dépenses sur frais réels'!C272)</f>
        <v/>
      </c>
      <c r="D272" s="347" t="str">
        <f>IF('Dépenses sur frais réels'!D272="","",'Dépenses sur frais réels'!D272)</f>
        <v/>
      </c>
      <c r="E272" s="347" t="str">
        <f>IF('Dépenses sur frais réels'!E272="","",'Dépenses sur frais réels'!E272)</f>
        <v/>
      </c>
      <c r="F272" s="347" t="str">
        <f>IF('Dépenses sur frais réels'!F272="","",'Dépenses sur frais réels'!F272)</f>
        <v/>
      </c>
      <c r="G272" s="348" t="str">
        <f>IF('Dépenses sur frais réels'!G272="","",'Dépenses sur frais réels'!G272)</f>
        <v/>
      </c>
      <c r="H272" s="348" t="str">
        <f>IF('Dépenses sur frais réels'!H272="","",'Dépenses sur frais réels'!H272)</f>
        <v/>
      </c>
      <c r="I272" s="349" t="str">
        <f>IF('Dépenses sur frais réels'!I272="","",'Dépenses sur frais réels'!I272)</f>
        <v/>
      </c>
      <c r="J272" s="290"/>
      <c r="K272" s="292" t="str">
        <f t="shared" si="16"/>
        <v/>
      </c>
      <c r="L272" s="292" t="str">
        <f t="shared" si="17"/>
        <v/>
      </c>
      <c r="M272" s="28"/>
      <c r="N272" s="139"/>
      <c r="O272" s="141"/>
      <c r="P272" s="356" t="str">
        <f>IF(F272="", "", IF(E272="Billets de train", "", IF(E272="", "", VLOOKUP(F272,Listes!$G$37:$H$39, 2, FALSE))))</f>
        <v/>
      </c>
      <c r="Q272" s="152" t="str">
        <f t="shared" si="18"/>
        <v/>
      </c>
      <c r="R272" s="338" t="str">
        <f>IF(AND(OR(J272="KO",M272&lt;&gt;""),OR(J272="",K272="",L272="")),Listes!$A$74,IF(AND(M272="",J272&lt;&gt;""),Listes!$A$75,IF(AND(I272&lt;M272,O272=""),Listes!$A$76,IF(AND(L272&lt;K272,O272=""),Listes!$A$77,IF(AND(M272&lt;I272,N272=""),Listes!$A$78,IF(AND(S272="",OR(J272&lt;&gt;"",K272&lt;&gt;"",L272&lt;&gt;"")),Listes!$A$79,""))))))</f>
        <v/>
      </c>
      <c r="S272" s="44"/>
      <c r="T272" s="9">
        <f t="shared" si="19"/>
        <v>0</v>
      </c>
    </row>
    <row r="273" spans="1:20" ht="20.100000000000001" customHeight="1" x14ac:dyDescent="0.25">
      <c r="A273" s="133">
        <v>267</v>
      </c>
      <c r="B273" s="347" t="str">
        <f>IF('Dépenses sur frais réels'!B273="","",'Dépenses sur frais réels'!B273)</f>
        <v/>
      </c>
      <c r="C273" s="347" t="str">
        <f>IF('Dépenses sur frais réels'!C273="","",'Dépenses sur frais réels'!C273)</f>
        <v/>
      </c>
      <c r="D273" s="347" t="str">
        <f>IF('Dépenses sur frais réels'!D273="","",'Dépenses sur frais réels'!D273)</f>
        <v/>
      </c>
      <c r="E273" s="347" t="str">
        <f>IF('Dépenses sur frais réels'!E273="","",'Dépenses sur frais réels'!E273)</f>
        <v/>
      </c>
      <c r="F273" s="347" t="str">
        <f>IF('Dépenses sur frais réels'!F273="","",'Dépenses sur frais réels'!F273)</f>
        <v/>
      </c>
      <c r="G273" s="348" t="str">
        <f>IF('Dépenses sur frais réels'!G273="","",'Dépenses sur frais réels'!G273)</f>
        <v/>
      </c>
      <c r="H273" s="348" t="str">
        <f>IF('Dépenses sur frais réels'!H273="","",'Dépenses sur frais réels'!H273)</f>
        <v/>
      </c>
      <c r="I273" s="349" t="str">
        <f>IF('Dépenses sur frais réels'!I273="","",'Dépenses sur frais réels'!I273)</f>
        <v/>
      </c>
      <c r="J273" s="290"/>
      <c r="K273" s="292" t="str">
        <f t="shared" si="16"/>
        <v/>
      </c>
      <c r="L273" s="292" t="str">
        <f t="shared" si="17"/>
        <v/>
      </c>
      <c r="M273" s="28"/>
      <c r="N273" s="139"/>
      <c r="O273" s="141"/>
      <c r="P273" s="356" t="str">
        <f>IF(F273="", "", IF(E273="Billets de train", "", IF(E273="", "", VLOOKUP(F273,Listes!$G$37:$H$39, 2, FALSE))))</f>
        <v/>
      </c>
      <c r="Q273" s="152" t="str">
        <f t="shared" si="18"/>
        <v/>
      </c>
      <c r="R273" s="338" t="str">
        <f>IF(AND(OR(J273="KO",M273&lt;&gt;""),OR(J273="",K273="",L273="")),Listes!$A$74,IF(AND(M273="",J273&lt;&gt;""),Listes!$A$75,IF(AND(I273&lt;M273,O273=""),Listes!$A$76,IF(AND(L273&lt;K273,O273=""),Listes!$A$77,IF(AND(M273&lt;I273,N273=""),Listes!$A$78,IF(AND(S273="",OR(J273&lt;&gt;"",K273&lt;&gt;"",L273&lt;&gt;"")),Listes!$A$79,""))))))</f>
        <v/>
      </c>
      <c r="S273" s="44"/>
      <c r="T273" s="9">
        <f t="shared" si="19"/>
        <v>0</v>
      </c>
    </row>
    <row r="274" spans="1:20" ht="20.100000000000001" customHeight="1" x14ac:dyDescent="0.25">
      <c r="A274" s="133">
        <v>268</v>
      </c>
      <c r="B274" s="347" t="str">
        <f>IF('Dépenses sur frais réels'!B274="","",'Dépenses sur frais réels'!B274)</f>
        <v/>
      </c>
      <c r="C274" s="347" t="str">
        <f>IF('Dépenses sur frais réels'!C274="","",'Dépenses sur frais réels'!C274)</f>
        <v/>
      </c>
      <c r="D274" s="347" t="str">
        <f>IF('Dépenses sur frais réels'!D274="","",'Dépenses sur frais réels'!D274)</f>
        <v/>
      </c>
      <c r="E274" s="347" t="str">
        <f>IF('Dépenses sur frais réels'!E274="","",'Dépenses sur frais réels'!E274)</f>
        <v/>
      </c>
      <c r="F274" s="347" t="str">
        <f>IF('Dépenses sur frais réels'!F274="","",'Dépenses sur frais réels'!F274)</f>
        <v/>
      </c>
      <c r="G274" s="348" t="str">
        <f>IF('Dépenses sur frais réels'!G274="","",'Dépenses sur frais réels'!G274)</f>
        <v/>
      </c>
      <c r="H274" s="348" t="str">
        <f>IF('Dépenses sur frais réels'!H274="","",'Dépenses sur frais réels'!H274)</f>
        <v/>
      </c>
      <c r="I274" s="349" t="str">
        <f>IF('Dépenses sur frais réels'!I274="","",'Dépenses sur frais réels'!I274)</f>
        <v/>
      </c>
      <c r="J274" s="290"/>
      <c r="K274" s="292" t="str">
        <f t="shared" si="16"/>
        <v/>
      </c>
      <c r="L274" s="292" t="str">
        <f t="shared" si="17"/>
        <v/>
      </c>
      <c r="M274" s="28"/>
      <c r="N274" s="139"/>
      <c r="O274" s="141"/>
      <c r="P274" s="356" t="str">
        <f>IF(F274="", "", IF(E274="Billets de train", "", IF(E274="", "", VLOOKUP(F274,Listes!$G$37:$H$39, 2, FALSE))))</f>
        <v/>
      </c>
      <c r="Q274" s="152" t="str">
        <f t="shared" si="18"/>
        <v/>
      </c>
      <c r="R274" s="338" t="str">
        <f>IF(AND(OR(J274="KO",M274&lt;&gt;""),OR(J274="",K274="",L274="")),Listes!$A$74,IF(AND(M274="",J274&lt;&gt;""),Listes!$A$75,IF(AND(I274&lt;M274,O274=""),Listes!$A$76,IF(AND(L274&lt;K274,O274=""),Listes!$A$77,IF(AND(M274&lt;I274,N274=""),Listes!$A$78,IF(AND(S274="",OR(J274&lt;&gt;"",K274&lt;&gt;"",L274&lt;&gt;"")),Listes!$A$79,""))))))</f>
        <v/>
      </c>
      <c r="S274" s="44"/>
      <c r="T274" s="9">
        <f t="shared" si="19"/>
        <v>0</v>
      </c>
    </row>
    <row r="275" spans="1:20" ht="20.100000000000001" customHeight="1" x14ac:dyDescent="0.25">
      <c r="A275" s="133">
        <v>269</v>
      </c>
      <c r="B275" s="347" t="str">
        <f>IF('Dépenses sur frais réels'!B275="","",'Dépenses sur frais réels'!B275)</f>
        <v/>
      </c>
      <c r="C275" s="347" t="str">
        <f>IF('Dépenses sur frais réels'!C275="","",'Dépenses sur frais réels'!C275)</f>
        <v/>
      </c>
      <c r="D275" s="347" t="str">
        <f>IF('Dépenses sur frais réels'!D275="","",'Dépenses sur frais réels'!D275)</f>
        <v/>
      </c>
      <c r="E275" s="347" t="str">
        <f>IF('Dépenses sur frais réels'!E275="","",'Dépenses sur frais réels'!E275)</f>
        <v/>
      </c>
      <c r="F275" s="347" t="str">
        <f>IF('Dépenses sur frais réels'!F275="","",'Dépenses sur frais réels'!F275)</f>
        <v/>
      </c>
      <c r="G275" s="348" t="str">
        <f>IF('Dépenses sur frais réels'!G275="","",'Dépenses sur frais réels'!G275)</f>
        <v/>
      </c>
      <c r="H275" s="348" t="str">
        <f>IF('Dépenses sur frais réels'!H275="","",'Dépenses sur frais réels'!H275)</f>
        <v/>
      </c>
      <c r="I275" s="349" t="str">
        <f>IF('Dépenses sur frais réels'!I275="","",'Dépenses sur frais réels'!I275)</f>
        <v/>
      </c>
      <c r="J275" s="290"/>
      <c r="K275" s="292" t="str">
        <f t="shared" si="16"/>
        <v/>
      </c>
      <c r="L275" s="292" t="str">
        <f t="shared" si="17"/>
        <v/>
      </c>
      <c r="M275" s="28"/>
      <c r="N275" s="139"/>
      <c r="O275" s="141"/>
      <c r="P275" s="356" t="str">
        <f>IF(F275="", "", IF(E275="Billets de train", "", IF(E275="", "", VLOOKUP(F275,Listes!$G$37:$H$39, 2, FALSE))))</f>
        <v/>
      </c>
      <c r="Q275" s="152" t="str">
        <f t="shared" si="18"/>
        <v/>
      </c>
      <c r="R275" s="338" t="str">
        <f>IF(AND(OR(J275="KO",M275&lt;&gt;""),OR(J275="",K275="",L275="")),Listes!$A$74,IF(AND(M275="",J275&lt;&gt;""),Listes!$A$75,IF(AND(I275&lt;M275,O275=""),Listes!$A$76,IF(AND(L275&lt;K275,O275=""),Listes!$A$77,IF(AND(M275&lt;I275,N275=""),Listes!$A$78,IF(AND(S275="",OR(J275&lt;&gt;"",K275&lt;&gt;"",L275&lt;&gt;"")),Listes!$A$79,""))))))</f>
        <v/>
      </c>
      <c r="S275" s="44"/>
      <c r="T275" s="9">
        <f t="shared" si="19"/>
        <v>0</v>
      </c>
    </row>
    <row r="276" spans="1:20" ht="20.100000000000001" customHeight="1" x14ac:dyDescent="0.25">
      <c r="A276" s="133">
        <v>270</v>
      </c>
      <c r="B276" s="347" t="str">
        <f>IF('Dépenses sur frais réels'!B276="","",'Dépenses sur frais réels'!B276)</f>
        <v/>
      </c>
      <c r="C276" s="347" t="str">
        <f>IF('Dépenses sur frais réels'!C276="","",'Dépenses sur frais réels'!C276)</f>
        <v/>
      </c>
      <c r="D276" s="347" t="str">
        <f>IF('Dépenses sur frais réels'!D276="","",'Dépenses sur frais réels'!D276)</f>
        <v/>
      </c>
      <c r="E276" s="347" t="str">
        <f>IF('Dépenses sur frais réels'!E276="","",'Dépenses sur frais réels'!E276)</f>
        <v/>
      </c>
      <c r="F276" s="347" t="str">
        <f>IF('Dépenses sur frais réels'!F276="","",'Dépenses sur frais réels'!F276)</f>
        <v/>
      </c>
      <c r="G276" s="348" t="str">
        <f>IF('Dépenses sur frais réels'!G276="","",'Dépenses sur frais réels'!G276)</f>
        <v/>
      </c>
      <c r="H276" s="348" t="str">
        <f>IF('Dépenses sur frais réels'!H276="","",'Dépenses sur frais réels'!H276)</f>
        <v/>
      </c>
      <c r="I276" s="349" t="str">
        <f>IF('Dépenses sur frais réels'!I276="","",'Dépenses sur frais réels'!I276)</f>
        <v/>
      </c>
      <c r="J276" s="290"/>
      <c r="K276" s="292" t="str">
        <f t="shared" si="16"/>
        <v/>
      </c>
      <c r="L276" s="292" t="str">
        <f t="shared" si="17"/>
        <v/>
      </c>
      <c r="M276" s="28"/>
      <c r="N276" s="139"/>
      <c r="O276" s="141"/>
      <c r="P276" s="356" t="str">
        <f>IF(F276="", "", IF(E276="Billets de train", "", IF(E276="", "", VLOOKUP(F276,Listes!$G$37:$H$39, 2, FALSE))))</f>
        <v/>
      </c>
      <c r="Q276" s="152" t="str">
        <f t="shared" si="18"/>
        <v/>
      </c>
      <c r="R276" s="338" t="str">
        <f>IF(AND(OR(J276="KO",M276&lt;&gt;""),OR(J276="",K276="",L276="")),Listes!$A$74,IF(AND(M276="",J276&lt;&gt;""),Listes!$A$75,IF(AND(I276&lt;M276,O276=""),Listes!$A$76,IF(AND(L276&lt;K276,O276=""),Listes!$A$77,IF(AND(M276&lt;I276,N276=""),Listes!$A$78,IF(AND(S276="",OR(J276&lt;&gt;"",K276&lt;&gt;"",L276&lt;&gt;"")),Listes!$A$79,""))))))</f>
        <v/>
      </c>
      <c r="S276" s="44"/>
      <c r="T276" s="9">
        <f t="shared" si="19"/>
        <v>0</v>
      </c>
    </row>
    <row r="277" spans="1:20" ht="20.100000000000001" customHeight="1" x14ac:dyDescent="0.25">
      <c r="A277" s="133">
        <v>271</v>
      </c>
      <c r="B277" s="347" t="str">
        <f>IF('Dépenses sur frais réels'!B277="","",'Dépenses sur frais réels'!B277)</f>
        <v/>
      </c>
      <c r="C277" s="347" t="str">
        <f>IF('Dépenses sur frais réels'!C277="","",'Dépenses sur frais réels'!C277)</f>
        <v/>
      </c>
      <c r="D277" s="347" t="str">
        <f>IF('Dépenses sur frais réels'!D277="","",'Dépenses sur frais réels'!D277)</f>
        <v/>
      </c>
      <c r="E277" s="347" t="str">
        <f>IF('Dépenses sur frais réels'!E277="","",'Dépenses sur frais réels'!E277)</f>
        <v/>
      </c>
      <c r="F277" s="347" t="str">
        <f>IF('Dépenses sur frais réels'!F277="","",'Dépenses sur frais réels'!F277)</f>
        <v/>
      </c>
      <c r="G277" s="348" t="str">
        <f>IF('Dépenses sur frais réels'!G277="","",'Dépenses sur frais réels'!G277)</f>
        <v/>
      </c>
      <c r="H277" s="348" t="str">
        <f>IF('Dépenses sur frais réels'!H277="","",'Dépenses sur frais réels'!H277)</f>
        <v/>
      </c>
      <c r="I277" s="349" t="str">
        <f>IF('Dépenses sur frais réels'!I277="","",'Dépenses sur frais réels'!I277)</f>
        <v/>
      </c>
      <c r="J277" s="290"/>
      <c r="K277" s="292" t="str">
        <f t="shared" si="16"/>
        <v/>
      </c>
      <c r="L277" s="292" t="str">
        <f t="shared" si="17"/>
        <v/>
      </c>
      <c r="M277" s="28"/>
      <c r="N277" s="139"/>
      <c r="O277" s="141"/>
      <c r="P277" s="356" t="str">
        <f>IF(F277="", "", IF(E277="Billets de train", "", IF(E277="", "", VLOOKUP(F277,Listes!$G$37:$H$39, 2, FALSE))))</f>
        <v/>
      </c>
      <c r="Q277" s="152" t="str">
        <f t="shared" si="18"/>
        <v/>
      </c>
      <c r="R277" s="338" t="str">
        <f>IF(AND(OR(J277="KO",M277&lt;&gt;""),OR(J277="",K277="",L277="")),Listes!$A$74,IF(AND(M277="",J277&lt;&gt;""),Listes!$A$75,IF(AND(I277&lt;M277,O277=""),Listes!$A$76,IF(AND(L277&lt;K277,O277=""),Listes!$A$77,IF(AND(M277&lt;I277,N277=""),Listes!$A$78,IF(AND(S277="",OR(J277&lt;&gt;"",K277&lt;&gt;"",L277&lt;&gt;"")),Listes!$A$79,""))))))</f>
        <v/>
      </c>
      <c r="S277" s="44"/>
      <c r="T277" s="9">
        <f t="shared" si="19"/>
        <v>0</v>
      </c>
    </row>
    <row r="278" spans="1:20" ht="20.100000000000001" customHeight="1" x14ac:dyDescent="0.25">
      <c r="A278" s="133">
        <v>272</v>
      </c>
      <c r="B278" s="347" t="str">
        <f>IF('Dépenses sur frais réels'!B278="","",'Dépenses sur frais réels'!B278)</f>
        <v/>
      </c>
      <c r="C278" s="347" t="str">
        <f>IF('Dépenses sur frais réels'!C278="","",'Dépenses sur frais réels'!C278)</f>
        <v/>
      </c>
      <c r="D278" s="347" t="str">
        <f>IF('Dépenses sur frais réels'!D278="","",'Dépenses sur frais réels'!D278)</f>
        <v/>
      </c>
      <c r="E278" s="347" t="str">
        <f>IF('Dépenses sur frais réels'!E278="","",'Dépenses sur frais réels'!E278)</f>
        <v/>
      </c>
      <c r="F278" s="347" t="str">
        <f>IF('Dépenses sur frais réels'!F278="","",'Dépenses sur frais réels'!F278)</f>
        <v/>
      </c>
      <c r="G278" s="348" t="str">
        <f>IF('Dépenses sur frais réels'!G278="","",'Dépenses sur frais réels'!G278)</f>
        <v/>
      </c>
      <c r="H278" s="348" t="str">
        <f>IF('Dépenses sur frais réels'!H278="","",'Dépenses sur frais réels'!H278)</f>
        <v/>
      </c>
      <c r="I278" s="349" t="str">
        <f>IF('Dépenses sur frais réels'!I278="","",'Dépenses sur frais réels'!I278)</f>
        <v/>
      </c>
      <c r="J278" s="290"/>
      <c r="K278" s="292" t="str">
        <f t="shared" si="16"/>
        <v/>
      </c>
      <c r="L278" s="292" t="str">
        <f t="shared" si="17"/>
        <v/>
      </c>
      <c r="M278" s="28"/>
      <c r="N278" s="139"/>
      <c r="O278" s="141"/>
      <c r="P278" s="356" t="str">
        <f>IF(F278="", "", IF(E278="Billets de train", "", IF(E278="", "", VLOOKUP(F278,Listes!$G$37:$H$39, 2, FALSE))))</f>
        <v/>
      </c>
      <c r="Q278" s="152" t="str">
        <f t="shared" si="18"/>
        <v/>
      </c>
      <c r="R278" s="338" t="str">
        <f>IF(AND(OR(J278="KO",M278&lt;&gt;""),OR(J278="",K278="",L278="")),Listes!$A$74,IF(AND(M278="",J278&lt;&gt;""),Listes!$A$75,IF(AND(I278&lt;M278,O278=""),Listes!$A$76,IF(AND(L278&lt;K278,O278=""),Listes!$A$77,IF(AND(M278&lt;I278,N278=""),Listes!$A$78,IF(AND(S278="",OR(J278&lt;&gt;"",K278&lt;&gt;"",L278&lt;&gt;"")),Listes!$A$79,""))))))</f>
        <v/>
      </c>
      <c r="S278" s="44"/>
      <c r="T278" s="9">
        <f t="shared" si="19"/>
        <v>0</v>
      </c>
    </row>
    <row r="279" spans="1:20" ht="20.100000000000001" customHeight="1" x14ac:dyDescent="0.25">
      <c r="A279" s="133">
        <v>273</v>
      </c>
      <c r="B279" s="347" t="str">
        <f>IF('Dépenses sur frais réels'!B279="","",'Dépenses sur frais réels'!B279)</f>
        <v/>
      </c>
      <c r="C279" s="347" t="str">
        <f>IF('Dépenses sur frais réels'!C279="","",'Dépenses sur frais réels'!C279)</f>
        <v/>
      </c>
      <c r="D279" s="347" t="str">
        <f>IF('Dépenses sur frais réels'!D279="","",'Dépenses sur frais réels'!D279)</f>
        <v/>
      </c>
      <c r="E279" s="347" t="str">
        <f>IF('Dépenses sur frais réels'!E279="","",'Dépenses sur frais réels'!E279)</f>
        <v/>
      </c>
      <c r="F279" s="347" t="str">
        <f>IF('Dépenses sur frais réels'!F279="","",'Dépenses sur frais réels'!F279)</f>
        <v/>
      </c>
      <c r="G279" s="348" t="str">
        <f>IF('Dépenses sur frais réels'!G279="","",'Dépenses sur frais réels'!G279)</f>
        <v/>
      </c>
      <c r="H279" s="348" t="str">
        <f>IF('Dépenses sur frais réels'!H279="","",'Dépenses sur frais réels'!H279)</f>
        <v/>
      </c>
      <c r="I279" s="349" t="str">
        <f>IF('Dépenses sur frais réels'!I279="","",'Dépenses sur frais réels'!I279)</f>
        <v/>
      </c>
      <c r="J279" s="290"/>
      <c r="K279" s="292" t="str">
        <f t="shared" si="16"/>
        <v/>
      </c>
      <c r="L279" s="292" t="str">
        <f t="shared" si="17"/>
        <v/>
      </c>
      <c r="M279" s="28"/>
      <c r="N279" s="139"/>
      <c r="O279" s="141"/>
      <c r="P279" s="356" t="str">
        <f>IF(F279="", "", IF(E279="Billets de train", "", IF(E279="", "", VLOOKUP(F279,Listes!$G$37:$H$39, 2, FALSE))))</f>
        <v/>
      </c>
      <c r="Q279" s="152" t="str">
        <f t="shared" si="18"/>
        <v/>
      </c>
      <c r="R279" s="338" t="str">
        <f>IF(AND(OR(J279="KO",M279&lt;&gt;""),OR(J279="",K279="",L279="")),Listes!$A$74,IF(AND(M279="",J279&lt;&gt;""),Listes!$A$75,IF(AND(I279&lt;M279,O279=""),Listes!$A$76,IF(AND(L279&lt;K279,O279=""),Listes!$A$77,IF(AND(M279&lt;I279,N279=""),Listes!$A$78,IF(AND(S279="",OR(J279&lt;&gt;"",K279&lt;&gt;"",L279&lt;&gt;"")),Listes!$A$79,""))))))</f>
        <v/>
      </c>
      <c r="S279" s="44"/>
      <c r="T279" s="9">
        <f t="shared" si="19"/>
        <v>0</v>
      </c>
    </row>
    <row r="280" spans="1:20" ht="20.100000000000001" customHeight="1" x14ac:dyDescent="0.25">
      <c r="A280" s="133">
        <v>274</v>
      </c>
      <c r="B280" s="347" t="str">
        <f>IF('Dépenses sur frais réels'!B280="","",'Dépenses sur frais réels'!B280)</f>
        <v/>
      </c>
      <c r="C280" s="347" t="str">
        <f>IF('Dépenses sur frais réels'!C280="","",'Dépenses sur frais réels'!C280)</f>
        <v/>
      </c>
      <c r="D280" s="347" t="str">
        <f>IF('Dépenses sur frais réels'!D280="","",'Dépenses sur frais réels'!D280)</f>
        <v/>
      </c>
      <c r="E280" s="347" t="str">
        <f>IF('Dépenses sur frais réels'!E280="","",'Dépenses sur frais réels'!E280)</f>
        <v/>
      </c>
      <c r="F280" s="347" t="str">
        <f>IF('Dépenses sur frais réels'!F280="","",'Dépenses sur frais réels'!F280)</f>
        <v/>
      </c>
      <c r="G280" s="348" t="str">
        <f>IF('Dépenses sur frais réels'!G280="","",'Dépenses sur frais réels'!G280)</f>
        <v/>
      </c>
      <c r="H280" s="348" t="str">
        <f>IF('Dépenses sur frais réels'!H280="","",'Dépenses sur frais réels'!H280)</f>
        <v/>
      </c>
      <c r="I280" s="349" t="str">
        <f>IF('Dépenses sur frais réels'!I280="","",'Dépenses sur frais réels'!I280)</f>
        <v/>
      </c>
      <c r="J280" s="290"/>
      <c r="K280" s="292" t="str">
        <f t="shared" si="16"/>
        <v/>
      </c>
      <c r="L280" s="292" t="str">
        <f t="shared" si="17"/>
        <v/>
      </c>
      <c r="M280" s="28"/>
      <c r="N280" s="139"/>
      <c r="O280" s="141"/>
      <c r="P280" s="356" t="str">
        <f>IF(F280="", "", IF(E280="Billets de train", "", IF(E280="", "", VLOOKUP(F280,Listes!$G$37:$H$39, 2, FALSE))))</f>
        <v/>
      </c>
      <c r="Q280" s="152" t="str">
        <f t="shared" si="18"/>
        <v/>
      </c>
      <c r="R280" s="338" t="str">
        <f>IF(AND(OR(J280="KO",M280&lt;&gt;""),OR(J280="",K280="",L280="")),Listes!$A$74,IF(AND(M280="",J280&lt;&gt;""),Listes!$A$75,IF(AND(I280&lt;M280,O280=""),Listes!$A$76,IF(AND(L280&lt;K280,O280=""),Listes!$A$77,IF(AND(M280&lt;I280,N280=""),Listes!$A$78,IF(AND(S280="",OR(J280&lt;&gt;"",K280&lt;&gt;"",L280&lt;&gt;"")),Listes!$A$79,""))))))</f>
        <v/>
      </c>
      <c r="S280" s="44"/>
      <c r="T280" s="9">
        <f t="shared" si="19"/>
        <v>0</v>
      </c>
    </row>
    <row r="281" spans="1:20" ht="20.100000000000001" customHeight="1" x14ac:dyDescent="0.25">
      <c r="A281" s="133">
        <v>275</v>
      </c>
      <c r="B281" s="347" t="str">
        <f>IF('Dépenses sur frais réels'!B281="","",'Dépenses sur frais réels'!B281)</f>
        <v/>
      </c>
      <c r="C281" s="347" t="str">
        <f>IF('Dépenses sur frais réels'!C281="","",'Dépenses sur frais réels'!C281)</f>
        <v/>
      </c>
      <c r="D281" s="347" t="str">
        <f>IF('Dépenses sur frais réels'!D281="","",'Dépenses sur frais réels'!D281)</f>
        <v/>
      </c>
      <c r="E281" s="347" t="str">
        <f>IF('Dépenses sur frais réels'!E281="","",'Dépenses sur frais réels'!E281)</f>
        <v/>
      </c>
      <c r="F281" s="347" t="str">
        <f>IF('Dépenses sur frais réels'!F281="","",'Dépenses sur frais réels'!F281)</f>
        <v/>
      </c>
      <c r="G281" s="348" t="str">
        <f>IF('Dépenses sur frais réels'!G281="","",'Dépenses sur frais réels'!G281)</f>
        <v/>
      </c>
      <c r="H281" s="348" t="str">
        <f>IF('Dépenses sur frais réels'!H281="","",'Dépenses sur frais réels'!H281)</f>
        <v/>
      </c>
      <c r="I281" s="349" t="str">
        <f>IF('Dépenses sur frais réels'!I281="","",'Dépenses sur frais réels'!I281)</f>
        <v/>
      </c>
      <c r="J281" s="290"/>
      <c r="K281" s="292" t="str">
        <f t="shared" si="16"/>
        <v/>
      </c>
      <c r="L281" s="292" t="str">
        <f t="shared" si="17"/>
        <v/>
      </c>
      <c r="M281" s="28"/>
      <c r="N281" s="139"/>
      <c r="O281" s="141"/>
      <c r="P281" s="356" t="str">
        <f>IF(F281="", "", IF(E281="Billets de train", "", IF(E281="", "", VLOOKUP(F281,Listes!$G$37:$H$39, 2, FALSE))))</f>
        <v/>
      </c>
      <c r="Q281" s="152" t="str">
        <f t="shared" si="18"/>
        <v/>
      </c>
      <c r="R281" s="338" t="str">
        <f>IF(AND(OR(J281="KO",M281&lt;&gt;""),OR(J281="",K281="",L281="")),Listes!$A$74,IF(AND(M281="",J281&lt;&gt;""),Listes!$A$75,IF(AND(I281&lt;M281,O281=""),Listes!$A$76,IF(AND(L281&lt;K281,O281=""),Listes!$A$77,IF(AND(M281&lt;I281,N281=""),Listes!$A$78,IF(AND(S281="",OR(J281&lt;&gt;"",K281&lt;&gt;"",L281&lt;&gt;"")),Listes!$A$79,""))))))</f>
        <v/>
      </c>
      <c r="S281" s="44"/>
      <c r="T281" s="9">
        <f t="shared" si="19"/>
        <v>0</v>
      </c>
    </row>
    <row r="282" spans="1:20" ht="20.100000000000001" customHeight="1" x14ac:dyDescent="0.25">
      <c r="A282" s="133">
        <v>276</v>
      </c>
      <c r="B282" s="347" t="str">
        <f>IF('Dépenses sur frais réels'!B282="","",'Dépenses sur frais réels'!B282)</f>
        <v/>
      </c>
      <c r="C282" s="347" t="str">
        <f>IF('Dépenses sur frais réels'!C282="","",'Dépenses sur frais réels'!C282)</f>
        <v/>
      </c>
      <c r="D282" s="347" t="str">
        <f>IF('Dépenses sur frais réels'!D282="","",'Dépenses sur frais réels'!D282)</f>
        <v/>
      </c>
      <c r="E282" s="347" t="str">
        <f>IF('Dépenses sur frais réels'!E282="","",'Dépenses sur frais réels'!E282)</f>
        <v/>
      </c>
      <c r="F282" s="347" t="str">
        <f>IF('Dépenses sur frais réels'!F282="","",'Dépenses sur frais réels'!F282)</f>
        <v/>
      </c>
      <c r="G282" s="348" t="str">
        <f>IF('Dépenses sur frais réels'!G282="","",'Dépenses sur frais réels'!G282)</f>
        <v/>
      </c>
      <c r="H282" s="348" t="str">
        <f>IF('Dépenses sur frais réels'!H282="","",'Dépenses sur frais réels'!H282)</f>
        <v/>
      </c>
      <c r="I282" s="349" t="str">
        <f>IF('Dépenses sur frais réels'!I282="","",'Dépenses sur frais réels'!I282)</f>
        <v/>
      </c>
      <c r="J282" s="290"/>
      <c r="K282" s="292" t="str">
        <f t="shared" si="16"/>
        <v/>
      </c>
      <c r="L282" s="292" t="str">
        <f t="shared" si="17"/>
        <v/>
      </c>
      <c r="M282" s="28"/>
      <c r="N282" s="139"/>
      <c r="O282" s="141"/>
      <c r="P282" s="356" t="str">
        <f>IF(F282="", "", IF(E282="Billets de train", "", IF(E282="", "", VLOOKUP(F282,Listes!$G$37:$H$39, 2, FALSE))))</f>
        <v/>
      </c>
      <c r="Q282" s="152" t="str">
        <f t="shared" si="18"/>
        <v/>
      </c>
      <c r="R282" s="338" t="str">
        <f>IF(AND(OR(J282="KO",M282&lt;&gt;""),OR(J282="",K282="",L282="")),Listes!$A$74,IF(AND(M282="",J282&lt;&gt;""),Listes!$A$75,IF(AND(I282&lt;M282,O282=""),Listes!$A$76,IF(AND(L282&lt;K282,O282=""),Listes!$A$77,IF(AND(M282&lt;I282,N282=""),Listes!$A$78,IF(AND(S282="",OR(J282&lt;&gt;"",K282&lt;&gt;"",L282&lt;&gt;"")),Listes!$A$79,""))))))</f>
        <v/>
      </c>
      <c r="S282" s="44"/>
      <c r="T282" s="9">
        <f t="shared" si="19"/>
        <v>0</v>
      </c>
    </row>
    <row r="283" spans="1:20" ht="20.100000000000001" customHeight="1" x14ac:dyDescent="0.25">
      <c r="A283" s="133">
        <v>277</v>
      </c>
      <c r="B283" s="347" t="str">
        <f>IF('Dépenses sur frais réels'!B283="","",'Dépenses sur frais réels'!B283)</f>
        <v/>
      </c>
      <c r="C283" s="347" t="str">
        <f>IF('Dépenses sur frais réels'!C283="","",'Dépenses sur frais réels'!C283)</f>
        <v/>
      </c>
      <c r="D283" s="347" t="str">
        <f>IF('Dépenses sur frais réels'!D283="","",'Dépenses sur frais réels'!D283)</f>
        <v/>
      </c>
      <c r="E283" s="347" t="str">
        <f>IF('Dépenses sur frais réels'!E283="","",'Dépenses sur frais réels'!E283)</f>
        <v/>
      </c>
      <c r="F283" s="347" t="str">
        <f>IF('Dépenses sur frais réels'!F283="","",'Dépenses sur frais réels'!F283)</f>
        <v/>
      </c>
      <c r="G283" s="348" t="str">
        <f>IF('Dépenses sur frais réels'!G283="","",'Dépenses sur frais réels'!G283)</f>
        <v/>
      </c>
      <c r="H283" s="348" t="str">
        <f>IF('Dépenses sur frais réels'!H283="","",'Dépenses sur frais réels'!H283)</f>
        <v/>
      </c>
      <c r="I283" s="349" t="str">
        <f>IF('Dépenses sur frais réels'!I283="","",'Dépenses sur frais réels'!I283)</f>
        <v/>
      </c>
      <c r="J283" s="290"/>
      <c r="K283" s="292" t="str">
        <f t="shared" si="16"/>
        <v/>
      </c>
      <c r="L283" s="292" t="str">
        <f t="shared" si="17"/>
        <v/>
      </c>
      <c r="M283" s="28"/>
      <c r="N283" s="139"/>
      <c r="O283" s="141"/>
      <c r="P283" s="356" t="str">
        <f>IF(F283="", "", IF(E283="Billets de train", "", IF(E283="", "", VLOOKUP(F283,Listes!$G$37:$H$39, 2, FALSE))))</f>
        <v/>
      </c>
      <c r="Q283" s="152" t="str">
        <f t="shared" si="18"/>
        <v/>
      </c>
      <c r="R283" s="338" t="str">
        <f>IF(AND(OR(J283="KO",M283&lt;&gt;""),OR(J283="",K283="",L283="")),Listes!$A$74,IF(AND(M283="",J283&lt;&gt;""),Listes!$A$75,IF(AND(I283&lt;M283,O283=""),Listes!$A$76,IF(AND(L283&lt;K283,O283=""),Listes!$A$77,IF(AND(M283&lt;I283,N283=""),Listes!$A$78,IF(AND(S283="",OR(J283&lt;&gt;"",K283&lt;&gt;"",L283&lt;&gt;"")),Listes!$A$79,""))))))</f>
        <v/>
      </c>
      <c r="S283" s="44"/>
      <c r="T283" s="9">
        <f t="shared" si="19"/>
        <v>0</v>
      </c>
    </row>
    <row r="284" spans="1:20" ht="20.100000000000001" customHeight="1" x14ac:dyDescent="0.25">
      <c r="A284" s="133">
        <v>278</v>
      </c>
      <c r="B284" s="347" t="str">
        <f>IF('Dépenses sur frais réels'!B284="","",'Dépenses sur frais réels'!B284)</f>
        <v/>
      </c>
      <c r="C284" s="347" t="str">
        <f>IF('Dépenses sur frais réels'!C284="","",'Dépenses sur frais réels'!C284)</f>
        <v/>
      </c>
      <c r="D284" s="347" t="str">
        <f>IF('Dépenses sur frais réels'!D284="","",'Dépenses sur frais réels'!D284)</f>
        <v/>
      </c>
      <c r="E284" s="347" t="str">
        <f>IF('Dépenses sur frais réels'!E284="","",'Dépenses sur frais réels'!E284)</f>
        <v/>
      </c>
      <c r="F284" s="347" t="str">
        <f>IF('Dépenses sur frais réels'!F284="","",'Dépenses sur frais réels'!F284)</f>
        <v/>
      </c>
      <c r="G284" s="348" t="str">
        <f>IF('Dépenses sur frais réels'!G284="","",'Dépenses sur frais réels'!G284)</f>
        <v/>
      </c>
      <c r="H284" s="348" t="str">
        <f>IF('Dépenses sur frais réels'!H284="","",'Dépenses sur frais réels'!H284)</f>
        <v/>
      </c>
      <c r="I284" s="349" t="str">
        <f>IF('Dépenses sur frais réels'!I284="","",'Dépenses sur frais réels'!I284)</f>
        <v/>
      </c>
      <c r="J284" s="290"/>
      <c r="K284" s="292" t="str">
        <f t="shared" si="16"/>
        <v/>
      </c>
      <c r="L284" s="292" t="str">
        <f t="shared" si="17"/>
        <v/>
      </c>
      <c r="M284" s="28"/>
      <c r="N284" s="139"/>
      <c r="O284" s="141"/>
      <c r="P284" s="356" t="str">
        <f>IF(F284="", "", IF(E284="Billets de train", "", IF(E284="", "", VLOOKUP(F284,Listes!$G$37:$H$39, 2, FALSE))))</f>
        <v/>
      </c>
      <c r="Q284" s="152" t="str">
        <f t="shared" si="18"/>
        <v/>
      </c>
      <c r="R284" s="338" t="str">
        <f>IF(AND(OR(J284="KO",M284&lt;&gt;""),OR(J284="",K284="",L284="")),Listes!$A$74,IF(AND(M284="",J284&lt;&gt;""),Listes!$A$75,IF(AND(I284&lt;M284,O284=""),Listes!$A$76,IF(AND(L284&lt;K284,O284=""),Listes!$A$77,IF(AND(M284&lt;I284,N284=""),Listes!$A$78,IF(AND(S284="",OR(J284&lt;&gt;"",K284&lt;&gt;"",L284&lt;&gt;"")),Listes!$A$79,""))))))</f>
        <v/>
      </c>
      <c r="S284" s="44"/>
      <c r="T284" s="9">
        <f t="shared" si="19"/>
        <v>0</v>
      </c>
    </row>
    <row r="285" spans="1:20" ht="20.100000000000001" customHeight="1" x14ac:dyDescent="0.25">
      <c r="A285" s="133">
        <v>279</v>
      </c>
      <c r="B285" s="347" t="str">
        <f>IF('Dépenses sur frais réels'!B285="","",'Dépenses sur frais réels'!B285)</f>
        <v/>
      </c>
      <c r="C285" s="347" t="str">
        <f>IF('Dépenses sur frais réels'!C285="","",'Dépenses sur frais réels'!C285)</f>
        <v/>
      </c>
      <c r="D285" s="347" t="str">
        <f>IF('Dépenses sur frais réels'!D285="","",'Dépenses sur frais réels'!D285)</f>
        <v/>
      </c>
      <c r="E285" s="347" t="str">
        <f>IF('Dépenses sur frais réels'!E285="","",'Dépenses sur frais réels'!E285)</f>
        <v/>
      </c>
      <c r="F285" s="347" t="str">
        <f>IF('Dépenses sur frais réels'!F285="","",'Dépenses sur frais réels'!F285)</f>
        <v/>
      </c>
      <c r="G285" s="348" t="str">
        <f>IF('Dépenses sur frais réels'!G285="","",'Dépenses sur frais réels'!G285)</f>
        <v/>
      </c>
      <c r="H285" s="348" t="str">
        <f>IF('Dépenses sur frais réels'!H285="","",'Dépenses sur frais réels'!H285)</f>
        <v/>
      </c>
      <c r="I285" s="349" t="str">
        <f>IF('Dépenses sur frais réels'!I285="","",'Dépenses sur frais réels'!I285)</f>
        <v/>
      </c>
      <c r="J285" s="290"/>
      <c r="K285" s="292" t="str">
        <f t="shared" si="16"/>
        <v/>
      </c>
      <c r="L285" s="292" t="str">
        <f t="shared" si="17"/>
        <v/>
      </c>
      <c r="M285" s="28"/>
      <c r="N285" s="139"/>
      <c r="O285" s="141"/>
      <c r="P285" s="356" t="str">
        <f>IF(F285="", "", IF(E285="Billets de train", "", IF(E285="", "", VLOOKUP(F285,Listes!$G$37:$H$39, 2, FALSE))))</f>
        <v/>
      </c>
      <c r="Q285" s="152" t="str">
        <f t="shared" si="18"/>
        <v/>
      </c>
      <c r="R285" s="338" t="str">
        <f>IF(AND(OR(J285="KO",M285&lt;&gt;""),OR(J285="",K285="",L285="")),Listes!$A$74,IF(AND(M285="",J285&lt;&gt;""),Listes!$A$75,IF(AND(I285&lt;M285,O285=""),Listes!$A$76,IF(AND(L285&lt;K285,O285=""),Listes!$A$77,IF(AND(M285&lt;I285,N285=""),Listes!$A$78,IF(AND(S285="",OR(J285&lt;&gt;"",K285&lt;&gt;"",L285&lt;&gt;"")),Listes!$A$79,""))))))</f>
        <v/>
      </c>
      <c r="S285" s="44"/>
      <c r="T285" s="9">
        <f t="shared" si="19"/>
        <v>0</v>
      </c>
    </row>
    <row r="286" spans="1:20" ht="20.100000000000001" customHeight="1" x14ac:dyDescent="0.25">
      <c r="A286" s="133">
        <v>280</v>
      </c>
      <c r="B286" s="347" t="str">
        <f>IF('Dépenses sur frais réels'!B286="","",'Dépenses sur frais réels'!B286)</f>
        <v/>
      </c>
      <c r="C286" s="347" t="str">
        <f>IF('Dépenses sur frais réels'!C286="","",'Dépenses sur frais réels'!C286)</f>
        <v/>
      </c>
      <c r="D286" s="347" t="str">
        <f>IF('Dépenses sur frais réels'!D286="","",'Dépenses sur frais réels'!D286)</f>
        <v/>
      </c>
      <c r="E286" s="347" t="str">
        <f>IF('Dépenses sur frais réels'!E286="","",'Dépenses sur frais réels'!E286)</f>
        <v/>
      </c>
      <c r="F286" s="347" t="str">
        <f>IF('Dépenses sur frais réels'!F286="","",'Dépenses sur frais réels'!F286)</f>
        <v/>
      </c>
      <c r="G286" s="348" t="str">
        <f>IF('Dépenses sur frais réels'!G286="","",'Dépenses sur frais réels'!G286)</f>
        <v/>
      </c>
      <c r="H286" s="348" t="str">
        <f>IF('Dépenses sur frais réels'!H286="","",'Dépenses sur frais réels'!H286)</f>
        <v/>
      </c>
      <c r="I286" s="349" t="str">
        <f>IF('Dépenses sur frais réels'!I286="","",'Dépenses sur frais réels'!I286)</f>
        <v/>
      </c>
      <c r="J286" s="290"/>
      <c r="K286" s="292" t="str">
        <f t="shared" si="16"/>
        <v/>
      </c>
      <c r="L286" s="292" t="str">
        <f t="shared" si="17"/>
        <v/>
      </c>
      <c r="M286" s="28"/>
      <c r="N286" s="139"/>
      <c r="O286" s="141"/>
      <c r="P286" s="356" t="str">
        <f>IF(F286="", "", IF(E286="Billets de train", "", IF(E286="", "", VLOOKUP(F286,Listes!$G$37:$H$39, 2, FALSE))))</f>
        <v/>
      </c>
      <c r="Q286" s="152" t="str">
        <f t="shared" si="18"/>
        <v/>
      </c>
      <c r="R286" s="338" t="str">
        <f>IF(AND(OR(J286="KO",M286&lt;&gt;""),OR(J286="",K286="",L286="")),Listes!$A$74,IF(AND(M286="",J286&lt;&gt;""),Listes!$A$75,IF(AND(I286&lt;M286,O286=""),Listes!$A$76,IF(AND(L286&lt;K286,O286=""),Listes!$A$77,IF(AND(M286&lt;I286,N286=""),Listes!$A$78,IF(AND(S286="",OR(J286&lt;&gt;"",K286&lt;&gt;"",L286&lt;&gt;"")),Listes!$A$79,""))))))</f>
        <v/>
      </c>
      <c r="S286" s="44"/>
      <c r="T286" s="9">
        <f t="shared" si="19"/>
        <v>0</v>
      </c>
    </row>
    <row r="287" spans="1:20" ht="20.100000000000001" customHeight="1" x14ac:dyDescent="0.25">
      <c r="A287" s="133">
        <v>281</v>
      </c>
      <c r="B287" s="347" t="str">
        <f>IF('Dépenses sur frais réels'!B287="","",'Dépenses sur frais réels'!B287)</f>
        <v/>
      </c>
      <c r="C287" s="347" t="str">
        <f>IF('Dépenses sur frais réels'!C287="","",'Dépenses sur frais réels'!C287)</f>
        <v/>
      </c>
      <c r="D287" s="347" t="str">
        <f>IF('Dépenses sur frais réels'!D287="","",'Dépenses sur frais réels'!D287)</f>
        <v/>
      </c>
      <c r="E287" s="347" t="str">
        <f>IF('Dépenses sur frais réels'!E287="","",'Dépenses sur frais réels'!E287)</f>
        <v/>
      </c>
      <c r="F287" s="347" t="str">
        <f>IF('Dépenses sur frais réels'!F287="","",'Dépenses sur frais réels'!F287)</f>
        <v/>
      </c>
      <c r="G287" s="348" t="str">
        <f>IF('Dépenses sur frais réels'!G287="","",'Dépenses sur frais réels'!G287)</f>
        <v/>
      </c>
      <c r="H287" s="348" t="str">
        <f>IF('Dépenses sur frais réels'!H287="","",'Dépenses sur frais réels'!H287)</f>
        <v/>
      </c>
      <c r="I287" s="349" t="str">
        <f>IF('Dépenses sur frais réels'!I287="","",'Dépenses sur frais réels'!I287)</f>
        <v/>
      </c>
      <c r="J287" s="290"/>
      <c r="K287" s="292" t="str">
        <f t="shared" si="16"/>
        <v/>
      </c>
      <c r="L287" s="292" t="str">
        <f t="shared" si="17"/>
        <v/>
      </c>
      <c r="M287" s="28"/>
      <c r="N287" s="139"/>
      <c r="O287" s="141"/>
      <c r="P287" s="356" t="str">
        <f>IF(F287="", "", IF(E287="Billets de train", "", IF(E287="", "", VLOOKUP(F287,Listes!$G$37:$H$39, 2, FALSE))))</f>
        <v/>
      </c>
      <c r="Q287" s="152" t="str">
        <f t="shared" si="18"/>
        <v/>
      </c>
      <c r="R287" s="338" t="str">
        <f>IF(AND(OR(J287="KO",M287&lt;&gt;""),OR(J287="",K287="",L287="")),Listes!$A$74,IF(AND(M287="",J287&lt;&gt;""),Listes!$A$75,IF(AND(I287&lt;M287,O287=""),Listes!$A$76,IF(AND(L287&lt;K287,O287=""),Listes!$A$77,IF(AND(M287&lt;I287,N287=""),Listes!$A$78,IF(AND(S287="",OR(J287&lt;&gt;"",K287&lt;&gt;"",L287&lt;&gt;"")),Listes!$A$79,""))))))</f>
        <v/>
      </c>
      <c r="S287" s="44"/>
      <c r="T287" s="9">
        <f t="shared" si="19"/>
        <v>0</v>
      </c>
    </row>
    <row r="288" spans="1:20" ht="20.100000000000001" customHeight="1" x14ac:dyDescent="0.25">
      <c r="A288" s="133">
        <v>282</v>
      </c>
      <c r="B288" s="347" t="str">
        <f>IF('Dépenses sur frais réels'!B288="","",'Dépenses sur frais réels'!B288)</f>
        <v/>
      </c>
      <c r="C288" s="347" t="str">
        <f>IF('Dépenses sur frais réels'!C288="","",'Dépenses sur frais réels'!C288)</f>
        <v/>
      </c>
      <c r="D288" s="347" t="str">
        <f>IF('Dépenses sur frais réels'!D288="","",'Dépenses sur frais réels'!D288)</f>
        <v/>
      </c>
      <c r="E288" s="347" t="str">
        <f>IF('Dépenses sur frais réels'!E288="","",'Dépenses sur frais réels'!E288)</f>
        <v/>
      </c>
      <c r="F288" s="347" t="str">
        <f>IF('Dépenses sur frais réels'!F288="","",'Dépenses sur frais réels'!F288)</f>
        <v/>
      </c>
      <c r="G288" s="348" t="str">
        <f>IF('Dépenses sur frais réels'!G288="","",'Dépenses sur frais réels'!G288)</f>
        <v/>
      </c>
      <c r="H288" s="348" t="str">
        <f>IF('Dépenses sur frais réels'!H288="","",'Dépenses sur frais réels'!H288)</f>
        <v/>
      </c>
      <c r="I288" s="349" t="str">
        <f>IF('Dépenses sur frais réels'!I288="","",'Dépenses sur frais réels'!I288)</f>
        <v/>
      </c>
      <c r="J288" s="290"/>
      <c r="K288" s="292" t="str">
        <f t="shared" si="16"/>
        <v/>
      </c>
      <c r="L288" s="292" t="str">
        <f t="shared" si="17"/>
        <v/>
      </c>
      <c r="M288" s="28"/>
      <c r="N288" s="139"/>
      <c r="O288" s="141"/>
      <c r="P288" s="356" t="str">
        <f>IF(F288="", "", IF(E288="Billets de train", "", IF(E288="", "", VLOOKUP(F288,Listes!$G$37:$H$39, 2, FALSE))))</f>
        <v/>
      </c>
      <c r="Q288" s="152" t="str">
        <f t="shared" si="18"/>
        <v/>
      </c>
      <c r="R288" s="338" t="str">
        <f>IF(AND(OR(J288="KO",M288&lt;&gt;""),OR(J288="",K288="",L288="")),Listes!$A$74,IF(AND(M288="",J288&lt;&gt;""),Listes!$A$75,IF(AND(I288&lt;M288,O288=""),Listes!$A$76,IF(AND(L288&lt;K288,O288=""),Listes!$A$77,IF(AND(M288&lt;I288,N288=""),Listes!$A$78,IF(AND(S288="",OR(J288&lt;&gt;"",K288&lt;&gt;"",L288&lt;&gt;"")),Listes!$A$79,""))))))</f>
        <v/>
      </c>
      <c r="S288" s="44"/>
      <c r="T288" s="9">
        <f t="shared" si="19"/>
        <v>0</v>
      </c>
    </row>
    <row r="289" spans="1:20" ht="20.100000000000001" customHeight="1" x14ac:dyDescent="0.25">
      <c r="A289" s="133">
        <v>283</v>
      </c>
      <c r="B289" s="347" t="str">
        <f>IF('Dépenses sur frais réels'!B289="","",'Dépenses sur frais réels'!B289)</f>
        <v/>
      </c>
      <c r="C289" s="347" t="str">
        <f>IF('Dépenses sur frais réels'!C289="","",'Dépenses sur frais réels'!C289)</f>
        <v/>
      </c>
      <c r="D289" s="347" t="str">
        <f>IF('Dépenses sur frais réels'!D289="","",'Dépenses sur frais réels'!D289)</f>
        <v/>
      </c>
      <c r="E289" s="347" t="str">
        <f>IF('Dépenses sur frais réels'!E289="","",'Dépenses sur frais réels'!E289)</f>
        <v/>
      </c>
      <c r="F289" s="347" t="str">
        <f>IF('Dépenses sur frais réels'!F289="","",'Dépenses sur frais réels'!F289)</f>
        <v/>
      </c>
      <c r="G289" s="348" t="str">
        <f>IF('Dépenses sur frais réels'!G289="","",'Dépenses sur frais réels'!G289)</f>
        <v/>
      </c>
      <c r="H289" s="348" t="str">
        <f>IF('Dépenses sur frais réels'!H289="","",'Dépenses sur frais réels'!H289)</f>
        <v/>
      </c>
      <c r="I289" s="349" t="str">
        <f>IF('Dépenses sur frais réels'!I289="","",'Dépenses sur frais réels'!I289)</f>
        <v/>
      </c>
      <c r="J289" s="290"/>
      <c r="K289" s="292" t="str">
        <f t="shared" si="16"/>
        <v/>
      </c>
      <c r="L289" s="292" t="str">
        <f t="shared" si="17"/>
        <v/>
      </c>
      <c r="M289" s="28"/>
      <c r="N289" s="139"/>
      <c r="O289" s="141"/>
      <c r="P289" s="356" t="str">
        <f>IF(F289="", "", IF(E289="Billets de train", "", IF(E289="", "", VLOOKUP(F289,Listes!$G$37:$H$39, 2, FALSE))))</f>
        <v/>
      </c>
      <c r="Q289" s="152" t="str">
        <f t="shared" si="18"/>
        <v/>
      </c>
      <c r="R289" s="338" t="str">
        <f>IF(AND(OR(J289="KO",M289&lt;&gt;""),OR(J289="",K289="",L289="")),Listes!$A$74,IF(AND(M289="",J289&lt;&gt;""),Listes!$A$75,IF(AND(I289&lt;M289,O289=""),Listes!$A$76,IF(AND(L289&lt;K289,O289=""),Listes!$A$77,IF(AND(M289&lt;I289,N289=""),Listes!$A$78,IF(AND(S289="",OR(J289&lt;&gt;"",K289&lt;&gt;"",L289&lt;&gt;"")),Listes!$A$79,""))))))</f>
        <v/>
      </c>
      <c r="S289" s="44"/>
      <c r="T289" s="9">
        <f t="shared" si="19"/>
        <v>0</v>
      </c>
    </row>
    <row r="290" spans="1:20" ht="20.100000000000001" customHeight="1" x14ac:dyDescent="0.25">
      <c r="A290" s="133">
        <v>284</v>
      </c>
      <c r="B290" s="347" t="str">
        <f>IF('Dépenses sur frais réels'!B290="","",'Dépenses sur frais réels'!B290)</f>
        <v/>
      </c>
      <c r="C290" s="347" t="str">
        <f>IF('Dépenses sur frais réels'!C290="","",'Dépenses sur frais réels'!C290)</f>
        <v/>
      </c>
      <c r="D290" s="347" t="str">
        <f>IF('Dépenses sur frais réels'!D290="","",'Dépenses sur frais réels'!D290)</f>
        <v/>
      </c>
      <c r="E290" s="347" t="str">
        <f>IF('Dépenses sur frais réels'!E290="","",'Dépenses sur frais réels'!E290)</f>
        <v/>
      </c>
      <c r="F290" s="347" t="str">
        <f>IF('Dépenses sur frais réels'!F290="","",'Dépenses sur frais réels'!F290)</f>
        <v/>
      </c>
      <c r="G290" s="348" t="str">
        <f>IF('Dépenses sur frais réels'!G290="","",'Dépenses sur frais réels'!G290)</f>
        <v/>
      </c>
      <c r="H290" s="348" t="str">
        <f>IF('Dépenses sur frais réels'!H290="","",'Dépenses sur frais réels'!H290)</f>
        <v/>
      </c>
      <c r="I290" s="349" t="str">
        <f>IF('Dépenses sur frais réels'!I290="","",'Dépenses sur frais réels'!I290)</f>
        <v/>
      </c>
      <c r="J290" s="290"/>
      <c r="K290" s="292" t="str">
        <f t="shared" si="16"/>
        <v/>
      </c>
      <c r="L290" s="292" t="str">
        <f t="shared" si="17"/>
        <v/>
      </c>
      <c r="M290" s="28"/>
      <c r="N290" s="139"/>
      <c r="O290" s="141"/>
      <c r="P290" s="356" t="str">
        <f>IF(F290="", "", IF(E290="Billets de train", "", IF(E290="", "", VLOOKUP(F290,Listes!$G$37:$H$39, 2, FALSE))))</f>
        <v/>
      </c>
      <c r="Q290" s="152" t="str">
        <f t="shared" si="18"/>
        <v/>
      </c>
      <c r="R290" s="338" t="str">
        <f>IF(AND(OR(J290="KO",M290&lt;&gt;""),OR(J290="",K290="",L290="")),Listes!$A$74,IF(AND(M290="",J290&lt;&gt;""),Listes!$A$75,IF(AND(I290&lt;M290,O290=""),Listes!$A$76,IF(AND(L290&lt;K290,O290=""),Listes!$A$77,IF(AND(M290&lt;I290,N290=""),Listes!$A$78,IF(AND(S290="",OR(J290&lt;&gt;"",K290&lt;&gt;"",L290&lt;&gt;"")),Listes!$A$79,""))))))</f>
        <v/>
      </c>
      <c r="S290" s="44"/>
      <c r="T290" s="9">
        <f t="shared" si="19"/>
        <v>0</v>
      </c>
    </row>
    <row r="291" spans="1:20" ht="20.100000000000001" customHeight="1" x14ac:dyDescent="0.25">
      <c r="A291" s="133">
        <v>285</v>
      </c>
      <c r="B291" s="347" t="str">
        <f>IF('Dépenses sur frais réels'!B291="","",'Dépenses sur frais réels'!B291)</f>
        <v/>
      </c>
      <c r="C291" s="347" t="str">
        <f>IF('Dépenses sur frais réels'!C291="","",'Dépenses sur frais réels'!C291)</f>
        <v/>
      </c>
      <c r="D291" s="347" t="str">
        <f>IF('Dépenses sur frais réels'!D291="","",'Dépenses sur frais réels'!D291)</f>
        <v/>
      </c>
      <c r="E291" s="347" t="str">
        <f>IF('Dépenses sur frais réels'!E291="","",'Dépenses sur frais réels'!E291)</f>
        <v/>
      </c>
      <c r="F291" s="347" t="str">
        <f>IF('Dépenses sur frais réels'!F291="","",'Dépenses sur frais réels'!F291)</f>
        <v/>
      </c>
      <c r="G291" s="348" t="str">
        <f>IF('Dépenses sur frais réels'!G291="","",'Dépenses sur frais réels'!G291)</f>
        <v/>
      </c>
      <c r="H291" s="348" t="str">
        <f>IF('Dépenses sur frais réels'!H291="","",'Dépenses sur frais réels'!H291)</f>
        <v/>
      </c>
      <c r="I291" s="349" t="str">
        <f>IF('Dépenses sur frais réels'!I291="","",'Dépenses sur frais réels'!I291)</f>
        <v/>
      </c>
      <c r="J291" s="290"/>
      <c r="K291" s="292" t="str">
        <f t="shared" si="16"/>
        <v/>
      </c>
      <c r="L291" s="292" t="str">
        <f t="shared" si="17"/>
        <v/>
      </c>
      <c r="M291" s="28"/>
      <c r="N291" s="139"/>
      <c r="O291" s="141"/>
      <c r="P291" s="356" t="str">
        <f>IF(F291="", "", IF(E291="Billets de train", "", IF(E291="", "", VLOOKUP(F291,Listes!$G$37:$H$39, 2, FALSE))))</f>
        <v/>
      </c>
      <c r="Q291" s="152" t="str">
        <f t="shared" si="18"/>
        <v/>
      </c>
      <c r="R291" s="338" t="str">
        <f>IF(AND(OR(J291="KO",M291&lt;&gt;""),OR(J291="",K291="",L291="")),Listes!$A$74,IF(AND(M291="",J291&lt;&gt;""),Listes!$A$75,IF(AND(I291&lt;M291,O291=""),Listes!$A$76,IF(AND(L291&lt;K291,O291=""),Listes!$A$77,IF(AND(M291&lt;I291,N291=""),Listes!$A$78,IF(AND(S291="",OR(J291&lt;&gt;"",K291&lt;&gt;"",L291&lt;&gt;"")),Listes!$A$79,""))))))</f>
        <v/>
      </c>
      <c r="S291" s="44"/>
      <c r="T291" s="9">
        <f t="shared" si="19"/>
        <v>0</v>
      </c>
    </row>
    <row r="292" spans="1:20" ht="20.100000000000001" customHeight="1" x14ac:dyDescent="0.25">
      <c r="A292" s="133">
        <v>286</v>
      </c>
      <c r="B292" s="347" t="str">
        <f>IF('Dépenses sur frais réels'!B292="","",'Dépenses sur frais réels'!B292)</f>
        <v/>
      </c>
      <c r="C292" s="347" t="str">
        <f>IF('Dépenses sur frais réels'!C292="","",'Dépenses sur frais réels'!C292)</f>
        <v/>
      </c>
      <c r="D292" s="347" t="str">
        <f>IF('Dépenses sur frais réels'!D292="","",'Dépenses sur frais réels'!D292)</f>
        <v/>
      </c>
      <c r="E292" s="347" t="str">
        <f>IF('Dépenses sur frais réels'!E292="","",'Dépenses sur frais réels'!E292)</f>
        <v/>
      </c>
      <c r="F292" s="347" t="str">
        <f>IF('Dépenses sur frais réels'!F292="","",'Dépenses sur frais réels'!F292)</f>
        <v/>
      </c>
      <c r="G292" s="348" t="str">
        <f>IF('Dépenses sur frais réels'!G292="","",'Dépenses sur frais réels'!G292)</f>
        <v/>
      </c>
      <c r="H292" s="348" t="str">
        <f>IF('Dépenses sur frais réels'!H292="","",'Dépenses sur frais réels'!H292)</f>
        <v/>
      </c>
      <c r="I292" s="349" t="str">
        <f>IF('Dépenses sur frais réels'!I292="","",'Dépenses sur frais réels'!I292)</f>
        <v/>
      </c>
      <c r="J292" s="290"/>
      <c r="K292" s="292" t="str">
        <f t="shared" si="16"/>
        <v/>
      </c>
      <c r="L292" s="292" t="str">
        <f t="shared" si="17"/>
        <v/>
      </c>
      <c r="M292" s="28"/>
      <c r="N292" s="139"/>
      <c r="O292" s="141"/>
      <c r="P292" s="356" t="str">
        <f>IF(F292="", "", IF(E292="Billets de train", "", IF(E292="", "", VLOOKUP(F292,Listes!$G$37:$H$39, 2, FALSE))))</f>
        <v/>
      </c>
      <c r="Q292" s="152" t="str">
        <f t="shared" si="18"/>
        <v/>
      </c>
      <c r="R292" s="338" t="str">
        <f>IF(AND(OR(J292="KO",M292&lt;&gt;""),OR(J292="",K292="",L292="")),Listes!$A$74,IF(AND(M292="",J292&lt;&gt;""),Listes!$A$75,IF(AND(I292&lt;M292,O292=""),Listes!$A$76,IF(AND(L292&lt;K292,O292=""),Listes!$A$77,IF(AND(M292&lt;I292,N292=""),Listes!$A$78,IF(AND(S292="",OR(J292&lt;&gt;"",K292&lt;&gt;"",L292&lt;&gt;"")),Listes!$A$79,""))))))</f>
        <v/>
      </c>
      <c r="S292" s="44"/>
      <c r="T292" s="9">
        <f t="shared" si="19"/>
        <v>0</v>
      </c>
    </row>
    <row r="293" spans="1:20" ht="20.100000000000001" customHeight="1" x14ac:dyDescent="0.25">
      <c r="A293" s="133">
        <v>287</v>
      </c>
      <c r="B293" s="347" t="str">
        <f>IF('Dépenses sur frais réels'!B293="","",'Dépenses sur frais réels'!B293)</f>
        <v/>
      </c>
      <c r="C293" s="347" t="str">
        <f>IF('Dépenses sur frais réels'!C293="","",'Dépenses sur frais réels'!C293)</f>
        <v/>
      </c>
      <c r="D293" s="347" t="str">
        <f>IF('Dépenses sur frais réels'!D293="","",'Dépenses sur frais réels'!D293)</f>
        <v/>
      </c>
      <c r="E293" s="347" t="str">
        <f>IF('Dépenses sur frais réels'!E293="","",'Dépenses sur frais réels'!E293)</f>
        <v/>
      </c>
      <c r="F293" s="347" t="str">
        <f>IF('Dépenses sur frais réels'!F293="","",'Dépenses sur frais réels'!F293)</f>
        <v/>
      </c>
      <c r="G293" s="348" t="str">
        <f>IF('Dépenses sur frais réels'!G293="","",'Dépenses sur frais réels'!G293)</f>
        <v/>
      </c>
      <c r="H293" s="348" t="str">
        <f>IF('Dépenses sur frais réels'!H293="","",'Dépenses sur frais réels'!H293)</f>
        <v/>
      </c>
      <c r="I293" s="349" t="str">
        <f>IF('Dépenses sur frais réels'!I293="","",'Dépenses sur frais réels'!I293)</f>
        <v/>
      </c>
      <c r="J293" s="290"/>
      <c r="K293" s="292" t="str">
        <f t="shared" si="16"/>
        <v/>
      </c>
      <c r="L293" s="292" t="str">
        <f t="shared" si="17"/>
        <v/>
      </c>
      <c r="M293" s="28"/>
      <c r="N293" s="139"/>
      <c r="O293" s="141"/>
      <c r="P293" s="356" t="str">
        <f>IF(F293="", "", IF(E293="Billets de train", "", IF(E293="", "", VLOOKUP(F293,Listes!$G$37:$H$39, 2, FALSE))))</f>
        <v/>
      </c>
      <c r="Q293" s="152" t="str">
        <f t="shared" si="18"/>
        <v/>
      </c>
      <c r="R293" s="338" t="str">
        <f>IF(AND(OR(J293="KO",M293&lt;&gt;""),OR(J293="",K293="",L293="")),Listes!$A$74,IF(AND(M293="",J293&lt;&gt;""),Listes!$A$75,IF(AND(I293&lt;M293,O293=""),Listes!$A$76,IF(AND(L293&lt;K293,O293=""),Listes!$A$77,IF(AND(M293&lt;I293,N293=""),Listes!$A$78,IF(AND(S293="",OR(J293&lt;&gt;"",K293&lt;&gt;"",L293&lt;&gt;"")),Listes!$A$79,""))))))</f>
        <v/>
      </c>
      <c r="S293" s="44"/>
      <c r="T293" s="9">
        <f t="shared" si="19"/>
        <v>0</v>
      </c>
    </row>
    <row r="294" spans="1:20" ht="20.100000000000001" customHeight="1" x14ac:dyDescent="0.25">
      <c r="A294" s="133">
        <v>288</v>
      </c>
      <c r="B294" s="347" t="str">
        <f>IF('Dépenses sur frais réels'!B294="","",'Dépenses sur frais réels'!B294)</f>
        <v/>
      </c>
      <c r="C294" s="347" t="str">
        <f>IF('Dépenses sur frais réels'!C294="","",'Dépenses sur frais réels'!C294)</f>
        <v/>
      </c>
      <c r="D294" s="347" t="str">
        <f>IF('Dépenses sur frais réels'!D294="","",'Dépenses sur frais réels'!D294)</f>
        <v/>
      </c>
      <c r="E294" s="347" t="str">
        <f>IF('Dépenses sur frais réels'!E294="","",'Dépenses sur frais réels'!E294)</f>
        <v/>
      </c>
      <c r="F294" s="347" t="str">
        <f>IF('Dépenses sur frais réels'!F294="","",'Dépenses sur frais réels'!F294)</f>
        <v/>
      </c>
      <c r="G294" s="348" t="str">
        <f>IF('Dépenses sur frais réels'!G294="","",'Dépenses sur frais réels'!G294)</f>
        <v/>
      </c>
      <c r="H294" s="348" t="str">
        <f>IF('Dépenses sur frais réels'!H294="","",'Dépenses sur frais réels'!H294)</f>
        <v/>
      </c>
      <c r="I294" s="349" t="str">
        <f>IF('Dépenses sur frais réels'!I294="","",'Dépenses sur frais réels'!I294)</f>
        <v/>
      </c>
      <c r="J294" s="290"/>
      <c r="K294" s="292" t="str">
        <f t="shared" si="16"/>
        <v/>
      </c>
      <c r="L294" s="292" t="str">
        <f t="shared" si="17"/>
        <v/>
      </c>
      <c r="M294" s="28"/>
      <c r="N294" s="139"/>
      <c r="O294" s="141"/>
      <c r="P294" s="356" t="str">
        <f>IF(F294="", "", IF(E294="Billets de train", "", IF(E294="", "", VLOOKUP(F294,Listes!$G$37:$H$39, 2, FALSE))))</f>
        <v/>
      </c>
      <c r="Q294" s="152" t="str">
        <f t="shared" si="18"/>
        <v/>
      </c>
      <c r="R294" s="338" t="str">
        <f>IF(AND(OR(J294="KO",M294&lt;&gt;""),OR(J294="",K294="",L294="")),Listes!$A$74,IF(AND(M294="",J294&lt;&gt;""),Listes!$A$75,IF(AND(I294&lt;M294,O294=""),Listes!$A$76,IF(AND(L294&lt;K294,O294=""),Listes!$A$77,IF(AND(M294&lt;I294,N294=""),Listes!$A$78,IF(AND(S294="",OR(J294&lt;&gt;"",K294&lt;&gt;"",L294&lt;&gt;"")),Listes!$A$79,""))))))</f>
        <v/>
      </c>
      <c r="S294" s="44"/>
      <c r="T294" s="9">
        <f t="shared" si="19"/>
        <v>0</v>
      </c>
    </row>
    <row r="295" spans="1:20" ht="20.100000000000001" customHeight="1" x14ac:dyDescent="0.25">
      <c r="A295" s="133">
        <v>289</v>
      </c>
      <c r="B295" s="347" t="str">
        <f>IF('Dépenses sur frais réels'!B295="","",'Dépenses sur frais réels'!B295)</f>
        <v/>
      </c>
      <c r="C295" s="347" t="str">
        <f>IF('Dépenses sur frais réels'!C295="","",'Dépenses sur frais réels'!C295)</f>
        <v/>
      </c>
      <c r="D295" s="347" t="str">
        <f>IF('Dépenses sur frais réels'!D295="","",'Dépenses sur frais réels'!D295)</f>
        <v/>
      </c>
      <c r="E295" s="347" t="str">
        <f>IF('Dépenses sur frais réels'!E295="","",'Dépenses sur frais réels'!E295)</f>
        <v/>
      </c>
      <c r="F295" s="347" t="str">
        <f>IF('Dépenses sur frais réels'!F295="","",'Dépenses sur frais réels'!F295)</f>
        <v/>
      </c>
      <c r="G295" s="348" t="str">
        <f>IF('Dépenses sur frais réels'!G295="","",'Dépenses sur frais réels'!G295)</f>
        <v/>
      </c>
      <c r="H295" s="348" t="str">
        <f>IF('Dépenses sur frais réels'!H295="","",'Dépenses sur frais réels'!H295)</f>
        <v/>
      </c>
      <c r="I295" s="349" t="str">
        <f>IF('Dépenses sur frais réels'!I295="","",'Dépenses sur frais réels'!I295)</f>
        <v/>
      </c>
      <c r="J295" s="290"/>
      <c r="K295" s="292" t="str">
        <f t="shared" si="16"/>
        <v/>
      </c>
      <c r="L295" s="292" t="str">
        <f t="shared" si="17"/>
        <v/>
      </c>
      <c r="M295" s="28"/>
      <c r="N295" s="139"/>
      <c r="O295" s="141"/>
      <c r="P295" s="356" t="str">
        <f>IF(F295="", "", IF(E295="Billets de train", "", IF(E295="", "", VLOOKUP(F295,Listes!$G$37:$H$39, 2, FALSE))))</f>
        <v/>
      </c>
      <c r="Q295" s="152" t="str">
        <f t="shared" si="18"/>
        <v/>
      </c>
      <c r="R295" s="338" t="str">
        <f>IF(AND(OR(J295="KO",M295&lt;&gt;""),OR(J295="",K295="",L295="")),Listes!$A$74,IF(AND(M295="",J295&lt;&gt;""),Listes!$A$75,IF(AND(I295&lt;M295,O295=""),Listes!$A$76,IF(AND(L295&lt;K295,O295=""),Listes!$A$77,IF(AND(M295&lt;I295,N295=""),Listes!$A$78,IF(AND(S295="",OR(J295&lt;&gt;"",K295&lt;&gt;"",L295&lt;&gt;"")),Listes!$A$79,""))))))</f>
        <v/>
      </c>
      <c r="S295" s="44"/>
      <c r="T295" s="9">
        <f t="shared" si="19"/>
        <v>0</v>
      </c>
    </row>
    <row r="296" spans="1:20" ht="20.100000000000001" customHeight="1" x14ac:dyDescent="0.25">
      <c r="A296" s="133">
        <v>290</v>
      </c>
      <c r="B296" s="347" t="str">
        <f>IF('Dépenses sur frais réels'!B296="","",'Dépenses sur frais réels'!B296)</f>
        <v/>
      </c>
      <c r="C296" s="347" t="str">
        <f>IF('Dépenses sur frais réels'!C296="","",'Dépenses sur frais réels'!C296)</f>
        <v/>
      </c>
      <c r="D296" s="347" t="str">
        <f>IF('Dépenses sur frais réels'!D296="","",'Dépenses sur frais réels'!D296)</f>
        <v/>
      </c>
      <c r="E296" s="347" t="str">
        <f>IF('Dépenses sur frais réels'!E296="","",'Dépenses sur frais réels'!E296)</f>
        <v/>
      </c>
      <c r="F296" s="347" t="str">
        <f>IF('Dépenses sur frais réels'!F296="","",'Dépenses sur frais réels'!F296)</f>
        <v/>
      </c>
      <c r="G296" s="348" t="str">
        <f>IF('Dépenses sur frais réels'!G296="","",'Dépenses sur frais réels'!G296)</f>
        <v/>
      </c>
      <c r="H296" s="348" t="str">
        <f>IF('Dépenses sur frais réels'!H296="","",'Dépenses sur frais réels'!H296)</f>
        <v/>
      </c>
      <c r="I296" s="349" t="str">
        <f>IF('Dépenses sur frais réels'!I296="","",'Dépenses sur frais réels'!I296)</f>
        <v/>
      </c>
      <c r="J296" s="290"/>
      <c r="K296" s="292" t="str">
        <f t="shared" si="16"/>
        <v/>
      </c>
      <c r="L296" s="292" t="str">
        <f t="shared" si="17"/>
        <v/>
      </c>
      <c r="M296" s="28"/>
      <c r="N296" s="139"/>
      <c r="O296" s="141"/>
      <c r="P296" s="356" t="str">
        <f>IF(F296="", "", IF(E296="Billets de train", "", IF(E296="", "", VLOOKUP(F296,Listes!$G$37:$H$39, 2, FALSE))))</f>
        <v/>
      </c>
      <c r="Q296" s="152" t="str">
        <f t="shared" si="18"/>
        <v/>
      </c>
      <c r="R296" s="338" t="str">
        <f>IF(AND(OR(J296="KO",M296&lt;&gt;""),OR(J296="",K296="",L296="")),Listes!$A$74,IF(AND(M296="",J296&lt;&gt;""),Listes!$A$75,IF(AND(I296&lt;M296,O296=""),Listes!$A$76,IF(AND(L296&lt;K296,O296=""),Listes!$A$77,IF(AND(M296&lt;I296,N296=""),Listes!$A$78,IF(AND(S296="",OR(J296&lt;&gt;"",K296&lt;&gt;"",L296&lt;&gt;"")),Listes!$A$79,""))))))</f>
        <v/>
      </c>
      <c r="S296" s="44"/>
      <c r="T296" s="9">
        <f t="shared" si="19"/>
        <v>0</v>
      </c>
    </row>
    <row r="297" spans="1:20" ht="20.100000000000001" customHeight="1" x14ac:dyDescent="0.25">
      <c r="A297" s="133">
        <v>291</v>
      </c>
      <c r="B297" s="347" t="str">
        <f>IF('Dépenses sur frais réels'!B297="","",'Dépenses sur frais réels'!B297)</f>
        <v/>
      </c>
      <c r="C297" s="347" t="str">
        <f>IF('Dépenses sur frais réels'!C297="","",'Dépenses sur frais réels'!C297)</f>
        <v/>
      </c>
      <c r="D297" s="347" t="str">
        <f>IF('Dépenses sur frais réels'!D297="","",'Dépenses sur frais réels'!D297)</f>
        <v/>
      </c>
      <c r="E297" s="347" t="str">
        <f>IF('Dépenses sur frais réels'!E297="","",'Dépenses sur frais réels'!E297)</f>
        <v/>
      </c>
      <c r="F297" s="347" t="str">
        <f>IF('Dépenses sur frais réels'!F297="","",'Dépenses sur frais réels'!F297)</f>
        <v/>
      </c>
      <c r="G297" s="348" t="str">
        <f>IF('Dépenses sur frais réels'!G297="","",'Dépenses sur frais réels'!G297)</f>
        <v/>
      </c>
      <c r="H297" s="348" t="str">
        <f>IF('Dépenses sur frais réels'!H297="","",'Dépenses sur frais réels'!H297)</f>
        <v/>
      </c>
      <c r="I297" s="349" t="str">
        <f>IF('Dépenses sur frais réels'!I297="","",'Dépenses sur frais réels'!I297)</f>
        <v/>
      </c>
      <c r="J297" s="290"/>
      <c r="K297" s="292" t="str">
        <f t="shared" si="16"/>
        <v/>
      </c>
      <c r="L297" s="292" t="str">
        <f t="shared" si="17"/>
        <v/>
      </c>
      <c r="M297" s="28"/>
      <c r="N297" s="139"/>
      <c r="O297" s="141"/>
      <c r="P297" s="356" t="str">
        <f>IF(F297="", "", IF(E297="Billets de train", "", IF(E297="", "", VLOOKUP(F297,Listes!$G$37:$H$39, 2, FALSE))))</f>
        <v/>
      </c>
      <c r="Q297" s="152" t="str">
        <f t="shared" si="18"/>
        <v/>
      </c>
      <c r="R297" s="338" t="str">
        <f>IF(AND(OR(J297="KO",M297&lt;&gt;""),OR(J297="",K297="",L297="")),Listes!$A$74,IF(AND(M297="",J297&lt;&gt;""),Listes!$A$75,IF(AND(I297&lt;M297,O297=""),Listes!$A$76,IF(AND(L297&lt;K297,O297=""),Listes!$A$77,IF(AND(M297&lt;I297,N297=""),Listes!$A$78,IF(AND(S297="",OR(J297&lt;&gt;"",K297&lt;&gt;"",L297&lt;&gt;"")),Listes!$A$79,""))))))</f>
        <v/>
      </c>
      <c r="S297" s="44"/>
      <c r="T297" s="9">
        <f t="shared" si="19"/>
        <v>0</v>
      </c>
    </row>
    <row r="298" spans="1:20" ht="20.100000000000001" customHeight="1" x14ac:dyDescent="0.25">
      <c r="A298" s="133">
        <v>292</v>
      </c>
      <c r="B298" s="347" t="str">
        <f>IF('Dépenses sur frais réels'!B298="","",'Dépenses sur frais réels'!B298)</f>
        <v/>
      </c>
      <c r="C298" s="347" t="str">
        <f>IF('Dépenses sur frais réels'!C298="","",'Dépenses sur frais réels'!C298)</f>
        <v/>
      </c>
      <c r="D298" s="347" t="str">
        <f>IF('Dépenses sur frais réels'!D298="","",'Dépenses sur frais réels'!D298)</f>
        <v/>
      </c>
      <c r="E298" s="347" t="str">
        <f>IF('Dépenses sur frais réels'!E298="","",'Dépenses sur frais réels'!E298)</f>
        <v/>
      </c>
      <c r="F298" s="347" t="str">
        <f>IF('Dépenses sur frais réels'!F298="","",'Dépenses sur frais réels'!F298)</f>
        <v/>
      </c>
      <c r="G298" s="348" t="str">
        <f>IF('Dépenses sur frais réels'!G298="","",'Dépenses sur frais réels'!G298)</f>
        <v/>
      </c>
      <c r="H298" s="348" t="str">
        <f>IF('Dépenses sur frais réels'!H298="","",'Dépenses sur frais réels'!H298)</f>
        <v/>
      </c>
      <c r="I298" s="349" t="str">
        <f>IF('Dépenses sur frais réels'!I298="","",'Dépenses sur frais réels'!I298)</f>
        <v/>
      </c>
      <c r="J298" s="290"/>
      <c r="K298" s="292" t="str">
        <f t="shared" si="16"/>
        <v/>
      </c>
      <c r="L298" s="292" t="str">
        <f t="shared" si="17"/>
        <v/>
      </c>
      <c r="M298" s="28"/>
      <c r="N298" s="139"/>
      <c r="O298" s="141"/>
      <c r="P298" s="356" t="str">
        <f>IF(F298="", "", IF(E298="Billets de train", "", IF(E298="", "", VLOOKUP(F298,Listes!$G$37:$H$39, 2, FALSE))))</f>
        <v/>
      </c>
      <c r="Q298" s="152" t="str">
        <f t="shared" si="18"/>
        <v/>
      </c>
      <c r="R298" s="338" t="str">
        <f>IF(AND(OR(J298="KO",M298&lt;&gt;""),OR(J298="",K298="",L298="")),Listes!$A$74,IF(AND(M298="",J298&lt;&gt;""),Listes!$A$75,IF(AND(I298&lt;M298,O298=""),Listes!$A$76,IF(AND(L298&lt;K298,O298=""),Listes!$A$77,IF(AND(M298&lt;I298,N298=""),Listes!$A$78,IF(AND(S298="",OR(J298&lt;&gt;"",K298&lt;&gt;"",L298&lt;&gt;"")),Listes!$A$79,""))))))</f>
        <v/>
      </c>
      <c r="S298" s="44"/>
      <c r="T298" s="9">
        <f t="shared" si="19"/>
        <v>0</v>
      </c>
    </row>
    <row r="299" spans="1:20" ht="20.100000000000001" customHeight="1" x14ac:dyDescent="0.25">
      <c r="A299" s="133">
        <v>293</v>
      </c>
      <c r="B299" s="347" t="str">
        <f>IF('Dépenses sur frais réels'!B299="","",'Dépenses sur frais réels'!B299)</f>
        <v/>
      </c>
      <c r="C299" s="347" t="str">
        <f>IF('Dépenses sur frais réels'!C299="","",'Dépenses sur frais réels'!C299)</f>
        <v/>
      </c>
      <c r="D299" s="347" t="str">
        <f>IF('Dépenses sur frais réels'!D299="","",'Dépenses sur frais réels'!D299)</f>
        <v/>
      </c>
      <c r="E299" s="347" t="str">
        <f>IF('Dépenses sur frais réels'!E299="","",'Dépenses sur frais réels'!E299)</f>
        <v/>
      </c>
      <c r="F299" s="347" t="str">
        <f>IF('Dépenses sur frais réels'!F299="","",'Dépenses sur frais réels'!F299)</f>
        <v/>
      </c>
      <c r="G299" s="348" t="str">
        <f>IF('Dépenses sur frais réels'!G299="","",'Dépenses sur frais réels'!G299)</f>
        <v/>
      </c>
      <c r="H299" s="348" t="str">
        <f>IF('Dépenses sur frais réels'!H299="","",'Dépenses sur frais réels'!H299)</f>
        <v/>
      </c>
      <c r="I299" s="349" t="str">
        <f>IF('Dépenses sur frais réels'!I299="","",'Dépenses sur frais réels'!I299)</f>
        <v/>
      </c>
      <c r="J299" s="290"/>
      <c r="K299" s="292" t="str">
        <f t="shared" si="16"/>
        <v/>
      </c>
      <c r="L299" s="292" t="str">
        <f t="shared" si="17"/>
        <v/>
      </c>
      <c r="M299" s="28"/>
      <c r="N299" s="139"/>
      <c r="O299" s="141"/>
      <c r="P299" s="356" t="str">
        <f>IF(F299="", "", IF(E299="Billets de train", "", IF(E299="", "", VLOOKUP(F299,Listes!$G$37:$H$39, 2, FALSE))))</f>
        <v/>
      </c>
      <c r="Q299" s="152" t="str">
        <f t="shared" si="18"/>
        <v/>
      </c>
      <c r="R299" s="338" t="str">
        <f>IF(AND(OR(J299="KO",M299&lt;&gt;""),OR(J299="",K299="",L299="")),Listes!$A$74,IF(AND(M299="",J299&lt;&gt;""),Listes!$A$75,IF(AND(I299&lt;M299,O299=""),Listes!$A$76,IF(AND(L299&lt;K299,O299=""),Listes!$A$77,IF(AND(M299&lt;I299,N299=""),Listes!$A$78,IF(AND(S299="",OR(J299&lt;&gt;"",K299&lt;&gt;"",L299&lt;&gt;"")),Listes!$A$79,""))))))</f>
        <v/>
      </c>
      <c r="S299" s="44"/>
      <c r="T299" s="9">
        <f t="shared" si="19"/>
        <v>0</v>
      </c>
    </row>
    <row r="300" spans="1:20" ht="20.100000000000001" customHeight="1" x14ac:dyDescent="0.25">
      <c r="A300" s="133">
        <v>294</v>
      </c>
      <c r="B300" s="347" t="str">
        <f>IF('Dépenses sur frais réels'!B300="","",'Dépenses sur frais réels'!B300)</f>
        <v/>
      </c>
      <c r="C300" s="347" t="str">
        <f>IF('Dépenses sur frais réels'!C300="","",'Dépenses sur frais réels'!C300)</f>
        <v/>
      </c>
      <c r="D300" s="347" t="str">
        <f>IF('Dépenses sur frais réels'!D300="","",'Dépenses sur frais réels'!D300)</f>
        <v/>
      </c>
      <c r="E300" s="347" t="str">
        <f>IF('Dépenses sur frais réels'!E300="","",'Dépenses sur frais réels'!E300)</f>
        <v/>
      </c>
      <c r="F300" s="347" t="str">
        <f>IF('Dépenses sur frais réels'!F300="","",'Dépenses sur frais réels'!F300)</f>
        <v/>
      </c>
      <c r="G300" s="348" t="str">
        <f>IF('Dépenses sur frais réels'!G300="","",'Dépenses sur frais réels'!G300)</f>
        <v/>
      </c>
      <c r="H300" s="348" t="str">
        <f>IF('Dépenses sur frais réels'!H300="","",'Dépenses sur frais réels'!H300)</f>
        <v/>
      </c>
      <c r="I300" s="349" t="str">
        <f>IF('Dépenses sur frais réels'!I300="","",'Dépenses sur frais réels'!I300)</f>
        <v/>
      </c>
      <c r="J300" s="290"/>
      <c r="K300" s="292" t="str">
        <f t="shared" si="16"/>
        <v/>
      </c>
      <c r="L300" s="292" t="str">
        <f t="shared" si="17"/>
        <v/>
      </c>
      <c r="M300" s="28"/>
      <c r="N300" s="139"/>
      <c r="O300" s="141"/>
      <c r="P300" s="356" t="str">
        <f>IF(F300="", "", IF(E300="Billets de train", "", IF(E300="", "", VLOOKUP(F300,Listes!$G$37:$H$39, 2, FALSE))))</f>
        <v/>
      </c>
      <c r="Q300" s="152" t="str">
        <f t="shared" si="18"/>
        <v/>
      </c>
      <c r="R300" s="338" t="str">
        <f>IF(AND(OR(J300="KO",M300&lt;&gt;""),OR(J300="",K300="",L300="")),Listes!$A$74,IF(AND(M300="",J300&lt;&gt;""),Listes!$A$75,IF(AND(I300&lt;M300,O300=""),Listes!$A$76,IF(AND(L300&lt;K300,O300=""),Listes!$A$77,IF(AND(M300&lt;I300,N300=""),Listes!$A$78,IF(AND(S300="",OR(J300&lt;&gt;"",K300&lt;&gt;"",L300&lt;&gt;"")),Listes!$A$79,""))))))</f>
        <v/>
      </c>
      <c r="S300" s="44"/>
      <c r="T300" s="9">
        <f t="shared" si="19"/>
        <v>0</v>
      </c>
    </row>
    <row r="301" spans="1:20" ht="20.100000000000001" customHeight="1" x14ac:dyDescent="0.25">
      <c r="A301" s="133">
        <v>295</v>
      </c>
      <c r="B301" s="347" t="str">
        <f>IF('Dépenses sur frais réels'!B301="","",'Dépenses sur frais réels'!B301)</f>
        <v/>
      </c>
      <c r="C301" s="347" t="str">
        <f>IF('Dépenses sur frais réels'!C301="","",'Dépenses sur frais réels'!C301)</f>
        <v/>
      </c>
      <c r="D301" s="347" t="str">
        <f>IF('Dépenses sur frais réels'!D301="","",'Dépenses sur frais réels'!D301)</f>
        <v/>
      </c>
      <c r="E301" s="347" t="str">
        <f>IF('Dépenses sur frais réels'!E301="","",'Dépenses sur frais réels'!E301)</f>
        <v/>
      </c>
      <c r="F301" s="347" t="str">
        <f>IF('Dépenses sur frais réels'!F301="","",'Dépenses sur frais réels'!F301)</f>
        <v/>
      </c>
      <c r="G301" s="348" t="str">
        <f>IF('Dépenses sur frais réels'!G301="","",'Dépenses sur frais réels'!G301)</f>
        <v/>
      </c>
      <c r="H301" s="348" t="str">
        <f>IF('Dépenses sur frais réels'!H301="","",'Dépenses sur frais réels'!H301)</f>
        <v/>
      </c>
      <c r="I301" s="349" t="str">
        <f>IF('Dépenses sur frais réels'!I301="","",'Dépenses sur frais réels'!I301)</f>
        <v/>
      </c>
      <c r="J301" s="290"/>
      <c r="K301" s="292" t="str">
        <f t="shared" si="16"/>
        <v/>
      </c>
      <c r="L301" s="292" t="str">
        <f t="shared" si="17"/>
        <v/>
      </c>
      <c r="M301" s="28"/>
      <c r="N301" s="139"/>
      <c r="O301" s="141"/>
      <c r="P301" s="356" t="str">
        <f>IF(F301="", "", IF(E301="Billets de train", "", IF(E301="", "", VLOOKUP(F301,Listes!$G$37:$H$39, 2, FALSE))))</f>
        <v/>
      </c>
      <c r="Q301" s="152" t="str">
        <f t="shared" si="18"/>
        <v/>
      </c>
      <c r="R301" s="338" t="str">
        <f>IF(AND(OR(J301="KO",M301&lt;&gt;""),OR(J301="",K301="",L301="")),Listes!$A$74,IF(AND(M301="",J301&lt;&gt;""),Listes!$A$75,IF(AND(I301&lt;M301,O301=""),Listes!$A$76,IF(AND(L301&lt;K301,O301=""),Listes!$A$77,IF(AND(M301&lt;I301,N301=""),Listes!$A$78,IF(AND(S301="",OR(J301&lt;&gt;"",K301&lt;&gt;"",L301&lt;&gt;"")),Listes!$A$79,""))))))</f>
        <v/>
      </c>
      <c r="S301" s="44"/>
      <c r="T301" s="9">
        <f t="shared" si="19"/>
        <v>0</v>
      </c>
    </row>
    <row r="302" spans="1:20" ht="20.100000000000001" customHeight="1" x14ac:dyDescent="0.25">
      <c r="A302" s="133">
        <v>296</v>
      </c>
      <c r="B302" s="347" t="str">
        <f>IF('Dépenses sur frais réels'!B302="","",'Dépenses sur frais réels'!B302)</f>
        <v/>
      </c>
      <c r="C302" s="347" t="str">
        <f>IF('Dépenses sur frais réels'!C302="","",'Dépenses sur frais réels'!C302)</f>
        <v/>
      </c>
      <c r="D302" s="347" t="str">
        <f>IF('Dépenses sur frais réels'!D302="","",'Dépenses sur frais réels'!D302)</f>
        <v/>
      </c>
      <c r="E302" s="347" t="str">
        <f>IF('Dépenses sur frais réels'!E302="","",'Dépenses sur frais réels'!E302)</f>
        <v/>
      </c>
      <c r="F302" s="347" t="str">
        <f>IF('Dépenses sur frais réels'!F302="","",'Dépenses sur frais réels'!F302)</f>
        <v/>
      </c>
      <c r="G302" s="348" t="str">
        <f>IF('Dépenses sur frais réels'!G302="","",'Dépenses sur frais réels'!G302)</f>
        <v/>
      </c>
      <c r="H302" s="348" t="str">
        <f>IF('Dépenses sur frais réels'!H302="","",'Dépenses sur frais réels'!H302)</f>
        <v/>
      </c>
      <c r="I302" s="349" t="str">
        <f>IF('Dépenses sur frais réels'!I302="","",'Dépenses sur frais réels'!I302)</f>
        <v/>
      </c>
      <c r="J302" s="290"/>
      <c r="K302" s="292" t="str">
        <f t="shared" si="16"/>
        <v/>
      </c>
      <c r="L302" s="292" t="str">
        <f t="shared" si="17"/>
        <v/>
      </c>
      <c r="M302" s="28"/>
      <c r="N302" s="139"/>
      <c r="O302" s="141"/>
      <c r="P302" s="356" t="str">
        <f>IF(F302="", "", IF(E302="Billets de train", "", IF(E302="", "", VLOOKUP(F302,Listes!$G$37:$H$39, 2, FALSE))))</f>
        <v/>
      </c>
      <c r="Q302" s="152" t="str">
        <f t="shared" si="18"/>
        <v/>
      </c>
      <c r="R302" s="338" t="str">
        <f>IF(AND(OR(J302="KO",M302&lt;&gt;""),OR(J302="",K302="",L302="")),Listes!$A$74,IF(AND(M302="",J302&lt;&gt;""),Listes!$A$75,IF(AND(I302&lt;M302,O302=""),Listes!$A$76,IF(AND(L302&lt;K302,O302=""),Listes!$A$77,IF(AND(M302&lt;I302,N302=""),Listes!$A$78,IF(AND(S302="",OR(J302&lt;&gt;"",K302&lt;&gt;"",L302&lt;&gt;"")),Listes!$A$79,""))))))</f>
        <v/>
      </c>
      <c r="S302" s="44"/>
      <c r="T302" s="9">
        <f t="shared" si="19"/>
        <v>0</v>
      </c>
    </row>
    <row r="303" spans="1:20" ht="20.100000000000001" customHeight="1" x14ac:dyDescent="0.25">
      <c r="A303" s="133">
        <v>297</v>
      </c>
      <c r="B303" s="347" t="str">
        <f>IF('Dépenses sur frais réels'!B303="","",'Dépenses sur frais réels'!B303)</f>
        <v/>
      </c>
      <c r="C303" s="347" t="str">
        <f>IF('Dépenses sur frais réels'!C303="","",'Dépenses sur frais réels'!C303)</f>
        <v/>
      </c>
      <c r="D303" s="347" t="str">
        <f>IF('Dépenses sur frais réels'!D303="","",'Dépenses sur frais réels'!D303)</f>
        <v/>
      </c>
      <c r="E303" s="347" t="str">
        <f>IF('Dépenses sur frais réels'!E303="","",'Dépenses sur frais réels'!E303)</f>
        <v/>
      </c>
      <c r="F303" s="347" t="str">
        <f>IF('Dépenses sur frais réels'!F303="","",'Dépenses sur frais réels'!F303)</f>
        <v/>
      </c>
      <c r="G303" s="348" t="str">
        <f>IF('Dépenses sur frais réels'!G303="","",'Dépenses sur frais réels'!G303)</f>
        <v/>
      </c>
      <c r="H303" s="348" t="str">
        <f>IF('Dépenses sur frais réels'!H303="","",'Dépenses sur frais réels'!H303)</f>
        <v/>
      </c>
      <c r="I303" s="349" t="str">
        <f>IF('Dépenses sur frais réels'!I303="","",'Dépenses sur frais réels'!I303)</f>
        <v/>
      </c>
      <c r="J303" s="290"/>
      <c r="K303" s="292" t="str">
        <f t="shared" si="16"/>
        <v/>
      </c>
      <c r="L303" s="292" t="str">
        <f t="shared" si="17"/>
        <v/>
      </c>
      <c r="M303" s="28"/>
      <c r="N303" s="139"/>
      <c r="O303" s="141"/>
      <c r="P303" s="356" t="str">
        <f>IF(F303="", "", IF(E303="Billets de train", "", IF(E303="", "", VLOOKUP(F303,Listes!$G$37:$H$39, 2, FALSE))))</f>
        <v/>
      </c>
      <c r="Q303" s="152" t="str">
        <f t="shared" si="18"/>
        <v/>
      </c>
      <c r="R303" s="338" t="str">
        <f>IF(AND(OR(J303="KO",M303&lt;&gt;""),OR(J303="",K303="",L303="")),Listes!$A$74,IF(AND(M303="",J303&lt;&gt;""),Listes!$A$75,IF(AND(I303&lt;M303,O303=""),Listes!$A$76,IF(AND(L303&lt;K303,O303=""),Listes!$A$77,IF(AND(M303&lt;I303,N303=""),Listes!$A$78,IF(AND(S303="",OR(J303&lt;&gt;"",K303&lt;&gt;"",L303&lt;&gt;"")),Listes!$A$79,""))))))</f>
        <v/>
      </c>
      <c r="S303" s="44"/>
      <c r="T303" s="9">
        <f t="shared" si="19"/>
        <v>0</v>
      </c>
    </row>
    <row r="304" spans="1:20" ht="20.100000000000001" customHeight="1" x14ac:dyDescent="0.25">
      <c r="A304" s="133">
        <v>298</v>
      </c>
      <c r="B304" s="347" t="str">
        <f>IF('Dépenses sur frais réels'!B304="","",'Dépenses sur frais réels'!B304)</f>
        <v/>
      </c>
      <c r="C304" s="347" t="str">
        <f>IF('Dépenses sur frais réels'!C304="","",'Dépenses sur frais réels'!C304)</f>
        <v/>
      </c>
      <c r="D304" s="347" t="str">
        <f>IF('Dépenses sur frais réels'!D304="","",'Dépenses sur frais réels'!D304)</f>
        <v/>
      </c>
      <c r="E304" s="347" t="str">
        <f>IF('Dépenses sur frais réels'!E304="","",'Dépenses sur frais réels'!E304)</f>
        <v/>
      </c>
      <c r="F304" s="347" t="str">
        <f>IF('Dépenses sur frais réels'!F304="","",'Dépenses sur frais réels'!F304)</f>
        <v/>
      </c>
      <c r="G304" s="348" t="str">
        <f>IF('Dépenses sur frais réels'!G304="","",'Dépenses sur frais réels'!G304)</f>
        <v/>
      </c>
      <c r="H304" s="348" t="str">
        <f>IF('Dépenses sur frais réels'!H304="","",'Dépenses sur frais réels'!H304)</f>
        <v/>
      </c>
      <c r="I304" s="349" t="str">
        <f>IF('Dépenses sur frais réels'!I304="","",'Dépenses sur frais réels'!I304)</f>
        <v/>
      </c>
      <c r="J304" s="290"/>
      <c r="K304" s="292" t="str">
        <f t="shared" si="16"/>
        <v/>
      </c>
      <c r="L304" s="292" t="str">
        <f t="shared" si="17"/>
        <v/>
      </c>
      <c r="M304" s="28"/>
      <c r="N304" s="139"/>
      <c r="O304" s="141"/>
      <c r="P304" s="356" t="str">
        <f>IF(F304="", "", IF(E304="Billets de train", "", IF(E304="", "", VLOOKUP(F304,Listes!$G$37:$H$39, 2, FALSE))))</f>
        <v/>
      </c>
      <c r="Q304" s="152" t="str">
        <f t="shared" si="18"/>
        <v/>
      </c>
      <c r="R304" s="338" t="str">
        <f>IF(AND(OR(J304="KO",M304&lt;&gt;""),OR(J304="",K304="",L304="")),Listes!$A$74,IF(AND(M304="",J304&lt;&gt;""),Listes!$A$75,IF(AND(I304&lt;M304,O304=""),Listes!$A$76,IF(AND(L304&lt;K304,O304=""),Listes!$A$77,IF(AND(M304&lt;I304,N304=""),Listes!$A$78,IF(AND(S304="",OR(J304&lt;&gt;"",K304&lt;&gt;"",L304&lt;&gt;"")),Listes!$A$79,""))))))</f>
        <v/>
      </c>
      <c r="S304" s="44"/>
      <c r="T304" s="9">
        <f t="shared" si="19"/>
        <v>0</v>
      </c>
    </row>
    <row r="305" spans="1:20" ht="20.100000000000001" customHeight="1" x14ac:dyDescent="0.25">
      <c r="A305" s="133">
        <v>299</v>
      </c>
      <c r="B305" s="347" t="str">
        <f>IF('Dépenses sur frais réels'!B305="","",'Dépenses sur frais réels'!B305)</f>
        <v/>
      </c>
      <c r="C305" s="347" t="str">
        <f>IF('Dépenses sur frais réels'!C305="","",'Dépenses sur frais réels'!C305)</f>
        <v/>
      </c>
      <c r="D305" s="347" t="str">
        <f>IF('Dépenses sur frais réels'!D305="","",'Dépenses sur frais réels'!D305)</f>
        <v/>
      </c>
      <c r="E305" s="347" t="str">
        <f>IF('Dépenses sur frais réels'!E305="","",'Dépenses sur frais réels'!E305)</f>
        <v/>
      </c>
      <c r="F305" s="347" t="str">
        <f>IF('Dépenses sur frais réels'!F305="","",'Dépenses sur frais réels'!F305)</f>
        <v/>
      </c>
      <c r="G305" s="348" t="str">
        <f>IF('Dépenses sur frais réels'!G305="","",'Dépenses sur frais réels'!G305)</f>
        <v/>
      </c>
      <c r="H305" s="348" t="str">
        <f>IF('Dépenses sur frais réels'!H305="","",'Dépenses sur frais réels'!H305)</f>
        <v/>
      </c>
      <c r="I305" s="349" t="str">
        <f>IF('Dépenses sur frais réels'!I305="","",'Dépenses sur frais réels'!I305)</f>
        <v/>
      </c>
      <c r="J305" s="290"/>
      <c r="K305" s="292" t="str">
        <f t="shared" si="16"/>
        <v/>
      </c>
      <c r="L305" s="292" t="str">
        <f t="shared" si="17"/>
        <v/>
      </c>
      <c r="M305" s="28"/>
      <c r="N305" s="139"/>
      <c r="O305" s="141"/>
      <c r="P305" s="356" t="str">
        <f>IF(F305="", "", IF(E305="Billets de train", "", IF(E305="", "", VLOOKUP(F305,Listes!$G$37:$H$39, 2, FALSE))))</f>
        <v/>
      </c>
      <c r="Q305" s="152" t="str">
        <f t="shared" si="18"/>
        <v/>
      </c>
      <c r="R305" s="338" t="str">
        <f>IF(AND(OR(J305="KO",M305&lt;&gt;""),OR(J305="",K305="",L305="")),Listes!$A$74,IF(AND(M305="",J305&lt;&gt;""),Listes!$A$75,IF(AND(I305&lt;M305,O305=""),Listes!$A$76,IF(AND(L305&lt;K305,O305=""),Listes!$A$77,IF(AND(M305&lt;I305,N305=""),Listes!$A$78,IF(AND(S305="",OR(J305&lt;&gt;"",K305&lt;&gt;"",L305&lt;&gt;"")),Listes!$A$79,""))))))</f>
        <v/>
      </c>
      <c r="S305" s="44"/>
      <c r="T305" s="9">
        <f t="shared" si="19"/>
        <v>0</v>
      </c>
    </row>
    <row r="306" spans="1:20" ht="20.100000000000001" customHeight="1" x14ac:dyDescent="0.25">
      <c r="A306" s="133">
        <v>300</v>
      </c>
      <c r="B306" s="347" t="str">
        <f>IF('Dépenses sur frais réels'!B306="","",'Dépenses sur frais réels'!B306)</f>
        <v/>
      </c>
      <c r="C306" s="347" t="str">
        <f>IF('Dépenses sur frais réels'!C306="","",'Dépenses sur frais réels'!C306)</f>
        <v/>
      </c>
      <c r="D306" s="347" t="str">
        <f>IF('Dépenses sur frais réels'!D306="","",'Dépenses sur frais réels'!D306)</f>
        <v/>
      </c>
      <c r="E306" s="347" t="str">
        <f>IF('Dépenses sur frais réels'!E306="","",'Dépenses sur frais réels'!E306)</f>
        <v/>
      </c>
      <c r="F306" s="347" t="str">
        <f>IF('Dépenses sur frais réels'!F306="","",'Dépenses sur frais réels'!F306)</f>
        <v/>
      </c>
      <c r="G306" s="348" t="str">
        <f>IF('Dépenses sur frais réels'!G306="","",'Dépenses sur frais réels'!G306)</f>
        <v/>
      </c>
      <c r="H306" s="348" t="str">
        <f>IF('Dépenses sur frais réels'!H306="","",'Dépenses sur frais réels'!H306)</f>
        <v/>
      </c>
      <c r="I306" s="349" t="str">
        <f>IF('Dépenses sur frais réels'!I306="","",'Dépenses sur frais réels'!I306)</f>
        <v/>
      </c>
      <c r="J306" s="290"/>
      <c r="K306" s="292" t="str">
        <f t="shared" si="16"/>
        <v/>
      </c>
      <c r="L306" s="292" t="str">
        <f t="shared" si="17"/>
        <v/>
      </c>
      <c r="M306" s="28"/>
      <c r="N306" s="139"/>
      <c r="O306" s="141"/>
      <c r="P306" s="356" t="str">
        <f>IF(F306="", "", IF(E306="Billets de train", "", IF(E306="", "", VLOOKUP(F306,Listes!$G$37:$H$39, 2, FALSE))))</f>
        <v/>
      </c>
      <c r="Q306" s="152" t="str">
        <f t="shared" si="18"/>
        <v/>
      </c>
      <c r="R306" s="338" t="str">
        <f>IF(AND(OR(J306="KO",M306&lt;&gt;""),OR(J306="",K306="",L306="")),Listes!$A$74,IF(AND(M306="",J306&lt;&gt;""),Listes!$A$75,IF(AND(I306&lt;M306,O306=""),Listes!$A$76,IF(AND(L306&lt;K306,O306=""),Listes!$A$77,IF(AND(M306&lt;I306,N306=""),Listes!$A$78,IF(AND(S306="",OR(J306&lt;&gt;"",K306&lt;&gt;"",L306&lt;&gt;"")),Listes!$A$79,""))))))</f>
        <v/>
      </c>
      <c r="S306" s="44"/>
      <c r="T306" s="9">
        <f t="shared" si="19"/>
        <v>0</v>
      </c>
    </row>
    <row r="307" spans="1:20" ht="20.100000000000001" customHeight="1" x14ac:dyDescent="0.25">
      <c r="A307" s="133">
        <v>301</v>
      </c>
      <c r="B307" s="347" t="str">
        <f>IF('Dépenses sur frais réels'!B307="","",'Dépenses sur frais réels'!B307)</f>
        <v/>
      </c>
      <c r="C307" s="347" t="str">
        <f>IF('Dépenses sur frais réels'!C307="","",'Dépenses sur frais réels'!C307)</f>
        <v/>
      </c>
      <c r="D307" s="347" t="str">
        <f>IF('Dépenses sur frais réels'!D307="","",'Dépenses sur frais réels'!D307)</f>
        <v/>
      </c>
      <c r="E307" s="347" t="str">
        <f>IF('Dépenses sur frais réels'!E307="","",'Dépenses sur frais réels'!E307)</f>
        <v/>
      </c>
      <c r="F307" s="347" t="str">
        <f>IF('Dépenses sur frais réels'!F307="","",'Dépenses sur frais réels'!F307)</f>
        <v/>
      </c>
      <c r="G307" s="348" t="str">
        <f>IF('Dépenses sur frais réels'!G307="","",'Dépenses sur frais réels'!G307)</f>
        <v/>
      </c>
      <c r="H307" s="348" t="str">
        <f>IF('Dépenses sur frais réels'!H307="","",'Dépenses sur frais réels'!H307)</f>
        <v/>
      </c>
      <c r="I307" s="349" t="str">
        <f>IF('Dépenses sur frais réels'!I307="","",'Dépenses sur frais réels'!I307)</f>
        <v/>
      </c>
      <c r="J307" s="290"/>
      <c r="K307" s="292" t="str">
        <f t="shared" si="16"/>
        <v/>
      </c>
      <c r="L307" s="292" t="str">
        <f t="shared" si="17"/>
        <v/>
      </c>
      <c r="M307" s="28"/>
      <c r="N307" s="139"/>
      <c r="O307" s="141"/>
      <c r="P307" s="356" t="str">
        <f>IF(F307="", "", IF(E307="Billets de train", "", IF(E307="", "", VLOOKUP(F307,Listes!$G$37:$H$39, 2, FALSE))))</f>
        <v/>
      </c>
      <c r="Q307" s="152" t="str">
        <f t="shared" si="18"/>
        <v/>
      </c>
      <c r="R307" s="338" t="str">
        <f>IF(AND(OR(J307="KO",M307&lt;&gt;""),OR(J307="",K307="",L307="")),Listes!$A$74,IF(AND(M307="",J307&lt;&gt;""),Listes!$A$75,IF(AND(I307&lt;M307,O307=""),Listes!$A$76,IF(AND(L307&lt;K307,O307=""),Listes!$A$77,IF(AND(M307&lt;I307,N307=""),Listes!$A$78,IF(AND(S307="",OR(J307&lt;&gt;"",K307&lt;&gt;"",L307&lt;&gt;"")),Listes!$A$79,""))))))</f>
        <v/>
      </c>
      <c r="S307" s="44"/>
      <c r="T307" s="9">
        <f t="shared" si="19"/>
        <v>0</v>
      </c>
    </row>
    <row r="308" spans="1:20" ht="20.100000000000001" customHeight="1" x14ac:dyDescent="0.25">
      <c r="A308" s="133">
        <v>302</v>
      </c>
      <c r="B308" s="347" t="str">
        <f>IF('Dépenses sur frais réels'!B308="","",'Dépenses sur frais réels'!B308)</f>
        <v/>
      </c>
      <c r="C308" s="347" t="str">
        <f>IF('Dépenses sur frais réels'!C308="","",'Dépenses sur frais réels'!C308)</f>
        <v/>
      </c>
      <c r="D308" s="347" t="str">
        <f>IF('Dépenses sur frais réels'!D308="","",'Dépenses sur frais réels'!D308)</f>
        <v/>
      </c>
      <c r="E308" s="347" t="str">
        <f>IF('Dépenses sur frais réels'!E308="","",'Dépenses sur frais réels'!E308)</f>
        <v/>
      </c>
      <c r="F308" s="347" t="str">
        <f>IF('Dépenses sur frais réels'!F308="","",'Dépenses sur frais réels'!F308)</f>
        <v/>
      </c>
      <c r="G308" s="348" t="str">
        <f>IF('Dépenses sur frais réels'!G308="","",'Dépenses sur frais réels'!G308)</f>
        <v/>
      </c>
      <c r="H308" s="348" t="str">
        <f>IF('Dépenses sur frais réels'!H308="","",'Dépenses sur frais réels'!H308)</f>
        <v/>
      </c>
      <c r="I308" s="349" t="str">
        <f>IF('Dépenses sur frais réels'!I308="","",'Dépenses sur frais réels'!I308)</f>
        <v/>
      </c>
      <c r="J308" s="290"/>
      <c r="K308" s="292" t="str">
        <f t="shared" si="16"/>
        <v/>
      </c>
      <c r="L308" s="292" t="str">
        <f t="shared" si="17"/>
        <v/>
      </c>
      <c r="M308" s="28"/>
      <c r="N308" s="139"/>
      <c r="O308" s="141"/>
      <c r="P308" s="356" t="str">
        <f>IF(F308="", "", IF(E308="Billets de train", "", IF(E308="", "", VLOOKUP(F308,Listes!$G$37:$H$39, 2, FALSE))))</f>
        <v/>
      </c>
      <c r="Q308" s="152" t="str">
        <f t="shared" si="18"/>
        <v/>
      </c>
      <c r="R308" s="338" t="str">
        <f>IF(AND(OR(J308="KO",M308&lt;&gt;""),OR(J308="",K308="",L308="")),Listes!$A$74,IF(AND(M308="",J308&lt;&gt;""),Listes!$A$75,IF(AND(I308&lt;M308,O308=""),Listes!$A$76,IF(AND(L308&lt;K308,O308=""),Listes!$A$77,IF(AND(M308&lt;I308,N308=""),Listes!$A$78,IF(AND(S308="",OR(J308&lt;&gt;"",K308&lt;&gt;"",L308&lt;&gt;"")),Listes!$A$79,""))))))</f>
        <v/>
      </c>
      <c r="S308" s="44"/>
      <c r="T308" s="9">
        <f t="shared" si="19"/>
        <v>0</v>
      </c>
    </row>
    <row r="309" spans="1:20" ht="20.100000000000001" customHeight="1" x14ac:dyDescent="0.25">
      <c r="A309" s="133">
        <v>303</v>
      </c>
      <c r="B309" s="347" t="str">
        <f>IF('Dépenses sur frais réels'!B309="","",'Dépenses sur frais réels'!B309)</f>
        <v/>
      </c>
      <c r="C309" s="347" t="str">
        <f>IF('Dépenses sur frais réels'!C309="","",'Dépenses sur frais réels'!C309)</f>
        <v/>
      </c>
      <c r="D309" s="347" t="str">
        <f>IF('Dépenses sur frais réels'!D309="","",'Dépenses sur frais réels'!D309)</f>
        <v/>
      </c>
      <c r="E309" s="347" t="str">
        <f>IF('Dépenses sur frais réels'!E309="","",'Dépenses sur frais réels'!E309)</f>
        <v/>
      </c>
      <c r="F309" s="347" t="str">
        <f>IF('Dépenses sur frais réels'!F309="","",'Dépenses sur frais réels'!F309)</f>
        <v/>
      </c>
      <c r="G309" s="348" t="str">
        <f>IF('Dépenses sur frais réels'!G309="","",'Dépenses sur frais réels'!G309)</f>
        <v/>
      </c>
      <c r="H309" s="348" t="str">
        <f>IF('Dépenses sur frais réels'!H309="","",'Dépenses sur frais réels'!H309)</f>
        <v/>
      </c>
      <c r="I309" s="349" t="str">
        <f>IF('Dépenses sur frais réels'!I309="","",'Dépenses sur frais réels'!I309)</f>
        <v/>
      </c>
      <c r="J309" s="290"/>
      <c r="K309" s="292" t="str">
        <f t="shared" si="16"/>
        <v/>
      </c>
      <c r="L309" s="292" t="str">
        <f t="shared" si="17"/>
        <v/>
      </c>
      <c r="M309" s="28"/>
      <c r="N309" s="139"/>
      <c r="O309" s="141"/>
      <c r="P309" s="356" t="str">
        <f>IF(F309="", "", IF(E309="Billets de train", "", IF(E309="", "", VLOOKUP(F309,Listes!$G$37:$H$39, 2, FALSE))))</f>
        <v/>
      </c>
      <c r="Q309" s="152" t="str">
        <f t="shared" si="18"/>
        <v/>
      </c>
      <c r="R309" s="338" t="str">
        <f>IF(AND(OR(J309="KO",M309&lt;&gt;""),OR(J309="",K309="",L309="")),Listes!$A$74,IF(AND(M309="",J309&lt;&gt;""),Listes!$A$75,IF(AND(I309&lt;M309,O309=""),Listes!$A$76,IF(AND(L309&lt;K309,O309=""),Listes!$A$77,IF(AND(M309&lt;I309,N309=""),Listes!$A$78,IF(AND(S309="",OR(J309&lt;&gt;"",K309&lt;&gt;"",L309&lt;&gt;"")),Listes!$A$79,""))))))</f>
        <v/>
      </c>
      <c r="S309" s="44"/>
      <c r="T309" s="9">
        <f t="shared" si="19"/>
        <v>0</v>
      </c>
    </row>
    <row r="310" spans="1:20" ht="20.100000000000001" customHeight="1" x14ac:dyDescent="0.25">
      <c r="A310" s="133">
        <v>304</v>
      </c>
      <c r="B310" s="347" t="str">
        <f>IF('Dépenses sur frais réels'!B310="","",'Dépenses sur frais réels'!B310)</f>
        <v/>
      </c>
      <c r="C310" s="347" t="str">
        <f>IF('Dépenses sur frais réels'!C310="","",'Dépenses sur frais réels'!C310)</f>
        <v/>
      </c>
      <c r="D310" s="347" t="str">
        <f>IF('Dépenses sur frais réels'!D310="","",'Dépenses sur frais réels'!D310)</f>
        <v/>
      </c>
      <c r="E310" s="347" t="str">
        <f>IF('Dépenses sur frais réels'!E310="","",'Dépenses sur frais réels'!E310)</f>
        <v/>
      </c>
      <c r="F310" s="347" t="str">
        <f>IF('Dépenses sur frais réels'!F310="","",'Dépenses sur frais réels'!F310)</f>
        <v/>
      </c>
      <c r="G310" s="348" t="str">
        <f>IF('Dépenses sur frais réels'!G310="","",'Dépenses sur frais réels'!G310)</f>
        <v/>
      </c>
      <c r="H310" s="348" t="str">
        <f>IF('Dépenses sur frais réels'!H310="","",'Dépenses sur frais réels'!H310)</f>
        <v/>
      </c>
      <c r="I310" s="349" t="str">
        <f>IF('Dépenses sur frais réels'!I310="","",'Dépenses sur frais réels'!I310)</f>
        <v/>
      </c>
      <c r="J310" s="290"/>
      <c r="K310" s="292" t="str">
        <f t="shared" si="16"/>
        <v/>
      </c>
      <c r="L310" s="292" t="str">
        <f t="shared" si="17"/>
        <v/>
      </c>
      <c r="M310" s="28"/>
      <c r="N310" s="139"/>
      <c r="O310" s="141"/>
      <c r="P310" s="356" t="str">
        <f>IF(F310="", "", IF(E310="Billets de train", "", IF(E310="", "", VLOOKUP(F310,Listes!$G$37:$H$39, 2, FALSE))))</f>
        <v/>
      </c>
      <c r="Q310" s="152" t="str">
        <f t="shared" si="18"/>
        <v/>
      </c>
      <c r="R310" s="338" t="str">
        <f>IF(AND(OR(J310="KO",M310&lt;&gt;""),OR(J310="",K310="",L310="")),Listes!$A$74,IF(AND(M310="",J310&lt;&gt;""),Listes!$A$75,IF(AND(I310&lt;M310,O310=""),Listes!$A$76,IF(AND(L310&lt;K310,O310=""),Listes!$A$77,IF(AND(M310&lt;I310,N310=""),Listes!$A$78,IF(AND(S310="",OR(J310&lt;&gt;"",K310&lt;&gt;"",L310&lt;&gt;"")),Listes!$A$79,""))))))</f>
        <v/>
      </c>
      <c r="S310" s="44"/>
      <c r="T310" s="9">
        <f t="shared" si="19"/>
        <v>0</v>
      </c>
    </row>
    <row r="311" spans="1:20" ht="20.100000000000001" customHeight="1" x14ac:dyDescent="0.25">
      <c r="A311" s="133">
        <v>305</v>
      </c>
      <c r="B311" s="347" t="str">
        <f>IF('Dépenses sur frais réels'!B311="","",'Dépenses sur frais réels'!B311)</f>
        <v/>
      </c>
      <c r="C311" s="347" t="str">
        <f>IF('Dépenses sur frais réels'!C311="","",'Dépenses sur frais réels'!C311)</f>
        <v/>
      </c>
      <c r="D311" s="347" t="str">
        <f>IF('Dépenses sur frais réels'!D311="","",'Dépenses sur frais réels'!D311)</f>
        <v/>
      </c>
      <c r="E311" s="347" t="str">
        <f>IF('Dépenses sur frais réels'!E311="","",'Dépenses sur frais réels'!E311)</f>
        <v/>
      </c>
      <c r="F311" s="347" t="str">
        <f>IF('Dépenses sur frais réels'!F311="","",'Dépenses sur frais réels'!F311)</f>
        <v/>
      </c>
      <c r="G311" s="348" t="str">
        <f>IF('Dépenses sur frais réels'!G311="","",'Dépenses sur frais réels'!G311)</f>
        <v/>
      </c>
      <c r="H311" s="348" t="str">
        <f>IF('Dépenses sur frais réels'!H311="","",'Dépenses sur frais réels'!H311)</f>
        <v/>
      </c>
      <c r="I311" s="349" t="str">
        <f>IF('Dépenses sur frais réels'!I311="","",'Dépenses sur frais réels'!I311)</f>
        <v/>
      </c>
      <c r="J311" s="290"/>
      <c r="K311" s="292" t="str">
        <f t="shared" si="16"/>
        <v/>
      </c>
      <c r="L311" s="292" t="str">
        <f t="shared" si="17"/>
        <v/>
      </c>
      <c r="M311" s="28"/>
      <c r="N311" s="139"/>
      <c r="O311" s="141"/>
      <c r="P311" s="356" t="str">
        <f>IF(F311="", "", IF(E311="Billets de train", "", IF(E311="", "", VLOOKUP(F311,Listes!$G$37:$H$39, 2, FALSE))))</f>
        <v/>
      </c>
      <c r="Q311" s="152" t="str">
        <f t="shared" si="18"/>
        <v/>
      </c>
      <c r="R311" s="338" t="str">
        <f>IF(AND(OR(J311="KO",M311&lt;&gt;""),OR(J311="",K311="",L311="")),Listes!$A$74,IF(AND(M311="",J311&lt;&gt;""),Listes!$A$75,IF(AND(I311&lt;M311,O311=""),Listes!$A$76,IF(AND(L311&lt;K311,O311=""),Listes!$A$77,IF(AND(M311&lt;I311,N311=""),Listes!$A$78,IF(AND(S311="",OR(J311&lt;&gt;"",K311&lt;&gt;"",L311&lt;&gt;"")),Listes!$A$79,""))))))</f>
        <v/>
      </c>
      <c r="S311" s="44"/>
      <c r="T311" s="9">
        <f t="shared" si="19"/>
        <v>0</v>
      </c>
    </row>
    <row r="312" spans="1:20" ht="20.100000000000001" customHeight="1" x14ac:dyDescent="0.25">
      <c r="A312" s="133">
        <v>306</v>
      </c>
      <c r="B312" s="347" t="str">
        <f>IF('Dépenses sur frais réels'!B312="","",'Dépenses sur frais réels'!B312)</f>
        <v/>
      </c>
      <c r="C312" s="347" t="str">
        <f>IF('Dépenses sur frais réels'!C312="","",'Dépenses sur frais réels'!C312)</f>
        <v/>
      </c>
      <c r="D312" s="347" t="str">
        <f>IF('Dépenses sur frais réels'!D312="","",'Dépenses sur frais réels'!D312)</f>
        <v/>
      </c>
      <c r="E312" s="347" t="str">
        <f>IF('Dépenses sur frais réels'!E312="","",'Dépenses sur frais réels'!E312)</f>
        <v/>
      </c>
      <c r="F312" s="347" t="str">
        <f>IF('Dépenses sur frais réels'!F312="","",'Dépenses sur frais réels'!F312)</f>
        <v/>
      </c>
      <c r="G312" s="348" t="str">
        <f>IF('Dépenses sur frais réels'!G312="","",'Dépenses sur frais réels'!G312)</f>
        <v/>
      </c>
      <c r="H312" s="348" t="str">
        <f>IF('Dépenses sur frais réels'!H312="","",'Dépenses sur frais réels'!H312)</f>
        <v/>
      </c>
      <c r="I312" s="349" t="str">
        <f>IF('Dépenses sur frais réels'!I312="","",'Dépenses sur frais réels'!I312)</f>
        <v/>
      </c>
      <c r="J312" s="290"/>
      <c r="K312" s="292" t="str">
        <f t="shared" si="16"/>
        <v/>
      </c>
      <c r="L312" s="292" t="str">
        <f t="shared" si="17"/>
        <v/>
      </c>
      <c r="M312" s="28"/>
      <c r="N312" s="139"/>
      <c r="O312" s="141"/>
      <c r="P312" s="356" t="str">
        <f>IF(F312="", "", IF(E312="Billets de train", "", IF(E312="", "", VLOOKUP(F312,Listes!$G$37:$H$39, 2, FALSE))))</f>
        <v/>
      </c>
      <c r="Q312" s="152" t="str">
        <f t="shared" si="18"/>
        <v/>
      </c>
      <c r="R312" s="338" t="str">
        <f>IF(AND(OR(J312="KO",M312&lt;&gt;""),OR(J312="",K312="",L312="")),Listes!$A$74,IF(AND(M312="",J312&lt;&gt;""),Listes!$A$75,IF(AND(I312&lt;M312,O312=""),Listes!$A$76,IF(AND(L312&lt;K312,O312=""),Listes!$A$77,IF(AND(M312&lt;I312,N312=""),Listes!$A$78,IF(AND(S312="",OR(J312&lt;&gt;"",K312&lt;&gt;"",L312&lt;&gt;"")),Listes!$A$79,""))))))</f>
        <v/>
      </c>
      <c r="S312" s="44"/>
      <c r="T312" s="9">
        <f t="shared" si="19"/>
        <v>0</v>
      </c>
    </row>
    <row r="313" spans="1:20" ht="20.100000000000001" customHeight="1" x14ac:dyDescent="0.25">
      <c r="A313" s="133">
        <v>307</v>
      </c>
      <c r="B313" s="347" t="str">
        <f>IF('Dépenses sur frais réels'!B313="","",'Dépenses sur frais réels'!B313)</f>
        <v/>
      </c>
      <c r="C313" s="347" t="str">
        <f>IF('Dépenses sur frais réels'!C313="","",'Dépenses sur frais réels'!C313)</f>
        <v/>
      </c>
      <c r="D313" s="347" t="str">
        <f>IF('Dépenses sur frais réels'!D313="","",'Dépenses sur frais réels'!D313)</f>
        <v/>
      </c>
      <c r="E313" s="347" t="str">
        <f>IF('Dépenses sur frais réels'!E313="","",'Dépenses sur frais réels'!E313)</f>
        <v/>
      </c>
      <c r="F313" s="347" t="str">
        <f>IF('Dépenses sur frais réels'!F313="","",'Dépenses sur frais réels'!F313)</f>
        <v/>
      </c>
      <c r="G313" s="348" t="str">
        <f>IF('Dépenses sur frais réels'!G313="","",'Dépenses sur frais réels'!G313)</f>
        <v/>
      </c>
      <c r="H313" s="348" t="str">
        <f>IF('Dépenses sur frais réels'!H313="","",'Dépenses sur frais réels'!H313)</f>
        <v/>
      </c>
      <c r="I313" s="349" t="str">
        <f>IF('Dépenses sur frais réels'!I313="","",'Dépenses sur frais réels'!I313)</f>
        <v/>
      </c>
      <c r="J313" s="290"/>
      <c r="K313" s="292" t="str">
        <f t="shared" si="16"/>
        <v/>
      </c>
      <c r="L313" s="292" t="str">
        <f t="shared" si="17"/>
        <v/>
      </c>
      <c r="M313" s="28"/>
      <c r="N313" s="139"/>
      <c r="O313" s="141"/>
      <c r="P313" s="356" t="str">
        <f>IF(F313="", "", IF(E313="Billets de train", "", IF(E313="", "", VLOOKUP(F313,Listes!$G$37:$H$39, 2, FALSE))))</f>
        <v/>
      </c>
      <c r="Q313" s="152" t="str">
        <f t="shared" si="18"/>
        <v/>
      </c>
      <c r="R313" s="338" t="str">
        <f>IF(AND(OR(J313="KO",M313&lt;&gt;""),OR(J313="",K313="",L313="")),Listes!$A$74,IF(AND(M313="",J313&lt;&gt;""),Listes!$A$75,IF(AND(I313&lt;M313,O313=""),Listes!$A$76,IF(AND(L313&lt;K313,O313=""),Listes!$A$77,IF(AND(M313&lt;I313,N313=""),Listes!$A$78,IF(AND(S313="",OR(J313&lt;&gt;"",K313&lt;&gt;"",L313&lt;&gt;"")),Listes!$A$79,""))))))</f>
        <v/>
      </c>
      <c r="S313" s="44"/>
      <c r="T313" s="9">
        <f t="shared" si="19"/>
        <v>0</v>
      </c>
    </row>
    <row r="314" spans="1:20" ht="20.100000000000001" customHeight="1" x14ac:dyDescent="0.25">
      <c r="A314" s="133">
        <v>308</v>
      </c>
      <c r="B314" s="347" t="str">
        <f>IF('Dépenses sur frais réels'!B314="","",'Dépenses sur frais réels'!B314)</f>
        <v/>
      </c>
      <c r="C314" s="347" t="str">
        <f>IF('Dépenses sur frais réels'!C314="","",'Dépenses sur frais réels'!C314)</f>
        <v/>
      </c>
      <c r="D314" s="347" t="str">
        <f>IF('Dépenses sur frais réels'!D314="","",'Dépenses sur frais réels'!D314)</f>
        <v/>
      </c>
      <c r="E314" s="347" t="str">
        <f>IF('Dépenses sur frais réels'!E314="","",'Dépenses sur frais réels'!E314)</f>
        <v/>
      </c>
      <c r="F314" s="347" t="str">
        <f>IF('Dépenses sur frais réels'!F314="","",'Dépenses sur frais réels'!F314)</f>
        <v/>
      </c>
      <c r="G314" s="348" t="str">
        <f>IF('Dépenses sur frais réels'!G314="","",'Dépenses sur frais réels'!G314)</f>
        <v/>
      </c>
      <c r="H314" s="348" t="str">
        <f>IF('Dépenses sur frais réels'!H314="","",'Dépenses sur frais réels'!H314)</f>
        <v/>
      </c>
      <c r="I314" s="349" t="str">
        <f>IF('Dépenses sur frais réels'!I314="","",'Dépenses sur frais réels'!I314)</f>
        <v/>
      </c>
      <c r="J314" s="290"/>
      <c r="K314" s="292" t="str">
        <f t="shared" si="16"/>
        <v/>
      </c>
      <c r="L314" s="292" t="str">
        <f t="shared" si="17"/>
        <v/>
      </c>
      <c r="M314" s="28"/>
      <c r="N314" s="139"/>
      <c r="O314" s="141"/>
      <c r="P314" s="356" t="str">
        <f>IF(F314="", "", IF(E314="Billets de train", "", IF(E314="", "", VLOOKUP(F314,Listes!$G$37:$H$39, 2, FALSE))))</f>
        <v/>
      </c>
      <c r="Q314" s="152" t="str">
        <f t="shared" si="18"/>
        <v/>
      </c>
      <c r="R314" s="338" t="str">
        <f>IF(AND(OR(J314="KO",M314&lt;&gt;""),OR(J314="",K314="",L314="")),Listes!$A$74,IF(AND(M314="",J314&lt;&gt;""),Listes!$A$75,IF(AND(I314&lt;M314,O314=""),Listes!$A$76,IF(AND(L314&lt;K314,O314=""),Listes!$A$77,IF(AND(M314&lt;I314,N314=""),Listes!$A$78,IF(AND(S314="",OR(J314&lt;&gt;"",K314&lt;&gt;"",L314&lt;&gt;"")),Listes!$A$79,""))))))</f>
        <v/>
      </c>
      <c r="S314" s="44"/>
      <c r="T314" s="9">
        <f t="shared" si="19"/>
        <v>0</v>
      </c>
    </row>
    <row r="315" spans="1:20" ht="20.100000000000001" customHeight="1" x14ac:dyDescent="0.25">
      <c r="A315" s="133">
        <v>309</v>
      </c>
      <c r="B315" s="347" t="str">
        <f>IF('Dépenses sur frais réels'!B315="","",'Dépenses sur frais réels'!B315)</f>
        <v/>
      </c>
      <c r="C315" s="347" t="str">
        <f>IF('Dépenses sur frais réels'!C315="","",'Dépenses sur frais réels'!C315)</f>
        <v/>
      </c>
      <c r="D315" s="347" t="str">
        <f>IF('Dépenses sur frais réels'!D315="","",'Dépenses sur frais réels'!D315)</f>
        <v/>
      </c>
      <c r="E315" s="347" t="str">
        <f>IF('Dépenses sur frais réels'!E315="","",'Dépenses sur frais réels'!E315)</f>
        <v/>
      </c>
      <c r="F315" s="347" t="str">
        <f>IF('Dépenses sur frais réels'!F315="","",'Dépenses sur frais réels'!F315)</f>
        <v/>
      </c>
      <c r="G315" s="348" t="str">
        <f>IF('Dépenses sur frais réels'!G315="","",'Dépenses sur frais réels'!G315)</f>
        <v/>
      </c>
      <c r="H315" s="348" t="str">
        <f>IF('Dépenses sur frais réels'!H315="","",'Dépenses sur frais réels'!H315)</f>
        <v/>
      </c>
      <c r="I315" s="349" t="str">
        <f>IF('Dépenses sur frais réels'!I315="","",'Dépenses sur frais réels'!I315)</f>
        <v/>
      </c>
      <c r="J315" s="290"/>
      <c r="K315" s="292" t="str">
        <f t="shared" si="16"/>
        <v/>
      </c>
      <c r="L315" s="292" t="str">
        <f t="shared" si="17"/>
        <v/>
      </c>
      <c r="M315" s="28"/>
      <c r="N315" s="139"/>
      <c r="O315" s="141"/>
      <c r="P315" s="356" t="str">
        <f>IF(F315="", "", IF(E315="Billets de train", "", IF(E315="", "", VLOOKUP(F315,Listes!$G$37:$H$39, 2, FALSE))))</f>
        <v/>
      </c>
      <c r="Q315" s="152" t="str">
        <f t="shared" si="18"/>
        <v/>
      </c>
      <c r="R315" s="338" t="str">
        <f>IF(AND(OR(J315="KO",M315&lt;&gt;""),OR(J315="",K315="",L315="")),Listes!$A$74,IF(AND(M315="",J315&lt;&gt;""),Listes!$A$75,IF(AND(I315&lt;M315,O315=""),Listes!$A$76,IF(AND(L315&lt;K315,O315=""),Listes!$A$77,IF(AND(M315&lt;I315,N315=""),Listes!$A$78,IF(AND(S315="",OR(J315&lt;&gt;"",K315&lt;&gt;"",L315&lt;&gt;"")),Listes!$A$79,""))))))</f>
        <v/>
      </c>
      <c r="S315" s="44"/>
      <c r="T315" s="9">
        <f t="shared" si="19"/>
        <v>0</v>
      </c>
    </row>
    <row r="316" spans="1:20" ht="20.100000000000001" customHeight="1" x14ac:dyDescent="0.25">
      <c r="A316" s="133">
        <v>310</v>
      </c>
      <c r="B316" s="347" t="str">
        <f>IF('Dépenses sur frais réels'!B316="","",'Dépenses sur frais réels'!B316)</f>
        <v/>
      </c>
      <c r="C316" s="347" t="str">
        <f>IF('Dépenses sur frais réels'!C316="","",'Dépenses sur frais réels'!C316)</f>
        <v/>
      </c>
      <c r="D316" s="347" t="str">
        <f>IF('Dépenses sur frais réels'!D316="","",'Dépenses sur frais réels'!D316)</f>
        <v/>
      </c>
      <c r="E316" s="347" t="str">
        <f>IF('Dépenses sur frais réels'!E316="","",'Dépenses sur frais réels'!E316)</f>
        <v/>
      </c>
      <c r="F316" s="347" t="str">
        <f>IF('Dépenses sur frais réels'!F316="","",'Dépenses sur frais réels'!F316)</f>
        <v/>
      </c>
      <c r="G316" s="348" t="str">
        <f>IF('Dépenses sur frais réels'!G316="","",'Dépenses sur frais réels'!G316)</f>
        <v/>
      </c>
      <c r="H316" s="348" t="str">
        <f>IF('Dépenses sur frais réels'!H316="","",'Dépenses sur frais réels'!H316)</f>
        <v/>
      </c>
      <c r="I316" s="349" t="str">
        <f>IF('Dépenses sur frais réels'!I316="","",'Dépenses sur frais réels'!I316)</f>
        <v/>
      </c>
      <c r="J316" s="290"/>
      <c r="K316" s="292" t="str">
        <f t="shared" si="16"/>
        <v/>
      </c>
      <c r="L316" s="292" t="str">
        <f t="shared" si="17"/>
        <v/>
      </c>
      <c r="M316" s="28"/>
      <c r="N316" s="139"/>
      <c r="O316" s="141"/>
      <c r="P316" s="356" t="str">
        <f>IF(F316="", "", IF(E316="Billets de train", "", IF(E316="", "", VLOOKUP(F316,Listes!$G$37:$H$39, 2, FALSE))))</f>
        <v/>
      </c>
      <c r="Q316" s="152" t="str">
        <f t="shared" si="18"/>
        <v/>
      </c>
      <c r="R316" s="338" t="str">
        <f>IF(AND(OR(J316="KO",M316&lt;&gt;""),OR(J316="",K316="",L316="")),Listes!$A$74,IF(AND(M316="",J316&lt;&gt;""),Listes!$A$75,IF(AND(I316&lt;M316,O316=""),Listes!$A$76,IF(AND(L316&lt;K316,O316=""),Listes!$A$77,IF(AND(M316&lt;I316,N316=""),Listes!$A$78,IF(AND(S316="",OR(J316&lt;&gt;"",K316&lt;&gt;"",L316&lt;&gt;"")),Listes!$A$79,""))))))</f>
        <v/>
      </c>
      <c r="S316" s="44"/>
      <c r="T316" s="9">
        <f t="shared" si="19"/>
        <v>0</v>
      </c>
    </row>
    <row r="317" spans="1:20" ht="20.100000000000001" customHeight="1" x14ac:dyDescent="0.25">
      <c r="A317" s="133">
        <v>311</v>
      </c>
      <c r="B317" s="347" t="str">
        <f>IF('Dépenses sur frais réels'!B317="","",'Dépenses sur frais réels'!B317)</f>
        <v/>
      </c>
      <c r="C317" s="347" t="str">
        <f>IF('Dépenses sur frais réels'!C317="","",'Dépenses sur frais réels'!C317)</f>
        <v/>
      </c>
      <c r="D317" s="347" t="str">
        <f>IF('Dépenses sur frais réels'!D317="","",'Dépenses sur frais réels'!D317)</f>
        <v/>
      </c>
      <c r="E317" s="347" t="str">
        <f>IF('Dépenses sur frais réels'!E317="","",'Dépenses sur frais réels'!E317)</f>
        <v/>
      </c>
      <c r="F317" s="347" t="str">
        <f>IF('Dépenses sur frais réels'!F317="","",'Dépenses sur frais réels'!F317)</f>
        <v/>
      </c>
      <c r="G317" s="348" t="str">
        <f>IF('Dépenses sur frais réels'!G317="","",'Dépenses sur frais réels'!G317)</f>
        <v/>
      </c>
      <c r="H317" s="348" t="str">
        <f>IF('Dépenses sur frais réels'!H317="","",'Dépenses sur frais réels'!H317)</f>
        <v/>
      </c>
      <c r="I317" s="349" t="str">
        <f>IF('Dépenses sur frais réels'!I317="","",'Dépenses sur frais réels'!I317)</f>
        <v/>
      </c>
      <c r="J317" s="290"/>
      <c r="K317" s="292" t="str">
        <f t="shared" si="16"/>
        <v/>
      </c>
      <c r="L317" s="292" t="str">
        <f t="shared" si="17"/>
        <v/>
      </c>
      <c r="M317" s="28"/>
      <c r="N317" s="139"/>
      <c r="O317" s="141"/>
      <c r="P317" s="356" t="str">
        <f>IF(F317="", "", IF(E317="Billets de train", "", IF(E317="", "", VLOOKUP(F317,Listes!$G$37:$H$39, 2, FALSE))))</f>
        <v/>
      </c>
      <c r="Q317" s="152" t="str">
        <f t="shared" si="18"/>
        <v/>
      </c>
      <c r="R317" s="338" t="str">
        <f>IF(AND(OR(J317="KO",M317&lt;&gt;""),OR(J317="",K317="",L317="")),Listes!$A$74,IF(AND(M317="",J317&lt;&gt;""),Listes!$A$75,IF(AND(I317&lt;M317,O317=""),Listes!$A$76,IF(AND(L317&lt;K317,O317=""),Listes!$A$77,IF(AND(M317&lt;I317,N317=""),Listes!$A$78,IF(AND(S317="",OR(J317&lt;&gt;"",K317&lt;&gt;"",L317&lt;&gt;"")),Listes!$A$79,""))))))</f>
        <v/>
      </c>
      <c r="S317" s="44"/>
      <c r="T317" s="9">
        <f t="shared" si="19"/>
        <v>0</v>
      </c>
    </row>
    <row r="318" spans="1:20" ht="20.100000000000001" customHeight="1" x14ac:dyDescent="0.25">
      <c r="A318" s="133">
        <v>312</v>
      </c>
      <c r="B318" s="347" t="str">
        <f>IF('Dépenses sur frais réels'!B318="","",'Dépenses sur frais réels'!B318)</f>
        <v/>
      </c>
      <c r="C318" s="347" t="str">
        <f>IF('Dépenses sur frais réels'!C318="","",'Dépenses sur frais réels'!C318)</f>
        <v/>
      </c>
      <c r="D318" s="347" t="str">
        <f>IF('Dépenses sur frais réels'!D318="","",'Dépenses sur frais réels'!D318)</f>
        <v/>
      </c>
      <c r="E318" s="347" t="str">
        <f>IF('Dépenses sur frais réels'!E318="","",'Dépenses sur frais réels'!E318)</f>
        <v/>
      </c>
      <c r="F318" s="347" t="str">
        <f>IF('Dépenses sur frais réels'!F318="","",'Dépenses sur frais réels'!F318)</f>
        <v/>
      </c>
      <c r="G318" s="348" t="str">
        <f>IF('Dépenses sur frais réels'!G318="","",'Dépenses sur frais réels'!G318)</f>
        <v/>
      </c>
      <c r="H318" s="348" t="str">
        <f>IF('Dépenses sur frais réels'!H318="","",'Dépenses sur frais réels'!H318)</f>
        <v/>
      </c>
      <c r="I318" s="349" t="str">
        <f>IF('Dépenses sur frais réels'!I318="","",'Dépenses sur frais réels'!I318)</f>
        <v/>
      </c>
      <c r="J318" s="290"/>
      <c r="K318" s="292" t="str">
        <f t="shared" si="16"/>
        <v/>
      </c>
      <c r="L318" s="292" t="str">
        <f t="shared" si="17"/>
        <v/>
      </c>
      <c r="M318" s="28"/>
      <c r="N318" s="139"/>
      <c r="O318" s="141"/>
      <c r="P318" s="356" t="str">
        <f>IF(F318="", "", IF(E318="Billets de train", "", IF(E318="", "", VLOOKUP(F318,Listes!$G$37:$H$39, 2, FALSE))))</f>
        <v/>
      </c>
      <c r="Q318" s="152" t="str">
        <f t="shared" si="18"/>
        <v/>
      </c>
      <c r="R318" s="338" t="str">
        <f>IF(AND(OR(J318="KO",M318&lt;&gt;""),OR(J318="",K318="",L318="")),Listes!$A$74,IF(AND(M318="",J318&lt;&gt;""),Listes!$A$75,IF(AND(I318&lt;M318,O318=""),Listes!$A$76,IF(AND(L318&lt;K318,O318=""),Listes!$A$77,IF(AND(M318&lt;I318,N318=""),Listes!$A$78,IF(AND(S318="",OR(J318&lt;&gt;"",K318&lt;&gt;"",L318&lt;&gt;"")),Listes!$A$79,""))))))</f>
        <v/>
      </c>
      <c r="S318" s="44"/>
      <c r="T318" s="9">
        <f t="shared" si="19"/>
        <v>0</v>
      </c>
    </row>
    <row r="319" spans="1:20" ht="20.100000000000001" customHeight="1" x14ac:dyDescent="0.25">
      <c r="A319" s="133">
        <v>313</v>
      </c>
      <c r="B319" s="347" t="str">
        <f>IF('Dépenses sur frais réels'!B319="","",'Dépenses sur frais réels'!B319)</f>
        <v/>
      </c>
      <c r="C319" s="347" t="str">
        <f>IF('Dépenses sur frais réels'!C319="","",'Dépenses sur frais réels'!C319)</f>
        <v/>
      </c>
      <c r="D319" s="347" t="str">
        <f>IF('Dépenses sur frais réels'!D319="","",'Dépenses sur frais réels'!D319)</f>
        <v/>
      </c>
      <c r="E319" s="347" t="str">
        <f>IF('Dépenses sur frais réels'!E319="","",'Dépenses sur frais réels'!E319)</f>
        <v/>
      </c>
      <c r="F319" s="347" t="str">
        <f>IF('Dépenses sur frais réels'!F319="","",'Dépenses sur frais réels'!F319)</f>
        <v/>
      </c>
      <c r="G319" s="348" t="str">
        <f>IF('Dépenses sur frais réels'!G319="","",'Dépenses sur frais réels'!G319)</f>
        <v/>
      </c>
      <c r="H319" s="348" t="str">
        <f>IF('Dépenses sur frais réels'!H319="","",'Dépenses sur frais réels'!H319)</f>
        <v/>
      </c>
      <c r="I319" s="349" t="str">
        <f>IF('Dépenses sur frais réels'!I319="","",'Dépenses sur frais réels'!I319)</f>
        <v/>
      </c>
      <c r="J319" s="290"/>
      <c r="K319" s="292" t="str">
        <f t="shared" si="16"/>
        <v/>
      </c>
      <c r="L319" s="292" t="str">
        <f t="shared" si="17"/>
        <v/>
      </c>
      <c r="M319" s="28"/>
      <c r="N319" s="139"/>
      <c r="O319" s="141"/>
      <c r="P319" s="356" t="str">
        <f>IF(F319="", "", IF(E319="Billets de train", "", IF(E319="", "", VLOOKUP(F319,Listes!$G$37:$H$39, 2, FALSE))))</f>
        <v/>
      </c>
      <c r="Q319" s="152" t="str">
        <f t="shared" si="18"/>
        <v/>
      </c>
      <c r="R319" s="338" t="str">
        <f>IF(AND(OR(J319="KO",M319&lt;&gt;""),OR(J319="",K319="",L319="")),Listes!$A$74,IF(AND(M319="",J319&lt;&gt;""),Listes!$A$75,IF(AND(I319&lt;M319,O319=""),Listes!$A$76,IF(AND(L319&lt;K319,O319=""),Listes!$A$77,IF(AND(M319&lt;I319,N319=""),Listes!$A$78,IF(AND(S319="",OR(J319&lt;&gt;"",K319&lt;&gt;"",L319&lt;&gt;"")),Listes!$A$79,""))))))</f>
        <v/>
      </c>
      <c r="S319" s="44"/>
      <c r="T319" s="9">
        <f t="shared" si="19"/>
        <v>0</v>
      </c>
    </row>
    <row r="320" spans="1:20" ht="20.100000000000001" customHeight="1" x14ac:dyDescent="0.25">
      <c r="A320" s="133">
        <v>314</v>
      </c>
      <c r="B320" s="347" t="str">
        <f>IF('Dépenses sur frais réels'!B320="","",'Dépenses sur frais réels'!B320)</f>
        <v/>
      </c>
      <c r="C320" s="347" t="str">
        <f>IF('Dépenses sur frais réels'!C320="","",'Dépenses sur frais réels'!C320)</f>
        <v/>
      </c>
      <c r="D320" s="347" t="str">
        <f>IF('Dépenses sur frais réels'!D320="","",'Dépenses sur frais réels'!D320)</f>
        <v/>
      </c>
      <c r="E320" s="347" t="str">
        <f>IF('Dépenses sur frais réels'!E320="","",'Dépenses sur frais réels'!E320)</f>
        <v/>
      </c>
      <c r="F320" s="347" t="str">
        <f>IF('Dépenses sur frais réels'!F320="","",'Dépenses sur frais réels'!F320)</f>
        <v/>
      </c>
      <c r="G320" s="348" t="str">
        <f>IF('Dépenses sur frais réels'!G320="","",'Dépenses sur frais réels'!G320)</f>
        <v/>
      </c>
      <c r="H320" s="348" t="str">
        <f>IF('Dépenses sur frais réels'!H320="","",'Dépenses sur frais réels'!H320)</f>
        <v/>
      </c>
      <c r="I320" s="349" t="str">
        <f>IF('Dépenses sur frais réels'!I320="","",'Dépenses sur frais réels'!I320)</f>
        <v/>
      </c>
      <c r="J320" s="290"/>
      <c r="K320" s="292" t="str">
        <f t="shared" si="16"/>
        <v/>
      </c>
      <c r="L320" s="292" t="str">
        <f t="shared" si="17"/>
        <v/>
      </c>
      <c r="M320" s="28"/>
      <c r="N320" s="139"/>
      <c r="O320" s="141"/>
      <c r="P320" s="356" t="str">
        <f>IF(F320="", "", IF(E320="Billets de train", "", IF(E320="", "", VLOOKUP(F320,Listes!$G$37:$H$39, 2, FALSE))))</f>
        <v/>
      </c>
      <c r="Q320" s="152" t="str">
        <f t="shared" si="18"/>
        <v/>
      </c>
      <c r="R320" s="338" t="str">
        <f>IF(AND(OR(J320="KO",M320&lt;&gt;""),OR(J320="",K320="",L320="")),Listes!$A$74,IF(AND(M320="",J320&lt;&gt;""),Listes!$A$75,IF(AND(I320&lt;M320,O320=""),Listes!$A$76,IF(AND(L320&lt;K320,O320=""),Listes!$A$77,IF(AND(M320&lt;I320,N320=""),Listes!$A$78,IF(AND(S320="",OR(J320&lt;&gt;"",K320&lt;&gt;"",L320&lt;&gt;"")),Listes!$A$79,""))))))</f>
        <v/>
      </c>
      <c r="S320" s="44"/>
      <c r="T320" s="9">
        <f t="shared" si="19"/>
        <v>0</v>
      </c>
    </row>
    <row r="321" spans="1:20" ht="20.100000000000001" customHeight="1" x14ac:dyDescent="0.25">
      <c r="A321" s="133">
        <v>315</v>
      </c>
      <c r="B321" s="347" t="str">
        <f>IF('Dépenses sur frais réels'!B321="","",'Dépenses sur frais réels'!B321)</f>
        <v/>
      </c>
      <c r="C321" s="347" t="str">
        <f>IF('Dépenses sur frais réels'!C321="","",'Dépenses sur frais réels'!C321)</f>
        <v/>
      </c>
      <c r="D321" s="347" t="str">
        <f>IF('Dépenses sur frais réels'!D321="","",'Dépenses sur frais réels'!D321)</f>
        <v/>
      </c>
      <c r="E321" s="347" t="str">
        <f>IF('Dépenses sur frais réels'!E321="","",'Dépenses sur frais réels'!E321)</f>
        <v/>
      </c>
      <c r="F321" s="347" t="str">
        <f>IF('Dépenses sur frais réels'!F321="","",'Dépenses sur frais réels'!F321)</f>
        <v/>
      </c>
      <c r="G321" s="348" t="str">
        <f>IF('Dépenses sur frais réels'!G321="","",'Dépenses sur frais réels'!G321)</f>
        <v/>
      </c>
      <c r="H321" s="348" t="str">
        <f>IF('Dépenses sur frais réels'!H321="","",'Dépenses sur frais réels'!H321)</f>
        <v/>
      </c>
      <c r="I321" s="349" t="str">
        <f>IF('Dépenses sur frais réels'!I321="","",'Dépenses sur frais réels'!I321)</f>
        <v/>
      </c>
      <c r="J321" s="290"/>
      <c r="K321" s="292" t="str">
        <f t="shared" si="16"/>
        <v/>
      </c>
      <c r="L321" s="292" t="str">
        <f t="shared" si="17"/>
        <v/>
      </c>
      <c r="M321" s="28"/>
      <c r="N321" s="139"/>
      <c r="O321" s="141"/>
      <c r="P321" s="356" t="str">
        <f>IF(F321="", "", IF(E321="Billets de train", "", IF(E321="", "", VLOOKUP(F321,Listes!$G$37:$H$39, 2, FALSE))))</f>
        <v/>
      </c>
      <c r="Q321" s="152" t="str">
        <f t="shared" si="18"/>
        <v/>
      </c>
      <c r="R321" s="338" t="str">
        <f>IF(AND(OR(J321="KO",M321&lt;&gt;""),OR(J321="",K321="",L321="")),Listes!$A$74,IF(AND(M321="",J321&lt;&gt;""),Listes!$A$75,IF(AND(I321&lt;M321,O321=""),Listes!$A$76,IF(AND(L321&lt;K321,O321=""),Listes!$A$77,IF(AND(M321&lt;I321,N321=""),Listes!$A$78,IF(AND(S321="",OR(J321&lt;&gt;"",K321&lt;&gt;"",L321&lt;&gt;"")),Listes!$A$79,""))))))</f>
        <v/>
      </c>
      <c r="S321" s="44"/>
      <c r="T321" s="9">
        <f t="shared" si="19"/>
        <v>0</v>
      </c>
    </row>
    <row r="322" spans="1:20" ht="20.100000000000001" customHeight="1" x14ac:dyDescent="0.25">
      <c r="A322" s="133">
        <v>316</v>
      </c>
      <c r="B322" s="347" t="str">
        <f>IF('Dépenses sur frais réels'!B322="","",'Dépenses sur frais réels'!B322)</f>
        <v/>
      </c>
      <c r="C322" s="347" t="str">
        <f>IF('Dépenses sur frais réels'!C322="","",'Dépenses sur frais réels'!C322)</f>
        <v/>
      </c>
      <c r="D322" s="347" t="str">
        <f>IF('Dépenses sur frais réels'!D322="","",'Dépenses sur frais réels'!D322)</f>
        <v/>
      </c>
      <c r="E322" s="347" t="str">
        <f>IF('Dépenses sur frais réels'!E322="","",'Dépenses sur frais réels'!E322)</f>
        <v/>
      </c>
      <c r="F322" s="347" t="str">
        <f>IF('Dépenses sur frais réels'!F322="","",'Dépenses sur frais réels'!F322)</f>
        <v/>
      </c>
      <c r="G322" s="348" t="str">
        <f>IF('Dépenses sur frais réels'!G322="","",'Dépenses sur frais réels'!G322)</f>
        <v/>
      </c>
      <c r="H322" s="348" t="str">
        <f>IF('Dépenses sur frais réels'!H322="","",'Dépenses sur frais réels'!H322)</f>
        <v/>
      </c>
      <c r="I322" s="349" t="str">
        <f>IF('Dépenses sur frais réels'!I322="","",'Dépenses sur frais réels'!I322)</f>
        <v/>
      </c>
      <c r="J322" s="290"/>
      <c r="K322" s="292" t="str">
        <f t="shared" si="16"/>
        <v/>
      </c>
      <c r="L322" s="292" t="str">
        <f t="shared" si="17"/>
        <v/>
      </c>
      <c r="M322" s="28"/>
      <c r="N322" s="139"/>
      <c r="O322" s="141"/>
      <c r="P322" s="356" t="str">
        <f>IF(F322="", "", IF(E322="Billets de train", "", IF(E322="", "", VLOOKUP(F322,Listes!$G$37:$H$39, 2, FALSE))))</f>
        <v/>
      </c>
      <c r="Q322" s="152" t="str">
        <f t="shared" si="18"/>
        <v/>
      </c>
      <c r="R322" s="338" t="str">
        <f>IF(AND(OR(J322="KO",M322&lt;&gt;""),OR(J322="",K322="",L322="")),Listes!$A$74,IF(AND(M322="",J322&lt;&gt;""),Listes!$A$75,IF(AND(I322&lt;M322,O322=""),Listes!$A$76,IF(AND(L322&lt;K322,O322=""),Listes!$A$77,IF(AND(M322&lt;I322,N322=""),Listes!$A$78,IF(AND(S322="",OR(J322&lt;&gt;"",K322&lt;&gt;"",L322&lt;&gt;"")),Listes!$A$79,""))))))</f>
        <v/>
      </c>
      <c r="S322" s="44"/>
      <c r="T322" s="9">
        <f t="shared" si="19"/>
        <v>0</v>
      </c>
    </row>
    <row r="323" spans="1:20" ht="20.100000000000001" customHeight="1" x14ac:dyDescent="0.25">
      <c r="A323" s="133">
        <v>317</v>
      </c>
      <c r="B323" s="347" t="str">
        <f>IF('Dépenses sur frais réels'!B323="","",'Dépenses sur frais réels'!B323)</f>
        <v/>
      </c>
      <c r="C323" s="347" t="str">
        <f>IF('Dépenses sur frais réels'!C323="","",'Dépenses sur frais réels'!C323)</f>
        <v/>
      </c>
      <c r="D323" s="347" t="str">
        <f>IF('Dépenses sur frais réels'!D323="","",'Dépenses sur frais réels'!D323)</f>
        <v/>
      </c>
      <c r="E323" s="347" t="str">
        <f>IF('Dépenses sur frais réels'!E323="","",'Dépenses sur frais réels'!E323)</f>
        <v/>
      </c>
      <c r="F323" s="347" t="str">
        <f>IF('Dépenses sur frais réels'!F323="","",'Dépenses sur frais réels'!F323)</f>
        <v/>
      </c>
      <c r="G323" s="348" t="str">
        <f>IF('Dépenses sur frais réels'!G323="","",'Dépenses sur frais réels'!G323)</f>
        <v/>
      </c>
      <c r="H323" s="348" t="str">
        <f>IF('Dépenses sur frais réels'!H323="","",'Dépenses sur frais réels'!H323)</f>
        <v/>
      </c>
      <c r="I323" s="349" t="str">
        <f>IF('Dépenses sur frais réels'!I323="","",'Dépenses sur frais réels'!I323)</f>
        <v/>
      </c>
      <c r="J323" s="290"/>
      <c r="K323" s="292" t="str">
        <f t="shared" si="16"/>
        <v/>
      </c>
      <c r="L323" s="292" t="str">
        <f t="shared" si="17"/>
        <v/>
      </c>
      <c r="M323" s="28"/>
      <c r="N323" s="139"/>
      <c r="O323" s="141"/>
      <c r="P323" s="356" t="str">
        <f>IF(F323="", "", IF(E323="Billets de train", "", IF(E323="", "", VLOOKUP(F323,Listes!$G$37:$H$39, 2, FALSE))))</f>
        <v/>
      </c>
      <c r="Q323" s="152" t="str">
        <f t="shared" si="18"/>
        <v/>
      </c>
      <c r="R323" s="338" t="str">
        <f>IF(AND(OR(J323="KO",M323&lt;&gt;""),OR(J323="",K323="",L323="")),Listes!$A$74,IF(AND(M323="",J323&lt;&gt;""),Listes!$A$75,IF(AND(I323&lt;M323,O323=""),Listes!$A$76,IF(AND(L323&lt;K323,O323=""),Listes!$A$77,IF(AND(M323&lt;I323,N323=""),Listes!$A$78,IF(AND(S323="",OR(J323&lt;&gt;"",K323&lt;&gt;"",L323&lt;&gt;"")),Listes!$A$79,""))))))</f>
        <v/>
      </c>
      <c r="S323" s="44"/>
      <c r="T323" s="9">
        <f t="shared" si="19"/>
        <v>0</v>
      </c>
    </row>
    <row r="324" spans="1:20" ht="20.100000000000001" customHeight="1" x14ac:dyDescent="0.25">
      <c r="A324" s="133">
        <v>318</v>
      </c>
      <c r="B324" s="347" t="str">
        <f>IF('Dépenses sur frais réels'!B324="","",'Dépenses sur frais réels'!B324)</f>
        <v/>
      </c>
      <c r="C324" s="347" t="str">
        <f>IF('Dépenses sur frais réels'!C324="","",'Dépenses sur frais réels'!C324)</f>
        <v/>
      </c>
      <c r="D324" s="347" t="str">
        <f>IF('Dépenses sur frais réels'!D324="","",'Dépenses sur frais réels'!D324)</f>
        <v/>
      </c>
      <c r="E324" s="347" t="str">
        <f>IF('Dépenses sur frais réels'!E324="","",'Dépenses sur frais réels'!E324)</f>
        <v/>
      </c>
      <c r="F324" s="347" t="str">
        <f>IF('Dépenses sur frais réels'!F324="","",'Dépenses sur frais réels'!F324)</f>
        <v/>
      </c>
      <c r="G324" s="348" t="str">
        <f>IF('Dépenses sur frais réels'!G324="","",'Dépenses sur frais réels'!G324)</f>
        <v/>
      </c>
      <c r="H324" s="348" t="str">
        <f>IF('Dépenses sur frais réels'!H324="","",'Dépenses sur frais réels'!H324)</f>
        <v/>
      </c>
      <c r="I324" s="349" t="str">
        <f>IF('Dépenses sur frais réels'!I324="","",'Dépenses sur frais réels'!I324)</f>
        <v/>
      </c>
      <c r="J324" s="290"/>
      <c r="K324" s="292" t="str">
        <f t="shared" si="16"/>
        <v/>
      </c>
      <c r="L324" s="292" t="str">
        <f t="shared" si="17"/>
        <v/>
      </c>
      <c r="M324" s="28"/>
      <c r="N324" s="139"/>
      <c r="O324" s="141"/>
      <c r="P324" s="356" t="str">
        <f>IF(F324="", "", IF(E324="Billets de train", "", IF(E324="", "", VLOOKUP(F324,Listes!$G$37:$H$39, 2, FALSE))))</f>
        <v/>
      </c>
      <c r="Q324" s="152" t="str">
        <f t="shared" si="18"/>
        <v/>
      </c>
      <c r="R324" s="338" t="str">
        <f>IF(AND(OR(J324="KO",M324&lt;&gt;""),OR(J324="",K324="",L324="")),Listes!$A$74,IF(AND(M324="",J324&lt;&gt;""),Listes!$A$75,IF(AND(I324&lt;M324,O324=""),Listes!$A$76,IF(AND(L324&lt;K324,O324=""),Listes!$A$77,IF(AND(M324&lt;I324,N324=""),Listes!$A$78,IF(AND(S324="",OR(J324&lt;&gt;"",K324&lt;&gt;"",L324&lt;&gt;"")),Listes!$A$79,""))))))</f>
        <v/>
      </c>
      <c r="S324" s="44"/>
      <c r="T324" s="9">
        <f t="shared" si="19"/>
        <v>0</v>
      </c>
    </row>
    <row r="325" spans="1:20" ht="20.100000000000001" customHeight="1" x14ac:dyDescent="0.25">
      <c r="A325" s="133">
        <v>319</v>
      </c>
      <c r="B325" s="347" t="str">
        <f>IF('Dépenses sur frais réels'!B325="","",'Dépenses sur frais réels'!B325)</f>
        <v/>
      </c>
      <c r="C325" s="347" t="str">
        <f>IF('Dépenses sur frais réels'!C325="","",'Dépenses sur frais réels'!C325)</f>
        <v/>
      </c>
      <c r="D325" s="347" t="str">
        <f>IF('Dépenses sur frais réels'!D325="","",'Dépenses sur frais réels'!D325)</f>
        <v/>
      </c>
      <c r="E325" s="347" t="str">
        <f>IF('Dépenses sur frais réels'!E325="","",'Dépenses sur frais réels'!E325)</f>
        <v/>
      </c>
      <c r="F325" s="347" t="str">
        <f>IF('Dépenses sur frais réels'!F325="","",'Dépenses sur frais réels'!F325)</f>
        <v/>
      </c>
      <c r="G325" s="348" t="str">
        <f>IF('Dépenses sur frais réels'!G325="","",'Dépenses sur frais réels'!G325)</f>
        <v/>
      </c>
      <c r="H325" s="348" t="str">
        <f>IF('Dépenses sur frais réels'!H325="","",'Dépenses sur frais réels'!H325)</f>
        <v/>
      </c>
      <c r="I325" s="349" t="str">
        <f>IF('Dépenses sur frais réels'!I325="","",'Dépenses sur frais réels'!I325)</f>
        <v/>
      </c>
      <c r="J325" s="290"/>
      <c r="K325" s="292" t="str">
        <f t="shared" si="16"/>
        <v/>
      </c>
      <c r="L325" s="292" t="str">
        <f t="shared" si="17"/>
        <v/>
      </c>
      <c r="M325" s="28"/>
      <c r="N325" s="139"/>
      <c r="O325" s="141"/>
      <c r="P325" s="356" t="str">
        <f>IF(F325="", "", IF(E325="Billets de train", "", IF(E325="", "", VLOOKUP(F325,Listes!$G$37:$H$39, 2, FALSE))))</f>
        <v/>
      </c>
      <c r="Q325" s="152" t="str">
        <f t="shared" si="18"/>
        <v/>
      </c>
      <c r="R325" s="338" t="str">
        <f>IF(AND(OR(J325="KO",M325&lt;&gt;""),OR(J325="",K325="",L325="")),Listes!$A$74,IF(AND(M325="",J325&lt;&gt;""),Listes!$A$75,IF(AND(I325&lt;M325,O325=""),Listes!$A$76,IF(AND(L325&lt;K325,O325=""),Listes!$A$77,IF(AND(M325&lt;I325,N325=""),Listes!$A$78,IF(AND(S325="",OR(J325&lt;&gt;"",K325&lt;&gt;"",L325&lt;&gt;"")),Listes!$A$79,""))))))</f>
        <v/>
      </c>
      <c r="S325" s="44"/>
      <c r="T325" s="9">
        <f t="shared" si="19"/>
        <v>0</v>
      </c>
    </row>
    <row r="326" spans="1:20" ht="20.100000000000001" customHeight="1" x14ac:dyDescent="0.25">
      <c r="A326" s="133">
        <v>320</v>
      </c>
      <c r="B326" s="347" t="str">
        <f>IF('Dépenses sur frais réels'!B326="","",'Dépenses sur frais réels'!B326)</f>
        <v/>
      </c>
      <c r="C326" s="347" t="str">
        <f>IF('Dépenses sur frais réels'!C326="","",'Dépenses sur frais réels'!C326)</f>
        <v/>
      </c>
      <c r="D326" s="347" t="str">
        <f>IF('Dépenses sur frais réels'!D326="","",'Dépenses sur frais réels'!D326)</f>
        <v/>
      </c>
      <c r="E326" s="347" t="str">
        <f>IF('Dépenses sur frais réels'!E326="","",'Dépenses sur frais réels'!E326)</f>
        <v/>
      </c>
      <c r="F326" s="347" t="str">
        <f>IF('Dépenses sur frais réels'!F326="","",'Dépenses sur frais réels'!F326)</f>
        <v/>
      </c>
      <c r="G326" s="348" t="str">
        <f>IF('Dépenses sur frais réels'!G326="","",'Dépenses sur frais réels'!G326)</f>
        <v/>
      </c>
      <c r="H326" s="348" t="str">
        <f>IF('Dépenses sur frais réels'!H326="","",'Dépenses sur frais réels'!H326)</f>
        <v/>
      </c>
      <c r="I326" s="349" t="str">
        <f>IF('Dépenses sur frais réels'!I326="","",'Dépenses sur frais réels'!I326)</f>
        <v/>
      </c>
      <c r="J326" s="290"/>
      <c r="K326" s="292" t="str">
        <f t="shared" si="16"/>
        <v/>
      </c>
      <c r="L326" s="292" t="str">
        <f t="shared" si="17"/>
        <v/>
      </c>
      <c r="M326" s="28"/>
      <c r="N326" s="139"/>
      <c r="O326" s="141"/>
      <c r="P326" s="356" t="str">
        <f>IF(F326="", "", IF(E326="Billets de train", "", IF(E326="", "", VLOOKUP(F326,Listes!$G$37:$H$39, 2, FALSE))))</f>
        <v/>
      </c>
      <c r="Q326" s="152" t="str">
        <f t="shared" si="18"/>
        <v/>
      </c>
      <c r="R326" s="338" t="str">
        <f>IF(AND(OR(J326="KO",M326&lt;&gt;""),OR(J326="",K326="",L326="")),Listes!$A$74,IF(AND(M326="",J326&lt;&gt;""),Listes!$A$75,IF(AND(I326&lt;M326,O326=""),Listes!$A$76,IF(AND(L326&lt;K326,O326=""),Listes!$A$77,IF(AND(M326&lt;I326,N326=""),Listes!$A$78,IF(AND(S326="",OR(J326&lt;&gt;"",K326&lt;&gt;"",L326&lt;&gt;"")),Listes!$A$79,""))))))</f>
        <v/>
      </c>
      <c r="S326" s="44"/>
      <c r="T326" s="9">
        <f t="shared" si="19"/>
        <v>0</v>
      </c>
    </row>
    <row r="327" spans="1:20" ht="20.100000000000001" customHeight="1" x14ac:dyDescent="0.25">
      <c r="A327" s="133">
        <v>321</v>
      </c>
      <c r="B327" s="347" t="str">
        <f>IF('Dépenses sur frais réels'!B327="","",'Dépenses sur frais réels'!B327)</f>
        <v/>
      </c>
      <c r="C327" s="347" t="str">
        <f>IF('Dépenses sur frais réels'!C327="","",'Dépenses sur frais réels'!C327)</f>
        <v/>
      </c>
      <c r="D327" s="347" t="str">
        <f>IF('Dépenses sur frais réels'!D327="","",'Dépenses sur frais réels'!D327)</f>
        <v/>
      </c>
      <c r="E327" s="347" t="str">
        <f>IF('Dépenses sur frais réels'!E327="","",'Dépenses sur frais réels'!E327)</f>
        <v/>
      </c>
      <c r="F327" s="347" t="str">
        <f>IF('Dépenses sur frais réels'!F327="","",'Dépenses sur frais réels'!F327)</f>
        <v/>
      </c>
      <c r="G327" s="348" t="str">
        <f>IF('Dépenses sur frais réels'!G327="","",'Dépenses sur frais réels'!G327)</f>
        <v/>
      </c>
      <c r="H327" s="348" t="str">
        <f>IF('Dépenses sur frais réels'!H327="","",'Dépenses sur frais réels'!H327)</f>
        <v/>
      </c>
      <c r="I327" s="349" t="str">
        <f>IF('Dépenses sur frais réels'!I327="","",'Dépenses sur frais réels'!I327)</f>
        <v/>
      </c>
      <c r="J327" s="290"/>
      <c r="K327" s="292" t="str">
        <f t="shared" si="16"/>
        <v/>
      </c>
      <c r="L327" s="292" t="str">
        <f t="shared" si="17"/>
        <v/>
      </c>
      <c r="M327" s="28"/>
      <c r="N327" s="139"/>
      <c r="O327" s="141"/>
      <c r="P327" s="356" t="str">
        <f>IF(F327="", "", IF(E327="Billets de train", "", IF(E327="", "", VLOOKUP(F327,Listes!$G$37:$H$39, 2, FALSE))))</f>
        <v/>
      </c>
      <c r="Q327" s="152" t="str">
        <f t="shared" si="18"/>
        <v/>
      </c>
      <c r="R327" s="338" t="str">
        <f>IF(AND(OR(J327="KO",M327&lt;&gt;""),OR(J327="",K327="",L327="")),Listes!$A$74,IF(AND(M327="",J327&lt;&gt;""),Listes!$A$75,IF(AND(I327&lt;M327,O327=""),Listes!$A$76,IF(AND(L327&lt;K327,O327=""),Listes!$A$77,IF(AND(M327&lt;I327,N327=""),Listes!$A$78,IF(AND(S327="",OR(J327&lt;&gt;"",K327&lt;&gt;"",L327&lt;&gt;"")),Listes!$A$79,""))))))</f>
        <v/>
      </c>
      <c r="S327" s="44"/>
      <c r="T327" s="9">
        <f t="shared" si="19"/>
        <v>0</v>
      </c>
    </row>
    <row r="328" spans="1:20" ht="20.100000000000001" customHeight="1" x14ac:dyDescent="0.25">
      <c r="A328" s="133">
        <v>322</v>
      </c>
      <c r="B328" s="347" t="str">
        <f>IF('Dépenses sur frais réels'!B328="","",'Dépenses sur frais réels'!B328)</f>
        <v/>
      </c>
      <c r="C328" s="347" t="str">
        <f>IF('Dépenses sur frais réels'!C328="","",'Dépenses sur frais réels'!C328)</f>
        <v/>
      </c>
      <c r="D328" s="347" t="str">
        <f>IF('Dépenses sur frais réels'!D328="","",'Dépenses sur frais réels'!D328)</f>
        <v/>
      </c>
      <c r="E328" s="347" t="str">
        <f>IF('Dépenses sur frais réels'!E328="","",'Dépenses sur frais réels'!E328)</f>
        <v/>
      </c>
      <c r="F328" s="347" t="str">
        <f>IF('Dépenses sur frais réels'!F328="","",'Dépenses sur frais réels'!F328)</f>
        <v/>
      </c>
      <c r="G328" s="348" t="str">
        <f>IF('Dépenses sur frais réels'!G328="","",'Dépenses sur frais réels'!G328)</f>
        <v/>
      </c>
      <c r="H328" s="348" t="str">
        <f>IF('Dépenses sur frais réels'!H328="","",'Dépenses sur frais réels'!H328)</f>
        <v/>
      </c>
      <c r="I328" s="349" t="str">
        <f>IF('Dépenses sur frais réels'!I328="","",'Dépenses sur frais réels'!I328)</f>
        <v/>
      </c>
      <c r="J328" s="290"/>
      <c r="K328" s="292" t="str">
        <f t="shared" ref="K328:K391" si="20">IF(J328="","",IF(J328="KO","",G328))</f>
        <v/>
      </c>
      <c r="L328" s="292" t="str">
        <f t="shared" ref="L328:L391" si="21">IF(J328="","",IF(J328="KO","",H328))</f>
        <v/>
      </c>
      <c r="M328" s="28"/>
      <c r="N328" s="139"/>
      <c r="O328" s="141"/>
      <c r="P328" s="356" t="str">
        <f>IF(F328="", "", IF(E328="Billets de train", "", IF(E328="", "", VLOOKUP(F328,Listes!$G$37:$H$39, 2, FALSE))))</f>
        <v/>
      </c>
      <c r="Q328" s="152" t="str">
        <f t="shared" ref="Q328:Q391" si="22">IF(M328="", "", MIN(M328,P328))</f>
        <v/>
      </c>
      <c r="R328" s="338" t="str">
        <f>IF(AND(OR(J328="KO",M328&lt;&gt;""),OR(J328="",K328="",L328="")),Listes!$A$74,IF(AND(M328="",J328&lt;&gt;""),Listes!$A$75,IF(AND(I328&lt;M328,O328=""),Listes!$A$76,IF(AND(L328&lt;K328,O328=""),Listes!$A$77,IF(AND(M328&lt;I328,N328=""),Listes!$A$78,IF(AND(S328="",OR(J328&lt;&gt;"",K328&lt;&gt;"",L328&lt;&gt;"")),Listes!$A$79,""))))))</f>
        <v/>
      </c>
      <c r="S328" s="44"/>
      <c r="T328" s="9">
        <f t="shared" ref="T328:T391" si="23">IF(AND(B328&lt;&gt;"",S328&lt;&gt;"Oui"),1,0)</f>
        <v>0</v>
      </c>
    </row>
    <row r="329" spans="1:20" ht="20.100000000000001" customHeight="1" x14ac:dyDescent="0.25">
      <c r="A329" s="133">
        <v>323</v>
      </c>
      <c r="B329" s="347" t="str">
        <f>IF('Dépenses sur frais réels'!B329="","",'Dépenses sur frais réels'!B329)</f>
        <v/>
      </c>
      <c r="C329" s="347" t="str">
        <f>IF('Dépenses sur frais réels'!C329="","",'Dépenses sur frais réels'!C329)</f>
        <v/>
      </c>
      <c r="D329" s="347" t="str">
        <f>IF('Dépenses sur frais réels'!D329="","",'Dépenses sur frais réels'!D329)</f>
        <v/>
      </c>
      <c r="E329" s="347" t="str">
        <f>IF('Dépenses sur frais réels'!E329="","",'Dépenses sur frais réels'!E329)</f>
        <v/>
      </c>
      <c r="F329" s="347" t="str">
        <f>IF('Dépenses sur frais réels'!F329="","",'Dépenses sur frais réels'!F329)</f>
        <v/>
      </c>
      <c r="G329" s="348" t="str">
        <f>IF('Dépenses sur frais réels'!G329="","",'Dépenses sur frais réels'!G329)</f>
        <v/>
      </c>
      <c r="H329" s="348" t="str">
        <f>IF('Dépenses sur frais réels'!H329="","",'Dépenses sur frais réels'!H329)</f>
        <v/>
      </c>
      <c r="I329" s="349" t="str">
        <f>IF('Dépenses sur frais réels'!I329="","",'Dépenses sur frais réels'!I329)</f>
        <v/>
      </c>
      <c r="J329" s="290"/>
      <c r="K329" s="292" t="str">
        <f t="shared" si="20"/>
        <v/>
      </c>
      <c r="L329" s="292" t="str">
        <f t="shared" si="21"/>
        <v/>
      </c>
      <c r="M329" s="28"/>
      <c r="N329" s="139"/>
      <c r="O329" s="141"/>
      <c r="P329" s="356" t="str">
        <f>IF(F329="", "", IF(E329="Billets de train", "", IF(E329="", "", VLOOKUP(F329,Listes!$G$37:$H$39, 2, FALSE))))</f>
        <v/>
      </c>
      <c r="Q329" s="152" t="str">
        <f t="shared" si="22"/>
        <v/>
      </c>
      <c r="R329" s="338" t="str">
        <f>IF(AND(OR(J329="KO",M329&lt;&gt;""),OR(J329="",K329="",L329="")),Listes!$A$74,IF(AND(M329="",J329&lt;&gt;""),Listes!$A$75,IF(AND(I329&lt;M329,O329=""),Listes!$A$76,IF(AND(L329&lt;K329,O329=""),Listes!$A$77,IF(AND(M329&lt;I329,N329=""),Listes!$A$78,IF(AND(S329="",OR(J329&lt;&gt;"",K329&lt;&gt;"",L329&lt;&gt;"")),Listes!$A$79,""))))))</f>
        <v/>
      </c>
      <c r="S329" s="44"/>
      <c r="T329" s="9">
        <f t="shared" si="23"/>
        <v>0</v>
      </c>
    </row>
    <row r="330" spans="1:20" ht="20.100000000000001" customHeight="1" x14ac:dyDescent="0.25">
      <c r="A330" s="133">
        <v>324</v>
      </c>
      <c r="B330" s="347" t="str">
        <f>IF('Dépenses sur frais réels'!B330="","",'Dépenses sur frais réels'!B330)</f>
        <v/>
      </c>
      <c r="C330" s="347" t="str">
        <f>IF('Dépenses sur frais réels'!C330="","",'Dépenses sur frais réels'!C330)</f>
        <v/>
      </c>
      <c r="D330" s="347" t="str">
        <f>IF('Dépenses sur frais réels'!D330="","",'Dépenses sur frais réels'!D330)</f>
        <v/>
      </c>
      <c r="E330" s="347" t="str">
        <f>IF('Dépenses sur frais réels'!E330="","",'Dépenses sur frais réels'!E330)</f>
        <v/>
      </c>
      <c r="F330" s="347" t="str">
        <f>IF('Dépenses sur frais réels'!F330="","",'Dépenses sur frais réels'!F330)</f>
        <v/>
      </c>
      <c r="G330" s="348" t="str">
        <f>IF('Dépenses sur frais réels'!G330="","",'Dépenses sur frais réels'!G330)</f>
        <v/>
      </c>
      <c r="H330" s="348" t="str">
        <f>IF('Dépenses sur frais réels'!H330="","",'Dépenses sur frais réels'!H330)</f>
        <v/>
      </c>
      <c r="I330" s="349" t="str">
        <f>IF('Dépenses sur frais réels'!I330="","",'Dépenses sur frais réels'!I330)</f>
        <v/>
      </c>
      <c r="J330" s="290"/>
      <c r="K330" s="292" t="str">
        <f t="shared" si="20"/>
        <v/>
      </c>
      <c r="L330" s="292" t="str">
        <f t="shared" si="21"/>
        <v/>
      </c>
      <c r="M330" s="28"/>
      <c r="N330" s="139"/>
      <c r="O330" s="141"/>
      <c r="P330" s="356" t="str">
        <f>IF(F330="", "", IF(E330="Billets de train", "", IF(E330="", "", VLOOKUP(F330,Listes!$G$37:$H$39, 2, FALSE))))</f>
        <v/>
      </c>
      <c r="Q330" s="152" t="str">
        <f t="shared" si="22"/>
        <v/>
      </c>
      <c r="R330" s="338" t="str">
        <f>IF(AND(OR(J330="KO",M330&lt;&gt;""),OR(J330="",K330="",L330="")),Listes!$A$74,IF(AND(M330="",J330&lt;&gt;""),Listes!$A$75,IF(AND(I330&lt;M330,O330=""),Listes!$A$76,IF(AND(L330&lt;K330,O330=""),Listes!$A$77,IF(AND(M330&lt;I330,N330=""),Listes!$A$78,IF(AND(S330="",OR(J330&lt;&gt;"",K330&lt;&gt;"",L330&lt;&gt;"")),Listes!$A$79,""))))))</f>
        <v/>
      </c>
      <c r="S330" s="44"/>
      <c r="T330" s="9">
        <f t="shared" si="23"/>
        <v>0</v>
      </c>
    </row>
    <row r="331" spans="1:20" ht="20.100000000000001" customHeight="1" x14ac:dyDescent="0.25">
      <c r="A331" s="133">
        <v>325</v>
      </c>
      <c r="B331" s="347" t="str">
        <f>IF('Dépenses sur frais réels'!B331="","",'Dépenses sur frais réels'!B331)</f>
        <v/>
      </c>
      <c r="C331" s="347" t="str">
        <f>IF('Dépenses sur frais réels'!C331="","",'Dépenses sur frais réels'!C331)</f>
        <v/>
      </c>
      <c r="D331" s="347" t="str">
        <f>IF('Dépenses sur frais réels'!D331="","",'Dépenses sur frais réels'!D331)</f>
        <v/>
      </c>
      <c r="E331" s="347" t="str">
        <f>IF('Dépenses sur frais réels'!E331="","",'Dépenses sur frais réels'!E331)</f>
        <v/>
      </c>
      <c r="F331" s="347" t="str">
        <f>IF('Dépenses sur frais réels'!F331="","",'Dépenses sur frais réels'!F331)</f>
        <v/>
      </c>
      <c r="G331" s="348" t="str">
        <f>IF('Dépenses sur frais réels'!G331="","",'Dépenses sur frais réels'!G331)</f>
        <v/>
      </c>
      <c r="H331" s="348" t="str">
        <f>IF('Dépenses sur frais réels'!H331="","",'Dépenses sur frais réels'!H331)</f>
        <v/>
      </c>
      <c r="I331" s="349" t="str">
        <f>IF('Dépenses sur frais réels'!I331="","",'Dépenses sur frais réels'!I331)</f>
        <v/>
      </c>
      <c r="J331" s="290"/>
      <c r="K331" s="292" t="str">
        <f t="shared" si="20"/>
        <v/>
      </c>
      <c r="L331" s="292" t="str">
        <f t="shared" si="21"/>
        <v/>
      </c>
      <c r="M331" s="28"/>
      <c r="N331" s="139"/>
      <c r="O331" s="141"/>
      <c r="P331" s="356" t="str">
        <f>IF(F331="", "", IF(E331="Billets de train", "", IF(E331="", "", VLOOKUP(F331,Listes!$G$37:$H$39, 2, FALSE))))</f>
        <v/>
      </c>
      <c r="Q331" s="152" t="str">
        <f t="shared" si="22"/>
        <v/>
      </c>
      <c r="R331" s="338" t="str">
        <f>IF(AND(OR(J331="KO",M331&lt;&gt;""),OR(J331="",K331="",L331="")),Listes!$A$74,IF(AND(M331="",J331&lt;&gt;""),Listes!$A$75,IF(AND(I331&lt;M331,O331=""),Listes!$A$76,IF(AND(L331&lt;K331,O331=""),Listes!$A$77,IF(AND(M331&lt;I331,N331=""),Listes!$A$78,IF(AND(S331="",OR(J331&lt;&gt;"",K331&lt;&gt;"",L331&lt;&gt;"")),Listes!$A$79,""))))))</f>
        <v/>
      </c>
      <c r="S331" s="44"/>
      <c r="T331" s="9">
        <f t="shared" si="23"/>
        <v>0</v>
      </c>
    </row>
    <row r="332" spans="1:20" ht="20.100000000000001" customHeight="1" x14ac:dyDescent="0.25">
      <c r="A332" s="133">
        <v>326</v>
      </c>
      <c r="B332" s="347" t="str">
        <f>IF('Dépenses sur frais réels'!B332="","",'Dépenses sur frais réels'!B332)</f>
        <v/>
      </c>
      <c r="C332" s="347" t="str">
        <f>IF('Dépenses sur frais réels'!C332="","",'Dépenses sur frais réels'!C332)</f>
        <v/>
      </c>
      <c r="D332" s="347" t="str">
        <f>IF('Dépenses sur frais réels'!D332="","",'Dépenses sur frais réels'!D332)</f>
        <v/>
      </c>
      <c r="E332" s="347" t="str">
        <f>IF('Dépenses sur frais réels'!E332="","",'Dépenses sur frais réels'!E332)</f>
        <v/>
      </c>
      <c r="F332" s="347" t="str">
        <f>IF('Dépenses sur frais réels'!F332="","",'Dépenses sur frais réels'!F332)</f>
        <v/>
      </c>
      <c r="G332" s="348" t="str">
        <f>IF('Dépenses sur frais réels'!G332="","",'Dépenses sur frais réels'!G332)</f>
        <v/>
      </c>
      <c r="H332" s="348" t="str">
        <f>IF('Dépenses sur frais réels'!H332="","",'Dépenses sur frais réels'!H332)</f>
        <v/>
      </c>
      <c r="I332" s="349" t="str">
        <f>IF('Dépenses sur frais réels'!I332="","",'Dépenses sur frais réels'!I332)</f>
        <v/>
      </c>
      <c r="J332" s="290"/>
      <c r="K332" s="292" t="str">
        <f t="shared" si="20"/>
        <v/>
      </c>
      <c r="L332" s="292" t="str">
        <f t="shared" si="21"/>
        <v/>
      </c>
      <c r="M332" s="28"/>
      <c r="N332" s="139"/>
      <c r="O332" s="141"/>
      <c r="P332" s="356" t="str">
        <f>IF(F332="", "", IF(E332="Billets de train", "", IF(E332="", "", VLOOKUP(F332,Listes!$G$37:$H$39, 2, FALSE))))</f>
        <v/>
      </c>
      <c r="Q332" s="152" t="str">
        <f t="shared" si="22"/>
        <v/>
      </c>
      <c r="R332" s="338" t="str">
        <f>IF(AND(OR(J332="KO",M332&lt;&gt;""),OR(J332="",K332="",L332="")),Listes!$A$74,IF(AND(M332="",J332&lt;&gt;""),Listes!$A$75,IF(AND(I332&lt;M332,O332=""),Listes!$A$76,IF(AND(L332&lt;K332,O332=""),Listes!$A$77,IF(AND(M332&lt;I332,N332=""),Listes!$A$78,IF(AND(S332="",OR(J332&lt;&gt;"",K332&lt;&gt;"",L332&lt;&gt;"")),Listes!$A$79,""))))))</f>
        <v/>
      </c>
      <c r="S332" s="44"/>
      <c r="T332" s="9">
        <f t="shared" si="23"/>
        <v>0</v>
      </c>
    </row>
    <row r="333" spans="1:20" ht="20.100000000000001" customHeight="1" x14ac:dyDescent="0.25">
      <c r="A333" s="133">
        <v>327</v>
      </c>
      <c r="B333" s="347" t="str">
        <f>IF('Dépenses sur frais réels'!B333="","",'Dépenses sur frais réels'!B333)</f>
        <v/>
      </c>
      <c r="C333" s="347" t="str">
        <f>IF('Dépenses sur frais réels'!C333="","",'Dépenses sur frais réels'!C333)</f>
        <v/>
      </c>
      <c r="D333" s="347" t="str">
        <f>IF('Dépenses sur frais réels'!D333="","",'Dépenses sur frais réels'!D333)</f>
        <v/>
      </c>
      <c r="E333" s="347" t="str">
        <f>IF('Dépenses sur frais réels'!E333="","",'Dépenses sur frais réels'!E333)</f>
        <v/>
      </c>
      <c r="F333" s="347" t="str">
        <f>IF('Dépenses sur frais réels'!F333="","",'Dépenses sur frais réels'!F333)</f>
        <v/>
      </c>
      <c r="G333" s="348" t="str">
        <f>IF('Dépenses sur frais réels'!G333="","",'Dépenses sur frais réels'!G333)</f>
        <v/>
      </c>
      <c r="H333" s="348" t="str">
        <f>IF('Dépenses sur frais réels'!H333="","",'Dépenses sur frais réels'!H333)</f>
        <v/>
      </c>
      <c r="I333" s="349" t="str">
        <f>IF('Dépenses sur frais réels'!I333="","",'Dépenses sur frais réels'!I333)</f>
        <v/>
      </c>
      <c r="J333" s="290"/>
      <c r="K333" s="292" t="str">
        <f t="shared" si="20"/>
        <v/>
      </c>
      <c r="L333" s="292" t="str">
        <f t="shared" si="21"/>
        <v/>
      </c>
      <c r="M333" s="28"/>
      <c r="N333" s="139"/>
      <c r="O333" s="141"/>
      <c r="P333" s="356" t="str">
        <f>IF(F333="", "", IF(E333="Billets de train", "", IF(E333="", "", VLOOKUP(F333,Listes!$G$37:$H$39, 2, FALSE))))</f>
        <v/>
      </c>
      <c r="Q333" s="152" t="str">
        <f t="shared" si="22"/>
        <v/>
      </c>
      <c r="R333" s="338" t="str">
        <f>IF(AND(OR(J333="KO",M333&lt;&gt;""),OR(J333="",K333="",L333="")),Listes!$A$74,IF(AND(M333="",J333&lt;&gt;""),Listes!$A$75,IF(AND(I333&lt;M333,O333=""),Listes!$A$76,IF(AND(L333&lt;K333,O333=""),Listes!$A$77,IF(AND(M333&lt;I333,N333=""),Listes!$A$78,IF(AND(S333="",OR(J333&lt;&gt;"",K333&lt;&gt;"",L333&lt;&gt;"")),Listes!$A$79,""))))))</f>
        <v/>
      </c>
      <c r="S333" s="44"/>
      <c r="T333" s="9">
        <f t="shared" si="23"/>
        <v>0</v>
      </c>
    </row>
    <row r="334" spans="1:20" ht="20.100000000000001" customHeight="1" x14ac:dyDescent="0.25">
      <c r="A334" s="133">
        <v>328</v>
      </c>
      <c r="B334" s="347" t="str">
        <f>IF('Dépenses sur frais réels'!B334="","",'Dépenses sur frais réels'!B334)</f>
        <v/>
      </c>
      <c r="C334" s="347" t="str">
        <f>IF('Dépenses sur frais réels'!C334="","",'Dépenses sur frais réels'!C334)</f>
        <v/>
      </c>
      <c r="D334" s="347" t="str">
        <f>IF('Dépenses sur frais réels'!D334="","",'Dépenses sur frais réels'!D334)</f>
        <v/>
      </c>
      <c r="E334" s="347" t="str">
        <f>IF('Dépenses sur frais réels'!E334="","",'Dépenses sur frais réels'!E334)</f>
        <v/>
      </c>
      <c r="F334" s="347" t="str">
        <f>IF('Dépenses sur frais réels'!F334="","",'Dépenses sur frais réels'!F334)</f>
        <v/>
      </c>
      <c r="G334" s="348" t="str">
        <f>IF('Dépenses sur frais réels'!G334="","",'Dépenses sur frais réels'!G334)</f>
        <v/>
      </c>
      <c r="H334" s="348" t="str">
        <f>IF('Dépenses sur frais réels'!H334="","",'Dépenses sur frais réels'!H334)</f>
        <v/>
      </c>
      <c r="I334" s="349" t="str">
        <f>IF('Dépenses sur frais réels'!I334="","",'Dépenses sur frais réels'!I334)</f>
        <v/>
      </c>
      <c r="J334" s="290"/>
      <c r="K334" s="292" t="str">
        <f t="shared" si="20"/>
        <v/>
      </c>
      <c r="L334" s="292" t="str">
        <f t="shared" si="21"/>
        <v/>
      </c>
      <c r="M334" s="28"/>
      <c r="N334" s="139"/>
      <c r="O334" s="141"/>
      <c r="P334" s="356" t="str">
        <f>IF(F334="", "", IF(E334="Billets de train", "", IF(E334="", "", VLOOKUP(F334,Listes!$G$37:$H$39, 2, FALSE))))</f>
        <v/>
      </c>
      <c r="Q334" s="152" t="str">
        <f t="shared" si="22"/>
        <v/>
      </c>
      <c r="R334" s="338" t="str">
        <f>IF(AND(OR(J334="KO",M334&lt;&gt;""),OR(J334="",K334="",L334="")),Listes!$A$74,IF(AND(M334="",J334&lt;&gt;""),Listes!$A$75,IF(AND(I334&lt;M334,O334=""),Listes!$A$76,IF(AND(L334&lt;K334,O334=""),Listes!$A$77,IF(AND(M334&lt;I334,N334=""),Listes!$A$78,IF(AND(S334="",OR(J334&lt;&gt;"",K334&lt;&gt;"",L334&lt;&gt;"")),Listes!$A$79,""))))))</f>
        <v/>
      </c>
      <c r="S334" s="44"/>
      <c r="T334" s="9">
        <f t="shared" si="23"/>
        <v>0</v>
      </c>
    </row>
    <row r="335" spans="1:20" ht="20.100000000000001" customHeight="1" x14ac:dyDescent="0.25">
      <c r="A335" s="133">
        <v>329</v>
      </c>
      <c r="B335" s="347" t="str">
        <f>IF('Dépenses sur frais réels'!B335="","",'Dépenses sur frais réels'!B335)</f>
        <v/>
      </c>
      <c r="C335" s="347" t="str">
        <f>IF('Dépenses sur frais réels'!C335="","",'Dépenses sur frais réels'!C335)</f>
        <v/>
      </c>
      <c r="D335" s="347" t="str">
        <f>IF('Dépenses sur frais réels'!D335="","",'Dépenses sur frais réels'!D335)</f>
        <v/>
      </c>
      <c r="E335" s="347" t="str">
        <f>IF('Dépenses sur frais réels'!E335="","",'Dépenses sur frais réels'!E335)</f>
        <v/>
      </c>
      <c r="F335" s="347" t="str">
        <f>IF('Dépenses sur frais réels'!F335="","",'Dépenses sur frais réels'!F335)</f>
        <v/>
      </c>
      <c r="G335" s="348" t="str">
        <f>IF('Dépenses sur frais réels'!G335="","",'Dépenses sur frais réels'!G335)</f>
        <v/>
      </c>
      <c r="H335" s="348" t="str">
        <f>IF('Dépenses sur frais réels'!H335="","",'Dépenses sur frais réels'!H335)</f>
        <v/>
      </c>
      <c r="I335" s="349" t="str">
        <f>IF('Dépenses sur frais réels'!I335="","",'Dépenses sur frais réels'!I335)</f>
        <v/>
      </c>
      <c r="J335" s="290"/>
      <c r="K335" s="292" t="str">
        <f t="shared" si="20"/>
        <v/>
      </c>
      <c r="L335" s="292" t="str">
        <f t="shared" si="21"/>
        <v/>
      </c>
      <c r="M335" s="28"/>
      <c r="N335" s="139"/>
      <c r="O335" s="141"/>
      <c r="P335" s="356" t="str">
        <f>IF(F335="", "", IF(E335="Billets de train", "", IF(E335="", "", VLOOKUP(F335,Listes!$G$37:$H$39, 2, FALSE))))</f>
        <v/>
      </c>
      <c r="Q335" s="152" t="str">
        <f t="shared" si="22"/>
        <v/>
      </c>
      <c r="R335" s="338" t="str">
        <f>IF(AND(OR(J335="KO",M335&lt;&gt;""),OR(J335="",K335="",L335="")),Listes!$A$74,IF(AND(M335="",J335&lt;&gt;""),Listes!$A$75,IF(AND(I335&lt;M335,O335=""),Listes!$A$76,IF(AND(L335&lt;K335,O335=""),Listes!$A$77,IF(AND(M335&lt;I335,N335=""),Listes!$A$78,IF(AND(S335="",OR(J335&lt;&gt;"",K335&lt;&gt;"",L335&lt;&gt;"")),Listes!$A$79,""))))))</f>
        <v/>
      </c>
      <c r="S335" s="44"/>
      <c r="T335" s="9">
        <f t="shared" si="23"/>
        <v>0</v>
      </c>
    </row>
    <row r="336" spans="1:20" ht="20.100000000000001" customHeight="1" x14ac:dyDescent="0.25">
      <c r="A336" s="133">
        <v>330</v>
      </c>
      <c r="B336" s="347" t="str">
        <f>IF('Dépenses sur frais réels'!B336="","",'Dépenses sur frais réels'!B336)</f>
        <v/>
      </c>
      <c r="C336" s="347" t="str">
        <f>IF('Dépenses sur frais réels'!C336="","",'Dépenses sur frais réels'!C336)</f>
        <v/>
      </c>
      <c r="D336" s="347" t="str">
        <f>IF('Dépenses sur frais réels'!D336="","",'Dépenses sur frais réels'!D336)</f>
        <v/>
      </c>
      <c r="E336" s="347" t="str">
        <f>IF('Dépenses sur frais réels'!E336="","",'Dépenses sur frais réels'!E336)</f>
        <v/>
      </c>
      <c r="F336" s="347" t="str">
        <f>IF('Dépenses sur frais réels'!F336="","",'Dépenses sur frais réels'!F336)</f>
        <v/>
      </c>
      <c r="G336" s="348" t="str">
        <f>IF('Dépenses sur frais réels'!G336="","",'Dépenses sur frais réels'!G336)</f>
        <v/>
      </c>
      <c r="H336" s="348" t="str">
        <f>IF('Dépenses sur frais réels'!H336="","",'Dépenses sur frais réels'!H336)</f>
        <v/>
      </c>
      <c r="I336" s="349" t="str">
        <f>IF('Dépenses sur frais réels'!I336="","",'Dépenses sur frais réels'!I336)</f>
        <v/>
      </c>
      <c r="J336" s="290"/>
      <c r="K336" s="292" t="str">
        <f t="shared" si="20"/>
        <v/>
      </c>
      <c r="L336" s="292" t="str">
        <f t="shared" si="21"/>
        <v/>
      </c>
      <c r="M336" s="28"/>
      <c r="N336" s="139"/>
      <c r="O336" s="141"/>
      <c r="P336" s="356" t="str">
        <f>IF(F336="", "", IF(E336="Billets de train", "", IF(E336="", "", VLOOKUP(F336,Listes!$G$37:$H$39, 2, FALSE))))</f>
        <v/>
      </c>
      <c r="Q336" s="152" t="str">
        <f t="shared" si="22"/>
        <v/>
      </c>
      <c r="R336" s="338" t="str">
        <f>IF(AND(OR(J336="KO",M336&lt;&gt;""),OR(J336="",K336="",L336="")),Listes!$A$74,IF(AND(M336="",J336&lt;&gt;""),Listes!$A$75,IF(AND(I336&lt;M336,O336=""),Listes!$A$76,IF(AND(L336&lt;K336,O336=""),Listes!$A$77,IF(AND(M336&lt;I336,N336=""),Listes!$A$78,IF(AND(S336="",OR(J336&lt;&gt;"",K336&lt;&gt;"",L336&lt;&gt;"")),Listes!$A$79,""))))))</f>
        <v/>
      </c>
      <c r="S336" s="44"/>
      <c r="T336" s="9">
        <f t="shared" si="23"/>
        <v>0</v>
      </c>
    </row>
    <row r="337" spans="1:20" ht="20.100000000000001" customHeight="1" x14ac:dyDescent="0.25">
      <c r="A337" s="133">
        <v>331</v>
      </c>
      <c r="B337" s="347" t="str">
        <f>IF('Dépenses sur frais réels'!B337="","",'Dépenses sur frais réels'!B337)</f>
        <v/>
      </c>
      <c r="C337" s="347" t="str">
        <f>IF('Dépenses sur frais réels'!C337="","",'Dépenses sur frais réels'!C337)</f>
        <v/>
      </c>
      <c r="D337" s="347" t="str">
        <f>IF('Dépenses sur frais réels'!D337="","",'Dépenses sur frais réels'!D337)</f>
        <v/>
      </c>
      <c r="E337" s="347" t="str">
        <f>IF('Dépenses sur frais réels'!E337="","",'Dépenses sur frais réels'!E337)</f>
        <v/>
      </c>
      <c r="F337" s="347" t="str">
        <f>IF('Dépenses sur frais réels'!F337="","",'Dépenses sur frais réels'!F337)</f>
        <v/>
      </c>
      <c r="G337" s="348" t="str">
        <f>IF('Dépenses sur frais réels'!G337="","",'Dépenses sur frais réels'!G337)</f>
        <v/>
      </c>
      <c r="H337" s="348" t="str">
        <f>IF('Dépenses sur frais réels'!H337="","",'Dépenses sur frais réels'!H337)</f>
        <v/>
      </c>
      <c r="I337" s="349" t="str">
        <f>IF('Dépenses sur frais réels'!I337="","",'Dépenses sur frais réels'!I337)</f>
        <v/>
      </c>
      <c r="J337" s="290"/>
      <c r="K337" s="292" t="str">
        <f t="shared" si="20"/>
        <v/>
      </c>
      <c r="L337" s="292" t="str">
        <f t="shared" si="21"/>
        <v/>
      </c>
      <c r="M337" s="28"/>
      <c r="N337" s="139"/>
      <c r="O337" s="141"/>
      <c r="P337" s="356" t="str">
        <f>IF(F337="", "", IF(E337="Billets de train", "", IF(E337="", "", VLOOKUP(F337,Listes!$G$37:$H$39, 2, FALSE))))</f>
        <v/>
      </c>
      <c r="Q337" s="152" t="str">
        <f t="shared" si="22"/>
        <v/>
      </c>
      <c r="R337" s="338" t="str">
        <f>IF(AND(OR(J337="KO",M337&lt;&gt;""),OR(J337="",K337="",L337="")),Listes!$A$74,IF(AND(M337="",J337&lt;&gt;""),Listes!$A$75,IF(AND(I337&lt;M337,O337=""),Listes!$A$76,IF(AND(L337&lt;K337,O337=""),Listes!$A$77,IF(AND(M337&lt;I337,N337=""),Listes!$A$78,IF(AND(S337="",OR(J337&lt;&gt;"",K337&lt;&gt;"",L337&lt;&gt;"")),Listes!$A$79,""))))))</f>
        <v/>
      </c>
      <c r="S337" s="44"/>
      <c r="T337" s="9">
        <f t="shared" si="23"/>
        <v>0</v>
      </c>
    </row>
    <row r="338" spans="1:20" ht="20.100000000000001" customHeight="1" x14ac:dyDescent="0.25">
      <c r="A338" s="133">
        <v>332</v>
      </c>
      <c r="B338" s="347" t="str">
        <f>IF('Dépenses sur frais réels'!B338="","",'Dépenses sur frais réels'!B338)</f>
        <v/>
      </c>
      <c r="C338" s="347" t="str">
        <f>IF('Dépenses sur frais réels'!C338="","",'Dépenses sur frais réels'!C338)</f>
        <v/>
      </c>
      <c r="D338" s="347" t="str">
        <f>IF('Dépenses sur frais réels'!D338="","",'Dépenses sur frais réels'!D338)</f>
        <v/>
      </c>
      <c r="E338" s="347" t="str">
        <f>IF('Dépenses sur frais réels'!E338="","",'Dépenses sur frais réels'!E338)</f>
        <v/>
      </c>
      <c r="F338" s="347" t="str">
        <f>IF('Dépenses sur frais réels'!F338="","",'Dépenses sur frais réels'!F338)</f>
        <v/>
      </c>
      <c r="G338" s="348" t="str">
        <f>IF('Dépenses sur frais réels'!G338="","",'Dépenses sur frais réels'!G338)</f>
        <v/>
      </c>
      <c r="H338" s="348" t="str">
        <f>IF('Dépenses sur frais réels'!H338="","",'Dépenses sur frais réels'!H338)</f>
        <v/>
      </c>
      <c r="I338" s="349" t="str">
        <f>IF('Dépenses sur frais réels'!I338="","",'Dépenses sur frais réels'!I338)</f>
        <v/>
      </c>
      <c r="J338" s="290"/>
      <c r="K338" s="292" t="str">
        <f t="shared" si="20"/>
        <v/>
      </c>
      <c r="L338" s="292" t="str">
        <f t="shared" si="21"/>
        <v/>
      </c>
      <c r="M338" s="28"/>
      <c r="N338" s="139"/>
      <c r="O338" s="141"/>
      <c r="P338" s="356" t="str">
        <f>IF(F338="", "", IF(E338="Billets de train", "", IF(E338="", "", VLOOKUP(F338,Listes!$G$37:$H$39, 2, FALSE))))</f>
        <v/>
      </c>
      <c r="Q338" s="152" t="str">
        <f t="shared" si="22"/>
        <v/>
      </c>
      <c r="R338" s="338" t="str">
        <f>IF(AND(OR(J338="KO",M338&lt;&gt;""),OR(J338="",K338="",L338="")),Listes!$A$74,IF(AND(M338="",J338&lt;&gt;""),Listes!$A$75,IF(AND(I338&lt;M338,O338=""),Listes!$A$76,IF(AND(L338&lt;K338,O338=""),Listes!$A$77,IF(AND(M338&lt;I338,N338=""),Listes!$A$78,IF(AND(S338="",OR(J338&lt;&gt;"",K338&lt;&gt;"",L338&lt;&gt;"")),Listes!$A$79,""))))))</f>
        <v/>
      </c>
      <c r="S338" s="44"/>
      <c r="T338" s="9">
        <f t="shared" si="23"/>
        <v>0</v>
      </c>
    </row>
    <row r="339" spans="1:20" ht="20.100000000000001" customHeight="1" x14ac:dyDescent="0.25">
      <c r="A339" s="133">
        <v>333</v>
      </c>
      <c r="B339" s="347" t="str">
        <f>IF('Dépenses sur frais réels'!B339="","",'Dépenses sur frais réels'!B339)</f>
        <v/>
      </c>
      <c r="C339" s="347" t="str">
        <f>IF('Dépenses sur frais réels'!C339="","",'Dépenses sur frais réels'!C339)</f>
        <v/>
      </c>
      <c r="D339" s="347" t="str">
        <f>IF('Dépenses sur frais réels'!D339="","",'Dépenses sur frais réels'!D339)</f>
        <v/>
      </c>
      <c r="E339" s="347" t="str">
        <f>IF('Dépenses sur frais réels'!E339="","",'Dépenses sur frais réels'!E339)</f>
        <v/>
      </c>
      <c r="F339" s="347" t="str">
        <f>IF('Dépenses sur frais réels'!F339="","",'Dépenses sur frais réels'!F339)</f>
        <v/>
      </c>
      <c r="G339" s="348" t="str">
        <f>IF('Dépenses sur frais réels'!G339="","",'Dépenses sur frais réels'!G339)</f>
        <v/>
      </c>
      <c r="H339" s="348" t="str">
        <f>IF('Dépenses sur frais réels'!H339="","",'Dépenses sur frais réels'!H339)</f>
        <v/>
      </c>
      <c r="I339" s="349" t="str">
        <f>IF('Dépenses sur frais réels'!I339="","",'Dépenses sur frais réels'!I339)</f>
        <v/>
      </c>
      <c r="J339" s="290"/>
      <c r="K339" s="292" t="str">
        <f t="shared" si="20"/>
        <v/>
      </c>
      <c r="L339" s="292" t="str">
        <f t="shared" si="21"/>
        <v/>
      </c>
      <c r="M339" s="28"/>
      <c r="N339" s="139"/>
      <c r="O339" s="141"/>
      <c r="P339" s="356" t="str">
        <f>IF(F339="", "", IF(E339="Billets de train", "", IF(E339="", "", VLOOKUP(F339,Listes!$G$37:$H$39, 2, FALSE))))</f>
        <v/>
      </c>
      <c r="Q339" s="152" t="str">
        <f t="shared" si="22"/>
        <v/>
      </c>
      <c r="R339" s="338" t="str">
        <f>IF(AND(OR(J339="KO",M339&lt;&gt;""),OR(J339="",K339="",L339="")),Listes!$A$74,IF(AND(M339="",J339&lt;&gt;""),Listes!$A$75,IF(AND(I339&lt;M339,O339=""),Listes!$A$76,IF(AND(L339&lt;K339,O339=""),Listes!$A$77,IF(AND(M339&lt;I339,N339=""),Listes!$A$78,IF(AND(S339="",OR(J339&lt;&gt;"",K339&lt;&gt;"",L339&lt;&gt;"")),Listes!$A$79,""))))))</f>
        <v/>
      </c>
      <c r="S339" s="44"/>
      <c r="T339" s="9">
        <f t="shared" si="23"/>
        <v>0</v>
      </c>
    </row>
    <row r="340" spans="1:20" ht="20.100000000000001" customHeight="1" x14ac:dyDescent="0.25">
      <c r="A340" s="133">
        <v>334</v>
      </c>
      <c r="B340" s="347" t="str">
        <f>IF('Dépenses sur frais réels'!B340="","",'Dépenses sur frais réels'!B340)</f>
        <v/>
      </c>
      <c r="C340" s="347" t="str">
        <f>IF('Dépenses sur frais réels'!C340="","",'Dépenses sur frais réels'!C340)</f>
        <v/>
      </c>
      <c r="D340" s="347" t="str">
        <f>IF('Dépenses sur frais réels'!D340="","",'Dépenses sur frais réels'!D340)</f>
        <v/>
      </c>
      <c r="E340" s="347" t="str">
        <f>IF('Dépenses sur frais réels'!E340="","",'Dépenses sur frais réels'!E340)</f>
        <v/>
      </c>
      <c r="F340" s="347" t="str">
        <f>IF('Dépenses sur frais réels'!F340="","",'Dépenses sur frais réels'!F340)</f>
        <v/>
      </c>
      <c r="G340" s="348" t="str">
        <f>IF('Dépenses sur frais réels'!G340="","",'Dépenses sur frais réels'!G340)</f>
        <v/>
      </c>
      <c r="H340" s="348" t="str">
        <f>IF('Dépenses sur frais réels'!H340="","",'Dépenses sur frais réels'!H340)</f>
        <v/>
      </c>
      <c r="I340" s="349" t="str">
        <f>IF('Dépenses sur frais réels'!I340="","",'Dépenses sur frais réels'!I340)</f>
        <v/>
      </c>
      <c r="J340" s="290"/>
      <c r="K340" s="292" t="str">
        <f t="shared" si="20"/>
        <v/>
      </c>
      <c r="L340" s="292" t="str">
        <f t="shared" si="21"/>
        <v/>
      </c>
      <c r="M340" s="28"/>
      <c r="N340" s="139"/>
      <c r="O340" s="141"/>
      <c r="P340" s="356" t="str">
        <f>IF(F340="", "", IF(E340="Billets de train", "", IF(E340="", "", VLOOKUP(F340,Listes!$G$37:$H$39, 2, FALSE))))</f>
        <v/>
      </c>
      <c r="Q340" s="152" t="str">
        <f t="shared" si="22"/>
        <v/>
      </c>
      <c r="R340" s="338" t="str">
        <f>IF(AND(OR(J340="KO",M340&lt;&gt;""),OR(J340="",K340="",L340="")),Listes!$A$74,IF(AND(M340="",J340&lt;&gt;""),Listes!$A$75,IF(AND(I340&lt;M340,O340=""),Listes!$A$76,IF(AND(L340&lt;K340,O340=""),Listes!$A$77,IF(AND(M340&lt;I340,N340=""),Listes!$A$78,IF(AND(S340="",OR(J340&lt;&gt;"",K340&lt;&gt;"",L340&lt;&gt;"")),Listes!$A$79,""))))))</f>
        <v/>
      </c>
      <c r="S340" s="44"/>
      <c r="T340" s="9">
        <f t="shared" si="23"/>
        <v>0</v>
      </c>
    </row>
    <row r="341" spans="1:20" ht="20.100000000000001" customHeight="1" x14ac:dyDescent="0.25">
      <c r="A341" s="133">
        <v>335</v>
      </c>
      <c r="B341" s="347" t="str">
        <f>IF('Dépenses sur frais réels'!B341="","",'Dépenses sur frais réels'!B341)</f>
        <v/>
      </c>
      <c r="C341" s="347" t="str">
        <f>IF('Dépenses sur frais réels'!C341="","",'Dépenses sur frais réels'!C341)</f>
        <v/>
      </c>
      <c r="D341" s="347" t="str">
        <f>IF('Dépenses sur frais réels'!D341="","",'Dépenses sur frais réels'!D341)</f>
        <v/>
      </c>
      <c r="E341" s="347" t="str">
        <f>IF('Dépenses sur frais réels'!E341="","",'Dépenses sur frais réels'!E341)</f>
        <v/>
      </c>
      <c r="F341" s="347" t="str">
        <f>IF('Dépenses sur frais réels'!F341="","",'Dépenses sur frais réels'!F341)</f>
        <v/>
      </c>
      <c r="G341" s="348" t="str">
        <f>IF('Dépenses sur frais réels'!G341="","",'Dépenses sur frais réels'!G341)</f>
        <v/>
      </c>
      <c r="H341" s="348" t="str">
        <f>IF('Dépenses sur frais réels'!H341="","",'Dépenses sur frais réels'!H341)</f>
        <v/>
      </c>
      <c r="I341" s="349" t="str">
        <f>IF('Dépenses sur frais réels'!I341="","",'Dépenses sur frais réels'!I341)</f>
        <v/>
      </c>
      <c r="J341" s="290"/>
      <c r="K341" s="292" t="str">
        <f t="shared" si="20"/>
        <v/>
      </c>
      <c r="L341" s="292" t="str">
        <f t="shared" si="21"/>
        <v/>
      </c>
      <c r="M341" s="28"/>
      <c r="N341" s="139"/>
      <c r="O341" s="141"/>
      <c r="P341" s="356" t="str">
        <f>IF(F341="", "", IF(E341="Billets de train", "", IF(E341="", "", VLOOKUP(F341,Listes!$G$37:$H$39, 2, FALSE))))</f>
        <v/>
      </c>
      <c r="Q341" s="152" t="str">
        <f t="shared" si="22"/>
        <v/>
      </c>
      <c r="R341" s="338" t="str">
        <f>IF(AND(OR(J341="KO",M341&lt;&gt;""),OR(J341="",K341="",L341="")),Listes!$A$74,IF(AND(M341="",J341&lt;&gt;""),Listes!$A$75,IF(AND(I341&lt;M341,O341=""),Listes!$A$76,IF(AND(L341&lt;K341,O341=""),Listes!$A$77,IF(AND(M341&lt;I341,N341=""),Listes!$A$78,IF(AND(S341="",OR(J341&lt;&gt;"",K341&lt;&gt;"",L341&lt;&gt;"")),Listes!$A$79,""))))))</f>
        <v/>
      </c>
      <c r="S341" s="44"/>
      <c r="T341" s="9">
        <f t="shared" si="23"/>
        <v>0</v>
      </c>
    </row>
    <row r="342" spans="1:20" ht="20.100000000000001" customHeight="1" x14ac:dyDescent="0.25">
      <c r="A342" s="133">
        <v>336</v>
      </c>
      <c r="B342" s="347" t="str">
        <f>IF('Dépenses sur frais réels'!B342="","",'Dépenses sur frais réels'!B342)</f>
        <v/>
      </c>
      <c r="C342" s="347" t="str">
        <f>IF('Dépenses sur frais réels'!C342="","",'Dépenses sur frais réels'!C342)</f>
        <v/>
      </c>
      <c r="D342" s="347" t="str">
        <f>IF('Dépenses sur frais réels'!D342="","",'Dépenses sur frais réels'!D342)</f>
        <v/>
      </c>
      <c r="E342" s="347" t="str">
        <f>IF('Dépenses sur frais réels'!E342="","",'Dépenses sur frais réels'!E342)</f>
        <v/>
      </c>
      <c r="F342" s="347" t="str">
        <f>IF('Dépenses sur frais réels'!F342="","",'Dépenses sur frais réels'!F342)</f>
        <v/>
      </c>
      <c r="G342" s="348" t="str">
        <f>IF('Dépenses sur frais réels'!G342="","",'Dépenses sur frais réels'!G342)</f>
        <v/>
      </c>
      <c r="H342" s="348" t="str">
        <f>IF('Dépenses sur frais réels'!H342="","",'Dépenses sur frais réels'!H342)</f>
        <v/>
      </c>
      <c r="I342" s="349" t="str">
        <f>IF('Dépenses sur frais réels'!I342="","",'Dépenses sur frais réels'!I342)</f>
        <v/>
      </c>
      <c r="J342" s="290"/>
      <c r="K342" s="292" t="str">
        <f t="shared" si="20"/>
        <v/>
      </c>
      <c r="L342" s="292" t="str">
        <f t="shared" si="21"/>
        <v/>
      </c>
      <c r="M342" s="28"/>
      <c r="N342" s="139"/>
      <c r="O342" s="141"/>
      <c r="P342" s="356" t="str">
        <f>IF(F342="", "", IF(E342="Billets de train", "", IF(E342="", "", VLOOKUP(F342,Listes!$G$37:$H$39, 2, FALSE))))</f>
        <v/>
      </c>
      <c r="Q342" s="152" t="str">
        <f t="shared" si="22"/>
        <v/>
      </c>
      <c r="R342" s="338" t="str">
        <f>IF(AND(OR(J342="KO",M342&lt;&gt;""),OR(J342="",K342="",L342="")),Listes!$A$74,IF(AND(M342="",J342&lt;&gt;""),Listes!$A$75,IF(AND(I342&lt;M342,O342=""),Listes!$A$76,IF(AND(L342&lt;K342,O342=""),Listes!$A$77,IF(AND(M342&lt;I342,N342=""),Listes!$A$78,IF(AND(S342="",OR(J342&lt;&gt;"",K342&lt;&gt;"",L342&lt;&gt;"")),Listes!$A$79,""))))))</f>
        <v/>
      </c>
      <c r="S342" s="44"/>
      <c r="T342" s="9">
        <f t="shared" si="23"/>
        <v>0</v>
      </c>
    </row>
    <row r="343" spans="1:20" ht="20.100000000000001" customHeight="1" x14ac:dyDescent="0.25">
      <c r="A343" s="133">
        <v>337</v>
      </c>
      <c r="B343" s="347" t="str">
        <f>IF('Dépenses sur frais réels'!B343="","",'Dépenses sur frais réels'!B343)</f>
        <v/>
      </c>
      <c r="C343" s="347" t="str">
        <f>IF('Dépenses sur frais réels'!C343="","",'Dépenses sur frais réels'!C343)</f>
        <v/>
      </c>
      <c r="D343" s="347" t="str">
        <f>IF('Dépenses sur frais réels'!D343="","",'Dépenses sur frais réels'!D343)</f>
        <v/>
      </c>
      <c r="E343" s="347" t="str">
        <f>IF('Dépenses sur frais réels'!E343="","",'Dépenses sur frais réels'!E343)</f>
        <v/>
      </c>
      <c r="F343" s="347" t="str">
        <f>IF('Dépenses sur frais réels'!F343="","",'Dépenses sur frais réels'!F343)</f>
        <v/>
      </c>
      <c r="G343" s="348" t="str">
        <f>IF('Dépenses sur frais réels'!G343="","",'Dépenses sur frais réels'!G343)</f>
        <v/>
      </c>
      <c r="H343" s="348" t="str">
        <f>IF('Dépenses sur frais réels'!H343="","",'Dépenses sur frais réels'!H343)</f>
        <v/>
      </c>
      <c r="I343" s="349" t="str">
        <f>IF('Dépenses sur frais réels'!I343="","",'Dépenses sur frais réels'!I343)</f>
        <v/>
      </c>
      <c r="J343" s="290"/>
      <c r="K343" s="292" t="str">
        <f t="shared" si="20"/>
        <v/>
      </c>
      <c r="L343" s="292" t="str">
        <f t="shared" si="21"/>
        <v/>
      </c>
      <c r="M343" s="28"/>
      <c r="N343" s="139"/>
      <c r="O343" s="141"/>
      <c r="P343" s="356" t="str">
        <f>IF(F343="", "", IF(E343="Billets de train", "", IF(E343="", "", VLOOKUP(F343,Listes!$G$37:$H$39, 2, FALSE))))</f>
        <v/>
      </c>
      <c r="Q343" s="152" t="str">
        <f t="shared" si="22"/>
        <v/>
      </c>
      <c r="R343" s="338" t="str">
        <f>IF(AND(OR(J343="KO",M343&lt;&gt;""),OR(J343="",K343="",L343="")),Listes!$A$74,IF(AND(M343="",J343&lt;&gt;""),Listes!$A$75,IF(AND(I343&lt;M343,O343=""),Listes!$A$76,IF(AND(L343&lt;K343,O343=""),Listes!$A$77,IF(AND(M343&lt;I343,N343=""),Listes!$A$78,IF(AND(S343="",OR(J343&lt;&gt;"",K343&lt;&gt;"",L343&lt;&gt;"")),Listes!$A$79,""))))))</f>
        <v/>
      </c>
      <c r="S343" s="44"/>
      <c r="T343" s="9">
        <f t="shared" si="23"/>
        <v>0</v>
      </c>
    </row>
    <row r="344" spans="1:20" ht="20.100000000000001" customHeight="1" x14ac:dyDescent="0.25">
      <c r="A344" s="133">
        <v>338</v>
      </c>
      <c r="B344" s="347" t="str">
        <f>IF('Dépenses sur frais réels'!B344="","",'Dépenses sur frais réels'!B344)</f>
        <v/>
      </c>
      <c r="C344" s="347" t="str">
        <f>IF('Dépenses sur frais réels'!C344="","",'Dépenses sur frais réels'!C344)</f>
        <v/>
      </c>
      <c r="D344" s="347" t="str">
        <f>IF('Dépenses sur frais réels'!D344="","",'Dépenses sur frais réels'!D344)</f>
        <v/>
      </c>
      <c r="E344" s="347" t="str">
        <f>IF('Dépenses sur frais réels'!E344="","",'Dépenses sur frais réels'!E344)</f>
        <v/>
      </c>
      <c r="F344" s="347" t="str">
        <f>IF('Dépenses sur frais réels'!F344="","",'Dépenses sur frais réels'!F344)</f>
        <v/>
      </c>
      <c r="G344" s="348" t="str">
        <f>IF('Dépenses sur frais réels'!G344="","",'Dépenses sur frais réels'!G344)</f>
        <v/>
      </c>
      <c r="H344" s="348" t="str">
        <f>IF('Dépenses sur frais réels'!H344="","",'Dépenses sur frais réels'!H344)</f>
        <v/>
      </c>
      <c r="I344" s="349" t="str">
        <f>IF('Dépenses sur frais réels'!I344="","",'Dépenses sur frais réels'!I344)</f>
        <v/>
      </c>
      <c r="J344" s="290"/>
      <c r="K344" s="292" t="str">
        <f t="shared" si="20"/>
        <v/>
      </c>
      <c r="L344" s="292" t="str">
        <f t="shared" si="21"/>
        <v/>
      </c>
      <c r="M344" s="28"/>
      <c r="N344" s="139"/>
      <c r="O344" s="141"/>
      <c r="P344" s="356" t="str">
        <f>IF(F344="", "", IF(E344="Billets de train", "", IF(E344="", "", VLOOKUP(F344,Listes!$G$37:$H$39, 2, FALSE))))</f>
        <v/>
      </c>
      <c r="Q344" s="152" t="str">
        <f t="shared" si="22"/>
        <v/>
      </c>
      <c r="R344" s="338" t="str">
        <f>IF(AND(OR(J344="KO",M344&lt;&gt;""),OR(J344="",K344="",L344="")),Listes!$A$74,IF(AND(M344="",J344&lt;&gt;""),Listes!$A$75,IF(AND(I344&lt;M344,O344=""),Listes!$A$76,IF(AND(L344&lt;K344,O344=""),Listes!$A$77,IF(AND(M344&lt;I344,N344=""),Listes!$A$78,IF(AND(S344="",OR(J344&lt;&gt;"",K344&lt;&gt;"",L344&lt;&gt;"")),Listes!$A$79,""))))))</f>
        <v/>
      </c>
      <c r="S344" s="44"/>
      <c r="T344" s="9">
        <f t="shared" si="23"/>
        <v>0</v>
      </c>
    </row>
    <row r="345" spans="1:20" ht="20.100000000000001" customHeight="1" x14ac:dyDescent="0.25">
      <c r="A345" s="133">
        <v>339</v>
      </c>
      <c r="B345" s="347" t="str">
        <f>IF('Dépenses sur frais réels'!B345="","",'Dépenses sur frais réels'!B345)</f>
        <v/>
      </c>
      <c r="C345" s="347" t="str">
        <f>IF('Dépenses sur frais réels'!C345="","",'Dépenses sur frais réels'!C345)</f>
        <v/>
      </c>
      <c r="D345" s="347" t="str">
        <f>IF('Dépenses sur frais réels'!D345="","",'Dépenses sur frais réels'!D345)</f>
        <v/>
      </c>
      <c r="E345" s="347" t="str">
        <f>IF('Dépenses sur frais réels'!E345="","",'Dépenses sur frais réels'!E345)</f>
        <v/>
      </c>
      <c r="F345" s="347" t="str">
        <f>IF('Dépenses sur frais réels'!F345="","",'Dépenses sur frais réels'!F345)</f>
        <v/>
      </c>
      <c r="G345" s="348" t="str">
        <f>IF('Dépenses sur frais réels'!G345="","",'Dépenses sur frais réels'!G345)</f>
        <v/>
      </c>
      <c r="H345" s="348" t="str">
        <f>IF('Dépenses sur frais réels'!H345="","",'Dépenses sur frais réels'!H345)</f>
        <v/>
      </c>
      <c r="I345" s="349" t="str">
        <f>IF('Dépenses sur frais réels'!I345="","",'Dépenses sur frais réels'!I345)</f>
        <v/>
      </c>
      <c r="J345" s="290"/>
      <c r="K345" s="292" t="str">
        <f t="shared" si="20"/>
        <v/>
      </c>
      <c r="L345" s="292" t="str">
        <f t="shared" si="21"/>
        <v/>
      </c>
      <c r="M345" s="28"/>
      <c r="N345" s="139"/>
      <c r="O345" s="141"/>
      <c r="P345" s="356" t="str">
        <f>IF(F345="", "", IF(E345="Billets de train", "", IF(E345="", "", VLOOKUP(F345,Listes!$G$37:$H$39, 2, FALSE))))</f>
        <v/>
      </c>
      <c r="Q345" s="152" t="str">
        <f t="shared" si="22"/>
        <v/>
      </c>
      <c r="R345" s="338" t="str">
        <f>IF(AND(OR(J345="KO",M345&lt;&gt;""),OR(J345="",K345="",L345="")),Listes!$A$74,IF(AND(M345="",J345&lt;&gt;""),Listes!$A$75,IF(AND(I345&lt;M345,O345=""),Listes!$A$76,IF(AND(L345&lt;K345,O345=""),Listes!$A$77,IF(AND(M345&lt;I345,N345=""),Listes!$A$78,IF(AND(S345="",OR(J345&lt;&gt;"",K345&lt;&gt;"",L345&lt;&gt;"")),Listes!$A$79,""))))))</f>
        <v/>
      </c>
      <c r="S345" s="44"/>
      <c r="T345" s="9">
        <f t="shared" si="23"/>
        <v>0</v>
      </c>
    </row>
    <row r="346" spans="1:20" ht="20.100000000000001" customHeight="1" x14ac:dyDescent="0.25">
      <c r="A346" s="133">
        <v>340</v>
      </c>
      <c r="B346" s="347" t="str">
        <f>IF('Dépenses sur frais réels'!B346="","",'Dépenses sur frais réels'!B346)</f>
        <v/>
      </c>
      <c r="C346" s="347" t="str">
        <f>IF('Dépenses sur frais réels'!C346="","",'Dépenses sur frais réels'!C346)</f>
        <v/>
      </c>
      <c r="D346" s="347" t="str">
        <f>IF('Dépenses sur frais réels'!D346="","",'Dépenses sur frais réels'!D346)</f>
        <v/>
      </c>
      <c r="E346" s="347" t="str">
        <f>IF('Dépenses sur frais réels'!E346="","",'Dépenses sur frais réels'!E346)</f>
        <v/>
      </c>
      <c r="F346" s="347" t="str">
        <f>IF('Dépenses sur frais réels'!F346="","",'Dépenses sur frais réels'!F346)</f>
        <v/>
      </c>
      <c r="G346" s="348" t="str">
        <f>IF('Dépenses sur frais réels'!G346="","",'Dépenses sur frais réels'!G346)</f>
        <v/>
      </c>
      <c r="H346" s="348" t="str">
        <f>IF('Dépenses sur frais réels'!H346="","",'Dépenses sur frais réels'!H346)</f>
        <v/>
      </c>
      <c r="I346" s="349" t="str">
        <f>IF('Dépenses sur frais réels'!I346="","",'Dépenses sur frais réels'!I346)</f>
        <v/>
      </c>
      <c r="J346" s="290"/>
      <c r="K346" s="292" t="str">
        <f t="shared" si="20"/>
        <v/>
      </c>
      <c r="L346" s="292" t="str">
        <f t="shared" si="21"/>
        <v/>
      </c>
      <c r="M346" s="28"/>
      <c r="N346" s="139"/>
      <c r="O346" s="141"/>
      <c r="P346" s="356" t="str">
        <f>IF(F346="", "", IF(E346="Billets de train", "", IF(E346="", "", VLOOKUP(F346,Listes!$G$37:$H$39, 2, FALSE))))</f>
        <v/>
      </c>
      <c r="Q346" s="152" t="str">
        <f t="shared" si="22"/>
        <v/>
      </c>
      <c r="R346" s="338" t="str">
        <f>IF(AND(OR(J346="KO",M346&lt;&gt;""),OR(J346="",K346="",L346="")),Listes!$A$74,IF(AND(M346="",J346&lt;&gt;""),Listes!$A$75,IF(AND(I346&lt;M346,O346=""),Listes!$A$76,IF(AND(L346&lt;K346,O346=""),Listes!$A$77,IF(AND(M346&lt;I346,N346=""),Listes!$A$78,IF(AND(S346="",OR(J346&lt;&gt;"",K346&lt;&gt;"",L346&lt;&gt;"")),Listes!$A$79,""))))))</f>
        <v/>
      </c>
      <c r="S346" s="44"/>
      <c r="T346" s="9">
        <f t="shared" si="23"/>
        <v>0</v>
      </c>
    </row>
    <row r="347" spans="1:20" ht="20.100000000000001" customHeight="1" x14ac:dyDescent="0.25">
      <c r="A347" s="133">
        <v>341</v>
      </c>
      <c r="B347" s="347" t="str">
        <f>IF('Dépenses sur frais réels'!B347="","",'Dépenses sur frais réels'!B347)</f>
        <v/>
      </c>
      <c r="C347" s="347" t="str">
        <f>IF('Dépenses sur frais réels'!C347="","",'Dépenses sur frais réels'!C347)</f>
        <v/>
      </c>
      <c r="D347" s="347" t="str">
        <f>IF('Dépenses sur frais réels'!D347="","",'Dépenses sur frais réels'!D347)</f>
        <v/>
      </c>
      <c r="E347" s="347" t="str">
        <f>IF('Dépenses sur frais réels'!E347="","",'Dépenses sur frais réels'!E347)</f>
        <v/>
      </c>
      <c r="F347" s="347" t="str">
        <f>IF('Dépenses sur frais réels'!F347="","",'Dépenses sur frais réels'!F347)</f>
        <v/>
      </c>
      <c r="G347" s="348" t="str">
        <f>IF('Dépenses sur frais réels'!G347="","",'Dépenses sur frais réels'!G347)</f>
        <v/>
      </c>
      <c r="H347" s="348" t="str">
        <f>IF('Dépenses sur frais réels'!H347="","",'Dépenses sur frais réels'!H347)</f>
        <v/>
      </c>
      <c r="I347" s="349" t="str">
        <f>IF('Dépenses sur frais réels'!I347="","",'Dépenses sur frais réels'!I347)</f>
        <v/>
      </c>
      <c r="J347" s="290"/>
      <c r="K347" s="292" t="str">
        <f t="shared" si="20"/>
        <v/>
      </c>
      <c r="L347" s="292" t="str">
        <f t="shared" si="21"/>
        <v/>
      </c>
      <c r="M347" s="28"/>
      <c r="N347" s="139"/>
      <c r="O347" s="141"/>
      <c r="P347" s="356" t="str">
        <f>IF(F347="", "", IF(E347="Billets de train", "", IF(E347="", "", VLOOKUP(F347,Listes!$G$37:$H$39, 2, FALSE))))</f>
        <v/>
      </c>
      <c r="Q347" s="152" t="str">
        <f t="shared" si="22"/>
        <v/>
      </c>
      <c r="R347" s="338" t="str">
        <f>IF(AND(OR(J347="KO",M347&lt;&gt;""),OR(J347="",K347="",L347="")),Listes!$A$74,IF(AND(M347="",J347&lt;&gt;""),Listes!$A$75,IF(AND(I347&lt;M347,O347=""),Listes!$A$76,IF(AND(L347&lt;K347,O347=""),Listes!$A$77,IF(AND(M347&lt;I347,N347=""),Listes!$A$78,IF(AND(S347="",OR(J347&lt;&gt;"",K347&lt;&gt;"",L347&lt;&gt;"")),Listes!$A$79,""))))))</f>
        <v/>
      </c>
      <c r="S347" s="44"/>
      <c r="T347" s="9">
        <f t="shared" si="23"/>
        <v>0</v>
      </c>
    </row>
    <row r="348" spans="1:20" ht="20.100000000000001" customHeight="1" x14ac:dyDescent="0.25">
      <c r="A348" s="133">
        <v>342</v>
      </c>
      <c r="B348" s="347" t="str">
        <f>IF('Dépenses sur frais réels'!B348="","",'Dépenses sur frais réels'!B348)</f>
        <v/>
      </c>
      <c r="C348" s="347" t="str">
        <f>IF('Dépenses sur frais réels'!C348="","",'Dépenses sur frais réels'!C348)</f>
        <v/>
      </c>
      <c r="D348" s="347" t="str">
        <f>IF('Dépenses sur frais réels'!D348="","",'Dépenses sur frais réels'!D348)</f>
        <v/>
      </c>
      <c r="E348" s="347" t="str">
        <f>IF('Dépenses sur frais réels'!E348="","",'Dépenses sur frais réels'!E348)</f>
        <v/>
      </c>
      <c r="F348" s="347" t="str">
        <f>IF('Dépenses sur frais réels'!F348="","",'Dépenses sur frais réels'!F348)</f>
        <v/>
      </c>
      <c r="G348" s="348" t="str">
        <f>IF('Dépenses sur frais réels'!G348="","",'Dépenses sur frais réels'!G348)</f>
        <v/>
      </c>
      <c r="H348" s="348" t="str">
        <f>IF('Dépenses sur frais réels'!H348="","",'Dépenses sur frais réels'!H348)</f>
        <v/>
      </c>
      <c r="I348" s="349" t="str">
        <f>IF('Dépenses sur frais réels'!I348="","",'Dépenses sur frais réels'!I348)</f>
        <v/>
      </c>
      <c r="J348" s="290"/>
      <c r="K348" s="292" t="str">
        <f t="shared" si="20"/>
        <v/>
      </c>
      <c r="L348" s="292" t="str">
        <f t="shared" si="21"/>
        <v/>
      </c>
      <c r="M348" s="28"/>
      <c r="N348" s="139"/>
      <c r="O348" s="141"/>
      <c r="P348" s="356" t="str">
        <f>IF(F348="", "", IF(E348="Billets de train", "", IF(E348="", "", VLOOKUP(F348,Listes!$G$37:$H$39, 2, FALSE))))</f>
        <v/>
      </c>
      <c r="Q348" s="152" t="str">
        <f t="shared" si="22"/>
        <v/>
      </c>
      <c r="R348" s="338" t="str">
        <f>IF(AND(OR(J348="KO",M348&lt;&gt;""),OR(J348="",K348="",L348="")),Listes!$A$74,IF(AND(M348="",J348&lt;&gt;""),Listes!$A$75,IF(AND(I348&lt;M348,O348=""),Listes!$A$76,IF(AND(L348&lt;K348,O348=""),Listes!$A$77,IF(AND(M348&lt;I348,N348=""),Listes!$A$78,IF(AND(S348="",OR(J348&lt;&gt;"",K348&lt;&gt;"",L348&lt;&gt;"")),Listes!$A$79,""))))))</f>
        <v/>
      </c>
      <c r="S348" s="44"/>
      <c r="T348" s="9">
        <f t="shared" si="23"/>
        <v>0</v>
      </c>
    </row>
    <row r="349" spans="1:20" ht="20.100000000000001" customHeight="1" x14ac:dyDescent="0.25">
      <c r="A349" s="133">
        <v>343</v>
      </c>
      <c r="B349" s="347" t="str">
        <f>IF('Dépenses sur frais réels'!B349="","",'Dépenses sur frais réels'!B349)</f>
        <v/>
      </c>
      <c r="C349" s="347" t="str">
        <f>IF('Dépenses sur frais réels'!C349="","",'Dépenses sur frais réels'!C349)</f>
        <v/>
      </c>
      <c r="D349" s="347" t="str">
        <f>IF('Dépenses sur frais réels'!D349="","",'Dépenses sur frais réels'!D349)</f>
        <v/>
      </c>
      <c r="E349" s="347" t="str">
        <f>IF('Dépenses sur frais réels'!E349="","",'Dépenses sur frais réels'!E349)</f>
        <v/>
      </c>
      <c r="F349" s="347" t="str">
        <f>IF('Dépenses sur frais réels'!F349="","",'Dépenses sur frais réels'!F349)</f>
        <v/>
      </c>
      <c r="G349" s="348" t="str">
        <f>IF('Dépenses sur frais réels'!G349="","",'Dépenses sur frais réels'!G349)</f>
        <v/>
      </c>
      <c r="H349" s="348" t="str">
        <f>IF('Dépenses sur frais réels'!H349="","",'Dépenses sur frais réels'!H349)</f>
        <v/>
      </c>
      <c r="I349" s="349" t="str">
        <f>IF('Dépenses sur frais réels'!I349="","",'Dépenses sur frais réels'!I349)</f>
        <v/>
      </c>
      <c r="J349" s="290"/>
      <c r="K349" s="292" t="str">
        <f t="shared" si="20"/>
        <v/>
      </c>
      <c r="L349" s="292" t="str">
        <f t="shared" si="21"/>
        <v/>
      </c>
      <c r="M349" s="28"/>
      <c r="N349" s="139"/>
      <c r="O349" s="141"/>
      <c r="P349" s="356" t="str">
        <f>IF(F349="", "", IF(E349="Billets de train", "", IF(E349="", "", VLOOKUP(F349,Listes!$G$37:$H$39, 2, FALSE))))</f>
        <v/>
      </c>
      <c r="Q349" s="152" t="str">
        <f t="shared" si="22"/>
        <v/>
      </c>
      <c r="R349" s="338" t="str">
        <f>IF(AND(OR(J349="KO",M349&lt;&gt;""),OR(J349="",K349="",L349="")),Listes!$A$74,IF(AND(M349="",J349&lt;&gt;""),Listes!$A$75,IF(AND(I349&lt;M349,O349=""),Listes!$A$76,IF(AND(L349&lt;K349,O349=""),Listes!$A$77,IF(AND(M349&lt;I349,N349=""),Listes!$A$78,IF(AND(S349="",OR(J349&lt;&gt;"",K349&lt;&gt;"",L349&lt;&gt;"")),Listes!$A$79,""))))))</f>
        <v/>
      </c>
      <c r="S349" s="44"/>
      <c r="T349" s="9">
        <f t="shared" si="23"/>
        <v>0</v>
      </c>
    </row>
    <row r="350" spans="1:20" ht="20.100000000000001" customHeight="1" x14ac:dyDescent="0.25">
      <c r="A350" s="133">
        <v>344</v>
      </c>
      <c r="B350" s="347" t="str">
        <f>IF('Dépenses sur frais réels'!B350="","",'Dépenses sur frais réels'!B350)</f>
        <v/>
      </c>
      <c r="C350" s="347" t="str">
        <f>IF('Dépenses sur frais réels'!C350="","",'Dépenses sur frais réels'!C350)</f>
        <v/>
      </c>
      <c r="D350" s="347" t="str">
        <f>IF('Dépenses sur frais réels'!D350="","",'Dépenses sur frais réels'!D350)</f>
        <v/>
      </c>
      <c r="E350" s="347" t="str">
        <f>IF('Dépenses sur frais réels'!E350="","",'Dépenses sur frais réels'!E350)</f>
        <v/>
      </c>
      <c r="F350" s="347" t="str">
        <f>IF('Dépenses sur frais réels'!F350="","",'Dépenses sur frais réels'!F350)</f>
        <v/>
      </c>
      <c r="G350" s="348" t="str">
        <f>IF('Dépenses sur frais réels'!G350="","",'Dépenses sur frais réels'!G350)</f>
        <v/>
      </c>
      <c r="H350" s="348" t="str">
        <f>IF('Dépenses sur frais réels'!H350="","",'Dépenses sur frais réels'!H350)</f>
        <v/>
      </c>
      <c r="I350" s="349" t="str">
        <f>IF('Dépenses sur frais réels'!I350="","",'Dépenses sur frais réels'!I350)</f>
        <v/>
      </c>
      <c r="J350" s="290"/>
      <c r="K350" s="292" t="str">
        <f t="shared" si="20"/>
        <v/>
      </c>
      <c r="L350" s="292" t="str">
        <f t="shared" si="21"/>
        <v/>
      </c>
      <c r="M350" s="28"/>
      <c r="N350" s="139"/>
      <c r="O350" s="141"/>
      <c r="P350" s="356" t="str">
        <f>IF(F350="", "", IF(E350="Billets de train", "", IF(E350="", "", VLOOKUP(F350,Listes!$G$37:$H$39, 2, FALSE))))</f>
        <v/>
      </c>
      <c r="Q350" s="152" t="str">
        <f t="shared" si="22"/>
        <v/>
      </c>
      <c r="R350" s="338" t="str">
        <f>IF(AND(OR(J350="KO",M350&lt;&gt;""),OR(J350="",K350="",L350="")),Listes!$A$74,IF(AND(M350="",J350&lt;&gt;""),Listes!$A$75,IF(AND(I350&lt;M350,O350=""),Listes!$A$76,IF(AND(L350&lt;K350,O350=""),Listes!$A$77,IF(AND(M350&lt;I350,N350=""),Listes!$A$78,IF(AND(S350="",OR(J350&lt;&gt;"",K350&lt;&gt;"",L350&lt;&gt;"")),Listes!$A$79,""))))))</f>
        <v/>
      </c>
      <c r="S350" s="44"/>
      <c r="T350" s="9">
        <f t="shared" si="23"/>
        <v>0</v>
      </c>
    </row>
    <row r="351" spans="1:20" ht="20.100000000000001" customHeight="1" x14ac:dyDescent="0.25">
      <c r="A351" s="133">
        <v>345</v>
      </c>
      <c r="B351" s="347" t="str">
        <f>IF('Dépenses sur frais réels'!B351="","",'Dépenses sur frais réels'!B351)</f>
        <v/>
      </c>
      <c r="C351" s="347" t="str">
        <f>IF('Dépenses sur frais réels'!C351="","",'Dépenses sur frais réels'!C351)</f>
        <v/>
      </c>
      <c r="D351" s="347" t="str">
        <f>IF('Dépenses sur frais réels'!D351="","",'Dépenses sur frais réels'!D351)</f>
        <v/>
      </c>
      <c r="E351" s="347" t="str">
        <f>IF('Dépenses sur frais réels'!E351="","",'Dépenses sur frais réels'!E351)</f>
        <v/>
      </c>
      <c r="F351" s="347" t="str">
        <f>IF('Dépenses sur frais réels'!F351="","",'Dépenses sur frais réels'!F351)</f>
        <v/>
      </c>
      <c r="G351" s="348" t="str">
        <f>IF('Dépenses sur frais réels'!G351="","",'Dépenses sur frais réels'!G351)</f>
        <v/>
      </c>
      <c r="H351" s="348" t="str">
        <f>IF('Dépenses sur frais réels'!H351="","",'Dépenses sur frais réels'!H351)</f>
        <v/>
      </c>
      <c r="I351" s="349" t="str">
        <f>IF('Dépenses sur frais réels'!I351="","",'Dépenses sur frais réels'!I351)</f>
        <v/>
      </c>
      <c r="J351" s="290"/>
      <c r="K351" s="292" t="str">
        <f t="shared" si="20"/>
        <v/>
      </c>
      <c r="L351" s="292" t="str">
        <f t="shared" si="21"/>
        <v/>
      </c>
      <c r="M351" s="28"/>
      <c r="N351" s="139"/>
      <c r="O351" s="141"/>
      <c r="P351" s="356" t="str">
        <f>IF(F351="", "", IF(E351="Billets de train", "", IF(E351="", "", VLOOKUP(F351,Listes!$G$37:$H$39, 2, FALSE))))</f>
        <v/>
      </c>
      <c r="Q351" s="152" t="str">
        <f t="shared" si="22"/>
        <v/>
      </c>
      <c r="R351" s="338" t="str">
        <f>IF(AND(OR(J351="KO",M351&lt;&gt;""),OR(J351="",K351="",L351="")),Listes!$A$74,IF(AND(M351="",J351&lt;&gt;""),Listes!$A$75,IF(AND(I351&lt;M351,O351=""),Listes!$A$76,IF(AND(L351&lt;K351,O351=""),Listes!$A$77,IF(AND(M351&lt;I351,N351=""),Listes!$A$78,IF(AND(S351="",OR(J351&lt;&gt;"",K351&lt;&gt;"",L351&lt;&gt;"")),Listes!$A$79,""))))))</f>
        <v/>
      </c>
      <c r="S351" s="44"/>
      <c r="T351" s="9">
        <f t="shared" si="23"/>
        <v>0</v>
      </c>
    </row>
    <row r="352" spans="1:20" ht="20.100000000000001" customHeight="1" x14ac:dyDescent="0.25">
      <c r="A352" s="133">
        <v>346</v>
      </c>
      <c r="B352" s="347" t="str">
        <f>IF('Dépenses sur frais réels'!B352="","",'Dépenses sur frais réels'!B352)</f>
        <v/>
      </c>
      <c r="C352" s="347" t="str">
        <f>IF('Dépenses sur frais réels'!C352="","",'Dépenses sur frais réels'!C352)</f>
        <v/>
      </c>
      <c r="D352" s="347" t="str">
        <f>IF('Dépenses sur frais réels'!D352="","",'Dépenses sur frais réels'!D352)</f>
        <v/>
      </c>
      <c r="E352" s="347" t="str">
        <f>IF('Dépenses sur frais réels'!E352="","",'Dépenses sur frais réels'!E352)</f>
        <v/>
      </c>
      <c r="F352" s="347" t="str">
        <f>IF('Dépenses sur frais réels'!F352="","",'Dépenses sur frais réels'!F352)</f>
        <v/>
      </c>
      <c r="G352" s="348" t="str">
        <f>IF('Dépenses sur frais réels'!G352="","",'Dépenses sur frais réels'!G352)</f>
        <v/>
      </c>
      <c r="H352" s="348" t="str">
        <f>IF('Dépenses sur frais réels'!H352="","",'Dépenses sur frais réels'!H352)</f>
        <v/>
      </c>
      <c r="I352" s="349" t="str">
        <f>IF('Dépenses sur frais réels'!I352="","",'Dépenses sur frais réels'!I352)</f>
        <v/>
      </c>
      <c r="J352" s="290"/>
      <c r="K352" s="292" t="str">
        <f t="shared" si="20"/>
        <v/>
      </c>
      <c r="L352" s="292" t="str">
        <f t="shared" si="21"/>
        <v/>
      </c>
      <c r="M352" s="28"/>
      <c r="N352" s="139"/>
      <c r="O352" s="141"/>
      <c r="P352" s="356" t="str">
        <f>IF(F352="", "", IF(E352="Billets de train", "", IF(E352="", "", VLOOKUP(F352,Listes!$G$37:$H$39, 2, FALSE))))</f>
        <v/>
      </c>
      <c r="Q352" s="152" t="str">
        <f t="shared" si="22"/>
        <v/>
      </c>
      <c r="R352" s="338" t="str">
        <f>IF(AND(OR(J352="KO",M352&lt;&gt;""),OR(J352="",K352="",L352="")),Listes!$A$74,IF(AND(M352="",J352&lt;&gt;""),Listes!$A$75,IF(AND(I352&lt;M352,O352=""),Listes!$A$76,IF(AND(L352&lt;K352,O352=""),Listes!$A$77,IF(AND(M352&lt;I352,N352=""),Listes!$A$78,IF(AND(S352="",OR(J352&lt;&gt;"",K352&lt;&gt;"",L352&lt;&gt;"")),Listes!$A$79,""))))))</f>
        <v/>
      </c>
      <c r="S352" s="44"/>
      <c r="T352" s="9">
        <f t="shared" si="23"/>
        <v>0</v>
      </c>
    </row>
    <row r="353" spans="1:20" ht="20.100000000000001" customHeight="1" x14ac:dyDescent="0.25">
      <c r="A353" s="133">
        <v>347</v>
      </c>
      <c r="B353" s="347" t="str">
        <f>IF('Dépenses sur frais réels'!B353="","",'Dépenses sur frais réels'!B353)</f>
        <v/>
      </c>
      <c r="C353" s="347" t="str">
        <f>IF('Dépenses sur frais réels'!C353="","",'Dépenses sur frais réels'!C353)</f>
        <v/>
      </c>
      <c r="D353" s="347" t="str">
        <f>IF('Dépenses sur frais réels'!D353="","",'Dépenses sur frais réels'!D353)</f>
        <v/>
      </c>
      <c r="E353" s="347" t="str">
        <f>IF('Dépenses sur frais réels'!E353="","",'Dépenses sur frais réels'!E353)</f>
        <v/>
      </c>
      <c r="F353" s="347" t="str">
        <f>IF('Dépenses sur frais réels'!F353="","",'Dépenses sur frais réels'!F353)</f>
        <v/>
      </c>
      <c r="G353" s="348" t="str">
        <f>IF('Dépenses sur frais réels'!G353="","",'Dépenses sur frais réels'!G353)</f>
        <v/>
      </c>
      <c r="H353" s="348" t="str">
        <f>IF('Dépenses sur frais réels'!H353="","",'Dépenses sur frais réels'!H353)</f>
        <v/>
      </c>
      <c r="I353" s="349" t="str">
        <f>IF('Dépenses sur frais réels'!I353="","",'Dépenses sur frais réels'!I353)</f>
        <v/>
      </c>
      <c r="J353" s="290"/>
      <c r="K353" s="292" t="str">
        <f t="shared" si="20"/>
        <v/>
      </c>
      <c r="L353" s="292" t="str">
        <f t="shared" si="21"/>
        <v/>
      </c>
      <c r="M353" s="28"/>
      <c r="N353" s="139"/>
      <c r="O353" s="141"/>
      <c r="P353" s="356" t="str">
        <f>IF(F353="", "", IF(E353="Billets de train", "", IF(E353="", "", VLOOKUP(F353,Listes!$G$37:$H$39, 2, FALSE))))</f>
        <v/>
      </c>
      <c r="Q353" s="152" t="str">
        <f t="shared" si="22"/>
        <v/>
      </c>
      <c r="R353" s="338" t="str">
        <f>IF(AND(OR(J353="KO",M353&lt;&gt;""),OR(J353="",K353="",L353="")),Listes!$A$74,IF(AND(M353="",J353&lt;&gt;""),Listes!$A$75,IF(AND(I353&lt;M353,O353=""),Listes!$A$76,IF(AND(L353&lt;K353,O353=""),Listes!$A$77,IF(AND(M353&lt;I353,N353=""),Listes!$A$78,IF(AND(S353="",OR(J353&lt;&gt;"",K353&lt;&gt;"",L353&lt;&gt;"")),Listes!$A$79,""))))))</f>
        <v/>
      </c>
      <c r="S353" s="44"/>
      <c r="T353" s="9">
        <f t="shared" si="23"/>
        <v>0</v>
      </c>
    </row>
    <row r="354" spans="1:20" ht="20.100000000000001" customHeight="1" x14ac:dyDescent="0.25">
      <c r="A354" s="133">
        <v>348</v>
      </c>
      <c r="B354" s="347" t="str">
        <f>IF('Dépenses sur frais réels'!B354="","",'Dépenses sur frais réels'!B354)</f>
        <v/>
      </c>
      <c r="C354" s="347" t="str">
        <f>IF('Dépenses sur frais réels'!C354="","",'Dépenses sur frais réels'!C354)</f>
        <v/>
      </c>
      <c r="D354" s="347" t="str">
        <f>IF('Dépenses sur frais réels'!D354="","",'Dépenses sur frais réels'!D354)</f>
        <v/>
      </c>
      <c r="E354" s="347" t="str">
        <f>IF('Dépenses sur frais réels'!E354="","",'Dépenses sur frais réels'!E354)</f>
        <v/>
      </c>
      <c r="F354" s="347" t="str">
        <f>IF('Dépenses sur frais réels'!F354="","",'Dépenses sur frais réels'!F354)</f>
        <v/>
      </c>
      <c r="G354" s="348" t="str">
        <f>IF('Dépenses sur frais réels'!G354="","",'Dépenses sur frais réels'!G354)</f>
        <v/>
      </c>
      <c r="H354" s="348" t="str">
        <f>IF('Dépenses sur frais réels'!H354="","",'Dépenses sur frais réels'!H354)</f>
        <v/>
      </c>
      <c r="I354" s="349" t="str">
        <f>IF('Dépenses sur frais réels'!I354="","",'Dépenses sur frais réels'!I354)</f>
        <v/>
      </c>
      <c r="J354" s="290"/>
      <c r="K354" s="292" t="str">
        <f t="shared" si="20"/>
        <v/>
      </c>
      <c r="L354" s="292" t="str">
        <f t="shared" si="21"/>
        <v/>
      </c>
      <c r="M354" s="28"/>
      <c r="N354" s="139"/>
      <c r="O354" s="141"/>
      <c r="P354" s="356" t="str">
        <f>IF(F354="", "", IF(E354="Billets de train", "", IF(E354="", "", VLOOKUP(F354,Listes!$G$37:$H$39, 2, FALSE))))</f>
        <v/>
      </c>
      <c r="Q354" s="152" t="str">
        <f t="shared" si="22"/>
        <v/>
      </c>
      <c r="R354" s="338" t="str">
        <f>IF(AND(OR(J354="KO",M354&lt;&gt;""),OR(J354="",K354="",L354="")),Listes!$A$74,IF(AND(M354="",J354&lt;&gt;""),Listes!$A$75,IF(AND(I354&lt;M354,O354=""),Listes!$A$76,IF(AND(L354&lt;K354,O354=""),Listes!$A$77,IF(AND(M354&lt;I354,N354=""),Listes!$A$78,IF(AND(S354="",OR(J354&lt;&gt;"",K354&lt;&gt;"",L354&lt;&gt;"")),Listes!$A$79,""))))))</f>
        <v/>
      </c>
      <c r="S354" s="44"/>
      <c r="T354" s="9">
        <f t="shared" si="23"/>
        <v>0</v>
      </c>
    </row>
    <row r="355" spans="1:20" ht="20.100000000000001" customHeight="1" x14ac:dyDescent="0.25">
      <c r="A355" s="133">
        <v>349</v>
      </c>
      <c r="B355" s="347" t="str">
        <f>IF('Dépenses sur frais réels'!B355="","",'Dépenses sur frais réels'!B355)</f>
        <v/>
      </c>
      <c r="C355" s="347" t="str">
        <f>IF('Dépenses sur frais réels'!C355="","",'Dépenses sur frais réels'!C355)</f>
        <v/>
      </c>
      <c r="D355" s="347" t="str">
        <f>IF('Dépenses sur frais réels'!D355="","",'Dépenses sur frais réels'!D355)</f>
        <v/>
      </c>
      <c r="E355" s="347" t="str">
        <f>IF('Dépenses sur frais réels'!E355="","",'Dépenses sur frais réels'!E355)</f>
        <v/>
      </c>
      <c r="F355" s="347" t="str">
        <f>IF('Dépenses sur frais réels'!F355="","",'Dépenses sur frais réels'!F355)</f>
        <v/>
      </c>
      <c r="G355" s="348" t="str">
        <f>IF('Dépenses sur frais réels'!G355="","",'Dépenses sur frais réels'!G355)</f>
        <v/>
      </c>
      <c r="H355" s="348" t="str">
        <f>IF('Dépenses sur frais réels'!H355="","",'Dépenses sur frais réels'!H355)</f>
        <v/>
      </c>
      <c r="I355" s="349" t="str">
        <f>IF('Dépenses sur frais réels'!I355="","",'Dépenses sur frais réels'!I355)</f>
        <v/>
      </c>
      <c r="J355" s="290"/>
      <c r="K355" s="292" t="str">
        <f t="shared" si="20"/>
        <v/>
      </c>
      <c r="L355" s="292" t="str">
        <f t="shared" si="21"/>
        <v/>
      </c>
      <c r="M355" s="28"/>
      <c r="N355" s="139"/>
      <c r="O355" s="141"/>
      <c r="P355" s="356" t="str">
        <f>IF(F355="", "", IF(E355="Billets de train", "", IF(E355="", "", VLOOKUP(F355,Listes!$G$37:$H$39, 2, FALSE))))</f>
        <v/>
      </c>
      <c r="Q355" s="152" t="str">
        <f t="shared" si="22"/>
        <v/>
      </c>
      <c r="R355" s="338" t="str">
        <f>IF(AND(OR(J355="KO",M355&lt;&gt;""),OR(J355="",K355="",L355="")),Listes!$A$74,IF(AND(M355="",J355&lt;&gt;""),Listes!$A$75,IF(AND(I355&lt;M355,O355=""),Listes!$A$76,IF(AND(L355&lt;K355,O355=""),Listes!$A$77,IF(AND(M355&lt;I355,N355=""),Listes!$A$78,IF(AND(S355="",OR(J355&lt;&gt;"",K355&lt;&gt;"",L355&lt;&gt;"")),Listes!$A$79,""))))))</f>
        <v/>
      </c>
      <c r="S355" s="44"/>
      <c r="T355" s="9">
        <f t="shared" si="23"/>
        <v>0</v>
      </c>
    </row>
    <row r="356" spans="1:20" ht="20.100000000000001" customHeight="1" x14ac:dyDescent="0.25">
      <c r="A356" s="133">
        <v>350</v>
      </c>
      <c r="B356" s="347" t="str">
        <f>IF('Dépenses sur frais réels'!B356="","",'Dépenses sur frais réels'!B356)</f>
        <v/>
      </c>
      <c r="C356" s="347" t="str">
        <f>IF('Dépenses sur frais réels'!C356="","",'Dépenses sur frais réels'!C356)</f>
        <v/>
      </c>
      <c r="D356" s="347" t="str">
        <f>IF('Dépenses sur frais réels'!D356="","",'Dépenses sur frais réels'!D356)</f>
        <v/>
      </c>
      <c r="E356" s="347" t="str">
        <f>IF('Dépenses sur frais réels'!E356="","",'Dépenses sur frais réels'!E356)</f>
        <v/>
      </c>
      <c r="F356" s="347" t="str">
        <f>IF('Dépenses sur frais réels'!F356="","",'Dépenses sur frais réels'!F356)</f>
        <v/>
      </c>
      <c r="G356" s="348" t="str">
        <f>IF('Dépenses sur frais réels'!G356="","",'Dépenses sur frais réels'!G356)</f>
        <v/>
      </c>
      <c r="H356" s="348" t="str">
        <f>IF('Dépenses sur frais réels'!H356="","",'Dépenses sur frais réels'!H356)</f>
        <v/>
      </c>
      <c r="I356" s="349" t="str">
        <f>IF('Dépenses sur frais réels'!I356="","",'Dépenses sur frais réels'!I356)</f>
        <v/>
      </c>
      <c r="J356" s="290"/>
      <c r="K356" s="292" t="str">
        <f t="shared" si="20"/>
        <v/>
      </c>
      <c r="L356" s="292" t="str">
        <f t="shared" si="21"/>
        <v/>
      </c>
      <c r="M356" s="28"/>
      <c r="N356" s="139"/>
      <c r="O356" s="141"/>
      <c r="P356" s="356" t="str">
        <f>IF(F356="", "", IF(E356="Billets de train", "", IF(E356="", "", VLOOKUP(F356,Listes!$G$37:$H$39, 2, FALSE))))</f>
        <v/>
      </c>
      <c r="Q356" s="152" t="str">
        <f t="shared" si="22"/>
        <v/>
      </c>
      <c r="R356" s="338" t="str">
        <f>IF(AND(OR(J356="KO",M356&lt;&gt;""),OR(J356="",K356="",L356="")),Listes!$A$74,IF(AND(M356="",J356&lt;&gt;""),Listes!$A$75,IF(AND(I356&lt;M356,O356=""),Listes!$A$76,IF(AND(L356&lt;K356,O356=""),Listes!$A$77,IF(AND(M356&lt;I356,N356=""),Listes!$A$78,IF(AND(S356="",OR(J356&lt;&gt;"",K356&lt;&gt;"",L356&lt;&gt;"")),Listes!$A$79,""))))))</f>
        <v/>
      </c>
      <c r="S356" s="44"/>
      <c r="T356" s="9">
        <f t="shared" si="23"/>
        <v>0</v>
      </c>
    </row>
    <row r="357" spans="1:20" ht="20.100000000000001" customHeight="1" x14ac:dyDescent="0.25">
      <c r="A357" s="133">
        <v>351</v>
      </c>
      <c r="B357" s="347" t="str">
        <f>IF('Dépenses sur frais réels'!B357="","",'Dépenses sur frais réels'!B357)</f>
        <v/>
      </c>
      <c r="C357" s="347" t="str">
        <f>IF('Dépenses sur frais réels'!C357="","",'Dépenses sur frais réels'!C357)</f>
        <v/>
      </c>
      <c r="D357" s="347" t="str">
        <f>IF('Dépenses sur frais réels'!D357="","",'Dépenses sur frais réels'!D357)</f>
        <v/>
      </c>
      <c r="E357" s="347" t="str">
        <f>IF('Dépenses sur frais réels'!E357="","",'Dépenses sur frais réels'!E357)</f>
        <v/>
      </c>
      <c r="F357" s="347" t="str">
        <f>IF('Dépenses sur frais réels'!F357="","",'Dépenses sur frais réels'!F357)</f>
        <v/>
      </c>
      <c r="G357" s="348" t="str">
        <f>IF('Dépenses sur frais réels'!G357="","",'Dépenses sur frais réels'!G357)</f>
        <v/>
      </c>
      <c r="H357" s="348" t="str">
        <f>IF('Dépenses sur frais réels'!H357="","",'Dépenses sur frais réels'!H357)</f>
        <v/>
      </c>
      <c r="I357" s="349" t="str">
        <f>IF('Dépenses sur frais réels'!I357="","",'Dépenses sur frais réels'!I357)</f>
        <v/>
      </c>
      <c r="J357" s="290"/>
      <c r="K357" s="292" t="str">
        <f t="shared" si="20"/>
        <v/>
      </c>
      <c r="L357" s="292" t="str">
        <f t="shared" si="21"/>
        <v/>
      </c>
      <c r="M357" s="28"/>
      <c r="N357" s="139"/>
      <c r="O357" s="141"/>
      <c r="P357" s="356" t="str">
        <f>IF(F357="", "", IF(E357="Billets de train", "", IF(E357="", "", VLOOKUP(F357,Listes!$G$37:$H$39, 2, FALSE))))</f>
        <v/>
      </c>
      <c r="Q357" s="152" t="str">
        <f t="shared" si="22"/>
        <v/>
      </c>
      <c r="R357" s="338" t="str">
        <f>IF(AND(OR(J357="KO",M357&lt;&gt;""),OR(J357="",K357="",L357="")),Listes!$A$74,IF(AND(M357="",J357&lt;&gt;""),Listes!$A$75,IF(AND(I357&lt;M357,O357=""),Listes!$A$76,IF(AND(L357&lt;K357,O357=""),Listes!$A$77,IF(AND(M357&lt;I357,N357=""),Listes!$A$78,IF(AND(S357="",OR(J357&lt;&gt;"",K357&lt;&gt;"",L357&lt;&gt;"")),Listes!$A$79,""))))))</f>
        <v/>
      </c>
      <c r="S357" s="44"/>
      <c r="T357" s="9">
        <f t="shared" si="23"/>
        <v>0</v>
      </c>
    </row>
    <row r="358" spans="1:20" ht="20.100000000000001" customHeight="1" x14ac:dyDescent="0.25">
      <c r="A358" s="133">
        <v>352</v>
      </c>
      <c r="B358" s="347" t="str">
        <f>IF('Dépenses sur frais réels'!B358="","",'Dépenses sur frais réels'!B358)</f>
        <v/>
      </c>
      <c r="C358" s="347" t="str">
        <f>IF('Dépenses sur frais réels'!C358="","",'Dépenses sur frais réels'!C358)</f>
        <v/>
      </c>
      <c r="D358" s="347" t="str">
        <f>IF('Dépenses sur frais réels'!D358="","",'Dépenses sur frais réels'!D358)</f>
        <v/>
      </c>
      <c r="E358" s="347" t="str">
        <f>IF('Dépenses sur frais réels'!E358="","",'Dépenses sur frais réels'!E358)</f>
        <v/>
      </c>
      <c r="F358" s="347" t="str">
        <f>IF('Dépenses sur frais réels'!F358="","",'Dépenses sur frais réels'!F358)</f>
        <v/>
      </c>
      <c r="G358" s="348" t="str">
        <f>IF('Dépenses sur frais réels'!G358="","",'Dépenses sur frais réels'!G358)</f>
        <v/>
      </c>
      <c r="H358" s="348" t="str">
        <f>IF('Dépenses sur frais réels'!H358="","",'Dépenses sur frais réels'!H358)</f>
        <v/>
      </c>
      <c r="I358" s="349" t="str">
        <f>IF('Dépenses sur frais réels'!I358="","",'Dépenses sur frais réels'!I358)</f>
        <v/>
      </c>
      <c r="J358" s="290"/>
      <c r="K358" s="292" t="str">
        <f t="shared" si="20"/>
        <v/>
      </c>
      <c r="L358" s="292" t="str">
        <f t="shared" si="21"/>
        <v/>
      </c>
      <c r="M358" s="28"/>
      <c r="N358" s="139"/>
      <c r="O358" s="141"/>
      <c r="P358" s="356" t="str">
        <f>IF(F358="", "", IF(E358="Billets de train", "", IF(E358="", "", VLOOKUP(F358,Listes!$G$37:$H$39, 2, FALSE))))</f>
        <v/>
      </c>
      <c r="Q358" s="152" t="str">
        <f t="shared" si="22"/>
        <v/>
      </c>
      <c r="R358" s="338" t="str">
        <f>IF(AND(OR(J358="KO",M358&lt;&gt;""),OR(J358="",K358="",L358="")),Listes!$A$74,IF(AND(M358="",J358&lt;&gt;""),Listes!$A$75,IF(AND(I358&lt;M358,O358=""),Listes!$A$76,IF(AND(L358&lt;K358,O358=""),Listes!$A$77,IF(AND(M358&lt;I358,N358=""),Listes!$A$78,IF(AND(S358="",OR(J358&lt;&gt;"",K358&lt;&gt;"",L358&lt;&gt;"")),Listes!$A$79,""))))))</f>
        <v/>
      </c>
      <c r="S358" s="44"/>
      <c r="T358" s="9">
        <f t="shared" si="23"/>
        <v>0</v>
      </c>
    </row>
    <row r="359" spans="1:20" ht="20.100000000000001" customHeight="1" x14ac:dyDescent="0.25">
      <c r="A359" s="133">
        <v>353</v>
      </c>
      <c r="B359" s="347" t="str">
        <f>IF('Dépenses sur frais réels'!B359="","",'Dépenses sur frais réels'!B359)</f>
        <v/>
      </c>
      <c r="C359" s="347" t="str">
        <f>IF('Dépenses sur frais réels'!C359="","",'Dépenses sur frais réels'!C359)</f>
        <v/>
      </c>
      <c r="D359" s="347" t="str">
        <f>IF('Dépenses sur frais réels'!D359="","",'Dépenses sur frais réels'!D359)</f>
        <v/>
      </c>
      <c r="E359" s="347" t="str">
        <f>IF('Dépenses sur frais réels'!E359="","",'Dépenses sur frais réels'!E359)</f>
        <v/>
      </c>
      <c r="F359" s="347" t="str">
        <f>IF('Dépenses sur frais réels'!F359="","",'Dépenses sur frais réels'!F359)</f>
        <v/>
      </c>
      <c r="G359" s="348" t="str">
        <f>IF('Dépenses sur frais réels'!G359="","",'Dépenses sur frais réels'!G359)</f>
        <v/>
      </c>
      <c r="H359" s="348" t="str">
        <f>IF('Dépenses sur frais réels'!H359="","",'Dépenses sur frais réels'!H359)</f>
        <v/>
      </c>
      <c r="I359" s="349" t="str">
        <f>IF('Dépenses sur frais réels'!I359="","",'Dépenses sur frais réels'!I359)</f>
        <v/>
      </c>
      <c r="J359" s="290"/>
      <c r="K359" s="292" t="str">
        <f t="shared" si="20"/>
        <v/>
      </c>
      <c r="L359" s="292" t="str">
        <f t="shared" si="21"/>
        <v/>
      </c>
      <c r="M359" s="28"/>
      <c r="N359" s="139"/>
      <c r="O359" s="141"/>
      <c r="P359" s="356" t="str">
        <f>IF(F359="", "", IF(E359="Billets de train", "", IF(E359="", "", VLOOKUP(F359,Listes!$G$37:$H$39, 2, FALSE))))</f>
        <v/>
      </c>
      <c r="Q359" s="152" t="str">
        <f t="shared" si="22"/>
        <v/>
      </c>
      <c r="R359" s="338" t="str">
        <f>IF(AND(OR(J359="KO",M359&lt;&gt;""),OR(J359="",K359="",L359="")),Listes!$A$74,IF(AND(M359="",J359&lt;&gt;""),Listes!$A$75,IF(AND(I359&lt;M359,O359=""),Listes!$A$76,IF(AND(L359&lt;K359,O359=""),Listes!$A$77,IF(AND(M359&lt;I359,N359=""),Listes!$A$78,IF(AND(S359="",OR(J359&lt;&gt;"",K359&lt;&gt;"",L359&lt;&gt;"")),Listes!$A$79,""))))))</f>
        <v/>
      </c>
      <c r="S359" s="44"/>
      <c r="T359" s="9">
        <f t="shared" si="23"/>
        <v>0</v>
      </c>
    </row>
    <row r="360" spans="1:20" ht="20.100000000000001" customHeight="1" x14ac:dyDescent="0.25">
      <c r="A360" s="133">
        <v>354</v>
      </c>
      <c r="B360" s="347" t="str">
        <f>IF('Dépenses sur frais réels'!B360="","",'Dépenses sur frais réels'!B360)</f>
        <v/>
      </c>
      <c r="C360" s="347" t="str">
        <f>IF('Dépenses sur frais réels'!C360="","",'Dépenses sur frais réels'!C360)</f>
        <v/>
      </c>
      <c r="D360" s="347" t="str">
        <f>IF('Dépenses sur frais réels'!D360="","",'Dépenses sur frais réels'!D360)</f>
        <v/>
      </c>
      <c r="E360" s="347" t="str">
        <f>IF('Dépenses sur frais réels'!E360="","",'Dépenses sur frais réels'!E360)</f>
        <v/>
      </c>
      <c r="F360" s="347" t="str">
        <f>IF('Dépenses sur frais réels'!F360="","",'Dépenses sur frais réels'!F360)</f>
        <v/>
      </c>
      <c r="G360" s="348" t="str">
        <f>IF('Dépenses sur frais réels'!G360="","",'Dépenses sur frais réels'!G360)</f>
        <v/>
      </c>
      <c r="H360" s="348" t="str">
        <f>IF('Dépenses sur frais réels'!H360="","",'Dépenses sur frais réels'!H360)</f>
        <v/>
      </c>
      <c r="I360" s="349" t="str">
        <f>IF('Dépenses sur frais réels'!I360="","",'Dépenses sur frais réels'!I360)</f>
        <v/>
      </c>
      <c r="J360" s="290"/>
      <c r="K360" s="292" t="str">
        <f t="shared" si="20"/>
        <v/>
      </c>
      <c r="L360" s="292" t="str">
        <f t="shared" si="21"/>
        <v/>
      </c>
      <c r="M360" s="28"/>
      <c r="N360" s="139"/>
      <c r="O360" s="141"/>
      <c r="P360" s="356" t="str">
        <f>IF(F360="", "", IF(E360="Billets de train", "", IF(E360="", "", VLOOKUP(F360,Listes!$G$37:$H$39, 2, FALSE))))</f>
        <v/>
      </c>
      <c r="Q360" s="152" t="str">
        <f t="shared" si="22"/>
        <v/>
      </c>
      <c r="R360" s="338" t="str">
        <f>IF(AND(OR(J360="KO",M360&lt;&gt;""),OR(J360="",K360="",L360="")),Listes!$A$74,IF(AND(M360="",J360&lt;&gt;""),Listes!$A$75,IF(AND(I360&lt;M360,O360=""),Listes!$A$76,IF(AND(L360&lt;K360,O360=""),Listes!$A$77,IF(AND(M360&lt;I360,N360=""),Listes!$A$78,IF(AND(S360="",OR(J360&lt;&gt;"",K360&lt;&gt;"",L360&lt;&gt;"")),Listes!$A$79,""))))))</f>
        <v/>
      </c>
      <c r="S360" s="44"/>
      <c r="T360" s="9">
        <f t="shared" si="23"/>
        <v>0</v>
      </c>
    </row>
    <row r="361" spans="1:20" ht="20.100000000000001" customHeight="1" x14ac:dyDescent="0.25">
      <c r="A361" s="133">
        <v>355</v>
      </c>
      <c r="B361" s="347" t="str">
        <f>IF('Dépenses sur frais réels'!B361="","",'Dépenses sur frais réels'!B361)</f>
        <v/>
      </c>
      <c r="C361" s="347" t="str">
        <f>IF('Dépenses sur frais réels'!C361="","",'Dépenses sur frais réels'!C361)</f>
        <v/>
      </c>
      <c r="D361" s="347" t="str">
        <f>IF('Dépenses sur frais réels'!D361="","",'Dépenses sur frais réels'!D361)</f>
        <v/>
      </c>
      <c r="E361" s="347" t="str">
        <f>IF('Dépenses sur frais réels'!E361="","",'Dépenses sur frais réels'!E361)</f>
        <v/>
      </c>
      <c r="F361" s="347" t="str">
        <f>IF('Dépenses sur frais réels'!F361="","",'Dépenses sur frais réels'!F361)</f>
        <v/>
      </c>
      <c r="G361" s="348" t="str">
        <f>IF('Dépenses sur frais réels'!G361="","",'Dépenses sur frais réels'!G361)</f>
        <v/>
      </c>
      <c r="H361" s="348" t="str">
        <f>IF('Dépenses sur frais réels'!H361="","",'Dépenses sur frais réels'!H361)</f>
        <v/>
      </c>
      <c r="I361" s="349" t="str">
        <f>IF('Dépenses sur frais réels'!I361="","",'Dépenses sur frais réels'!I361)</f>
        <v/>
      </c>
      <c r="J361" s="290"/>
      <c r="K361" s="292" t="str">
        <f t="shared" si="20"/>
        <v/>
      </c>
      <c r="L361" s="292" t="str">
        <f t="shared" si="21"/>
        <v/>
      </c>
      <c r="M361" s="28"/>
      <c r="N361" s="139"/>
      <c r="O361" s="141"/>
      <c r="P361" s="356" t="str">
        <f>IF(F361="", "", IF(E361="Billets de train", "", IF(E361="", "", VLOOKUP(F361,Listes!$G$37:$H$39, 2, FALSE))))</f>
        <v/>
      </c>
      <c r="Q361" s="152" t="str">
        <f t="shared" si="22"/>
        <v/>
      </c>
      <c r="R361" s="338" t="str">
        <f>IF(AND(OR(J361="KO",M361&lt;&gt;""),OR(J361="",K361="",L361="")),Listes!$A$74,IF(AND(M361="",J361&lt;&gt;""),Listes!$A$75,IF(AND(I361&lt;M361,O361=""),Listes!$A$76,IF(AND(L361&lt;K361,O361=""),Listes!$A$77,IF(AND(M361&lt;I361,N361=""),Listes!$A$78,IF(AND(S361="",OR(J361&lt;&gt;"",K361&lt;&gt;"",L361&lt;&gt;"")),Listes!$A$79,""))))))</f>
        <v/>
      </c>
      <c r="S361" s="44"/>
      <c r="T361" s="9">
        <f t="shared" si="23"/>
        <v>0</v>
      </c>
    </row>
    <row r="362" spans="1:20" ht="20.100000000000001" customHeight="1" x14ac:dyDescent="0.25">
      <c r="A362" s="133">
        <v>356</v>
      </c>
      <c r="B362" s="347" t="str">
        <f>IF('Dépenses sur frais réels'!B362="","",'Dépenses sur frais réels'!B362)</f>
        <v/>
      </c>
      <c r="C362" s="347" t="str">
        <f>IF('Dépenses sur frais réels'!C362="","",'Dépenses sur frais réels'!C362)</f>
        <v/>
      </c>
      <c r="D362" s="347" t="str">
        <f>IF('Dépenses sur frais réels'!D362="","",'Dépenses sur frais réels'!D362)</f>
        <v/>
      </c>
      <c r="E362" s="347" t="str">
        <f>IF('Dépenses sur frais réels'!E362="","",'Dépenses sur frais réels'!E362)</f>
        <v/>
      </c>
      <c r="F362" s="347" t="str">
        <f>IF('Dépenses sur frais réels'!F362="","",'Dépenses sur frais réels'!F362)</f>
        <v/>
      </c>
      <c r="G362" s="348" t="str">
        <f>IF('Dépenses sur frais réels'!G362="","",'Dépenses sur frais réels'!G362)</f>
        <v/>
      </c>
      <c r="H362" s="348" t="str">
        <f>IF('Dépenses sur frais réels'!H362="","",'Dépenses sur frais réels'!H362)</f>
        <v/>
      </c>
      <c r="I362" s="349" t="str">
        <f>IF('Dépenses sur frais réels'!I362="","",'Dépenses sur frais réels'!I362)</f>
        <v/>
      </c>
      <c r="J362" s="290"/>
      <c r="K362" s="292" t="str">
        <f t="shared" si="20"/>
        <v/>
      </c>
      <c r="L362" s="292" t="str">
        <f t="shared" si="21"/>
        <v/>
      </c>
      <c r="M362" s="28"/>
      <c r="N362" s="139"/>
      <c r="O362" s="141"/>
      <c r="P362" s="356" t="str">
        <f>IF(F362="", "", IF(E362="Billets de train", "", IF(E362="", "", VLOOKUP(F362,Listes!$G$37:$H$39, 2, FALSE))))</f>
        <v/>
      </c>
      <c r="Q362" s="152" t="str">
        <f t="shared" si="22"/>
        <v/>
      </c>
      <c r="R362" s="338" t="str">
        <f>IF(AND(OR(J362="KO",M362&lt;&gt;""),OR(J362="",K362="",L362="")),Listes!$A$74,IF(AND(M362="",J362&lt;&gt;""),Listes!$A$75,IF(AND(I362&lt;M362,O362=""),Listes!$A$76,IF(AND(L362&lt;K362,O362=""),Listes!$A$77,IF(AND(M362&lt;I362,N362=""),Listes!$A$78,IF(AND(S362="",OR(J362&lt;&gt;"",K362&lt;&gt;"",L362&lt;&gt;"")),Listes!$A$79,""))))))</f>
        <v/>
      </c>
      <c r="S362" s="44"/>
      <c r="T362" s="9">
        <f t="shared" si="23"/>
        <v>0</v>
      </c>
    </row>
    <row r="363" spans="1:20" ht="20.100000000000001" customHeight="1" x14ac:dyDescent="0.25">
      <c r="A363" s="133">
        <v>357</v>
      </c>
      <c r="B363" s="347" t="str">
        <f>IF('Dépenses sur frais réels'!B363="","",'Dépenses sur frais réels'!B363)</f>
        <v/>
      </c>
      <c r="C363" s="347" t="str">
        <f>IF('Dépenses sur frais réels'!C363="","",'Dépenses sur frais réels'!C363)</f>
        <v/>
      </c>
      <c r="D363" s="347" t="str">
        <f>IF('Dépenses sur frais réels'!D363="","",'Dépenses sur frais réels'!D363)</f>
        <v/>
      </c>
      <c r="E363" s="347" t="str">
        <f>IF('Dépenses sur frais réels'!E363="","",'Dépenses sur frais réels'!E363)</f>
        <v/>
      </c>
      <c r="F363" s="347" t="str">
        <f>IF('Dépenses sur frais réels'!F363="","",'Dépenses sur frais réels'!F363)</f>
        <v/>
      </c>
      <c r="G363" s="348" t="str">
        <f>IF('Dépenses sur frais réels'!G363="","",'Dépenses sur frais réels'!G363)</f>
        <v/>
      </c>
      <c r="H363" s="348" t="str">
        <f>IF('Dépenses sur frais réels'!H363="","",'Dépenses sur frais réels'!H363)</f>
        <v/>
      </c>
      <c r="I363" s="349" t="str">
        <f>IF('Dépenses sur frais réels'!I363="","",'Dépenses sur frais réels'!I363)</f>
        <v/>
      </c>
      <c r="J363" s="290"/>
      <c r="K363" s="292" t="str">
        <f t="shared" si="20"/>
        <v/>
      </c>
      <c r="L363" s="292" t="str">
        <f t="shared" si="21"/>
        <v/>
      </c>
      <c r="M363" s="28"/>
      <c r="N363" s="139"/>
      <c r="O363" s="141"/>
      <c r="P363" s="356" t="str">
        <f>IF(F363="", "", IF(E363="Billets de train", "", IF(E363="", "", VLOOKUP(F363,Listes!$G$37:$H$39, 2, FALSE))))</f>
        <v/>
      </c>
      <c r="Q363" s="152" t="str">
        <f t="shared" si="22"/>
        <v/>
      </c>
      <c r="R363" s="338" t="str">
        <f>IF(AND(OR(J363="KO",M363&lt;&gt;""),OR(J363="",K363="",L363="")),Listes!$A$74,IF(AND(M363="",J363&lt;&gt;""),Listes!$A$75,IF(AND(I363&lt;M363,O363=""),Listes!$A$76,IF(AND(L363&lt;K363,O363=""),Listes!$A$77,IF(AND(M363&lt;I363,N363=""),Listes!$A$78,IF(AND(S363="",OR(J363&lt;&gt;"",K363&lt;&gt;"",L363&lt;&gt;"")),Listes!$A$79,""))))))</f>
        <v/>
      </c>
      <c r="S363" s="44"/>
      <c r="T363" s="9">
        <f t="shared" si="23"/>
        <v>0</v>
      </c>
    </row>
    <row r="364" spans="1:20" ht="20.100000000000001" customHeight="1" x14ac:dyDescent="0.25">
      <c r="A364" s="133">
        <v>358</v>
      </c>
      <c r="B364" s="347" t="str">
        <f>IF('Dépenses sur frais réels'!B364="","",'Dépenses sur frais réels'!B364)</f>
        <v/>
      </c>
      <c r="C364" s="347" t="str">
        <f>IF('Dépenses sur frais réels'!C364="","",'Dépenses sur frais réels'!C364)</f>
        <v/>
      </c>
      <c r="D364" s="347" t="str">
        <f>IF('Dépenses sur frais réels'!D364="","",'Dépenses sur frais réels'!D364)</f>
        <v/>
      </c>
      <c r="E364" s="347" t="str">
        <f>IF('Dépenses sur frais réels'!E364="","",'Dépenses sur frais réels'!E364)</f>
        <v/>
      </c>
      <c r="F364" s="347" t="str">
        <f>IF('Dépenses sur frais réels'!F364="","",'Dépenses sur frais réels'!F364)</f>
        <v/>
      </c>
      <c r="G364" s="348" t="str">
        <f>IF('Dépenses sur frais réels'!G364="","",'Dépenses sur frais réels'!G364)</f>
        <v/>
      </c>
      <c r="H364" s="348" t="str">
        <f>IF('Dépenses sur frais réels'!H364="","",'Dépenses sur frais réels'!H364)</f>
        <v/>
      </c>
      <c r="I364" s="349" t="str">
        <f>IF('Dépenses sur frais réels'!I364="","",'Dépenses sur frais réels'!I364)</f>
        <v/>
      </c>
      <c r="J364" s="290"/>
      <c r="K364" s="292" t="str">
        <f t="shared" si="20"/>
        <v/>
      </c>
      <c r="L364" s="292" t="str">
        <f t="shared" si="21"/>
        <v/>
      </c>
      <c r="M364" s="28"/>
      <c r="N364" s="139"/>
      <c r="O364" s="141"/>
      <c r="P364" s="356" t="str">
        <f>IF(F364="", "", IF(E364="Billets de train", "", IF(E364="", "", VLOOKUP(F364,Listes!$G$37:$H$39, 2, FALSE))))</f>
        <v/>
      </c>
      <c r="Q364" s="152" t="str">
        <f t="shared" si="22"/>
        <v/>
      </c>
      <c r="R364" s="338" t="str">
        <f>IF(AND(OR(J364="KO",M364&lt;&gt;""),OR(J364="",K364="",L364="")),Listes!$A$74,IF(AND(M364="",J364&lt;&gt;""),Listes!$A$75,IF(AND(I364&lt;M364,O364=""),Listes!$A$76,IF(AND(L364&lt;K364,O364=""),Listes!$A$77,IF(AND(M364&lt;I364,N364=""),Listes!$A$78,IF(AND(S364="",OR(J364&lt;&gt;"",K364&lt;&gt;"",L364&lt;&gt;"")),Listes!$A$79,""))))))</f>
        <v/>
      </c>
      <c r="S364" s="44"/>
      <c r="T364" s="9">
        <f t="shared" si="23"/>
        <v>0</v>
      </c>
    </row>
    <row r="365" spans="1:20" ht="20.100000000000001" customHeight="1" x14ac:dyDescent="0.25">
      <c r="A365" s="133">
        <v>359</v>
      </c>
      <c r="B365" s="347" t="str">
        <f>IF('Dépenses sur frais réels'!B365="","",'Dépenses sur frais réels'!B365)</f>
        <v/>
      </c>
      <c r="C365" s="347" t="str">
        <f>IF('Dépenses sur frais réels'!C365="","",'Dépenses sur frais réels'!C365)</f>
        <v/>
      </c>
      <c r="D365" s="347" t="str">
        <f>IF('Dépenses sur frais réels'!D365="","",'Dépenses sur frais réels'!D365)</f>
        <v/>
      </c>
      <c r="E365" s="347" t="str">
        <f>IF('Dépenses sur frais réels'!E365="","",'Dépenses sur frais réels'!E365)</f>
        <v/>
      </c>
      <c r="F365" s="347" t="str">
        <f>IF('Dépenses sur frais réels'!F365="","",'Dépenses sur frais réels'!F365)</f>
        <v/>
      </c>
      <c r="G365" s="348" t="str">
        <f>IF('Dépenses sur frais réels'!G365="","",'Dépenses sur frais réels'!G365)</f>
        <v/>
      </c>
      <c r="H365" s="348" t="str">
        <f>IF('Dépenses sur frais réels'!H365="","",'Dépenses sur frais réels'!H365)</f>
        <v/>
      </c>
      <c r="I365" s="349" t="str">
        <f>IF('Dépenses sur frais réels'!I365="","",'Dépenses sur frais réels'!I365)</f>
        <v/>
      </c>
      <c r="J365" s="290"/>
      <c r="K365" s="292" t="str">
        <f t="shared" si="20"/>
        <v/>
      </c>
      <c r="L365" s="292" t="str">
        <f t="shared" si="21"/>
        <v/>
      </c>
      <c r="M365" s="28"/>
      <c r="N365" s="139"/>
      <c r="O365" s="141"/>
      <c r="P365" s="356" t="str">
        <f>IF(F365="", "", IF(E365="Billets de train", "", IF(E365="", "", VLOOKUP(F365,Listes!$G$37:$H$39, 2, FALSE))))</f>
        <v/>
      </c>
      <c r="Q365" s="152" t="str">
        <f t="shared" si="22"/>
        <v/>
      </c>
      <c r="R365" s="338" t="str">
        <f>IF(AND(OR(J365="KO",M365&lt;&gt;""),OR(J365="",K365="",L365="")),Listes!$A$74,IF(AND(M365="",J365&lt;&gt;""),Listes!$A$75,IF(AND(I365&lt;M365,O365=""),Listes!$A$76,IF(AND(L365&lt;K365,O365=""),Listes!$A$77,IF(AND(M365&lt;I365,N365=""),Listes!$A$78,IF(AND(S365="",OR(J365&lt;&gt;"",K365&lt;&gt;"",L365&lt;&gt;"")),Listes!$A$79,""))))))</f>
        <v/>
      </c>
      <c r="S365" s="44"/>
      <c r="T365" s="9">
        <f t="shared" si="23"/>
        <v>0</v>
      </c>
    </row>
    <row r="366" spans="1:20" ht="20.100000000000001" customHeight="1" x14ac:dyDescent="0.25">
      <c r="A366" s="133">
        <v>360</v>
      </c>
      <c r="B366" s="347" t="str">
        <f>IF('Dépenses sur frais réels'!B366="","",'Dépenses sur frais réels'!B366)</f>
        <v/>
      </c>
      <c r="C366" s="347" t="str">
        <f>IF('Dépenses sur frais réels'!C366="","",'Dépenses sur frais réels'!C366)</f>
        <v/>
      </c>
      <c r="D366" s="347" t="str">
        <f>IF('Dépenses sur frais réels'!D366="","",'Dépenses sur frais réels'!D366)</f>
        <v/>
      </c>
      <c r="E366" s="347" t="str">
        <f>IF('Dépenses sur frais réels'!E366="","",'Dépenses sur frais réels'!E366)</f>
        <v/>
      </c>
      <c r="F366" s="347" t="str">
        <f>IF('Dépenses sur frais réels'!F366="","",'Dépenses sur frais réels'!F366)</f>
        <v/>
      </c>
      <c r="G366" s="348" t="str">
        <f>IF('Dépenses sur frais réels'!G366="","",'Dépenses sur frais réels'!G366)</f>
        <v/>
      </c>
      <c r="H366" s="348" t="str">
        <f>IF('Dépenses sur frais réels'!H366="","",'Dépenses sur frais réels'!H366)</f>
        <v/>
      </c>
      <c r="I366" s="349" t="str">
        <f>IF('Dépenses sur frais réels'!I366="","",'Dépenses sur frais réels'!I366)</f>
        <v/>
      </c>
      <c r="J366" s="290"/>
      <c r="K366" s="292" t="str">
        <f t="shared" si="20"/>
        <v/>
      </c>
      <c r="L366" s="292" t="str">
        <f t="shared" si="21"/>
        <v/>
      </c>
      <c r="M366" s="28"/>
      <c r="N366" s="139"/>
      <c r="O366" s="141"/>
      <c r="P366" s="356" t="str">
        <f>IF(F366="", "", IF(E366="Billets de train", "", IF(E366="", "", VLOOKUP(F366,Listes!$G$37:$H$39, 2, FALSE))))</f>
        <v/>
      </c>
      <c r="Q366" s="152" t="str">
        <f t="shared" si="22"/>
        <v/>
      </c>
      <c r="R366" s="338" t="str">
        <f>IF(AND(OR(J366="KO",M366&lt;&gt;""),OR(J366="",K366="",L366="")),Listes!$A$74,IF(AND(M366="",J366&lt;&gt;""),Listes!$A$75,IF(AND(I366&lt;M366,O366=""),Listes!$A$76,IF(AND(L366&lt;K366,O366=""),Listes!$A$77,IF(AND(M366&lt;I366,N366=""),Listes!$A$78,IF(AND(S366="",OR(J366&lt;&gt;"",K366&lt;&gt;"",L366&lt;&gt;"")),Listes!$A$79,""))))))</f>
        <v/>
      </c>
      <c r="S366" s="44"/>
      <c r="T366" s="9">
        <f t="shared" si="23"/>
        <v>0</v>
      </c>
    </row>
    <row r="367" spans="1:20" ht="20.100000000000001" customHeight="1" x14ac:dyDescent="0.25">
      <c r="A367" s="133">
        <v>361</v>
      </c>
      <c r="B367" s="347" t="str">
        <f>IF('Dépenses sur frais réels'!B367="","",'Dépenses sur frais réels'!B367)</f>
        <v/>
      </c>
      <c r="C367" s="347" t="str">
        <f>IF('Dépenses sur frais réels'!C367="","",'Dépenses sur frais réels'!C367)</f>
        <v/>
      </c>
      <c r="D367" s="347" t="str">
        <f>IF('Dépenses sur frais réels'!D367="","",'Dépenses sur frais réels'!D367)</f>
        <v/>
      </c>
      <c r="E367" s="347" t="str">
        <f>IF('Dépenses sur frais réels'!E367="","",'Dépenses sur frais réels'!E367)</f>
        <v/>
      </c>
      <c r="F367" s="347" t="str">
        <f>IF('Dépenses sur frais réels'!F367="","",'Dépenses sur frais réels'!F367)</f>
        <v/>
      </c>
      <c r="G367" s="348" t="str">
        <f>IF('Dépenses sur frais réels'!G367="","",'Dépenses sur frais réels'!G367)</f>
        <v/>
      </c>
      <c r="H367" s="348" t="str">
        <f>IF('Dépenses sur frais réels'!H367="","",'Dépenses sur frais réels'!H367)</f>
        <v/>
      </c>
      <c r="I367" s="349" t="str">
        <f>IF('Dépenses sur frais réels'!I367="","",'Dépenses sur frais réels'!I367)</f>
        <v/>
      </c>
      <c r="J367" s="290"/>
      <c r="K367" s="292" t="str">
        <f t="shared" si="20"/>
        <v/>
      </c>
      <c r="L367" s="292" t="str">
        <f t="shared" si="21"/>
        <v/>
      </c>
      <c r="M367" s="28"/>
      <c r="N367" s="139"/>
      <c r="O367" s="141"/>
      <c r="P367" s="356" t="str">
        <f>IF(F367="", "", IF(E367="Billets de train", "", IF(E367="", "", VLOOKUP(F367,Listes!$G$37:$H$39, 2, FALSE))))</f>
        <v/>
      </c>
      <c r="Q367" s="152" t="str">
        <f t="shared" si="22"/>
        <v/>
      </c>
      <c r="R367" s="338" t="str">
        <f>IF(AND(OR(J367="KO",M367&lt;&gt;""),OR(J367="",K367="",L367="")),Listes!$A$74,IF(AND(M367="",J367&lt;&gt;""),Listes!$A$75,IF(AND(I367&lt;M367,O367=""),Listes!$A$76,IF(AND(L367&lt;K367,O367=""),Listes!$A$77,IF(AND(M367&lt;I367,N367=""),Listes!$A$78,IF(AND(S367="",OR(J367&lt;&gt;"",K367&lt;&gt;"",L367&lt;&gt;"")),Listes!$A$79,""))))))</f>
        <v/>
      </c>
      <c r="S367" s="44"/>
      <c r="T367" s="9">
        <f t="shared" si="23"/>
        <v>0</v>
      </c>
    </row>
    <row r="368" spans="1:20" ht="20.100000000000001" customHeight="1" x14ac:dyDescent="0.25">
      <c r="A368" s="133">
        <v>362</v>
      </c>
      <c r="B368" s="347" t="str">
        <f>IF('Dépenses sur frais réels'!B368="","",'Dépenses sur frais réels'!B368)</f>
        <v/>
      </c>
      <c r="C368" s="347" t="str">
        <f>IF('Dépenses sur frais réels'!C368="","",'Dépenses sur frais réels'!C368)</f>
        <v/>
      </c>
      <c r="D368" s="347" t="str">
        <f>IF('Dépenses sur frais réels'!D368="","",'Dépenses sur frais réels'!D368)</f>
        <v/>
      </c>
      <c r="E368" s="347" t="str">
        <f>IF('Dépenses sur frais réels'!E368="","",'Dépenses sur frais réels'!E368)</f>
        <v/>
      </c>
      <c r="F368" s="347" t="str">
        <f>IF('Dépenses sur frais réels'!F368="","",'Dépenses sur frais réels'!F368)</f>
        <v/>
      </c>
      <c r="G368" s="348" t="str">
        <f>IF('Dépenses sur frais réels'!G368="","",'Dépenses sur frais réels'!G368)</f>
        <v/>
      </c>
      <c r="H368" s="348" t="str">
        <f>IF('Dépenses sur frais réels'!H368="","",'Dépenses sur frais réels'!H368)</f>
        <v/>
      </c>
      <c r="I368" s="349" t="str">
        <f>IF('Dépenses sur frais réels'!I368="","",'Dépenses sur frais réels'!I368)</f>
        <v/>
      </c>
      <c r="J368" s="290"/>
      <c r="K368" s="292" t="str">
        <f t="shared" si="20"/>
        <v/>
      </c>
      <c r="L368" s="292" t="str">
        <f t="shared" si="21"/>
        <v/>
      </c>
      <c r="M368" s="28"/>
      <c r="N368" s="139"/>
      <c r="O368" s="141"/>
      <c r="P368" s="356" t="str">
        <f>IF(F368="", "", IF(E368="Billets de train", "", IF(E368="", "", VLOOKUP(F368,Listes!$G$37:$H$39, 2, FALSE))))</f>
        <v/>
      </c>
      <c r="Q368" s="152" t="str">
        <f t="shared" si="22"/>
        <v/>
      </c>
      <c r="R368" s="338" t="str">
        <f>IF(AND(OR(J368="KO",M368&lt;&gt;""),OR(J368="",K368="",L368="")),Listes!$A$74,IF(AND(M368="",J368&lt;&gt;""),Listes!$A$75,IF(AND(I368&lt;M368,O368=""),Listes!$A$76,IF(AND(L368&lt;K368,O368=""),Listes!$A$77,IF(AND(M368&lt;I368,N368=""),Listes!$A$78,IF(AND(S368="",OR(J368&lt;&gt;"",K368&lt;&gt;"",L368&lt;&gt;"")),Listes!$A$79,""))))))</f>
        <v/>
      </c>
      <c r="S368" s="44"/>
      <c r="T368" s="9">
        <f t="shared" si="23"/>
        <v>0</v>
      </c>
    </row>
    <row r="369" spans="1:20" ht="20.100000000000001" customHeight="1" x14ac:dyDescent="0.25">
      <c r="A369" s="133">
        <v>363</v>
      </c>
      <c r="B369" s="347" t="str">
        <f>IF('Dépenses sur frais réels'!B369="","",'Dépenses sur frais réels'!B369)</f>
        <v/>
      </c>
      <c r="C369" s="347" t="str">
        <f>IF('Dépenses sur frais réels'!C369="","",'Dépenses sur frais réels'!C369)</f>
        <v/>
      </c>
      <c r="D369" s="347" t="str">
        <f>IF('Dépenses sur frais réels'!D369="","",'Dépenses sur frais réels'!D369)</f>
        <v/>
      </c>
      <c r="E369" s="347" t="str">
        <f>IF('Dépenses sur frais réels'!E369="","",'Dépenses sur frais réels'!E369)</f>
        <v/>
      </c>
      <c r="F369" s="347" t="str">
        <f>IF('Dépenses sur frais réels'!F369="","",'Dépenses sur frais réels'!F369)</f>
        <v/>
      </c>
      <c r="G369" s="348" t="str">
        <f>IF('Dépenses sur frais réels'!G369="","",'Dépenses sur frais réels'!G369)</f>
        <v/>
      </c>
      <c r="H369" s="348" t="str">
        <f>IF('Dépenses sur frais réels'!H369="","",'Dépenses sur frais réels'!H369)</f>
        <v/>
      </c>
      <c r="I369" s="349" t="str">
        <f>IF('Dépenses sur frais réels'!I369="","",'Dépenses sur frais réels'!I369)</f>
        <v/>
      </c>
      <c r="J369" s="290"/>
      <c r="K369" s="292" t="str">
        <f t="shared" si="20"/>
        <v/>
      </c>
      <c r="L369" s="292" t="str">
        <f t="shared" si="21"/>
        <v/>
      </c>
      <c r="M369" s="28"/>
      <c r="N369" s="139"/>
      <c r="O369" s="141"/>
      <c r="P369" s="356" t="str">
        <f>IF(F369="", "", IF(E369="Billets de train", "", IF(E369="", "", VLOOKUP(F369,Listes!$G$37:$H$39, 2, FALSE))))</f>
        <v/>
      </c>
      <c r="Q369" s="152" t="str">
        <f t="shared" si="22"/>
        <v/>
      </c>
      <c r="R369" s="338" t="str">
        <f>IF(AND(OR(J369="KO",M369&lt;&gt;""),OR(J369="",K369="",L369="")),Listes!$A$74,IF(AND(M369="",J369&lt;&gt;""),Listes!$A$75,IF(AND(I369&lt;M369,O369=""),Listes!$A$76,IF(AND(L369&lt;K369,O369=""),Listes!$A$77,IF(AND(M369&lt;I369,N369=""),Listes!$A$78,IF(AND(S369="",OR(J369&lt;&gt;"",K369&lt;&gt;"",L369&lt;&gt;"")),Listes!$A$79,""))))))</f>
        <v/>
      </c>
      <c r="S369" s="44"/>
      <c r="T369" s="9">
        <f t="shared" si="23"/>
        <v>0</v>
      </c>
    </row>
    <row r="370" spans="1:20" ht="20.100000000000001" customHeight="1" x14ac:dyDescent="0.25">
      <c r="A370" s="133">
        <v>364</v>
      </c>
      <c r="B370" s="347" t="str">
        <f>IF('Dépenses sur frais réels'!B370="","",'Dépenses sur frais réels'!B370)</f>
        <v/>
      </c>
      <c r="C370" s="347" t="str">
        <f>IF('Dépenses sur frais réels'!C370="","",'Dépenses sur frais réels'!C370)</f>
        <v/>
      </c>
      <c r="D370" s="347" t="str">
        <f>IF('Dépenses sur frais réels'!D370="","",'Dépenses sur frais réels'!D370)</f>
        <v/>
      </c>
      <c r="E370" s="347" t="str">
        <f>IF('Dépenses sur frais réels'!E370="","",'Dépenses sur frais réels'!E370)</f>
        <v/>
      </c>
      <c r="F370" s="347" t="str">
        <f>IF('Dépenses sur frais réels'!F370="","",'Dépenses sur frais réels'!F370)</f>
        <v/>
      </c>
      <c r="G370" s="348" t="str">
        <f>IF('Dépenses sur frais réels'!G370="","",'Dépenses sur frais réels'!G370)</f>
        <v/>
      </c>
      <c r="H370" s="348" t="str">
        <f>IF('Dépenses sur frais réels'!H370="","",'Dépenses sur frais réels'!H370)</f>
        <v/>
      </c>
      <c r="I370" s="349" t="str">
        <f>IF('Dépenses sur frais réels'!I370="","",'Dépenses sur frais réels'!I370)</f>
        <v/>
      </c>
      <c r="J370" s="290"/>
      <c r="K370" s="292" t="str">
        <f t="shared" si="20"/>
        <v/>
      </c>
      <c r="L370" s="292" t="str">
        <f t="shared" si="21"/>
        <v/>
      </c>
      <c r="M370" s="28"/>
      <c r="N370" s="139"/>
      <c r="O370" s="141"/>
      <c r="P370" s="356" t="str">
        <f>IF(F370="", "", IF(E370="Billets de train", "", IF(E370="", "", VLOOKUP(F370,Listes!$G$37:$H$39, 2, FALSE))))</f>
        <v/>
      </c>
      <c r="Q370" s="152" t="str">
        <f t="shared" si="22"/>
        <v/>
      </c>
      <c r="R370" s="338" t="str">
        <f>IF(AND(OR(J370="KO",M370&lt;&gt;""),OR(J370="",K370="",L370="")),Listes!$A$74,IF(AND(M370="",J370&lt;&gt;""),Listes!$A$75,IF(AND(I370&lt;M370,O370=""),Listes!$A$76,IF(AND(L370&lt;K370,O370=""),Listes!$A$77,IF(AND(M370&lt;I370,N370=""),Listes!$A$78,IF(AND(S370="",OR(J370&lt;&gt;"",K370&lt;&gt;"",L370&lt;&gt;"")),Listes!$A$79,""))))))</f>
        <v/>
      </c>
      <c r="S370" s="44"/>
      <c r="T370" s="9">
        <f t="shared" si="23"/>
        <v>0</v>
      </c>
    </row>
    <row r="371" spans="1:20" ht="20.100000000000001" customHeight="1" x14ac:dyDescent="0.25">
      <c r="A371" s="133">
        <v>365</v>
      </c>
      <c r="B371" s="347" t="str">
        <f>IF('Dépenses sur frais réels'!B371="","",'Dépenses sur frais réels'!B371)</f>
        <v/>
      </c>
      <c r="C371" s="347" t="str">
        <f>IF('Dépenses sur frais réels'!C371="","",'Dépenses sur frais réels'!C371)</f>
        <v/>
      </c>
      <c r="D371" s="347" t="str">
        <f>IF('Dépenses sur frais réels'!D371="","",'Dépenses sur frais réels'!D371)</f>
        <v/>
      </c>
      <c r="E371" s="347" t="str">
        <f>IF('Dépenses sur frais réels'!E371="","",'Dépenses sur frais réels'!E371)</f>
        <v/>
      </c>
      <c r="F371" s="347" t="str">
        <f>IF('Dépenses sur frais réels'!F371="","",'Dépenses sur frais réels'!F371)</f>
        <v/>
      </c>
      <c r="G371" s="348" t="str">
        <f>IF('Dépenses sur frais réels'!G371="","",'Dépenses sur frais réels'!G371)</f>
        <v/>
      </c>
      <c r="H371" s="348" t="str">
        <f>IF('Dépenses sur frais réels'!H371="","",'Dépenses sur frais réels'!H371)</f>
        <v/>
      </c>
      <c r="I371" s="349" t="str">
        <f>IF('Dépenses sur frais réels'!I371="","",'Dépenses sur frais réels'!I371)</f>
        <v/>
      </c>
      <c r="J371" s="290"/>
      <c r="K371" s="292" t="str">
        <f t="shared" si="20"/>
        <v/>
      </c>
      <c r="L371" s="292" t="str">
        <f t="shared" si="21"/>
        <v/>
      </c>
      <c r="M371" s="28"/>
      <c r="N371" s="139"/>
      <c r="O371" s="141"/>
      <c r="P371" s="356" t="str">
        <f>IF(F371="", "", IF(E371="Billets de train", "", IF(E371="", "", VLOOKUP(F371,Listes!$G$37:$H$39, 2, FALSE))))</f>
        <v/>
      </c>
      <c r="Q371" s="152" t="str">
        <f t="shared" si="22"/>
        <v/>
      </c>
      <c r="R371" s="338" t="str">
        <f>IF(AND(OR(J371="KO",M371&lt;&gt;""),OR(J371="",K371="",L371="")),Listes!$A$74,IF(AND(M371="",J371&lt;&gt;""),Listes!$A$75,IF(AND(I371&lt;M371,O371=""),Listes!$A$76,IF(AND(L371&lt;K371,O371=""),Listes!$A$77,IF(AND(M371&lt;I371,N371=""),Listes!$A$78,IF(AND(S371="",OR(J371&lt;&gt;"",K371&lt;&gt;"",L371&lt;&gt;"")),Listes!$A$79,""))))))</f>
        <v/>
      </c>
      <c r="S371" s="44"/>
      <c r="T371" s="9">
        <f t="shared" si="23"/>
        <v>0</v>
      </c>
    </row>
    <row r="372" spans="1:20" ht="20.100000000000001" customHeight="1" x14ac:dyDescent="0.25">
      <c r="A372" s="133">
        <v>366</v>
      </c>
      <c r="B372" s="347" t="str">
        <f>IF('Dépenses sur frais réels'!B372="","",'Dépenses sur frais réels'!B372)</f>
        <v/>
      </c>
      <c r="C372" s="347" t="str">
        <f>IF('Dépenses sur frais réels'!C372="","",'Dépenses sur frais réels'!C372)</f>
        <v/>
      </c>
      <c r="D372" s="347" t="str">
        <f>IF('Dépenses sur frais réels'!D372="","",'Dépenses sur frais réels'!D372)</f>
        <v/>
      </c>
      <c r="E372" s="347" t="str">
        <f>IF('Dépenses sur frais réels'!E372="","",'Dépenses sur frais réels'!E372)</f>
        <v/>
      </c>
      <c r="F372" s="347" t="str">
        <f>IF('Dépenses sur frais réels'!F372="","",'Dépenses sur frais réels'!F372)</f>
        <v/>
      </c>
      <c r="G372" s="348" t="str">
        <f>IF('Dépenses sur frais réels'!G372="","",'Dépenses sur frais réels'!G372)</f>
        <v/>
      </c>
      <c r="H372" s="348" t="str">
        <f>IF('Dépenses sur frais réels'!H372="","",'Dépenses sur frais réels'!H372)</f>
        <v/>
      </c>
      <c r="I372" s="349" t="str">
        <f>IF('Dépenses sur frais réels'!I372="","",'Dépenses sur frais réels'!I372)</f>
        <v/>
      </c>
      <c r="J372" s="290"/>
      <c r="K372" s="292" t="str">
        <f t="shared" si="20"/>
        <v/>
      </c>
      <c r="L372" s="292" t="str">
        <f t="shared" si="21"/>
        <v/>
      </c>
      <c r="M372" s="28"/>
      <c r="N372" s="139"/>
      <c r="O372" s="141"/>
      <c r="P372" s="356" t="str">
        <f>IF(F372="", "", IF(E372="Billets de train", "", IF(E372="", "", VLOOKUP(F372,Listes!$G$37:$H$39, 2, FALSE))))</f>
        <v/>
      </c>
      <c r="Q372" s="152" t="str">
        <f t="shared" si="22"/>
        <v/>
      </c>
      <c r="R372" s="338" t="str">
        <f>IF(AND(OR(J372="KO",M372&lt;&gt;""),OR(J372="",K372="",L372="")),Listes!$A$74,IF(AND(M372="",J372&lt;&gt;""),Listes!$A$75,IF(AND(I372&lt;M372,O372=""),Listes!$A$76,IF(AND(L372&lt;K372,O372=""),Listes!$A$77,IF(AND(M372&lt;I372,N372=""),Listes!$A$78,IF(AND(S372="",OR(J372&lt;&gt;"",K372&lt;&gt;"",L372&lt;&gt;"")),Listes!$A$79,""))))))</f>
        <v/>
      </c>
      <c r="S372" s="44"/>
      <c r="T372" s="9">
        <f t="shared" si="23"/>
        <v>0</v>
      </c>
    </row>
    <row r="373" spans="1:20" ht="20.100000000000001" customHeight="1" x14ac:dyDescent="0.25">
      <c r="A373" s="133">
        <v>367</v>
      </c>
      <c r="B373" s="347" t="str">
        <f>IF('Dépenses sur frais réels'!B373="","",'Dépenses sur frais réels'!B373)</f>
        <v/>
      </c>
      <c r="C373" s="347" t="str">
        <f>IF('Dépenses sur frais réels'!C373="","",'Dépenses sur frais réels'!C373)</f>
        <v/>
      </c>
      <c r="D373" s="347" t="str">
        <f>IF('Dépenses sur frais réels'!D373="","",'Dépenses sur frais réels'!D373)</f>
        <v/>
      </c>
      <c r="E373" s="347" t="str">
        <f>IF('Dépenses sur frais réels'!E373="","",'Dépenses sur frais réels'!E373)</f>
        <v/>
      </c>
      <c r="F373" s="347" t="str">
        <f>IF('Dépenses sur frais réels'!F373="","",'Dépenses sur frais réels'!F373)</f>
        <v/>
      </c>
      <c r="G373" s="348" t="str">
        <f>IF('Dépenses sur frais réels'!G373="","",'Dépenses sur frais réels'!G373)</f>
        <v/>
      </c>
      <c r="H373" s="348" t="str">
        <f>IF('Dépenses sur frais réels'!H373="","",'Dépenses sur frais réels'!H373)</f>
        <v/>
      </c>
      <c r="I373" s="349" t="str">
        <f>IF('Dépenses sur frais réels'!I373="","",'Dépenses sur frais réels'!I373)</f>
        <v/>
      </c>
      <c r="J373" s="290"/>
      <c r="K373" s="292" t="str">
        <f t="shared" si="20"/>
        <v/>
      </c>
      <c r="L373" s="292" t="str">
        <f t="shared" si="21"/>
        <v/>
      </c>
      <c r="M373" s="28"/>
      <c r="N373" s="139"/>
      <c r="O373" s="141"/>
      <c r="P373" s="356" t="str">
        <f>IF(F373="", "", IF(E373="Billets de train", "", IF(E373="", "", VLOOKUP(F373,Listes!$G$37:$H$39, 2, FALSE))))</f>
        <v/>
      </c>
      <c r="Q373" s="152" t="str">
        <f t="shared" si="22"/>
        <v/>
      </c>
      <c r="R373" s="338" t="str">
        <f>IF(AND(OR(J373="KO",M373&lt;&gt;""),OR(J373="",K373="",L373="")),Listes!$A$74,IF(AND(M373="",J373&lt;&gt;""),Listes!$A$75,IF(AND(I373&lt;M373,O373=""),Listes!$A$76,IF(AND(L373&lt;K373,O373=""),Listes!$A$77,IF(AND(M373&lt;I373,N373=""),Listes!$A$78,IF(AND(S373="",OR(J373&lt;&gt;"",K373&lt;&gt;"",L373&lt;&gt;"")),Listes!$A$79,""))))))</f>
        <v/>
      </c>
      <c r="S373" s="44"/>
      <c r="T373" s="9">
        <f t="shared" si="23"/>
        <v>0</v>
      </c>
    </row>
    <row r="374" spans="1:20" ht="20.100000000000001" customHeight="1" x14ac:dyDescent="0.25">
      <c r="A374" s="133">
        <v>368</v>
      </c>
      <c r="B374" s="347" t="str">
        <f>IF('Dépenses sur frais réels'!B374="","",'Dépenses sur frais réels'!B374)</f>
        <v/>
      </c>
      <c r="C374" s="347" t="str">
        <f>IF('Dépenses sur frais réels'!C374="","",'Dépenses sur frais réels'!C374)</f>
        <v/>
      </c>
      <c r="D374" s="347" t="str">
        <f>IF('Dépenses sur frais réels'!D374="","",'Dépenses sur frais réels'!D374)</f>
        <v/>
      </c>
      <c r="E374" s="347" t="str">
        <f>IF('Dépenses sur frais réels'!E374="","",'Dépenses sur frais réels'!E374)</f>
        <v/>
      </c>
      <c r="F374" s="347" t="str">
        <f>IF('Dépenses sur frais réels'!F374="","",'Dépenses sur frais réels'!F374)</f>
        <v/>
      </c>
      <c r="G374" s="348" t="str">
        <f>IF('Dépenses sur frais réels'!G374="","",'Dépenses sur frais réels'!G374)</f>
        <v/>
      </c>
      <c r="H374" s="348" t="str">
        <f>IF('Dépenses sur frais réels'!H374="","",'Dépenses sur frais réels'!H374)</f>
        <v/>
      </c>
      <c r="I374" s="349" t="str">
        <f>IF('Dépenses sur frais réels'!I374="","",'Dépenses sur frais réels'!I374)</f>
        <v/>
      </c>
      <c r="J374" s="290"/>
      <c r="K374" s="292" t="str">
        <f t="shared" si="20"/>
        <v/>
      </c>
      <c r="L374" s="292" t="str">
        <f t="shared" si="21"/>
        <v/>
      </c>
      <c r="M374" s="28"/>
      <c r="N374" s="139"/>
      <c r="O374" s="141"/>
      <c r="P374" s="356" t="str">
        <f>IF(F374="", "", IF(E374="Billets de train", "", IF(E374="", "", VLOOKUP(F374,Listes!$G$37:$H$39, 2, FALSE))))</f>
        <v/>
      </c>
      <c r="Q374" s="152" t="str">
        <f t="shared" si="22"/>
        <v/>
      </c>
      <c r="R374" s="338" t="str">
        <f>IF(AND(OR(J374="KO",M374&lt;&gt;""),OR(J374="",K374="",L374="")),Listes!$A$74,IF(AND(M374="",J374&lt;&gt;""),Listes!$A$75,IF(AND(I374&lt;M374,O374=""),Listes!$A$76,IF(AND(L374&lt;K374,O374=""),Listes!$A$77,IF(AND(M374&lt;I374,N374=""),Listes!$A$78,IF(AND(S374="",OR(J374&lt;&gt;"",K374&lt;&gt;"",L374&lt;&gt;"")),Listes!$A$79,""))))))</f>
        <v/>
      </c>
      <c r="S374" s="44"/>
      <c r="T374" s="9">
        <f t="shared" si="23"/>
        <v>0</v>
      </c>
    </row>
    <row r="375" spans="1:20" ht="20.100000000000001" customHeight="1" x14ac:dyDescent="0.25">
      <c r="A375" s="133">
        <v>369</v>
      </c>
      <c r="B375" s="347" t="str">
        <f>IF('Dépenses sur frais réels'!B375="","",'Dépenses sur frais réels'!B375)</f>
        <v/>
      </c>
      <c r="C375" s="347" t="str">
        <f>IF('Dépenses sur frais réels'!C375="","",'Dépenses sur frais réels'!C375)</f>
        <v/>
      </c>
      <c r="D375" s="347" t="str">
        <f>IF('Dépenses sur frais réels'!D375="","",'Dépenses sur frais réels'!D375)</f>
        <v/>
      </c>
      <c r="E375" s="347" t="str">
        <f>IF('Dépenses sur frais réels'!E375="","",'Dépenses sur frais réels'!E375)</f>
        <v/>
      </c>
      <c r="F375" s="347" t="str">
        <f>IF('Dépenses sur frais réels'!F375="","",'Dépenses sur frais réels'!F375)</f>
        <v/>
      </c>
      <c r="G375" s="348" t="str">
        <f>IF('Dépenses sur frais réels'!G375="","",'Dépenses sur frais réels'!G375)</f>
        <v/>
      </c>
      <c r="H375" s="348" t="str">
        <f>IF('Dépenses sur frais réels'!H375="","",'Dépenses sur frais réels'!H375)</f>
        <v/>
      </c>
      <c r="I375" s="349" t="str">
        <f>IF('Dépenses sur frais réels'!I375="","",'Dépenses sur frais réels'!I375)</f>
        <v/>
      </c>
      <c r="J375" s="290"/>
      <c r="K375" s="292" t="str">
        <f t="shared" si="20"/>
        <v/>
      </c>
      <c r="L375" s="292" t="str">
        <f t="shared" si="21"/>
        <v/>
      </c>
      <c r="M375" s="28"/>
      <c r="N375" s="139"/>
      <c r="O375" s="141"/>
      <c r="P375" s="356" t="str">
        <f>IF(F375="", "", IF(E375="Billets de train", "", IF(E375="", "", VLOOKUP(F375,Listes!$G$37:$H$39, 2, FALSE))))</f>
        <v/>
      </c>
      <c r="Q375" s="152" t="str">
        <f t="shared" si="22"/>
        <v/>
      </c>
      <c r="R375" s="338" t="str">
        <f>IF(AND(OR(J375="KO",M375&lt;&gt;""),OR(J375="",K375="",L375="")),Listes!$A$74,IF(AND(M375="",J375&lt;&gt;""),Listes!$A$75,IF(AND(I375&lt;M375,O375=""),Listes!$A$76,IF(AND(L375&lt;K375,O375=""),Listes!$A$77,IF(AND(M375&lt;I375,N375=""),Listes!$A$78,IF(AND(S375="",OR(J375&lt;&gt;"",K375&lt;&gt;"",L375&lt;&gt;"")),Listes!$A$79,""))))))</f>
        <v/>
      </c>
      <c r="S375" s="44"/>
      <c r="T375" s="9">
        <f t="shared" si="23"/>
        <v>0</v>
      </c>
    </row>
    <row r="376" spans="1:20" ht="20.100000000000001" customHeight="1" x14ac:dyDescent="0.25">
      <c r="A376" s="133">
        <v>370</v>
      </c>
      <c r="B376" s="347" t="str">
        <f>IF('Dépenses sur frais réels'!B376="","",'Dépenses sur frais réels'!B376)</f>
        <v/>
      </c>
      <c r="C376" s="347" t="str">
        <f>IF('Dépenses sur frais réels'!C376="","",'Dépenses sur frais réels'!C376)</f>
        <v/>
      </c>
      <c r="D376" s="347" t="str">
        <f>IF('Dépenses sur frais réels'!D376="","",'Dépenses sur frais réels'!D376)</f>
        <v/>
      </c>
      <c r="E376" s="347" t="str">
        <f>IF('Dépenses sur frais réels'!E376="","",'Dépenses sur frais réels'!E376)</f>
        <v/>
      </c>
      <c r="F376" s="347" t="str">
        <f>IF('Dépenses sur frais réels'!F376="","",'Dépenses sur frais réels'!F376)</f>
        <v/>
      </c>
      <c r="G376" s="348" t="str">
        <f>IF('Dépenses sur frais réels'!G376="","",'Dépenses sur frais réels'!G376)</f>
        <v/>
      </c>
      <c r="H376" s="348" t="str">
        <f>IF('Dépenses sur frais réels'!H376="","",'Dépenses sur frais réels'!H376)</f>
        <v/>
      </c>
      <c r="I376" s="349" t="str">
        <f>IF('Dépenses sur frais réels'!I376="","",'Dépenses sur frais réels'!I376)</f>
        <v/>
      </c>
      <c r="J376" s="290"/>
      <c r="K376" s="292" t="str">
        <f t="shared" si="20"/>
        <v/>
      </c>
      <c r="L376" s="292" t="str">
        <f t="shared" si="21"/>
        <v/>
      </c>
      <c r="M376" s="28"/>
      <c r="N376" s="139"/>
      <c r="O376" s="141"/>
      <c r="P376" s="356" t="str">
        <f>IF(F376="", "", IF(E376="Billets de train", "", IF(E376="", "", VLOOKUP(F376,Listes!$G$37:$H$39, 2, FALSE))))</f>
        <v/>
      </c>
      <c r="Q376" s="152" t="str">
        <f t="shared" si="22"/>
        <v/>
      </c>
      <c r="R376" s="338" t="str">
        <f>IF(AND(OR(J376="KO",M376&lt;&gt;""),OR(J376="",K376="",L376="")),Listes!$A$74,IF(AND(M376="",J376&lt;&gt;""),Listes!$A$75,IF(AND(I376&lt;M376,O376=""),Listes!$A$76,IF(AND(L376&lt;K376,O376=""),Listes!$A$77,IF(AND(M376&lt;I376,N376=""),Listes!$A$78,IF(AND(S376="",OR(J376&lt;&gt;"",K376&lt;&gt;"",L376&lt;&gt;"")),Listes!$A$79,""))))))</f>
        <v/>
      </c>
      <c r="S376" s="44"/>
      <c r="T376" s="9">
        <f t="shared" si="23"/>
        <v>0</v>
      </c>
    </row>
    <row r="377" spans="1:20" ht="20.100000000000001" customHeight="1" x14ac:dyDescent="0.25">
      <c r="A377" s="133">
        <v>371</v>
      </c>
      <c r="B377" s="347" t="str">
        <f>IF('Dépenses sur frais réels'!B377="","",'Dépenses sur frais réels'!B377)</f>
        <v/>
      </c>
      <c r="C377" s="347" t="str">
        <f>IF('Dépenses sur frais réels'!C377="","",'Dépenses sur frais réels'!C377)</f>
        <v/>
      </c>
      <c r="D377" s="347" t="str">
        <f>IF('Dépenses sur frais réels'!D377="","",'Dépenses sur frais réels'!D377)</f>
        <v/>
      </c>
      <c r="E377" s="347" t="str">
        <f>IF('Dépenses sur frais réels'!E377="","",'Dépenses sur frais réels'!E377)</f>
        <v/>
      </c>
      <c r="F377" s="347" t="str">
        <f>IF('Dépenses sur frais réels'!F377="","",'Dépenses sur frais réels'!F377)</f>
        <v/>
      </c>
      <c r="G377" s="348" t="str">
        <f>IF('Dépenses sur frais réels'!G377="","",'Dépenses sur frais réels'!G377)</f>
        <v/>
      </c>
      <c r="H377" s="348" t="str">
        <f>IF('Dépenses sur frais réels'!H377="","",'Dépenses sur frais réels'!H377)</f>
        <v/>
      </c>
      <c r="I377" s="349" t="str">
        <f>IF('Dépenses sur frais réels'!I377="","",'Dépenses sur frais réels'!I377)</f>
        <v/>
      </c>
      <c r="J377" s="290"/>
      <c r="K377" s="292" t="str">
        <f t="shared" si="20"/>
        <v/>
      </c>
      <c r="L377" s="292" t="str">
        <f t="shared" si="21"/>
        <v/>
      </c>
      <c r="M377" s="28"/>
      <c r="N377" s="139"/>
      <c r="O377" s="141"/>
      <c r="P377" s="356" t="str">
        <f>IF(F377="", "", IF(E377="Billets de train", "", IF(E377="", "", VLOOKUP(F377,Listes!$G$37:$H$39, 2, FALSE))))</f>
        <v/>
      </c>
      <c r="Q377" s="152" t="str">
        <f t="shared" si="22"/>
        <v/>
      </c>
      <c r="R377" s="338" t="str">
        <f>IF(AND(OR(J377="KO",M377&lt;&gt;""),OR(J377="",K377="",L377="")),Listes!$A$74,IF(AND(M377="",J377&lt;&gt;""),Listes!$A$75,IF(AND(I377&lt;M377,O377=""),Listes!$A$76,IF(AND(L377&lt;K377,O377=""),Listes!$A$77,IF(AND(M377&lt;I377,N377=""),Listes!$A$78,IF(AND(S377="",OR(J377&lt;&gt;"",K377&lt;&gt;"",L377&lt;&gt;"")),Listes!$A$79,""))))))</f>
        <v/>
      </c>
      <c r="S377" s="44"/>
      <c r="T377" s="9">
        <f t="shared" si="23"/>
        <v>0</v>
      </c>
    </row>
    <row r="378" spans="1:20" ht="20.100000000000001" customHeight="1" x14ac:dyDescent="0.25">
      <c r="A378" s="133">
        <v>372</v>
      </c>
      <c r="B378" s="347" t="str">
        <f>IF('Dépenses sur frais réels'!B378="","",'Dépenses sur frais réels'!B378)</f>
        <v/>
      </c>
      <c r="C378" s="347" t="str">
        <f>IF('Dépenses sur frais réels'!C378="","",'Dépenses sur frais réels'!C378)</f>
        <v/>
      </c>
      <c r="D378" s="347" t="str">
        <f>IF('Dépenses sur frais réels'!D378="","",'Dépenses sur frais réels'!D378)</f>
        <v/>
      </c>
      <c r="E378" s="347" t="str">
        <f>IF('Dépenses sur frais réels'!E378="","",'Dépenses sur frais réels'!E378)</f>
        <v/>
      </c>
      <c r="F378" s="347" t="str">
        <f>IF('Dépenses sur frais réels'!F378="","",'Dépenses sur frais réels'!F378)</f>
        <v/>
      </c>
      <c r="G378" s="348" t="str">
        <f>IF('Dépenses sur frais réels'!G378="","",'Dépenses sur frais réels'!G378)</f>
        <v/>
      </c>
      <c r="H378" s="348" t="str">
        <f>IF('Dépenses sur frais réels'!H378="","",'Dépenses sur frais réels'!H378)</f>
        <v/>
      </c>
      <c r="I378" s="349" t="str">
        <f>IF('Dépenses sur frais réels'!I378="","",'Dépenses sur frais réels'!I378)</f>
        <v/>
      </c>
      <c r="J378" s="290"/>
      <c r="K378" s="292" t="str">
        <f t="shared" si="20"/>
        <v/>
      </c>
      <c r="L378" s="292" t="str">
        <f t="shared" si="21"/>
        <v/>
      </c>
      <c r="M378" s="28"/>
      <c r="N378" s="139"/>
      <c r="O378" s="141"/>
      <c r="P378" s="356" t="str">
        <f>IF(F378="", "", IF(E378="Billets de train", "", IF(E378="", "", VLOOKUP(F378,Listes!$G$37:$H$39, 2, FALSE))))</f>
        <v/>
      </c>
      <c r="Q378" s="152" t="str">
        <f t="shared" si="22"/>
        <v/>
      </c>
      <c r="R378" s="338" t="str">
        <f>IF(AND(OR(J378="KO",M378&lt;&gt;""),OR(J378="",K378="",L378="")),Listes!$A$74,IF(AND(M378="",J378&lt;&gt;""),Listes!$A$75,IF(AND(I378&lt;M378,O378=""),Listes!$A$76,IF(AND(L378&lt;K378,O378=""),Listes!$A$77,IF(AND(M378&lt;I378,N378=""),Listes!$A$78,IF(AND(S378="",OR(J378&lt;&gt;"",K378&lt;&gt;"",L378&lt;&gt;"")),Listes!$A$79,""))))))</f>
        <v/>
      </c>
      <c r="S378" s="44"/>
      <c r="T378" s="9">
        <f t="shared" si="23"/>
        <v>0</v>
      </c>
    </row>
    <row r="379" spans="1:20" ht="20.100000000000001" customHeight="1" x14ac:dyDescent="0.25">
      <c r="A379" s="133">
        <v>373</v>
      </c>
      <c r="B379" s="347" t="str">
        <f>IF('Dépenses sur frais réels'!B379="","",'Dépenses sur frais réels'!B379)</f>
        <v/>
      </c>
      <c r="C379" s="347" t="str">
        <f>IF('Dépenses sur frais réels'!C379="","",'Dépenses sur frais réels'!C379)</f>
        <v/>
      </c>
      <c r="D379" s="347" t="str">
        <f>IF('Dépenses sur frais réels'!D379="","",'Dépenses sur frais réels'!D379)</f>
        <v/>
      </c>
      <c r="E379" s="347" t="str">
        <f>IF('Dépenses sur frais réels'!E379="","",'Dépenses sur frais réels'!E379)</f>
        <v/>
      </c>
      <c r="F379" s="347" t="str">
        <f>IF('Dépenses sur frais réels'!F379="","",'Dépenses sur frais réels'!F379)</f>
        <v/>
      </c>
      <c r="G379" s="348" t="str">
        <f>IF('Dépenses sur frais réels'!G379="","",'Dépenses sur frais réels'!G379)</f>
        <v/>
      </c>
      <c r="H379" s="348" t="str">
        <f>IF('Dépenses sur frais réels'!H379="","",'Dépenses sur frais réels'!H379)</f>
        <v/>
      </c>
      <c r="I379" s="349" t="str">
        <f>IF('Dépenses sur frais réels'!I379="","",'Dépenses sur frais réels'!I379)</f>
        <v/>
      </c>
      <c r="J379" s="290"/>
      <c r="K379" s="292" t="str">
        <f t="shared" si="20"/>
        <v/>
      </c>
      <c r="L379" s="292" t="str">
        <f t="shared" si="21"/>
        <v/>
      </c>
      <c r="M379" s="28"/>
      <c r="N379" s="139"/>
      <c r="O379" s="141"/>
      <c r="P379" s="356" t="str">
        <f>IF(F379="", "", IF(E379="Billets de train", "", IF(E379="", "", VLOOKUP(F379,Listes!$G$37:$H$39, 2, FALSE))))</f>
        <v/>
      </c>
      <c r="Q379" s="152" t="str">
        <f t="shared" si="22"/>
        <v/>
      </c>
      <c r="R379" s="338" t="str">
        <f>IF(AND(OR(J379="KO",M379&lt;&gt;""),OR(J379="",K379="",L379="")),Listes!$A$74,IF(AND(M379="",J379&lt;&gt;""),Listes!$A$75,IF(AND(I379&lt;M379,O379=""),Listes!$A$76,IF(AND(L379&lt;K379,O379=""),Listes!$A$77,IF(AND(M379&lt;I379,N379=""),Listes!$A$78,IF(AND(S379="",OR(J379&lt;&gt;"",K379&lt;&gt;"",L379&lt;&gt;"")),Listes!$A$79,""))))))</f>
        <v/>
      </c>
      <c r="S379" s="44"/>
      <c r="T379" s="9">
        <f t="shared" si="23"/>
        <v>0</v>
      </c>
    </row>
    <row r="380" spans="1:20" ht="20.100000000000001" customHeight="1" x14ac:dyDescent="0.25">
      <c r="A380" s="133">
        <v>374</v>
      </c>
      <c r="B380" s="347" t="str">
        <f>IF('Dépenses sur frais réels'!B380="","",'Dépenses sur frais réels'!B380)</f>
        <v/>
      </c>
      <c r="C380" s="347" t="str">
        <f>IF('Dépenses sur frais réels'!C380="","",'Dépenses sur frais réels'!C380)</f>
        <v/>
      </c>
      <c r="D380" s="347" t="str">
        <f>IF('Dépenses sur frais réels'!D380="","",'Dépenses sur frais réels'!D380)</f>
        <v/>
      </c>
      <c r="E380" s="347" t="str">
        <f>IF('Dépenses sur frais réels'!E380="","",'Dépenses sur frais réels'!E380)</f>
        <v/>
      </c>
      <c r="F380" s="347" t="str">
        <f>IF('Dépenses sur frais réels'!F380="","",'Dépenses sur frais réels'!F380)</f>
        <v/>
      </c>
      <c r="G380" s="348" t="str">
        <f>IF('Dépenses sur frais réels'!G380="","",'Dépenses sur frais réels'!G380)</f>
        <v/>
      </c>
      <c r="H380" s="348" t="str">
        <f>IF('Dépenses sur frais réels'!H380="","",'Dépenses sur frais réels'!H380)</f>
        <v/>
      </c>
      <c r="I380" s="349" t="str">
        <f>IF('Dépenses sur frais réels'!I380="","",'Dépenses sur frais réels'!I380)</f>
        <v/>
      </c>
      <c r="J380" s="290"/>
      <c r="K380" s="292" t="str">
        <f t="shared" si="20"/>
        <v/>
      </c>
      <c r="L380" s="292" t="str">
        <f t="shared" si="21"/>
        <v/>
      </c>
      <c r="M380" s="28"/>
      <c r="N380" s="139"/>
      <c r="O380" s="141"/>
      <c r="P380" s="356" t="str">
        <f>IF(F380="", "", IF(E380="Billets de train", "", IF(E380="", "", VLOOKUP(F380,Listes!$G$37:$H$39, 2, FALSE))))</f>
        <v/>
      </c>
      <c r="Q380" s="152" t="str">
        <f t="shared" si="22"/>
        <v/>
      </c>
      <c r="R380" s="338" t="str">
        <f>IF(AND(OR(J380="KO",M380&lt;&gt;""),OR(J380="",K380="",L380="")),Listes!$A$74,IF(AND(M380="",J380&lt;&gt;""),Listes!$A$75,IF(AND(I380&lt;M380,O380=""),Listes!$A$76,IF(AND(L380&lt;K380,O380=""),Listes!$A$77,IF(AND(M380&lt;I380,N380=""),Listes!$A$78,IF(AND(S380="",OR(J380&lt;&gt;"",K380&lt;&gt;"",L380&lt;&gt;"")),Listes!$A$79,""))))))</f>
        <v/>
      </c>
      <c r="S380" s="44"/>
      <c r="T380" s="9">
        <f t="shared" si="23"/>
        <v>0</v>
      </c>
    </row>
    <row r="381" spans="1:20" ht="20.100000000000001" customHeight="1" x14ac:dyDescent="0.25">
      <c r="A381" s="133">
        <v>375</v>
      </c>
      <c r="B381" s="347" t="str">
        <f>IF('Dépenses sur frais réels'!B381="","",'Dépenses sur frais réels'!B381)</f>
        <v/>
      </c>
      <c r="C381" s="347" t="str">
        <f>IF('Dépenses sur frais réels'!C381="","",'Dépenses sur frais réels'!C381)</f>
        <v/>
      </c>
      <c r="D381" s="347" t="str">
        <f>IF('Dépenses sur frais réels'!D381="","",'Dépenses sur frais réels'!D381)</f>
        <v/>
      </c>
      <c r="E381" s="347" t="str">
        <f>IF('Dépenses sur frais réels'!E381="","",'Dépenses sur frais réels'!E381)</f>
        <v/>
      </c>
      <c r="F381" s="347" t="str">
        <f>IF('Dépenses sur frais réels'!F381="","",'Dépenses sur frais réels'!F381)</f>
        <v/>
      </c>
      <c r="G381" s="348" t="str">
        <f>IF('Dépenses sur frais réels'!G381="","",'Dépenses sur frais réels'!G381)</f>
        <v/>
      </c>
      <c r="H381" s="348" t="str">
        <f>IF('Dépenses sur frais réels'!H381="","",'Dépenses sur frais réels'!H381)</f>
        <v/>
      </c>
      <c r="I381" s="349" t="str">
        <f>IF('Dépenses sur frais réels'!I381="","",'Dépenses sur frais réels'!I381)</f>
        <v/>
      </c>
      <c r="J381" s="290"/>
      <c r="K381" s="292" t="str">
        <f t="shared" si="20"/>
        <v/>
      </c>
      <c r="L381" s="292" t="str">
        <f t="shared" si="21"/>
        <v/>
      </c>
      <c r="M381" s="28"/>
      <c r="N381" s="139"/>
      <c r="O381" s="141"/>
      <c r="P381" s="356" t="str">
        <f>IF(F381="", "", IF(E381="Billets de train", "", IF(E381="", "", VLOOKUP(F381,Listes!$G$37:$H$39, 2, FALSE))))</f>
        <v/>
      </c>
      <c r="Q381" s="152" t="str">
        <f t="shared" si="22"/>
        <v/>
      </c>
      <c r="R381" s="338" t="str">
        <f>IF(AND(OR(J381="KO",M381&lt;&gt;""),OR(J381="",K381="",L381="")),Listes!$A$74,IF(AND(M381="",J381&lt;&gt;""),Listes!$A$75,IF(AND(I381&lt;M381,O381=""),Listes!$A$76,IF(AND(L381&lt;K381,O381=""),Listes!$A$77,IF(AND(M381&lt;I381,N381=""),Listes!$A$78,IF(AND(S381="",OR(J381&lt;&gt;"",K381&lt;&gt;"",L381&lt;&gt;"")),Listes!$A$79,""))))))</f>
        <v/>
      </c>
      <c r="S381" s="44"/>
      <c r="T381" s="9">
        <f t="shared" si="23"/>
        <v>0</v>
      </c>
    </row>
    <row r="382" spans="1:20" ht="20.100000000000001" customHeight="1" x14ac:dyDescent="0.25">
      <c r="A382" s="133">
        <v>376</v>
      </c>
      <c r="B382" s="347" t="str">
        <f>IF('Dépenses sur frais réels'!B382="","",'Dépenses sur frais réels'!B382)</f>
        <v/>
      </c>
      <c r="C382" s="347" t="str">
        <f>IF('Dépenses sur frais réels'!C382="","",'Dépenses sur frais réels'!C382)</f>
        <v/>
      </c>
      <c r="D382" s="347" t="str">
        <f>IF('Dépenses sur frais réels'!D382="","",'Dépenses sur frais réels'!D382)</f>
        <v/>
      </c>
      <c r="E382" s="347" t="str">
        <f>IF('Dépenses sur frais réels'!E382="","",'Dépenses sur frais réels'!E382)</f>
        <v/>
      </c>
      <c r="F382" s="347" t="str">
        <f>IF('Dépenses sur frais réels'!F382="","",'Dépenses sur frais réels'!F382)</f>
        <v/>
      </c>
      <c r="G382" s="348" t="str">
        <f>IF('Dépenses sur frais réels'!G382="","",'Dépenses sur frais réels'!G382)</f>
        <v/>
      </c>
      <c r="H382" s="348" t="str">
        <f>IF('Dépenses sur frais réels'!H382="","",'Dépenses sur frais réels'!H382)</f>
        <v/>
      </c>
      <c r="I382" s="349" t="str">
        <f>IF('Dépenses sur frais réels'!I382="","",'Dépenses sur frais réels'!I382)</f>
        <v/>
      </c>
      <c r="J382" s="290"/>
      <c r="K382" s="292" t="str">
        <f t="shared" si="20"/>
        <v/>
      </c>
      <c r="L382" s="292" t="str">
        <f t="shared" si="21"/>
        <v/>
      </c>
      <c r="M382" s="28"/>
      <c r="N382" s="139"/>
      <c r="O382" s="141"/>
      <c r="P382" s="356" t="str">
        <f>IF(F382="", "", IF(E382="Billets de train", "", IF(E382="", "", VLOOKUP(F382,Listes!$G$37:$H$39, 2, FALSE))))</f>
        <v/>
      </c>
      <c r="Q382" s="152" t="str">
        <f t="shared" si="22"/>
        <v/>
      </c>
      <c r="R382" s="338" t="str">
        <f>IF(AND(OR(J382="KO",M382&lt;&gt;""),OR(J382="",K382="",L382="")),Listes!$A$74,IF(AND(M382="",J382&lt;&gt;""),Listes!$A$75,IF(AND(I382&lt;M382,O382=""),Listes!$A$76,IF(AND(L382&lt;K382,O382=""),Listes!$A$77,IF(AND(M382&lt;I382,N382=""),Listes!$A$78,IF(AND(S382="",OR(J382&lt;&gt;"",K382&lt;&gt;"",L382&lt;&gt;"")),Listes!$A$79,""))))))</f>
        <v/>
      </c>
      <c r="S382" s="44"/>
      <c r="T382" s="9">
        <f t="shared" si="23"/>
        <v>0</v>
      </c>
    </row>
    <row r="383" spans="1:20" ht="20.100000000000001" customHeight="1" x14ac:dyDescent="0.25">
      <c r="A383" s="133">
        <v>377</v>
      </c>
      <c r="B383" s="347" t="str">
        <f>IF('Dépenses sur frais réels'!B383="","",'Dépenses sur frais réels'!B383)</f>
        <v/>
      </c>
      <c r="C383" s="347" t="str">
        <f>IF('Dépenses sur frais réels'!C383="","",'Dépenses sur frais réels'!C383)</f>
        <v/>
      </c>
      <c r="D383" s="347" t="str">
        <f>IF('Dépenses sur frais réels'!D383="","",'Dépenses sur frais réels'!D383)</f>
        <v/>
      </c>
      <c r="E383" s="347" t="str">
        <f>IF('Dépenses sur frais réels'!E383="","",'Dépenses sur frais réels'!E383)</f>
        <v/>
      </c>
      <c r="F383" s="347" t="str">
        <f>IF('Dépenses sur frais réels'!F383="","",'Dépenses sur frais réels'!F383)</f>
        <v/>
      </c>
      <c r="G383" s="348" t="str">
        <f>IF('Dépenses sur frais réels'!G383="","",'Dépenses sur frais réels'!G383)</f>
        <v/>
      </c>
      <c r="H383" s="348" t="str">
        <f>IF('Dépenses sur frais réels'!H383="","",'Dépenses sur frais réels'!H383)</f>
        <v/>
      </c>
      <c r="I383" s="349" t="str">
        <f>IF('Dépenses sur frais réels'!I383="","",'Dépenses sur frais réels'!I383)</f>
        <v/>
      </c>
      <c r="J383" s="290"/>
      <c r="K383" s="292" t="str">
        <f t="shared" si="20"/>
        <v/>
      </c>
      <c r="L383" s="292" t="str">
        <f t="shared" si="21"/>
        <v/>
      </c>
      <c r="M383" s="28"/>
      <c r="N383" s="139"/>
      <c r="O383" s="141"/>
      <c r="P383" s="356" t="str">
        <f>IF(F383="", "", IF(E383="Billets de train", "", IF(E383="", "", VLOOKUP(F383,Listes!$G$37:$H$39, 2, FALSE))))</f>
        <v/>
      </c>
      <c r="Q383" s="152" t="str">
        <f t="shared" si="22"/>
        <v/>
      </c>
      <c r="R383" s="338" t="str">
        <f>IF(AND(OR(J383="KO",M383&lt;&gt;""),OR(J383="",K383="",L383="")),Listes!$A$74,IF(AND(M383="",J383&lt;&gt;""),Listes!$A$75,IF(AND(I383&lt;M383,O383=""),Listes!$A$76,IF(AND(L383&lt;K383,O383=""),Listes!$A$77,IF(AND(M383&lt;I383,N383=""),Listes!$A$78,IF(AND(S383="",OR(J383&lt;&gt;"",K383&lt;&gt;"",L383&lt;&gt;"")),Listes!$A$79,""))))))</f>
        <v/>
      </c>
      <c r="S383" s="44"/>
      <c r="T383" s="9">
        <f t="shared" si="23"/>
        <v>0</v>
      </c>
    </row>
    <row r="384" spans="1:20" ht="20.100000000000001" customHeight="1" x14ac:dyDescent="0.25">
      <c r="A384" s="133">
        <v>378</v>
      </c>
      <c r="B384" s="347" t="str">
        <f>IF('Dépenses sur frais réels'!B384="","",'Dépenses sur frais réels'!B384)</f>
        <v/>
      </c>
      <c r="C384" s="347" t="str">
        <f>IF('Dépenses sur frais réels'!C384="","",'Dépenses sur frais réels'!C384)</f>
        <v/>
      </c>
      <c r="D384" s="347" t="str">
        <f>IF('Dépenses sur frais réels'!D384="","",'Dépenses sur frais réels'!D384)</f>
        <v/>
      </c>
      <c r="E384" s="347" t="str">
        <f>IF('Dépenses sur frais réels'!E384="","",'Dépenses sur frais réels'!E384)</f>
        <v/>
      </c>
      <c r="F384" s="347" t="str">
        <f>IF('Dépenses sur frais réels'!F384="","",'Dépenses sur frais réels'!F384)</f>
        <v/>
      </c>
      <c r="G384" s="348" t="str">
        <f>IF('Dépenses sur frais réels'!G384="","",'Dépenses sur frais réels'!G384)</f>
        <v/>
      </c>
      <c r="H384" s="348" t="str">
        <f>IF('Dépenses sur frais réels'!H384="","",'Dépenses sur frais réels'!H384)</f>
        <v/>
      </c>
      <c r="I384" s="349" t="str">
        <f>IF('Dépenses sur frais réels'!I384="","",'Dépenses sur frais réels'!I384)</f>
        <v/>
      </c>
      <c r="J384" s="290"/>
      <c r="K384" s="292" t="str">
        <f t="shared" si="20"/>
        <v/>
      </c>
      <c r="L384" s="292" t="str">
        <f t="shared" si="21"/>
        <v/>
      </c>
      <c r="M384" s="28"/>
      <c r="N384" s="139"/>
      <c r="O384" s="141"/>
      <c r="P384" s="356" t="str">
        <f>IF(F384="", "", IF(E384="Billets de train", "", IF(E384="", "", VLOOKUP(F384,Listes!$G$37:$H$39, 2, FALSE))))</f>
        <v/>
      </c>
      <c r="Q384" s="152" t="str">
        <f t="shared" si="22"/>
        <v/>
      </c>
      <c r="R384" s="338" t="str">
        <f>IF(AND(OR(J384="KO",M384&lt;&gt;""),OR(J384="",K384="",L384="")),Listes!$A$74,IF(AND(M384="",J384&lt;&gt;""),Listes!$A$75,IF(AND(I384&lt;M384,O384=""),Listes!$A$76,IF(AND(L384&lt;K384,O384=""),Listes!$A$77,IF(AND(M384&lt;I384,N384=""),Listes!$A$78,IF(AND(S384="",OR(J384&lt;&gt;"",K384&lt;&gt;"",L384&lt;&gt;"")),Listes!$A$79,""))))))</f>
        <v/>
      </c>
      <c r="S384" s="44"/>
      <c r="T384" s="9">
        <f t="shared" si="23"/>
        <v>0</v>
      </c>
    </row>
    <row r="385" spans="1:20" ht="20.100000000000001" customHeight="1" x14ac:dyDescent="0.25">
      <c r="A385" s="133">
        <v>379</v>
      </c>
      <c r="B385" s="347" t="str">
        <f>IF('Dépenses sur frais réels'!B385="","",'Dépenses sur frais réels'!B385)</f>
        <v/>
      </c>
      <c r="C385" s="347" t="str">
        <f>IF('Dépenses sur frais réels'!C385="","",'Dépenses sur frais réels'!C385)</f>
        <v/>
      </c>
      <c r="D385" s="347" t="str">
        <f>IF('Dépenses sur frais réels'!D385="","",'Dépenses sur frais réels'!D385)</f>
        <v/>
      </c>
      <c r="E385" s="347" t="str">
        <f>IF('Dépenses sur frais réels'!E385="","",'Dépenses sur frais réels'!E385)</f>
        <v/>
      </c>
      <c r="F385" s="347" t="str">
        <f>IF('Dépenses sur frais réels'!F385="","",'Dépenses sur frais réels'!F385)</f>
        <v/>
      </c>
      <c r="G385" s="348" t="str">
        <f>IF('Dépenses sur frais réels'!G385="","",'Dépenses sur frais réels'!G385)</f>
        <v/>
      </c>
      <c r="H385" s="348" t="str">
        <f>IF('Dépenses sur frais réels'!H385="","",'Dépenses sur frais réels'!H385)</f>
        <v/>
      </c>
      <c r="I385" s="349" t="str">
        <f>IF('Dépenses sur frais réels'!I385="","",'Dépenses sur frais réels'!I385)</f>
        <v/>
      </c>
      <c r="J385" s="290"/>
      <c r="K385" s="292" t="str">
        <f t="shared" si="20"/>
        <v/>
      </c>
      <c r="L385" s="292" t="str">
        <f t="shared" si="21"/>
        <v/>
      </c>
      <c r="M385" s="28"/>
      <c r="N385" s="139"/>
      <c r="O385" s="141"/>
      <c r="P385" s="356" t="str">
        <f>IF(F385="", "", IF(E385="Billets de train", "", IF(E385="", "", VLOOKUP(F385,Listes!$G$37:$H$39, 2, FALSE))))</f>
        <v/>
      </c>
      <c r="Q385" s="152" t="str">
        <f t="shared" si="22"/>
        <v/>
      </c>
      <c r="R385" s="338" t="str">
        <f>IF(AND(OR(J385="KO",M385&lt;&gt;""),OR(J385="",K385="",L385="")),Listes!$A$74,IF(AND(M385="",J385&lt;&gt;""),Listes!$A$75,IF(AND(I385&lt;M385,O385=""),Listes!$A$76,IF(AND(L385&lt;K385,O385=""),Listes!$A$77,IF(AND(M385&lt;I385,N385=""),Listes!$A$78,IF(AND(S385="",OR(J385&lt;&gt;"",K385&lt;&gt;"",L385&lt;&gt;"")),Listes!$A$79,""))))))</f>
        <v/>
      </c>
      <c r="S385" s="44"/>
      <c r="T385" s="9">
        <f t="shared" si="23"/>
        <v>0</v>
      </c>
    </row>
    <row r="386" spans="1:20" ht="20.100000000000001" customHeight="1" x14ac:dyDescent="0.25">
      <c r="A386" s="133">
        <v>380</v>
      </c>
      <c r="B386" s="347" t="str">
        <f>IF('Dépenses sur frais réels'!B386="","",'Dépenses sur frais réels'!B386)</f>
        <v/>
      </c>
      <c r="C386" s="347" t="str">
        <f>IF('Dépenses sur frais réels'!C386="","",'Dépenses sur frais réels'!C386)</f>
        <v/>
      </c>
      <c r="D386" s="347" t="str">
        <f>IF('Dépenses sur frais réels'!D386="","",'Dépenses sur frais réels'!D386)</f>
        <v/>
      </c>
      <c r="E386" s="347" t="str">
        <f>IF('Dépenses sur frais réels'!E386="","",'Dépenses sur frais réels'!E386)</f>
        <v/>
      </c>
      <c r="F386" s="347" t="str">
        <f>IF('Dépenses sur frais réels'!F386="","",'Dépenses sur frais réels'!F386)</f>
        <v/>
      </c>
      <c r="G386" s="348" t="str">
        <f>IF('Dépenses sur frais réels'!G386="","",'Dépenses sur frais réels'!G386)</f>
        <v/>
      </c>
      <c r="H386" s="348" t="str">
        <f>IF('Dépenses sur frais réels'!H386="","",'Dépenses sur frais réels'!H386)</f>
        <v/>
      </c>
      <c r="I386" s="349" t="str">
        <f>IF('Dépenses sur frais réels'!I386="","",'Dépenses sur frais réels'!I386)</f>
        <v/>
      </c>
      <c r="J386" s="290"/>
      <c r="K386" s="292" t="str">
        <f t="shared" si="20"/>
        <v/>
      </c>
      <c r="L386" s="292" t="str">
        <f t="shared" si="21"/>
        <v/>
      </c>
      <c r="M386" s="28"/>
      <c r="N386" s="139"/>
      <c r="O386" s="141"/>
      <c r="P386" s="356" t="str">
        <f>IF(F386="", "", IF(E386="Billets de train", "", IF(E386="", "", VLOOKUP(F386,Listes!$G$37:$H$39, 2, FALSE))))</f>
        <v/>
      </c>
      <c r="Q386" s="152" t="str">
        <f t="shared" si="22"/>
        <v/>
      </c>
      <c r="R386" s="338" t="str">
        <f>IF(AND(OR(J386="KO",M386&lt;&gt;""),OR(J386="",K386="",L386="")),Listes!$A$74,IF(AND(M386="",J386&lt;&gt;""),Listes!$A$75,IF(AND(I386&lt;M386,O386=""),Listes!$A$76,IF(AND(L386&lt;K386,O386=""),Listes!$A$77,IF(AND(M386&lt;I386,N386=""),Listes!$A$78,IF(AND(S386="",OR(J386&lt;&gt;"",K386&lt;&gt;"",L386&lt;&gt;"")),Listes!$A$79,""))))))</f>
        <v/>
      </c>
      <c r="S386" s="44"/>
      <c r="T386" s="9">
        <f t="shared" si="23"/>
        <v>0</v>
      </c>
    </row>
    <row r="387" spans="1:20" ht="20.100000000000001" customHeight="1" x14ac:dyDescent="0.25">
      <c r="A387" s="133">
        <v>381</v>
      </c>
      <c r="B387" s="347" t="str">
        <f>IF('Dépenses sur frais réels'!B387="","",'Dépenses sur frais réels'!B387)</f>
        <v/>
      </c>
      <c r="C387" s="347" t="str">
        <f>IF('Dépenses sur frais réels'!C387="","",'Dépenses sur frais réels'!C387)</f>
        <v/>
      </c>
      <c r="D387" s="347" t="str">
        <f>IF('Dépenses sur frais réels'!D387="","",'Dépenses sur frais réels'!D387)</f>
        <v/>
      </c>
      <c r="E387" s="347" t="str">
        <f>IF('Dépenses sur frais réels'!E387="","",'Dépenses sur frais réels'!E387)</f>
        <v/>
      </c>
      <c r="F387" s="347" t="str">
        <f>IF('Dépenses sur frais réels'!F387="","",'Dépenses sur frais réels'!F387)</f>
        <v/>
      </c>
      <c r="G387" s="348" t="str">
        <f>IF('Dépenses sur frais réels'!G387="","",'Dépenses sur frais réels'!G387)</f>
        <v/>
      </c>
      <c r="H387" s="348" t="str">
        <f>IF('Dépenses sur frais réels'!H387="","",'Dépenses sur frais réels'!H387)</f>
        <v/>
      </c>
      <c r="I387" s="349" t="str">
        <f>IF('Dépenses sur frais réels'!I387="","",'Dépenses sur frais réels'!I387)</f>
        <v/>
      </c>
      <c r="J387" s="290"/>
      <c r="K387" s="292" t="str">
        <f t="shared" si="20"/>
        <v/>
      </c>
      <c r="L387" s="292" t="str">
        <f t="shared" si="21"/>
        <v/>
      </c>
      <c r="M387" s="28"/>
      <c r="N387" s="139"/>
      <c r="O387" s="141"/>
      <c r="P387" s="356" t="str">
        <f>IF(F387="", "", IF(E387="Billets de train", "", IF(E387="", "", VLOOKUP(F387,Listes!$G$37:$H$39, 2, FALSE))))</f>
        <v/>
      </c>
      <c r="Q387" s="152" t="str">
        <f t="shared" si="22"/>
        <v/>
      </c>
      <c r="R387" s="338" t="str">
        <f>IF(AND(OR(J387="KO",M387&lt;&gt;""),OR(J387="",K387="",L387="")),Listes!$A$74,IF(AND(M387="",J387&lt;&gt;""),Listes!$A$75,IF(AND(I387&lt;M387,O387=""),Listes!$A$76,IF(AND(L387&lt;K387,O387=""),Listes!$A$77,IF(AND(M387&lt;I387,N387=""),Listes!$A$78,IF(AND(S387="",OR(J387&lt;&gt;"",K387&lt;&gt;"",L387&lt;&gt;"")),Listes!$A$79,""))))))</f>
        <v/>
      </c>
      <c r="S387" s="44"/>
      <c r="T387" s="9">
        <f t="shared" si="23"/>
        <v>0</v>
      </c>
    </row>
    <row r="388" spans="1:20" ht="20.100000000000001" customHeight="1" x14ac:dyDescent="0.25">
      <c r="A388" s="133">
        <v>382</v>
      </c>
      <c r="B388" s="347" t="str">
        <f>IF('Dépenses sur frais réels'!B388="","",'Dépenses sur frais réels'!B388)</f>
        <v/>
      </c>
      <c r="C388" s="347" t="str">
        <f>IF('Dépenses sur frais réels'!C388="","",'Dépenses sur frais réels'!C388)</f>
        <v/>
      </c>
      <c r="D388" s="347" t="str">
        <f>IF('Dépenses sur frais réels'!D388="","",'Dépenses sur frais réels'!D388)</f>
        <v/>
      </c>
      <c r="E388" s="347" t="str">
        <f>IF('Dépenses sur frais réels'!E388="","",'Dépenses sur frais réels'!E388)</f>
        <v/>
      </c>
      <c r="F388" s="347" t="str">
        <f>IF('Dépenses sur frais réels'!F388="","",'Dépenses sur frais réels'!F388)</f>
        <v/>
      </c>
      <c r="G388" s="348" t="str">
        <f>IF('Dépenses sur frais réels'!G388="","",'Dépenses sur frais réels'!G388)</f>
        <v/>
      </c>
      <c r="H388" s="348" t="str">
        <f>IF('Dépenses sur frais réels'!H388="","",'Dépenses sur frais réels'!H388)</f>
        <v/>
      </c>
      <c r="I388" s="349" t="str">
        <f>IF('Dépenses sur frais réels'!I388="","",'Dépenses sur frais réels'!I388)</f>
        <v/>
      </c>
      <c r="J388" s="290"/>
      <c r="K388" s="292" t="str">
        <f t="shared" si="20"/>
        <v/>
      </c>
      <c r="L388" s="292" t="str">
        <f t="shared" si="21"/>
        <v/>
      </c>
      <c r="M388" s="28"/>
      <c r="N388" s="139"/>
      <c r="O388" s="141"/>
      <c r="P388" s="356" t="str">
        <f>IF(F388="", "", IF(E388="Billets de train", "", IF(E388="", "", VLOOKUP(F388,Listes!$G$37:$H$39, 2, FALSE))))</f>
        <v/>
      </c>
      <c r="Q388" s="152" t="str">
        <f t="shared" si="22"/>
        <v/>
      </c>
      <c r="R388" s="338" t="str">
        <f>IF(AND(OR(J388="KO",M388&lt;&gt;""),OR(J388="",K388="",L388="")),Listes!$A$74,IF(AND(M388="",J388&lt;&gt;""),Listes!$A$75,IF(AND(I388&lt;M388,O388=""),Listes!$A$76,IF(AND(L388&lt;K388,O388=""),Listes!$A$77,IF(AND(M388&lt;I388,N388=""),Listes!$A$78,IF(AND(S388="",OR(J388&lt;&gt;"",K388&lt;&gt;"",L388&lt;&gt;"")),Listes!$A$79,""))))))</f>
        <v/>
      </c>
      <c r="S388" s="44"/>
      <c r="T388" s="9">
        <f t="shared" si="23"/>
        <v>0</v>
      </c>
    </row>
    <row r="389" spans="1:20" ht="20.100000000000001" customHeight="1" x14ac:dyDescent="0.25">
      <c r="A389" s="133">
        <v>383</v>
      </c>
      <c r="B389" s="347" t="str">
        <f>IF('Dépenses sur frais réels'!B389="","",'Dépenses sur frais réels'!B389)</f>
        <v/>
      </c>
      <c r="C389" s="347" t="str">
        <f>IF('Dépenses sur frais réels'!C389="","",'Dépenses sur frais réels'!C389)</f>
        <v/>
      </c>
      <c r="D389" s="347" t="str">
        <f>IF('Dépenses sur frais réels'!D389="","",'Dépenses sur frais réels'!D389)</f>
        <v/>
      </c>
      <c r="E389" s="347" t="str">
        <f>IF('Dépenses sur frais réels'!E389="","",'Dépenses sur frais réels'!E389)</f>
        <v/>
      </c>
      <c r="F389" s="347" t="str">
        <f>IF('Dépenses sur frais réels'!F389="","",'Dépenses sur frais réels'!F389)</f>
        <v/>
      </c>
      <c r="G389" s="348" t="str">
        <f>IF('Dépenses sur frais réels'!G389="","",'Dépenses sur frais réels'!G389)</f>
        <v/>
      </c>
      <c r="H389" s="348" t="str">
        <f>IF('Dépenses sur frais réels'!H389="","",'Dépenses sur frais réels'!H389)</f>
        <v/>
      </c>
      <c r="I389" s="349" t="str">
        <f>IF('Dépenses sur frais réels'!I389="","",'Dépenses sur frais réels'!I389)</f>
        <v/>
      </c>
      <c r="J389" s="290"/>
      <c r="K389" s="292" t="str">
        <f t="shared" si="20"/>
        <v/>
      </c>
      <c r="L389" s="292" t="str">
        <f t="shared" si="21"/>
        <v/>
      </c>
      <c r="M389" s="28"/>
      <c r="N389" s="139"/>
      <c r="O389" s="141"/>
      <c r="P389" s="356" t="str">
        <f>IF(F389="", "", IF(E389="Billets de train", "", IF(E389="", "", VLOOKUP(F389,Listes!$G$37:$H$39, 2, FALSE))))</f>
        <v/>
      </c>
      <c r="Q389" s="152" t="str">
        <f t="shared" si="22"/>
        <v/>
      </c>
      <c r="R389" s="338" t="str">
        <f>IF(AND(OR(J389="KO",M389&lt;&gt;""),OR(J389="",K389="",L389="")),Listes!$A$74,IF(AND(M389="",J389&lt;&gt;""),Listes!$A$75,IF(AND(I389&lt;M389,O389=""),Listes!$A$76,IF(AND(L389&lt;K389,O389=""),Listes!$A$77,IF(AND(M389&lt;I389,N389=""),Listes!$A$78,IF(AND(S389="",OR(J389&lt;&gt;"",K389&lt;&gt;"",L389&lt;&gt;"")),Listes!$A$79,""))))))</f>
        <v/>
      </c>
      <c r="S389" s="44"/>
      <c r="T389" s="9">
        <f t="shared" si="23"/>
        <v>0</v>
      </c>
    </row>
    <row r="390" spans="1:20" ht="20.100000000000001" customHeight="1" x14ac:dyDescent="0.25">
      <c r="A390" s="133">
        <v>384</v>
      </c>
      <c r="B390" s="347" t="str">
        <f>IF('Dépenses sur frais réels'!B390="","",'Dépenses sur frais réels'!B390)</f>
        <v/>
      </c>
      <c r="C390" s="347" t="str">
        <f>IF('Dépenses sur frais réels'!C390="","",'Dépenses sur frais réels'!C390)</f>
        <v/>
      </c>
      <c r="D390" s="347" t="str">
        <f>IF('Dépenses sur frais réels'!D390="","",'Dépenses sur frais réels'!D390)</f>
        <v/>
      </c>
      <c r="E390" s="347" t="str">
        <f>IF('Dépenses sur frais réels'!E390="","",'Dépenses sur frais réels'!E390)</f>
        <v/>
      </c>
      <c r="F390" s="347" t="str">
        <f>IF('Dépenses sur frais réels'!F390="","",'Dépenses sur frais réels'!F390)</f>
        <v/>
      </c>
      <c r="G390" s="348" t="str">
        <f>IF('Dépenses sur frais réels'!G390="","",'Dépenses sur frais réels'!G390)</f>
        <v/>
      </c>
      <c r="H390" s="348" t="str">
        <f>IF('Dépenses sur frais réels'!H390="","",'Dépenses sur frais réels'!H390)</f>
        <v/>
      </c>
      <c r="I390" s="349" t="str">
        <f>IF('Dépenses sur frais réels'!I390="","",'Dépenses sur frais réels'!I390)</f>
        <v/>
      </c>
      <c r="J390" s="290"/>
      <c r="K390" s="292" t="str">
        <f t="shared" si="20"/>
        <v/>
      </c>
      <c r="L390" s="292" t="str">
        <f t="shared" si="21"/>
        <v/>
      </c>
      <c r="M390" s="28"/>
      <c r="N390" s="139"/>
      <c r="O390" s="141"/>
      <c r="P390" s="356" t="str">
        <f>IF(F390="", "", IF(E390="Billets de train", "", IF(E390="", "", VLOOKUP(F390,Listes!$G$37:$H$39, 2, FALSE))))</f>
        <v/>
      </c>
      <c r="Q390" s="152" t="str">
        <f t="shared" si="22"/>
        <v/>
      </c>
      <c r="R390" s="338" t="str">
        <f>IF(AND(OR(J390="KO",M390&lt;&gt;""),OR(J390="",K390="",L390="")),Listes!$A$74,IF(AND(M390="",J390&lt;&gt;""),Listes!$A$75,IF(AND(I390&lt;M390,O390=""),Listes!$A$76,IF(AND(L390&lt;K390,O390=""),Listes!$A$77,IF(AND(M390&lt;I390,N390=""),Listes!$A$78,IF(AND(S390="",OR(J390&lt;&gt;"",K390&lt;&gt;"",L390&lt;&gt;"")),Listes!$A$79,""))))))</f>
        <v/>
      </c>
      <c r="S390" s="44"/>
      <c r="T390" s="9">
        <f t="shared" si="23"/>
        <v>0</v>
      </c>
    </row>
    <row r="391" spans="1:20" ht="20.100000000000001" customHeight="1" x14ac:dyDescent="0.25">
      <c r="A391" s="133">
        <v>385</v>
      </c>
      <c r="B391" s="347" t="str">
        <f>IF('Dépenses sur frais réels'!B391="","",'Dépenses sur frais réels'!B391)</f>
        <v/>
      </c>
      <c r="C391" s="347" t="str">
        <f>IF('Dépenses sur frais réels'!C391="","",'Dépenses sur frais réels'!C391)</f>
        <v/>
      </c>
      <c r="D391" s="347" t="str">
        <f>IF('Dépenses sur frais réels'!D391="","",'Dépenses sur frais réels'!D391)</f>
        <v/>
      </c>
      <c r="E391" s="347" t="str">
        <f>IF('Dépenses sur frais réels'!E391="","",'Dépenses sur frais réels'!E391)</f>
        <v/>
      </c>
      <c r="F391" s="347" t="str">
        <f>IF('Dépenses sur frais réels'!F391="","",'Dépenses sur frais réels'!F391)</f>
        <v/>
      </c>
      <c r="G391" s="348" t="str">
        <f>IF('Dépenses sur frais réels'!G391="","",'Dépenses sur frais réels'!G391)</f>
        <v/>
      </c>
      <c r="H391" s="348" t="str">
        <f>IF('Dépenses sur frais réels'!H391="","",'Dépenses sur frais réels'!H391)</f>
        <v/>
      </c>
      <c r="I391" s="349" t="str">
        <f>IF('Dépenses sur frais réels'!I391="","",'Dépenses sur frais réels'!I391)</f>
        <v/>
      </c>
      <c r="J391" s="290"/>
      <c r="K391" s="292" t="str">
        <f t="shared" si="20"/>
        <v/>
      </c>
      <c r="L391" s="292" t="str">
        <f t="shared" si="21"/>
        <v/>
      </c>
      <c r="M391" s="28"/>
      <c r="N391" s="139"/>
      <c r="O391" s="141"/>
      <c r="P391" s="356" t="str">
        <f>IF(F391="", "", IF(E391="Billets de train", "", IF(E391="", "", VLOOKUP(F391,Listes!$G$37:$H$39, 2, FALSE))))</f>
        <v/>
      </c>
      <c r="Q391" s="152" t="str">
        <f t="shared" si="22"/>
        <v/>
      </c>
      <c r="R391" s="338" t="str">
        <f>IF(AND(OR(J391="KO",M391&lt;&gt;""),OR(J391="",K391="",L391="")),Listes!$A$74,IF(AND(M391="",J391&lt;&gt;""),Listes!$A$75,IF(AND(I391&lt;M391,O391=""),Listes!$A$76,IF(AND(L391&lt;K391,O391=""),Listes!$A$77,IF(AND(M391&lt;I391,N391=""),Listes!$A$78,IF(AND(S391="",OR(J391&lt;&gt;"",K391&lt;&gt;"",L391&lt;&gt;"")),Listes!$A$79,""))))))</f>
        <v/>
      </c>
      <c r="S391" s="44"/>
      <c r="T391" s="9">
        <f t="shared" si="23"/>
        <v>0</v>
      </c>
    </row>
    <row r="392" spans="1:20" ht="20.100000000000001" customHeight="1" x14ac:dyDescent="0.25">
      <c r="A392" s="133">
        <v>386</v>
      </c>
      <c r="B392" s="347" t="str">
        <f>IF('Dépenses sur frais réels'!B392="","",'Dépenses sur frais réels'!B392)</f>
        <v/>
      </c>
      <c r="C392" s="347" t="str">
        <f>IF('Dépenses sur frais réels'!C392="","",'Dépenses sur frais réels'!C392)</f>
        <v/>
      </c>
      <c r="D392" s="347" t="str">
        <f>IF('Dépenses sur frais réels'!D392="","",'Dépenses sur frais réels'!D392)</f>
        <v/>
      </c>
      <c r="E392" s="347" t="str">
        <f>IF('Dépenses sur frais réels'!E392="","",'Dépenses sur frais réels'!E392)</f>
        <v/>
      </c>
      <c r="F392" s="347" t="str">
        <f>IF('Dépenses sur frais réels'!F392="","",'Dépenses sur frais réels'!F392)</f>
        <v/>
      </c>
      <c r="G392" s="348" t="str">
        <f>IF('Dépenses sur frais réels'!G392="","",'Dépenses sur frais réels'!G392)</f>
        <v/>
      </c>
      <c r="H392" s="348" t="str">
        <f>IF('Dépenses sur frais réels'!H392="","",'Dépenses sur frais réels'!H392)</f>
        <v/>
      </c>
      <c r="I392" s="349" t="str">
        <f>IF('Dépenses sur frais réels'!I392="","",'Dépenses sur frais réels'!I392)</f>
        <v/>
      </c>
      <c r="J392" s="290"/>
      <c r="K392" s="292" t="str">
        <f t="shared" ref="K392:K455" si="24">IF(J392="","",IF(J392="KO","",G392))</f>
        <v/>
      </c>
      <c r="L392" s="292" t="str">
        <f t="shared" ref="L392:L455" si="25">IF(J392="","",IF(J392="KO","",H392))</f>
        <v/>
      </c>
      <c r="M392" s="28"/>
      <c r="N392" s="139"/>
      <c r="O392" s="141"/>
      <c r="P392" s="356" t="str">
        <f>IF(F392="", "", IF(E392="Billets de train", "", IF(E392="", "", VLOOKUP(F392,Listes!$G$37:$H$39, 2, FALSE))))</f>
        <v/>
      </c>
      <c r="Q392" s="152" t="str">
        <f t="shared" ref="Q392:Q455" si="26">IF(M392="", "", MIN(M392,P392))</f>
        <v/>
      </c>
      <c r="R392" s="338" t="str">
        <f>IF(AND(OR(J392="KO",M392&lt;&gt;""),OR(J392="",K392="",L392="")),Listes!$A$74,IF(AND(M392="",J392&lt;&gt;""),Listes!$A$75,IF(AND(I392&lt;M392,O392=""),Listes!$A$76,IF(AND(L392&lt;K392,O392=""),Listes!$A$77,IF(AND(M392&lt;I392,N392=""),Listes!$A$78,IF(AND(S392="",OR(J392&lt;&gt;"",K392&lt;&gt;"",L392&lt;&gt;"")),Listes!$A$79,""))))))</f>
        <v/>
      </c>
      <c r="S392" s="44"/>
      <c r="T392" s="9">
        <f t="shared" ref="T392:T455" si="27">IF(AND(B392&lt;&gt;"",S392&lt;&gt;"Oui"),1,0)</f>
        <v>0</v>
      </c>
    </row>
    <row r="393" spans="1:20" ht="20.100000000000001" customHeight="1" x14ac:dyDescent="0.25">
      <c r="A393" s="133">
        <v>387</v>
      </c>
      <c r="B393" s="347" t="str">
        <f>IF('Dépenses sur frais réels'!B393="","",'Dépenses sur frais réels'!B393)</f>
        <v/>
      </c>
      <c r="C393" s="347" t="str">
        <f>IF('Dépenses sur frais réels'!C393="","",'Dépenses sur frais réels'!C393)</f>
        <v/>
      </c>
      <c r="D393" s="347" t="str">
        <f>IF('Dépenses sur frais réels'!D393="","",'Dépenses sur frais réels'!D393)</f>
        <v/>
      </c>
      <c r="E393" s="347" t="str">
        <f>IF('Dépenses sur frais réels'!E393="","",'Dépenses sur frais réels'!E393)</f>
        <v/>
      </c>
      <c r="F393" s="347" t="str">
        <f>IF('Dépenses sur frais réels'!F393="","",'Dépenses sur frais réels'!F393)</f>
        <v/>
      </c>
      <c r="G393" s="348" t="str">
        <f>IF('Dépenses sur frais réels'!G393="","",'Dépenses sur frais réels'!G393)</f>
        <v/>
      </c>
      <c r="H393" s="348" t="str">
        <f>IF('Dépenses sur frais réels'!H393="","",'Dépenses sur frais réels'!H393)</f>
        <v/>
      </c>
      <c r="I393" s="349" t="str">
        <f>IF('Dépenses sur frais réels'!I393="","",'Dépenses sur frais réels'!I393)</f>
        <v/>
      </c>
      <c r="J393" s="290"/>
      <c r="K393" s="292" t="str">
        <f t="shared" si="24"/>
        <v/>
      </c>
      <c r="L393" s="292" t="str">
        <f t="shared" si="25"/>
        <v/>
      </c>
      <c r="M393" s="28"/>
      <c r="N393" s="139"/>
      <c r="O393" s="141"/>
      <c r="P393" s="356" t="str">
        <f>IF(F393="", "", IF(E393="Billets de train", "", IF(E393="", "", VLOOKUP(F393,Listes!$G$37:$H$39, 2, FALSE))))</f>
        <v/>
      </c>
      <c r="Q393" s="152" t="str">
        <f t="shared" si="26"/>
        <v/>
      </c>
      <c r="R393" s="338" t="str">
        <f>IF(AND(OR(J393="KO",M393&lt;&gt;""),OR(J393="",K393="",L393="")),Listes!$A$74,IF(AND(M393="",J393&lt;&gt;""),Listes!$A$75,IF(AND(I393&lt;M393,O393=""),Listes!$A$76,IF(AND(L393&lt;K393,O393=""),Listes!$A$77,IF(AND(M393&lt;I393,N393=""),Listes!$A$78,IF(AND(S393="",OR(J393&lt;&gt;"",K393&lt;&gt;"",L393&lt;&gt;"")),Listes!$A$79,""))))))</f>
        <v/>
      </c>
      <c r="S393" s="44"/>
      <c r="T393" s="9">
        <f t="shared" si="27"/>
        <v>0</v>
      </c>
    </row>
    <row r="394" spans="1:20" ht="20.100000000000001" customHeight="1" x14ac:dyDescent="0.25">
      <c r="A394" s="133">
        <v>388</v>
      </c>
      <c r="B394" s="347" t="str">
        <f>IF('Dépenses sur frais réels'!B394="","",'Dépenses sur frais réels'!B394)</f>
        <v/>
      </c>
      <c r="C394" s="347" t="str">
        <f>IF('Dépenses sur frais réels'!C394="","",'Dépenses sur frais réels'!C394)</f>
        <v/>
      </c>
      <c r="D394" s="347" t="str">
        <f>IF('Dépenses sur frais réels'!D394="","",'Dépenses sur frais réels'!D394)</f>
        <v/>
      </c>
      <c r="E394" s="347" t="str">
        <f>IF('Dépenses sur frais réels'!E394="","",'Dépenses sur frais réels'!E394)</f>
        <v/>
      </c>
      <c r="F394" s="347" t="str">
        <f>IF('Dépenses sur frais réels'!F394="","",'Dépenses sur frais réels'!F394)</f>
        <v/>
      </c>
      <c r="G394" s="348" t="str">
        <f>IF('Dépenses sur frais réels'!G394="","",'Dépenses sur frais réels'!G394)</f>
        <v/>
      </c>
      <c r="H394" s="348" t="str">
        <f>IF('Dépenses sur frais réels'!H394="","",'Dépenses sur frais réels'!H394)</f>
        <v/>
      </c>
      <c r="I394" s="349" t="str">
        <f>IF('Dépenses sur frais réels'!I394="","",'Dépenses sur frais réels'!I394)</f>
        <v/>
      </c>
      <c r="J394" s="290"/>
      <c r="K394" s="292" t="str">
        <f t="shared" si="24"/>
        <v/>
      </c>
      <c r="L394" s="292" t="str">
        <f t="shared" si="25"/>
        <v/>
      </c>
      <c r="M394" s="28"/>
      <c r="N394" s="139"/>
      <c r="O394" s="141"/>
      <c r="P394" s="356" t="str">
        <f>IF(F394="", "", IF(E394="Billets de train", "", IF(E394="", "", VLOOKUP(F394,Listes!$G$37:$H$39, 2, FALSE))))</f>
        <v/>
      </c>
      <c r="Q394" s="152" t="str">
        <f t="shared" si="26"/>
        <v/>
      </c>
      <c r="R394" s="338" t="str">
        <f>IF(AND(OR(J394="KO",M394&lt;&gt;""),OR(J394="",K394="",L394="")),Listes!$A$74,IF(AND(M394="",J394&lt;&gt;""),Listes!$A$75,IF(AND(I394&lt;M394,O394=""),Listes!$A$76,IF(AND(L394&lt;K394,O394=""),Listes!$A$77,IF(AND(M394&lt;I394,N394=""),Listes!$A$78,IF(AND(S394="",OR(J394&lt;&gt;"",K394&lt;&gt;"",L394&lt;&gt;"")),Listes!$A$79,""))))))</f>
        <v/>
      </c>
      <c r="S394" s="44"/>
      <c r="T394" s="9">
        <f t="shared" si="27"/>
        <v>0</v>
      </c>
    </row>
    <row r="395" spans="1:20" ht="20.100000000000001" customHeight="1" x14ac:dyDescent="0.25">
      <c r="A395" s="133">
        <v>389</v>
      </c>
      <c r="B395" s="347" t="str">
        <f>IF('Dépenses sur frais réels'!B395="","",'Dépenses sur frais réels'!B395)</f>
        <v/>
      </c>
      <c r="C395" s="347" t="str">
        <f>IF('Dépenses sur frais réels'!C395="","",'Dépenses sur frais réels'!C395)</f>
        <v/>
      </c>
      <c r="D395" s="347" t="str">
        <f>IF('Dépenses sur frais réels'!D395="","",'Dépenses sur frais réels'!D395)</f>
        <v/>
      </c>
      <c r="E395" s="347" t="str">
        <f>IF('Dépenses sur frais réels'!E395="","",'Dépenses sur frais réels'!E395)</f>
        <v/>
      </c>
      <c r="F395" s="347" t="str">
        <f>IF('Dépenses sur frais réels'!F395="","",'Dépenses sur frais réels'!F395)</f>
        <v/>
      </c>
      <c r="G395" s="348" t="str">
        <f>IF('Dépenses sur frais réels'!G395="","",'Dépenses sur frais réels'!G395)</f>
        <v/>
      </c>
      <c r="H395" s="348" t="str">
        <f>IF('Dépenses sur frais réels'!H395="","",'Dépenses sur frais réels'!H395)</f>
        <v/>
      </c>
      <c r="I395" s="349" t="str">
        <f>IF('Dépenses sur frais réels'!I395="","",'Dépenses sur frais réels'!I395)</f>
        <v/>
      </c>
      <c r="J395" s="290"/>
      <c r="K395" s="292" t="str">
        <f t="shared" si="24"/>
        <v/>
      </c>
      <c r="L395" s="292" t="str">
        <f t="shared" si="25"/>
        <v/>
      </c>
      <c r="M395" s="28"/>
      <c r="N395" s="139"/>
      <c r="O395" s="141"/>
      <c r="P395" s="356" t="str">
        <f>IF(F395="", "", IF(E395="Billets de train", "", IF(E395="", "", VLOOKUP(F395,Listes!$G$37:$H$39, 2, FALSE))))</f>
        <v/>
      </c>
      <c r="Q395" s="152" t="str">
        <f t="shared" si="26"/>
        <v/>
      </c>
      <c r="R395" s="338" t="str">
        <f>IF(AND(OR(J395="KO",M395&lt;&gt;""),OR(J395="",K395="",L395="")),Listes!$A$74,IF(AND(M395="",J395&lt;&gt;""),Listes!$A$75,IF(AND(I395&lt;M395,O395=""),Listes!$A$76,IF(AND(L395&lt;K395,O395=""),Listes!$A$77,IF(AND(M395&lt;I395,N395=""),Listes!$A$78,IF(AND(S395="",OR(J395&lt;&gt;"",K395&lt;&gt;"",L395&lt;&gt;"")),Listes!$A$79,""))))))</f>
        <v/>
      </c>
      <c r="S395" s="44"/>
      <c r="T395" s="9">
        <f t="shared" si="27"/>
        <v>0</v>
      </c>
    </row>
    <row r="396" spans="1:20" ht="20.100000000000001" customHeight="1" x14ac:dyDescent="0.25">
      <c r="A396" s="133">
        <v>390</v>
      </c>
      <c r="B396" s="347" t="str">
        <f>IF('Dépenses sur frais réels'!B396="","",'Dépenses sur frais réels'!B396)</f>
        <v/>
      </c>
      <c r="C396" s="347" t="str">
        <f>IF('Dépenses sur frais réels'!C396="","",'Dépenses sur frais réels'!C396)</f>
        <v/>
      </c>
      <c r="D396" s="347" t="str">
        <f>IF('Dépenses sur frais réels'!D396="","",'Dépenses sur frais réels'!D396)</f>
        <v/>
      </c>
      <c r="E396" s="347" t="str">
        <f>IF('Dépenses sur frais réels'!E396="","",'Dépenses sur frais réels'!E396)</f>
        <v/>
      </c>
      <c r="F396" s="347" t="str">
        <f>IF('Dépenses sur frais réels'!F396="","",'Dépenses sur frais réels'!F396)</f>
        <v/>
      </c>
      <c r="G396" s="348" t="str">
        <f>IF('Dépenses sur frais réels'!G396="","",'Dépenses sur frais réels'!G396)</f>
        <v/>
      </c>
      <c r="H396" s="348" t="str">
        <f>IF('Dépenses sur frais réels'!H396="","",'Dépenses sur frais réels'!H396)</f>
        <v/>
      </c>
      <c r="I396" s="349" t="str">
        <f>IF('Dépenses sur frais réels'!I396="","",'Dépenses sur frais réels'!I396)</f>
        <v/>
      </c>
      <c r="J396" s="290"/>
      <c r="K396" s="292" t="str">
        <f t="shared" si="24"/>
        <v/>
      </c>
      <c r="L396" s="292" t="str">
        <f t="shared" si="25"/>
        <v/>
      </c>
      <c r="M396" s="28"/>
      <c r="N396" s="139"/>
      <c r="O396" s="141"/>
      <c r="P396" s="356" t="str">
        <f>IF(F396="", "", IF(E396="Billets de train", "", IF(E396="", "", VLOOKUP(F396,Listes!$G$37:$H$39, 2, FALSE))))</f>
        <v/>
      </c>
      <c r="Q396" s="152" t="str">
        <f t="shared" si="26"/>
        <v/>
      </c>
      <c r="R396" s="338" t="str">
        <f>IF(AND(OR(J396="KO",M396&lt;&gt;""),OR(J396="",K396="",L396="")),Listes!$A$74,IF(AND(M396="",J396&lt;&gt;""),Listes!$A$75,IF(AND(I396&lt;M396,O396=""),Listes!$A$76,IF(AND(L396&lt;K396,O396=""),Listes!$A$77,IF(AND(M396&lt;I396,N396=""),Listes!$A$78,IF(AND(S396="",OR(J396&lt;&gt;"",K396&lt;&gt;"",L396&lt;&gt;"")),Listes!$A$79,""))))))</f>
        <v/>
      </c>
      <c r="S396" s="44"/>
      <c r="T396" s="9">
        <f t="shared" si="27"/>
        <v>0</v>
      </c>
    </row>
    <row r="397" spans="1:20" ht="20.100000000000001" customHeight="1" x14ac:dyDescent="0.25">
      <c r="A397" s="133">
        <v>391</v>
      </c>
      <c r="B397" s="347" t="str">
        <f>IF('Dépenses sur frais réels'!B397="","",'Dépenses sur frais réels'!B397)</f>
        <v/>
      </c>
      <c r="C397" s="347" t="str">
        <f>IF('Dépenses sur frais réels'!C397="","",'Dépenses sur frais réels'!C397)</f>
        <v/>
      </c>
      <c r="D397" s="347" t="str">
        <f>IF('Dépenses sur frais réels'!D397="","",'Dépenses sur frais réels'!D397)</f>
        <v/>
      </c>
      <c r="E397" s="347" t="str">
        <f>IF('Dépenses sur frais réels'!E397="","",'Dépenses sur frais réels'!E397)</f>
        <v/>
      </c>
      <c r="F397" s="347" t="str">
        <f>IF('Dépenses sur frais réels'!F397="","",'Dépenses sur frais réels'!F397)</f>
        <v/>
      </c>
      <c r="G397" s="348" t="str">
        <f>IF('Dépenses sur frais réels'!G397="","",'Dépenses sur frais réels'!G397)</f>
        <v/>
      </c>
      <c r="H397" s="348" t="str">
        <f>IF('Dépenses sur frais réels'!H397="","",'Dépenses sur frais réels'!H397)</f>
        <v/>
      </c>
      <c r="I397" s="349" t="str">
        <f>IF('Dépenses sur frais réels'!I397="","",'Dépenses sur frais réels'!I397)</f>
        <v/>
      </c>
      <c r="J397" s="290"/>
      <c r="K397" s="292" t="str">
        <f t="shared" si="24"/>
        <v/>
      </c>
      <c r="L397" s="292" t="str">
        <f t="shared" si="25"/>
        <v/>
      </c>
      <c r="M397" s="28"/>
      <c r="N397" s="139"/>
      <c r="O397" s="141"/>
      <c r="P397" s="356" t="str">
        <f>IF(F397="", "", IF(E397="Billets de train", "", IF(E397="", "", VLOOKUP(F397,Listes!$G$37:$H$39, 2, FALSE))))</f>
        <v/>
      </c>
      <c r="Q397" s="152" t="str">
        <f t="shared" si="26"/>
        <v/>
      </c>
      <c r="R397" s="338" t="str">
        <f>IF(AND(OR(J397="KO",M397&lt;&gt;""),OR(J397="",K397="",L397="")),Listes!$A$74,IF(AND(M397="",J397&lt;&gt;""),Listes!$A$75,IF(AND(I397&lt;M397,O397=""),Listes!$A$76,IF(AND(L397&lt;K397,O397=""),Listes!$A$77,IF(AND(M397&lt;I397,N397=""),Listes!$A$78,IF(AND(S397="",OR(J397&lt;&gt;"",K397&lt;&gt;"",L397&lt;&gt;"")),Listes!$A$79,""))))))</f>
        <v/>
      </c>
      <c r="S397" s="44"/>
      <c r="T397" s="9">
        <f t="shared" si="27"/>
        <v>0</v>
      </c>
    </row>
    <row r="398" spans="1:20" ht="20.100000000000001" customHeight="1" x14ac:dyDescent="0.25">
      <c r="A398" s="133">
        <v>392</v>
      </c>
      <c r="B398" s="347" t="str">
        <f>IF('Dépenses sur frais réels'!B398="","",'Dépenses sur frais réels'!B398)</f>
        <v/>
      </c>
      <c r="C398" s="347" t="str">
        <f>IF('Dépenses sur frais réels'!C398="","",'Dépenses sur frais réels'!C398)</f>
        <v/>
      </c>
      <c r="D398" s="347" t="str">
        <f>IF('Dépenses sur frais réels'!D398="","",'Dépenses sur frais réels'!D398)</f>
        <v/>
      </c>
      <c r="E398" s="347" t="str">
        <f>IF('Dépenses sur frais réels'!E398="","",'Dépenses sur frais réels'!E398)</f>
        <v/>
      </c>
      <c r="F398" s="347" t="str">
        <f>IF('Dépenses sur frais réels'!F398="","",'Dépenses sur frais réels'!F398)</f>
        <v/>
      </c>
      <c r="G398" s="348" t="str">
        <f>IF('Dépenses sur frais réels'!G398="","",'Dépenses sur frais réels'!G398)</f>
        <v/>
      </c>
      <c r="H398" s="348" t="str">
        <f>IF('Dépenses sur frais réels'!H398="","",'Dépenses sur frais réels'!H398)</f>
        <v/>
      </c>
      <c r="I398" s="349" t="str">
        <f>IF('Dépenses sur frais réels'!I398="","",'Dépenses sur frais réels'!I398)</f>
        <v/>
      </c>
      <c r="J398" s="290"/>
      <c r="K398" s="292" t="str">
        <f t="shared" si="24"/>
        <v/>
      </c>
      <c r="L398" s="292" t="str">
        <f t="shared" si="25"/>
        <v/>
      </c>
      <c r="M398" s="28"/>
      <c r="N398" s="139"/>
      <c r="O398" s="141"/>
      <c r="P398" s="356" t="str">
        <f>IF(F398="", "", IF(E398="Billets de train", "", IF(E398="", "", VLOOKUP(F398,Listes!$G$37:$H$39, 2, FALSE))))</f>
        <v/>
      </c>
      <c r="Q398" s="152" t="str">
        <f t="shared" si="26"/>
        <v/>
      </c>
      <c r="R398" s="338" t="str">
        <f>IF(AND(OR(J398="KO",M398&lt;&gt;""),OR(J398="",K398="",L398="")),Listes!$A$74,IF(AND(M398="",J398&lt;&gt;""),Listes!$A$75,IF(AND(I398&lt;M398,O398=""),Listes!$A$76,IF(AND(L398&lt;K398,O398=""),Listes!$A$77,IF(AND(M398&lt;I398,N398=""),Listes!$A$78,IF(AND(S398="",OR(J398&lt;&gt;"",K398&lt;&gt;"",L398&lt;&gt;"")),Listes!$A$79,""))))))</f>
        <v/>
      </c>
      <c r="S398" s="44"/>
      <c r="T398" s="9">
        <f t="shared" si="27"/>
        <v>0</v>
      </c>
    </row>
    <row r="399" spans="1:20" ht="20.100000000000001" customHeight="1" x14ac:dyDescent="0.25">
      <c r="A399" s="133">
        <v>393</v>
      </c>
      <c r="B399" s="347" t="str">
        <f>IF('Dépenses sur frais réels'!B399="","",'Dépenses sur frais réels'!B399)</f>
        <v/>
      </c>
      <c r="C399" s="347" t="str">
        <f>IF('Dépenses sur frais réels'!C399="","",'Dépenses sur frais réels'!C399)</f>
        <v/>
      </c>
      <c r="D399" s="347" t="str">
        <f>IF('Dépenses sur frais réels'!D399="","",'Dépenses sur frais réels'!D399)</f>
        <v/>
      </c>
      <c r="E399" s="347" t="str">
        <f>IF('Dépenses sur frais réels'!E399="","",'Dépenses sur frais réels'!E399)</f>
        <v/>
      </c>
      <c r="F399" s="347" t="str">
        <f>IF('Dépenses sur frais réels'!F399="","",'Dépenses sur frais réels'!F399)</f>
        <v/>
      </c>
      <c r="G399" s="348" t="str">
        <f>IF('Dépenses sur frais réels'!G399="","",'Dépenses sur frais réels'!G399)</f>
        <v/>
      </c>
      <c r="H399" s="348" t="str">
        <f>IF('Dépenses sur frais réels'!H399="","",'Dépenses sur frais réels'!H399)</f>
        <v/>
      </c>
      <c r="I399" s="349" t="str">
        <f>IF('Dépenses sur frais réels'!I399="","",'Dépenses sur frais réels'!I399)</f>
        <v/>
      </c>
      <c r="J399" s="290"/>
      <c r="K399" s="292" t="str">
        <f t="shared" si="24"/>
        <v/>
      </c>
      <c r="L399" s="292" t="str">
        <f t="shared" si="25"/>
        <v/>
      </c>
      <c r="M399" s="28"/>
      <c r="N399" s="139"/>
      <c r="O399" s="141"/>
      <c r="P399" s="356" t="str">
        <f>IF(F399="", "", IF(E399="Billets de train", "", IF(E399="", "", VLOOKUP(F399,Listes!$G$37:$H$39, 2, FALSE))))</f>
        <v/>
      </c>
      <c r="Q399" s="152" t="str">
        <f t="shared" si="26"/>
        <v/>
      </c>
      <c r="R399" s="338" t="str">
        <f>IF(AND(OR(J399="KO",M399&lt;&gt;""),OR(J399="",K399="",L399="")),Listes!$A$74,IF(AND(M399="",J399&lt;&gt;""),Listes!$A$75,IF(AND(I399&lt;M399,O399=""),Listes!$A$76,IF(AND(L399&lt;K399,O399=""),Listes!$A$77,IF(AND(M399&lt;I399,N399=""),Listes!$A$78,IF(AND(S399="",OR(J399&lt;&gt;"",K399&lt;&gt;"",L399&lt;&gt;"")),Listes!$A$79,""))))))</f>
        <v/>
      </c>
      <c r="S399" s="44"/>
      <c r="T399" s="9">
        <f t="shared" si="27"/>
        <v>0</v>
      </c>
    </row>
    <row r="400" spans="1:20" ht="20.100000000000001" customHeight="1" x14ac:dyDescent="0.25">
      <c r="A400" s="133">
        <v>394</v>
      </c>
      <c r="B400" s="347" t="str">
        <f>IF('Dépenses sur frais réels'!B400="","",'Dépenses sur frais réels'!B400)</f>
        <v/>
      </c>
      <c r="C400" s="347" t="str">
        <f>IF('Dépenses sur frais réels'!C400="","",'Dépenses sur frais réels'!C400)</f>
        <v/>
      </c>
      <c r="D400" s="347" t="str">
        <f>IF('Dépenses sur frais réels'!D400="","",'Dépenses sur frais réels'!D400)</f>
        <v/>
      </c>
      <c r="E400" s="347" t="str">
        <f>IF('Dépenses sur frais réels'!E400="","",'Dépenses sur frais réels'!E400)</f>
        <v/>
      </c>
      <c r="F400" s="347" t="str">
        <f>IF('Dépenses sur frais réels'!F400="","",'Dépenses sur frais réels'!F400)</f>
        <v/>
      </c>
      <c r="G400" s="348" t="str">
        <f>IF('Dépenses sur frais réels'!G400="","",'Dépenses sur frais réels'!G400)</f>
        <v/>
      </c>
      <c r="H400" s="348" t="str">
        <f>IF('Dépenses sur frais réels'!H400="","",'Dépenses sur frais réels'!H400)</f>
        <v/>
      </c>
      <c r="I400" s="349" t="str">
        <f>IF('Dépenses sur frais réels'!I400="","",'Dépenses sur frais réels'!I400)</f>
        <v/>
      </c>
      <c r="J400" s="290"/>
      <c r="K400" s="292" t="str">
        <f t="shared" si="24"/>
        <v/>
      </c>
      <c r="L400" s="292" t="str">
        <f t="shared" si="25"/>
        <v/>
      </c>
      <c r="M400" s="28"/>
      <c r="N400" s="139"/>
      <c r="O400" s="141"/>
      <c r="P400" s="356" t="str">
        <f>IF(F400="", "", IF(E400="Billets de train", "", IF(E400="", "", VLOOKUP(F400,Listes!$G$37:$H$39, 2, FALSE))))</f>
        <v/>
      </c>
      <c r="Q400" s="152" t="str">
        <f t="shared" si="26"/>
        <v/>
      </c>
      <c r="R400" s="338" t="str">
        <f>IF(AND(OR(J400="KO",M400&lt;&gt;""),OR(J400="",K400="",L400="")),Listes!$A$74,IF(AND(M400="",J400&lt;&gt;""),Listes!$A$75,IF(AND(I400&lt;M400,O400=""),Listes!$A$76,IF(AND(L400&lt;K400,O400=""),Listes!$A$77,IF(AND(M400&lt;I400,N400=""),Listes!$A$78,IF(AND(S400="",OR(J400&lt;&gt;"",K400&lt;&gt;"",L400&lt;&gt;"")),Listes!$A$79,""))))))</f>
        <v/>
      </c>
      <c r="S400" s="44"/>
      <c r="T400" s="9">
        <f t="shared" si="27"/>
        <v>0</v>
      </c>
    </row>
    <row r="401" spans="1:20" ht="20.100000000000001" customHeight="1" x14ac:dyDescent="0.25">
      <c r="A401" s="133">
        <v>395</v>
      </c>
      <c r="B401" s="347" t="str">
        <f>IF('Dépenses sur frais réels'!B401="","",'Dépenses sur frais réels'!B401)</f>
        <v/>
      </c>
      <c r="C401" s="347" t="str">
        <f>IF('Dépenses sur frais réels'!C401="","",'Dépenses sur frais réels'!C401)</f>
        <v/>
      </c>
      <c r="D401" s="347" t="str">
        <f>IF('Dépenses sur frais réels'!D401="","",'Dépenses sur frais réels'!D401)</f>
        <v/>
      </c>
      <c r="E401" s="347" t="str">
        <f>IF('Dépenses sur frais réels'!E401="","",'Dépenses sur frais réels'!E401)</f>
        <v/>
      </c>
      <c r="F401" s="347" t="str">
        <f>IF('Dépenses sur frais réels'!F401="","",'Dépenses sur frais réels'!F401)</f>
        <v/>
      </c>
      <c r="G401" s="348" t="str">
        <f>IF('Dépenses sur frais réels'!G401="","",'Dépenses sur frais réels'!G401)</f>
        <v/>
      </c>
      <c r="H401" s="348" t="str">
        <f>IF('Dépenses sur frais réels'!H401="","",'Dépenses sur frais réels'!H401)</f>
        <v/>
      </c>
      <c r="I401" s="349" t="str">
        <f>IF('Dépenses sur frais réels'!I401="","",'Dépenses sur frais réels'!I401)</f>
        <v/>
      </c>
      <c r="J401" s="290"/>
      <c r="K401" s="292" t="str">
        <f t="shared" si="24"/>
        <v/>
      </c>
      <c r="L401" s="292" t="str">
        <f t="shared" si="25"/>
        <v/>
      </c>
      <c r="M401" s="28"/>
      <c r="N401" s="139"/>
      <c r="O401" s="141"/>
      <c r="P401" s="356" t="str">
        <f>IF(F401="", "", IF(E401="Billets de train", "", IF(E401="", "", VLOOKUP(F401,Listes!$G$37:$H$39, 2, FALSE))))</f>
        <v/>
      </c>
      <c r="Q401" s="152" t="str">
        <f t="shared" si="26"/>
        <v/>
      </c>
      <c r="R401" s="338" t="str">
        <f>IF(AND(OR(J401="KO",M401&lt;&gt;""),OR(J401="",K401="",L401="")),Listes!$A$74,IF(AND(M401="",J401&lt;&gt;""),Listes!$A$75,IF(AND(I401&lt;M401,O401=""),Listes!$A$76,IF(AND(L401&lt;K401,O401=""),Listes!$A$77,IF(AND(M401&lt;I401,N401=""),Listes!$A$78,IF(AND(S401="",OR(J401&lt;&gt;"",K401&lt;&gt;"",L401&lt;&gt;"")),Listes!$A$79,""))))))</f>
        <v/>
      </c>
      <c r="S401" s="44"/>
      <c r="T401" s="9">
        <f t="shared" si="27"/>
        <v>0</v>
      </c>
    </row>
    <row r="402" spans="1:20" ht="20.100000000000001" customHeight="1" x14ac:dyDescent="0.25">
      <c r="A402" s="133">
        <v>396</v>
      </c>
      <c r="B402" s="347" t="str">
        <f>IF('Dépenses sur frais réels'!B402="","",'Dépenses sur frais réels'!B402)</f>
        <v/>
      </c>
      <c r="C402" s="347" t="str">
        <f>IF('Dépenses sur frais réels'!C402="","",'Dépenses sur frais réels'!C402)</f>
        <v/>
      </c>
      <c r="D402" s="347" t="str">
        <f>IF('Dépenses sur frais réels'!D402="","",'Dépenses sur frais réels'!D402)</f>
        <v/>
      </c>
      <c r="E402" s="347" t="str">
        <f>IF('Dépenses sur frais réels'!E402="","",'Dépenses sur frais réels'!E402)</f>
        <v/>
      </c>
      <c r="F402" s="347" t="str">
        <f>IF('Dépenses sur frais réels'!F402="","",'Dépenses sur frais réels'!F402)</f>
        <v/>
      </c>
      <c r="G402" s="348" t="str">
        <f>IF('Dépenses sur frais réels'!G402="","",'Dépenses sur frais réels'!G402)</f>
        <v/>
      </c>
      <c r="H402" s="348" t="str">
        <f>IF('Dépenses sur frais réels'!H402="","",'Dépenses sur frais réels'!H402)</f>
        <v/>
      </c>
      <c r="I402" s="349" t="str">
        <f>IF('Dépenses sur frais réels'!I402="","",'Dépenses sur frais réels'!I402)</f>
        <v/>
      </c>
      <c r="J402" s="290"/>
      <c r="K402" s="292" t="str">
        <f t="shared" si="24"/>
        <v/>
      </c>
      <c r="L402" s="292" t="str">
        <f t="shared" si="25"/>
        <v/>
      </c>
      <c r="M402" s="28"/>
      <c r="N402" s="139"/>
      <c r="O402" s="141"/>
      <c r="P402" s="356" t="str">
        <f>IF(F402="", "", IF(E402="Billets de train", "", IF(E402="", "", VLOOKUP(F402,Listes!$G$37:$H$39, 2, FALSE))))</f>
        <v/>
      </c>
      <c r="Q402" s="152" t="str">
        <f t="shared" si="26"/>
        <v/>
      </c>
      <c r="R402" s="338" t="str">
        <f>IF(AND(OR(J402="KO",M402&lt;&gt;""),OR(J402="",K402="",L402="")),Listes!$A$74,IF(AND(M402="",J402&lt;&gt;""),Listes!$A$75,IF(AND(I402&lt;M402,O402=""),Listes!$A$76,IF(AND(L402&lt;K402,O402=""),Listes!$A$77,IF(AND(M402&lt;I402,N402=""),Listes!$A$78,IF(AND(S402="",OR(J402&lt;&gt;"",K402&lt;&gt;"",L402&lt;&gt;"")),Listes!$A$79,""))))))</f>
        <v/>
      </c>
      <c r="S402" s="44"/>
      <c r="T402" s="9">
        <f t="shared" si="27"/>
        <v>0</v>
      </c>
    </row>
    <row r="403" spans="1:20" ht="20.100000000000001" customHeight="1" x14ac:dyDescent="0.25">
      <c r="A403" s="133">
        <v>397</v>
      </c>
      <c r="B403" s="347" t="str">
        <f>IF('Dépenses sur frais réels'!B403="","",'Dépenses sur frais réels'!B403)</f>
        <v/>
      </c>
      <c r="C403" s="347" t="str">
        <f>IF('Dépenses sur frais réels'!C403="","",'Dépenses sur frais réels'!C403)</f>
        <v/>
      </c>
      <c r="D403" s="347" t="str">
        <f>IF('Dépenses sur frais réels'!D403="","",'Dépenses sur frais réels'!D403)</f>
        <v/>
      </c>
      <c r="E403" s="347" t="str">
        <f>IF('Dépenses sur frais réels'!E403="","",'Dépenses sur frais réels'!E403)</f>
        <v/>
      </c>
      <c r="F403" s="347" t="str">
        <f>IF('Dépenses sur frais réels'!F403="","",'Dépenses sur frais réels'!F403)</f>
        <v/>
      </c>
      <c r="G403" s="348" t="str">
        <f>IF('Dépenses sur frais réels'!G403="","",'Dépenses sur frais réels'!G403)</f>
        <v/>
      </c>
      <c r="H403" s="348" t="str">
        <f>IF('Dépenses sur frais réels'!H403="","",'Dépenses sur frais réels'!H403)</f>
        <v/>
      </c>
      <c r="I403" s="349" t="str">
        <f>IF('Dépenses sur frais réels'!I403="","",'Dépenses sur frais réels'!I403)</f>
        <v/>
      </c>
      <c r="J403" s="290"/>
      <c r="K403" s="292" t="str">
        <f t="shared" si="24"/>
        <v/>
      </c>
      <c r="L403" s="292" t="str">
        <f t="shared" si="25"/>
        <v/>
      </c>
      <c r="M403" s="28"/>
      <c r="N403" s="139"/>
      <c r="O403" s="141"/>
      <c r="P403" s="356" t="str">
        <f>IF(F403="", "", IF(E403="Billets de train", "", IF(E403="", "", VLOOKUP(F403,Listes!$G$37:$H$39, 2, FALSE))))</f>
        <v/>
      </c>
      <c r="Q403" s="152" t="str">
        <f t="shared" si="26"/>
        <v/>
      </c>
      <c r="R403" s="338" t="str">
        <f>IF(AND(OR(J403="KO",M403&lt;&gt;""),OR(J403="",K403="",L403="")),Listes!$A$74,IF(AND(M403="",J403&lt;&gt;""),Listes!$A$75,IF(AND(I403&lt;M403,O403=""),Listes!$A$76,IF(AND(L403&lt;K403,O403=""),Listes!$A$77,IF(AND(M403&lt;I403,N403=""),Listes!$A$78,IF(AND(S403="",OR(J403&lt;&gt;"",K403&lt;&gt;"",L403&lt;&gt;"")),Listes!$A$79,""))))))</f>
        <v/>
      </c>
      <c r="S403" s="44"/>
      <c r="T403" s="9">
        <f t="shared" si="27"/>
        <v>0</v>
      </c>
    </row>
    <row r="404" spans="1:20" ht="20.100000000000001" customHeight="1" x14ac:dyDescent="0.25">
      <c r="A404" s="133">
        <v>398</v>
      </c>
      <c r="B404" s="347" t="str">
        <f>IF('Dépenses sur frais réels'!B404="","",'Dépenses sur frais réels'!B404)</f>
        <v/>
      </c>
      <c r="C404" s="347" t="str">
        <f>IF('Dépenses sur frais réels'!C404="","",'Dépenses sur frais réels'!C404)</f>
        <v/>
      </c>
      <c r="D404" s="347" t="str">
        <f>IF('Dépenses sur frais réels'!D404="","",'Dépenses sur frais réels'!D404)</f>
        <v/>
      </c>
      <c r="E404" s="347" t="str">
        <f>IF('Dépenses sur frais réels'!E404="","",'Dépenses sur frais réels'!E404)</f>
        <v/>
      </c>
      <c r="F404" s="347" t="str">
        <f>IF('Dépenses sur frais réels'!F404="","",'Dépenses sur frais réels'!F404)</f>
        <v/>
      </c>
      <c r="G404" s="348" t="str">
        <f>IF('Dépenses sur frais réels'!G404="","",'Dépenses sur frais réels'!G404)</f>
        <v/>
      </c>
      <c r="H404" s="348" t="str">
        <f>IF('Dépenses sur frais réels'!H404="","",'Dépenses sur frais réels'!H404)</f>
        <v/>
      </c>
      <c r="I404" s="349" t="str">
        <f>IF('Dépenses sur frais réels'!I404="","",'Dépenses sur frais réels'!I404)</f>
        <v/>
      </c>
      <c r="J404" s="290"/>
      <c r="K404" s="292" t="str">
        <f t="shared" si="24"/>
        <v/>
      </c>
      <c r="L404" s="292" t="str">
        <f t="shared" si="25"/>
        <v/>
      </c>
      <c r="M404" s="28"/>
      <c r="N404" s="139"/>
      <c r="O404" s="141"/>
      <c r="P404" s="356" t="str">
        <f>IF(F404="", "", IF(E404="Billets de train", "", IF(E404="", "", VLOOKUP(F404,Listes!$G$37:$H$39, 2, FALSE))))</f>
        <v/>
      </c>
      <c r="Q404" s="152" t="str">
        <f t="shared" si="26"/>
        <v/>
      </c>
      <c r="R404" s="338" t="str">
        <f>IF(AND(OR(J404="KO",M404&lt;&gt;""),OR(J404="",K404="",L404="")),Listes!$A$74,IF(AND(M404="",J404&lt;&gt;""),Listes!$A$75,IF(AND(I404&lt;M404,O404=""),Listes!$A$76,IF(AND(L404&lt;K404,O404=""),Listes!$A$77,IF(AND(M404&lt;I404,N404=""),Listes!$A$78,IF(AND(S404="",OR(J404&lt;&gt;"",K404&lt;&gt;"",L404&lt;&gt;"")),Listes!$A$79,""))))))</f>
        <v/>
      </c>
      <c r="S404" s="44"/>
      <c r="T404" s="9">
        <f t="shared" si="27"/>
        <v>0</v>
      </c>
    </row>
    <row r="405" spans="1:20" ht="20.100000000000001" customHeight="1" x14ac:dyDescent="0.25">
      <c r="A405" s="133">
        <v>399</v>
      </c>
      <c r="B405" s="347" t="str">
        <f>IF('Dépenses sur frais réels'!B405="","",'Dépenses sur frais réels'!B405)</f>
        <v/>
      </c>
      <c r="C405" s="347" t="str">
        <f>IF('Dépenses sur frais réels'!C405="","",'Dépenses sur frais réels'!C405)</f>
        <v/>
      </c>
      <c r="D405" s="347" t="str">
        <f>IF('Dépenses sur frais réels'!D405="","",'Dépenses sur frais réels'!D405)</f>
        <v/>
      </c>
      <c r="E405" s="347" t="str">
        <f>IF('Dépenses sur frais réels'!E405="","",'Dépenses sur frais réels'!E405)</f>
        <v/>
      </c>
      <c r="F405" s="347" t="str">
        <f>IF('Dépenses sur frais réels'!F405="","",'Dépenses sur frais réels'!F405)</f>
        <v/>
      </c>
      <c r="G405" s="348" t="str">
        <f>IF('Dépenses sur frais réels'!G405="","",'Dépenses sur frais réels'!G405)</f>
        <v/>
      </c>
      <c r="H405" s="348" t="str">
        <f>IF('Dépenses sur frais réels'!H405="","",'Dépenses sur frais réels'!H405)</f>
        <v/>
      </c>
      <c r="I405" s="349" t="str">
        <f>IF('Dépenses sur frais réels'!I405="","",'Dépenses sur frais réels'!I405)</f>
        <v/>
      </c>
      <c r="J405" s="290"/>
      <c r="K405" s="292" t="str">
        <f t="shared" si="24"/>
        <v/>
      </c>
      <c r="L405" s="292" t="str">
        <f t="shared" si="25"/>
        <v/>
      </c>
      <c r="M405" s="28"/>
      <c r="N405" s="139"/>
      <c r="O405" s="141"/>
      <c r="P405" s="356" t="str">
        <f>IF(F405="", "", IF(E405="Billets de train", "", IF(E405="", "", VLOOKUP(F405,Listes!$G$37:$H$39, 2, FALSE))))</f>
        <v/>
      </c>
      <c r="Q405" s="152" t="str">
        <f t="shared" si="26"/>
        <v/>
      </c>
      <c r="R405" s="338" t="str">
        <f>IF(AND(OR(J405="KO",M405&lt;&gt;""),OR(J405="",K405="",L405="")),Listes!$A$74,IF(AND(M405="",J405&lt;&gt;""),Listes!$A$75,IF(AND(I405&lt;M405,O405=""),Listes!$A$76,IF(AND(L405&lt;K405,O405=""),Listes!$A$77,IF(AND(M405&lt;I405,N405=""),Listes!$A$78,IF(AND(S405="",OR(J405&lt;&gt;"",K405&lt;&gt;"",L405&lt;&gt;"")),Listes!$A$79,""))))))</f>
        <v/>
      </c>
      <c r="S405" s="44"/>
      <c r="T405" s="9">
        <f t="shared" si="27"/>
        <v>0</v>
      </c>
    </row>
    <row r="406" spans="1:20" ht="20.100000000000001" customHeight="1" x14ac:dyDescent="0.25">
      <c r="A406" s="133">
        <v>400</v>
      </c>
      <c r="B406" s="347" t="str">
        <f>IF('Dépenses sur frais réels'!B406="","",'Dépenses sur frais réels'!B406)</f>
        <v/>
      </c>
      <c r="C406" s="347" t="str">
        <f>IF('Dépenses sur frais réels'!C406="","",'Dépenses sur frais réels'!C406)</f>
        <v/>
      </c>
      <c r="D406" s="347" t="str">
        <f>IF('Dépenses sur frais réels'!D406="","",'Dépenses sur frais réels'!D406)</f>
        <v/>
      </c>
      <c r="E406" s="347" t="str">
        <f>IF('Dépenses sur frais réels'!E406="","",'Dépenses sur frais réels'!E406)</f>
        <v/>
      </c>
      <c r="F406" s="347" t="str">
        <f>IF('Dépenses sur frais réels'!F406="","",'Dépenses sur frais réels'!F406)</f>
        <v/>
      </c>
      <c r="G406" s="348" t="str">
        <f>IF('Dépenses sur frais réels'!G406="","",'Dépenses sur frais réels'!G406)</f>
        <v/>
      </c>
      <c r="H406" s="348" t="str">
        <f>IF('Dépenses sur frais réels'!H406="","",'Dépenses sur frais réels'!H406)</f>
        <v/>
      </c>
      <c r="I406" s="349" t="str">
        <f>IF('Dépenses sur frais réels'!I406="","",'Dépenses sur frais réels'!I406)</f>
        <v/>
      </c>
      <c r="J406" s="290"/>
      <c r="K406" s="292" t="str">
        <f t="shared" si="24"/>
        <v/>
      </c>
      <c r="L406" s="292" t="str">
        <f t="shared" si="25"/>
        <v/>
      </c>
      <c r="M406" s="28"/>
      <c r="N406" s="139"/>
      <c r="O406" s="141"/>
      <c r="P406" s="356" t="str">
        <f>IF(F406="", "", IF(E406="Billets de train", "", IF(E406="", "", VLOOKUP(F406,Listes!$G$37:$H$39, 2, FALSE))))</f>
        <v/>
      </c>
      <c r="Q406" s="152" t="str">
        <f t="shared" si="26"/>
        <v/>
      </c>
      <c r="R406" s="338" t="str">
        <f>IF(AND(OR(J406="KO",M406&lt;&gt;""),OR(J406="",K406="",L406="")),Listes!$A$74,IF(AND(M406="",J406&lt;&gt;""),Listes!$A$75,IF(AND(I406&lt;M406,O406=""),Listes!$A$76,IF(AND(L406&lt;K406,O406=""),Listes!$A$77,IF(AND(M406&lt;I406,N406=""),Listes!$A$78,IF(AND(S406="",OR(J406&lt;&gt;"",K406&lt;&gt;"",L406&lt;&gt;"")),Listes!$A$79,""))))))</f>
        <v/>
      </c>
      <c r="S406" s="44"/>
      <c r="T406" s="9">
        <f t="shared" si="27"/>
        <v>0</v>
      </c>
    </row>
    <row r="407" spans="1:20" ht="20.100000000000001" customHeight="1" x14ac:dyDescent="0.25">
      <c r="A407" s="133">
        <v>401</v>
      </c>
      <c r="B407" s="347" t="str">
        <f>IF('Dépenses sur frais réels'!B407="","",'Dépenses sur frais réels'!B407)</f>
        <v/>
      </c>
      <c r="C407" s="347" t="str">
        <f>IF('Dépenses sur frais réels'!C407="","",'Dépenses sur frais réels'!C407)</f>
        <v/>
      </c>
      <c r="D407" s="347" t="str">
        <f>IF('Dépenses sur frais réels'!D407="","",'Dépenses sur frais réels'!D407)</f>
        <v/>
      </c>
      <c r="E407" s="347" t="str">
        <f>IF('Dépenses sur frais réels'!E407="","",'Dépenses sur frais réels'!E407)</f>
        <v/>
      </c>
      <c r="F407" s="347" t="str">
        <f>IF('Dépenses sur frais réels'!F407="","",'Dépenses sur frais réels'!F407)</f>
        <v/>
      </c>
      <c r="G407" s="348" t="str">
        <f>IF('Dépenses sur frais réels'!G407="","",'Dépenses sur frais réels'!G407)</f>
        <v/>
      </c>
      <c r="H407" s="348" t="str">
        <f>IF('Dépenses sur frais réels'!H407="","",'Dépenses sur frais réels'!H407)</f>
        <v/>
      </c>
      <c r="I407" s="349" t="str">
        <f>IF('Dépenses sur frais réels'!I407="","",'Dépenses sur frais réels'!I407)</f>
        <v/>
      </c>
      <c r="J407" s="290"/>
      <c r="K407" s="292" t="str">
        <f t="shared" si="24"/>
        <v/>
      </c>
      <c r="L407" s="292" t="str">
        <f t="shared" si="25"/>
        <v/>
      </c>
      <c r="M407" s="28"/>
      <c r="N407" s="139"/>
      <c r="O407" s="141"/>
      <c r="P407" s="356" t="str">
        <f>IF(F407="", "", IF(E407="Billets de train", "", IF(E407="", "", VLOOKUP(F407,Listes!$G$37:$H$39, 2, FALSE))))</f>
        <v/>
      </c>
      <c r="Q407" s="152" t="str">
        <f t="shared" si="26"/>
        <v/>
      </c>
      <c r="R407" s="338" t="str">
        <f>IF(AND(OR(J407="KO",M407&lt;&gt;""),OR(J407="",K407="",L407="")),Listes!$A$74,IF(AND(M407="",J407&lt;&gt;""),Listes!$A$75,IF(AND(I407&lt;M407,O407=""),Listes!$A$76,IF(AND(L407&lt;K407,O407=""),Listes!$A$77,IF(AND(M407&lt;I407,N407=""),Listes!$A$78,IF(AND(S407="",OR(J407&lt;&gt;"",K407&lt;&gt;"",L407&lt;&gt;"")),Listes!$A$79,""))))))</f>
        <v/>
      </c>
      <c r="S407" s="44"/>
      <c r="T407" s="9">
        <f t="shared" si="27"/>
        <v>0</v>
      </c>
    </row>
    <row r="408" spans="1:20" ht="20.100000000000001" customHeight="1" x14ac:dyDescent="0.25">
      <c r="A408" s="133">
        <v>402</v>
      </c>
      <c r="B408" s="347" t="str">
        <f>IF('Dépenses sur frais réels'!B408="","",'Dépenses sur frais réels'!B408)</f>
        <v/>
      </c>
      <c r="C408" s="347" t="str">
        <f>IF('Dépenses sur frais réels'!C408="","",'Dépenses sur frais réels'!C408)</f>
        <v/>
      </c>
      <c r="D408" s="347" t="str">
        <f>IF('Dépenses sur frais réels'!D408="","",'Dépenses sur frais réels'!D408)</f>
        <v/>
      </c>
      <c r="E408" s="347" t="str">
        <f>IF('Dépenses sur frais réels'!E408="","",'Dépenses sur frais réels'!E408)</f>
        <v/>
      </c>
      <c r="F408" s="347" t="str">
        <f>IF('Dépenses sur frais réels'!F408="","",'Dépenses sur frais réels'!F408)</f>
        <v/>
      </c>
      <c r="G408" s="348" t="str">
        <f>IF('Dépenses sur frais réels'!G408="","",'Dépenses sur frais réels'!G408)</f>
        <v/>
      </c>
      <c r="H408" s="348" t="str">
        <f>IF('Dépenses sur frais réels'!H408="","",'Dépenses sur frais réels'!H408)</f>
        <v/>
      </c>
      <c r="I408" s="349" t="str">
        <f>IF('Dépenses sur frais réels'!I408="","",'Dépenses sur frais réels'!I408)</f>
        <v/>
      </c>
      <c r="J408" s="290"/>
      <c r="K408" s="292" t="str">
        <f t="shared" si="24"/>
        <v/>
      </c>
      <c r="L408" s="292" t="str">
        <f t="shared" si="25"/>
        <v/>
      </c>
      <c r="M408" s="28"/>
      <c r="N408" s="139"/>
      <c r="O408" s="141"/>
      <c r="P408" s="356" t="str">
        <f>IF(F408="", "", IF(E408="Billets de train", "", IF(E408="", "", VLOOKUP(F408,Listes!$G$37:$H$39, 2, FALSE))))</f>
        <v/>
      </c>
      <c r="Q408" s="152" t="str">
        <f t="shared" si="26"/>
        <v/>
      </c>
      <c r="R408" s="338" t="str">
        <f>IF(AND(OR(J408="KO",M408&lt;&gt;""),OR(J408="",K408="",L408="")),Listes!$A$74,IF(AND(M408="",J408&lt;&gt;""),Listes!$A$75,IF(AND(I408&lt;M408,O408=""),Listes!$A$76,IF(AND(L408&lt;K408,O408=""),Listes!$A$77,IF(AND(M408&lt;I408,N408=""),Listes!$A$78,IF(AND(S408="",OR(J408&lt;&gt;"",K408&lt;&gt;"",L408&lt;&gt;"")),Listes!$A$79,""))))))</f>
        <v/>
      </c>
      <c r="S408" s="44"/>
      <c r="T408" s="9">
        <f t="shared" si="27"/>
        <v>0</v>
      </c>
    </row>
    <row r="409" spans="1:20" ht="20.100000000000001" customHeight="1" x14ac:dyDescent="0.25">
      <c r="A409" s="133">
        <v>403</v>
      </c>
      <c r="B409" s="347" t="str">
        <f>IF('Dépenses sur frais réels'!B409="","",'Dépenses sur frais réels'!B409)</f>
        <v/>
      </c>
      <c r="C409" s="347" t="str">
        <f>IF('Dépenses sur frais réels'!C409="","",'Dépenses sur frais réels'!C409)</f>
        <v/>
      </c>
      <c r="D409" s="347" t="str">
        <f>IF('Dépenses sur frais réels'!D409="","",'Dépenses sur frais réels'!D409)</f>
        <v/>
      </c>
      <c r="E409" s="347" t="str">
        <f>IF('Dépenses sur frais réels'!E409="","",'Dépenses sur frais réels'!E409)</f>
        <v/>
      </c>
      <c r="F409" s="347" t="str">
        <f>IF('Dépenses sur frais réels'!F409="","",'Dépenses sur frais réels'!F409)</f>
        <v/>
      </c>
      <c r="G409" s="348" t="str">
        <f>IF('Dépenses sur frais réels'!G409="","",'Dépenses sur frais réels'!G409)</f>
        <v/>
      </c>
      <c r="H409" s="348" t="str">
        <f>IF('Dépenses sur frais réels'!H409="","",'Dépenses sur frais réels'!H409)</f>
        <v/>
      </c>
      <c r="I409" s="349" t="str">
        <f>IF('Dépenses sur frais réels'!I409="","",'Dépenses sur frais réels'!I409)</f>
        <v/>
      </c>
      <c r="J409" s="290"/>
      <c r="K409" s="292" t="str">
        <f t="shared" si="24"/>
        <v/>
      </c>
      <c r="L409" s="292" t="str">
        <f t="shared" si="25"/>
        <v/>
      </c>
      <c r="M409" s="28"/>
      <c r="N409" s="139"/>
      <c r="O409" s="141"/>
      <c r="P409" s="356" t="str">
        <f>IF(F409="", "", IF(E409="Billets de train", "", IF(E409="", "", VLOOKUP(F409,Listes!$G$37:$H$39, 2, FALSE))))</f>
        <v/>
      </c>
      <c r="Q409" s="152" t="str">
        <f t="shared" si="26"/>
        <v/>
      </c>
      <c r="R409" s="338" t="str">
        <f>IF(AND(OR(J409="KO",M409&lt;&gt;""),OR(J409="",K409="",L409="")),Listes!$A$74,IF(AND(M409="",J409&lt;&gt;""),Listes!$A$75,IF(AND(I409&lt;M409,O409=""),Listes!$A$76,IF(AND(L409&lt;K409,O409=""),Listes!$A$77,IF(AND(M409&lt;I409,N409=""),Listes!$A$78,IF(AND(S409="",OR(J409&lt;&gt;"",K409&lt;&gt;"",L409&lt;&gt;"")),Listes!$A$79,""))))))</f>
        <v/>
      </c>
      <c r="S409" s="44"/>
      <c r="T409" s="9">
        <f t="shared" si="27"/>
        <v>0</v>
      </c>
    </row>
    <row r="410" spans="1:20" ht="20.100000000000001" customHeight="1" x14ac:dyDescent="0.25">
      <c r="A410" s="133">
        <v>404</v>
      </c>
      <c r="B410" s="347" t="str">
        <f>IF('Dépenses sur frais réels'!B410="","",'Dépenses sur frais réels'!B410)</f>
        <v/>
      </c>
      <c r="C410" s="347" t="str">
        <f>IF('Dépenses sur frais réels'!C410="","",'Dépenses sur frais réels'!C410)</f>
        <v/>
      </c>
      <c r="D410" s="347" t="str">
        <f>IF('Dépenses sur frais réels'!D410="","",'Dépenses sur frais réels'!D410)</f>
        <v/>
      </c>
      <c r="E410" s="347" t="str">
        <f>IF('Dépenses sur frais réels'!E410="","",'Dépenses sur frais réels'!E410)</f>
        <v/>
      </c>
      <c r="F410" s="347" t="str">
        <f>IF('Dépenses sur frais réels'!F410="","",'Dépenses sur frais réels'!F410)</f>
        <v/>
      </c>
      <c r="G410" s="348" t="str">
        <f>IF('Dépenses sur frais réels'!G410="","",'Dépenses sur frais réels'!G410)</f>
        <v/>
      </c>
      <c r="H410" s="348" t="str">
        <f>IF('Dépenses sur frais réels'!H410="","",'Dépenses sur frais réels'!H410)</f>
        <v/>
      </c>
      <c r="I410" s="349" t="str">
        <f>IF('Dépenses sur frais réels'!I410="","",'Dépenses sur frais réels'!I410)</f>
        <v/>
      </c>
      <c r="J410" s="290"/>
      <c r="K410" s="292" t="str">
        <f t="shared" si="24"/>
        <v/>
      </c>
      <c r="L410" s="292" t="str">
        <f t="shared" si="25"/>
        <v/>
      </c>
      <c r="M410" s="28"/>
      <c r="N410" s="139"/>
      <c r="O410" s="141"/>
      <c r="P410" s="356" t="str">
        <f>IF(F410="", "", IF(E410="Billets de train", "", IF(E410="", "", VLOOKUP(F410,Listes!$G$37:$H$39, 2, FALSE))))</f>
        <v/>
      </c>
      <c r="Q410" s="152" t="str">
        <f t="shared" si="26"/>
        <v/>
      </c>
      <c r="R410" s="338" t="str">
        <f>IF(AND(OR(J410="KO",M410&lt;&gt;""),OR(J410="",K410="",L410="")),Listes!$A$74,IF(AND(M410="",J410&lt;&gt;""),Listes!$A$75,IF(AND(I410&lt;M410,O410=""),Listes!$A$76,IF(AND(L410&lt;K410,O410=""),Listes!$A$77,IF(AND(M410&lt;I410,N410=""),Listes!$A$78,IF(AND(S410="",OR(J410&lt;&gt;"",K410&lt;&gt;"",L410&lt;&gt;"")),Listes!$A$79,""))))))</f>
        <v/>
      </c>
      <c r="S410" s="44"/>
      <c r="T410" s="9">
        <f t="shared" si="27"/>
        <v>0</v>
      </c>
    </row>
    <row r="411" spans="1:20" ht="20.100000000000001" customHeight="1" x14ac:dyDescent="0.25">
      <c r="A411" s="133">
        <v>405</v>
      </c>
      <c r="B411" s="347" t="str">
        <f>IF('Dépenses sur frais réels'!B411="","",'Dépenses sur frais réels'!B411)</f>
        <v/>
      </c>
      <c r="C411" s="347" t="str">
        <f>IF('Dépenses sur frais réels'!C411="","",'Dépenses sur frais réels'!C411)</f>
        <v/>
      </c>
      <c r="D411" s="347" t="str">
        <f>IF('Dépenses sur frais réels'!D411="","",'Dépenses sur frais réels'!D411)</f>
        <v/>
      </c>
      <c r="E411" s="347" t="str">
        <f>IF('Dépenses sur frais réels'!E411="","",'Dépenses sur frais réels'!E411)</f>
        <v/>
      </c>
      <c r="F411" s="347" t="str">
        <f>IF('Dépenses sur frais réels'!F411="","",'Dépenses sur frais réels'!F411)</f>
        <v/>
      </c>
      <c r="G411" s="348" t="str">
        <f>IF('Dépenses sur frais réels'!G411="","",'Dépenses sur frais réels'!G411)</f>
        <v/>
      </c>
      <c r="H411" s="348" t="str">
        <f>IF('Dépenses sur frais réels'!H411="","",'Dépenses sur frais réels'!H411)</f>
        <v/>
      </c>
      <c r="I411" s="349" t="str">
        <f>IF('Dépenses sur frais réels'!I411="","",'Dépenses sur frais réels'!I411)</f>
        <v/>
      </c>
      <c r="J411" s="290"/>
      <c r="K411" s="292" t="str">
        <f t="shared" si="24"/>
        <v/>
      </c>
      <c r="L411" s="292" t="str">
        <f t="shared" si="25"/>
        <v/>
      </c>
      <c r="M411" s="28"/>
      <c r="N411" s="139"/>
      <c r="O411" s="141"/>
      <c r="P411" s="356" t="str">
        <f>IF(F411="", "", IF(E411="Billets de train", "", IF(E411="", "", VLOOKUP(F411,Listes!$G$37:$H$39, 2, FALSE))))</f>
        <v/>
      </c>
      <c r="Q411" s="152" t="str">
        <f t="shared" si="26"/>
        <v/>
      </c>
      <c r="R411" s="338" t="str">
        <f>IF(AND(OR(J411="KO",M411&lt;&gt;""),OR(J411="",K411="",L411="")),Listes!$A$74,IF(AND(M411="",J411&lt;&gt;""),Listes!$A$75,IF(AND(I411&lt;M411,O411=""),Listes!$A$76,IF(AND(L411&lt;K411,O411=""),Listes!$A$77,IF(AND(M411&lt;I411,N411=""),Listes!$A$78,IF(AND(S411="",OR(J411&lt;&gt;"",K411&lt;&gt;"",L411&lt;&gt;"")),Listes!$A$79,""))))))</f>
        <v/>
      </c>
      <c r="S411" s="44"/>
      <c r="T411" s="9">
        <f t="shared" si="27"/>
        <v>0</v>
      </c>
    </row>
    <row r="412" spans="1:20" ht="20.100000000000001" customHeight="1" x14ac:dyDescent="0.25">
      <c r="A412" s="133">
        <v>406</v>
      </c>
      <c r="B412" s="347" t="str">
        <f>IF('Dépenses sur frais réels'!B412="","",'Dépenses sur frais réels'!B412)</f>
        <v/>
      </c>
      <c r="C412" s="347" t="str">
        <f>IF('Dépenses sur frais réels'!C412="","",'Dépenses sur frais réels'!C412)</f>
        <v/>
      </c>
      <c r="D412" s="347" t="str">
        <f>IF('Dépenses sur frais réels'!D412="","",'Dépenses sur frais réels'!D412)</f>
        <v/>
      </c>
      <c r="E412" s="347" t="str">
        <f>IF('Dépenses sur frais réels'!E412="","",'Dépenses sur frais réels'!E412)</f>
        <v/>
      </c>
      <c r="F412" s="347" t="str">
        <f>IF('Dépenses sur frais réels'!F412="","",'Dépenses sur frais réels'!F412)</f>
        <v/>
      </c>
      <c r="G412" s="348" t="str">
        <f>IF('Dépenses sur frais réels'!G412="","",'Dépenses sur frais réels'!G412)</f>
        <v/>
      </c>
      <c r="H412" s="348" t="str">
        <f>IF('Dépenses sur frais réels'!H412="","",'Dépenses sur frais réels'!H412)</f>
        <v/>
      </c>
      <c r="I412" s="349" t="str">
        <f>IF('Dépenses sur frais réels'!I412="","",'Dépenses sur frais réels'!I412)</f>
        <v/>
      </c>
      <c r="J412" s="290"/>
      <c r="K412" s="292" t="str">
        <f t="shared" si="24"/>
        <v/>
      </c>
      <c r="L412" s="292" t="str">
        <f t="shared" si="25"/>
        <v/>
      </c>
      <c r="M412" s="28"/>
      <c r="N412" s="139"/>
      <c r="O412" s="141"/>
      <c r="P412" s="356" t="str">
        <f>IF(F412="", "", IF(E412="Billets de train", "", IF(E412="", "", VLOOKUP(F412,Listes!$G$37:$H$39, 2, FALSE))))</f>
        <v/>
      </c>
      <c r="Q412" s="152" t="str">
        <f t="shared" si="26"/>
        <v/>
      </c>
      <c r="R412" s="338" t="str">
        <f>IF(AND(OR(J412="KO",M412&lt;&gt;""),OR(J412="",K412="",L412="")),Listes!$A$74,IF(AND(M412="",J412&lt;&gt;""),Listes!$A$75,IF(AND(I412&lt;M412,O412=""),Listes!$A$76,IF(AND(L412&lt;K412,O412=""),Listes!$A$77,IF(AND(M412&lt;I412,N412=""),Listes!$A$78,IF(AND(S412="",OR(J412&lt;&gt;"",K412&lt;&gt;"",L412&lt;&gt;"")),Listes!$A$79,""))))))</f>
        <v/>
      </c>
      <c r="S412" s="44"/>
      <c r="T412" s="9">
        <f t="shared" si="27"/>
        <v>0</v>
      </c>
    </row>
    <row r="413" spans="1:20" ht="20.100000000000001" customHeight="1" x14ac:dyDescent="0.25">
      <c r="A413" s="133">
        <v>407</v>
      </c>
      <c r="B413" s="347" t="str">
        <f>IF('Dépenses sur frais réels'!B413="","",'Dépenses sur frais réels'!B413)</f>
        <v/>
      </c>
      <c r="C413" s="347" t="str">
        <f>IF('Dépenses sur frais réels'!C413="","",'Dépenses sur frais réels'!C413)</f>
        <v/>
      </c>
      <c r="D413" s="347" t="str">
        <f>IF('Dépenses sur frais réels'!D413="","",'Dépenses sur frais réels'!D413)</f>
        <v/>
      </c>
      <c r="E413" s="347" t="str">
        <f>IF('Dépenses sur frais réels'!E413="","",'Dépenses sur frais réels'!E413)</f>
        <v/>
      </c>
      <c r="F413" s="347" t="str">
        <f>IF('Dépenses sur frais réels'!F413="","",'Dépenses sur frais réels'!F413)</f>
        <v/>
      </c>
      <c r="G413" s="348" t="str">
        <f>IF('Dépenses sur frais réels'!G413="","",'Dépenses sur frais réels'!G413)</f>
        <v/>
      </c>
      <c r="H413" s="348" t="str">
        <f>IF('Dépenses sur frais réels'!H413="","",'Dépenses sur frais réels'!H413)</f>
        <v/>
      </c>
      <c r="I413" s="349" t="str">
        <f>IF('Dépenses sur frais réels'!I413="","",'Dépenses sur frais réels'!I413)</f>
        <v/>
      </c>
      <c r="J413" s="290"/>
      <c r="K413" s="292" t="str">
        <f t="shared" si="24"/>
        <v/>
      </c>
      <c r="L413" s="292" t="str">
        <f t="shared" si="25"/>
        <v/>
      </c>
      <c r="M413" s="28"/>
      <c r="N413" s="139"/>
      <c r="O413" s="141"/>
      <c r="P413" s="356" t="str">
        <f>IF(F413="", "", IF(E413="Billets de train", "", IF(E413="", "", VLOOKUP(F413,Listes!$G$37:$H$39, 2, FALSE))))</f>
        <v/>
      </c>
      <c r="Q413" s="152" t="str">
        <f t="shared" si="26"/>
        <v/>
      </c>
      <c r="R413" s="338" t="str">
        <f>IF(AND(OR(J413="KO",M413&lt;&gt;""),OR(J413="",K413="",L413="")),Listes!$A$74,IF(AND(M413="",J413&lt;&gt;""),Listes!$A$75,IF(AND(I413&lt;M413,O413=""),Listes!$A$76,IF(AND(L413&lt;K413,O413=""),Listes!$A$77,IF(AND(M413&lt;I413,N413=""),Listes!$A$78,IF(AND(S413="",OR(J413&lt;&gt;"",K413&lt;&gt;"",L413&lt;&gt;"")),Listes!$A$79,""))))))</f>
        <v/>
      </c>
      <c r="S413" s="44"/>
      <c r="T413" s="9">
        <f t="shared" si="27"/>
        <v>0</v>
      </c>
    </row>
    <row r="414" spans="1:20" ht="20.100000000000001" customHeight="1" x14ac:dyDescent="0.25">
      <c r="A414" s="133">
        <v>408</v>
      </c>
      <c r="B414" s="347" t="str">
        <f>IF('Dépenses sur frais réels'!B414="","",'Dépenses sur frais réels'!B414)</f>
        <v/>
      </c>
      <c r="C414" s="347" t="str">
        <f>IF('Dépenses sur frais réels'!C414="","",'Dépenses sur frais réels'!C414)</f>
        <v/>
      </c>
      <c r="D414" s="347" t="str">
        <f>IF('Dépenses sur frais réels'!D414="","",'Dépenses sur frais réels'!D414)</f>
        <v/>
      </c>
      <c r="E414" s="347" t="str">
        <f>IF('Dépenses sur frais réels'!E414="","",'Dépenses sur frais réels'!E414)</f>
        <v/>
      </c>
      <c r="F414" s="347" t="str">
        <f>IF('Dépenses sur frais réels'!F414="","",'Dépenses sur frais réels'!F414)</f>
        <v/>
      </c>
      <c r="G414" s="348" t="str">
        <f>IF('Dépenses sur frais réels'!G414="","",'Dépenses sur frais réels'!G414)</f>
        <v/>
      </c>
      <c r="H414" s="348" t="str">
        <f>IF('Dépenses sur frais réels'!H414="","",'Dépenses sur frais réels'!H414)</f>
        <v/>
      </c>
      <c r="I414" s="349" t="str">
        <f>IF('Dépenses sur frais réels'!I414="","",'Dépenses sur frais réels'!I414)</f>
        <v/>
      </c>
      <c r="J414" s="290"/>
      <c r="K414" s="292" t="str">
        <f t="shared" si="24"/>
        <v/>
      </c>
      <c r="L414" s="292" t="str">
        <f t="shared" si="25"/>
        <v/>
      </c>
      <c r="M414" s="28"/>
      <c r="N414" s="139"/>
      <c r="O414" s="141"/>
      <c r="P414" s="356" t="str">
        <f>IF(F414="", "", IF(E414="Billets de train", "", IF(E414="", "", VLOOKUP(F414,Listes!$G$37:$H$39, 2, FALSE))))</f>
        <v/>
      </c>
      <c r="Q414" s="152" t="str">
        <f t="shared" si="26"/>
        <v/>
      </c>
      <c r="R414" s="338" t="str">
        <f>IF(AND(OR(J414="KO",M414&lt;&gt;""),OR(J414="",K414="",L414="")),Listes!$A$74,IF(AND(M414="",J414&lt;&gt;""),Listes!$A$75,IF(AND(I414&lt;M414,O414=""),Listes!$A$76,IF(AND(L414&lt;K414,O414=""),Listes!$A$77,IF(AND(M414&lt;I414,N414=""),Listes!$A$78,IF(AND(S414="",OR(J414&lt;&gt;"",K414&lt;&gt;"",L414&lt;&gt;"")),Listes!$A$79,""))))))</f>
        <v/>
      </c>
      <c r="S414" s="44"/>
      <c r="T414" s="9">
        <f t="shared" si="27"/>
        <v>0</v>
      </c>
    </row>
    <row r="415" spans="1:20" ht="20.100000000000001" customHeight="1" x14ac:dyDescent="0.25">
      <c r="A415" s="133">
        <v>409</v>
      </c>
      <c r="B415" s="347" t="str">
        <f>IF('Dépenses sur frais réels'!B415="","",'Dépenses sur frais réels'!B415)</f>
        <v/>
      </c>
      <c r="C415" s="347" t="str">
        <f>IF('Dépenses sur frais réels'!C415="","",'Dépenses sur frais réels'!C415)</f>
        <v/>
      </c>
      <c r="D415" s="347" t="str">
        <f>IF('Dépenses sur frais réels'!D415="","",'Dépenses sur frais réels'!D415)</f>
        <v/>
      </c>
      <c r="E415" s="347" t="str">
        <f>IF('Dépenses sur frais réels'!E415="","",'Dépenses sur frais réels'!E415)</f>
        <v/>
      </c>
      <c r="F415" s="347" t="str">
        <f>IF('Dépenses sur frais réels'!F415="","",'Dépenses sur frais réels'!F415)</f>
        <v/>
      </c>
      <c r="G415" s="348" t="str">
        <f>IF('Dépenses sur frais réels'!G415="","",'Dépenses sur frais réels'!G415)</f>
        <v/>
      </c>
      <c r="H415" s="348" t="str">
        <f>IF('Dépenses sur frais réels'!H415="","",'Dépenses sur frais réels'!H415)</f>
        <v/>
      </c>
      <c r="I415" s="349" t="str">
        <f>IF('Dépenses sur frais réels'!I415="","",'Dépenses sur frais réels'!I415)</f>
        <v/>
      </c>
      <c r="J415" s="290"/>
      <c r="K415" s="292" t="str">
        <f t="shared" si="24"/>
        <v/>
      </c>
      <c r="L415" s="292" t="str">
        <f t="shared" si="25"/>
        <v/>
      </c>
      <c r="M415" s="28"/>
      <c r="N415" s="139"/>
      <c r="O415" s="141"/>
      <c r="P415" s="356" t="str">
        <f>IF(F415="", "", IF(E415="Billets de train", "", IF(E415="", "", VLOOKUP(F415,Listes!$G$37:$H$39, 2, FALSE))))</f>
        <v/>
      </c>
      <c r="Q415" s="152" t="str">
        <f t="shared" si="26"/>
        <v/>
      </c>
      <c r="R415" s="338" t="str">
        <f>IF(AND(OR(J415="KO",M415&lt;&gt;""),OR(J415="",K415="",L415="")),Listes!$A$74,IF(AND(M415="",J415&lt;&gt;""),Listes!$A$75,IF(AND(I415&lt;M415,O415=""),Listes!$A$76,IF(AND(L415&lt;K415,O415=""),Listes!$A$77,IF(AND(M415&lt;I415,N415=""),Listes!$A$78,IF(AND(S415="",OR(J415&lt;&gt;"",K415&lt;&gt;"",L415&lt;&gt;"")),Listes!$A$79,""))))))</f>
        <v/>
      </c>
      <c r="S415" s="44"/>
      <c r="T415" s="9">
        <f t="shared" si="27"/>
        <v>0</v>
      </c>
    </row>
    <row r="416" spans="1:20" ht="20.100000000000001" customHeight="1" x14ac:dyDescent="0.25">
      <c r="A416" s="133">
        <v>410</v>
      </c>
      <c r="B416" s="347" t="str">
        <f>IF('Dépenses sur frais réels'!B416="","",'Dépenses sur frais réels'!B416)</f>
        <v/>
      </c>
      <c r="C416" s="347" t="str">
        <f>IF('Dépenses sur frais réels'!C416="","",'Dépenses sur frais réels'!C416)</f>
        <v/>
      </c>
      <c r="D416" s="347" t="str">
        <f>IF('Dépenses sur frais réels'!D416="","",'Dépenses sur frais réels'!D416)</f>
        <v/>
      </c>
      <c r="E416" s="347" t="str">
        <f>IF('Dépenses sur frais réels'!E416="","",'Dépenses sur frais réels'!E416)</f>
        <v/>
      </c>
      <c r="F416" s="347" t="str">
        <f>IF('Dépenses sur frais réels'!F416="","",'Dépenses sur frais réels'!F416)</f>
        <v/>
      </c>
      <c r="G416" s="348" t="str">
        <f>IF('Dépenses sur frais réels'!G416="","",'Dépenses sur frais réels'!G416)</f>
        <v/>
      </c>
      <c r="H416" s="348" t="str">
        <f>IF('Dépenses sur frais réels'!H416="","",'Dépenses sur frais réels'!H416)</f>
        <v/>
      </c>
      <c r="I416" s="349" t="str">
        <f>IF('Dépenses sur frais réels'!I416="","",'Dépenses sur frais réels'!I416)</f>
        <v/>
      </c>
      <c r="J416" s="290"/>
      <c r="K416" s="292" t="str">
        <f t="shared" si="24"/>
        <v/>
      </c>
      <c r="L416" s="292" t="str">
        <f t="shared" si="25"/>
        <v/>
      </c>
      <c r="M416" s="28"/>
      <c r="N416" s="139"/>
      <c r="O416" s="141"/>
      <c r="P416" s="356" t="str">
        <f>IF(F416="", "", IF(E416="Billets de train", "", IF(E416="", "", VLOOKUP(F416,Listes!$G$37:$H$39, 2, FALSE))))</f>
        <v/>
      </c>
      <c r="Q416" s="152" t="str">
        <f t="shared" si="26"/>
        <v/>
      </c>
      <c r="R416" s="338" t="str">
        <f>IF(AND(OR(J416="KO",M416&lt;&gt;""),OR(J416="",K416="",L416="")),Listes!$A$74,IF(AND(M416="",J416&lt;&gt;""),Listes!$A$75,IF(AND(I416&lt;M416,O416=""),Listes!$A$76,IF(AND(L416&lt;K416,O416=""),Listes!$A$77,IF(AND(M416&lt;I416,N416=""),Listes!$A$78,IF(AND(S416="",OR(J416&lt;&gt;"",K416&lt;&gt;"",L416&lt;&gt;"")),Listes!$A$79,""))))))</f>
        <v/>
      </c>
      <c r="S416" s="44"/>
      <c r="T416" s="9">
        <f t="shared" si="27"/>
        <v>0</v>
      </c>
    </row>
    <row r="417" spans="1:20" ht="20.100000000000001" customHeight="1" x14ac:dyDescent="0.25">
      <c r="A417" s="133">
        <v>411</v>
      </c>
      <c r="B417" s="347" t="str">
        <f>IF('Dépenses sur frais réels'!B417="","",'Dépenses sur frais réels'!B417)</f>
        <v/>
      </c>
      <c r="C417" s="347" t="str">
        <f>IF('Dépenses sur frais réels'!C417="","",'Dépenses sur frais réels'!C417)</f>
        <v/>
      </c>
      <c r="D417" s="347" t="str">
        <f>IF('Dépenses sur frais réels'!D417="","",'Dépenses sur frais réels'!D417)</f>
        <v/>
      </c>
      <c r="E417" s="347" t="str">
        <f>IF('Dépenses sur frais réels'!E417="","",'Dépenses sur frais réels'!E417)</f>
        <v/>
      </c>
      <c r="F417" s="347" t="str">
        <f>IF('Dépenses sur frais réels'!F417="","",'Dépenses sur frais réels'!F417)</f>
        <v/>
      </c>
      <c r="G417" s="348" t="str">
        <f>IF('Dépenses sur frais réels'!G417="","",'Dépenses sur frais réels'!G417)</f>
        <v/>
      </c>
      <c r="H417" s="348" t="str">
        <f>IF('Dépenses sur frais réels'!H417="","",'Dépenses sur frais réels'!H417)</f>
        <v/>
      </c>
      <c r="I417" s="349" t="str">
        <f>IF('Dépenses sur frais réels'!I417="","",'Dépenses sur frais réels'!I417)</f>
        <v/>
      </c>
      <c r="J417" s="290"/>
      <c r="K417" s="292" t="str">
        <f t="shared" si="24"/>
        <v/>
      </c>
      <c r="L417" s="292" t="str">
        <f t="shared" si="25"/>
        <v/>
      </c>
      <c r="M417" s="28"/>
      <c r="N417" s="139"/>
      <c r="O417" s="141"/>
      <c r="P417" s="356" t="str">
        <f>IF(F417="", "", IF(E417="Billets de train", "", IF(E417="", "", VLOOKUP(F417,Listes!$G$37:$H$39, 2, FALSE))))</f>
        <v/>
      </c>
      <c r="Q417" s="152" t="str">
        <f t="shared" si="26"/>
        <v/>
      </c>
      <c r="R417" s="338" t="str">
        <f>IF(AND(OR(J417="KO",M417&lt;&gt;""),OR(J417="",K417="",L417="")),Listes!$A$74,IF(AND(M417="",J417&lt;&gt;""),Listes!$A$75,IF(AND(I417&lt;M417,O417=""),Listes!$A$76,IF(AND(L417&lt;K417,O417=""),Listes!$A$77,IF(AND(M417&lt;I417,N417=""),Listes!$A$78,IF(AND(S417="",OR(J417&lt;&gt;"",K417&lt;&gt;"",L417&lt;&gt;"")),Listes!$A$79,""))))))</f>
        <v/>
      </c>
      <c r="S417" s="44"/>
      <c r="T417" s="9">
        <f t="shared" si="27"/>
        <v>0</v>
      </c>
    </row>
    <row r="418" spans="1:20" ht="20.100000000000001" customHeight="1" x14ac:dyDescent="0.25">
      <c r="A418" s="133">
        <v>412</v>
      </c>
      <c r="B418" s="347" t="str">
        <f>IF('Dépenses sur frais réels'!B418="","",'Dépenses sur frais réels'!B418)</f>
        <v/>
      </c>
      <c r="C418" s="347" t="str">
        <f>IF('Dépenses sur frais réels'!C418="","",'Dépenses sur frais réels'!C418)</f>
        <v/>
      </c>
      <c r="D418" s="347" t="str">
        <f>IF('Dépenses sur frais réels'!D418="","",'Dépenses sur frais réels'!D418)</f>
        <v/>
      </c>
      <c r="E418" s="347" t="str">
        <f>IF('Dépenses sur frais réels'!E418="","",'Dépenses sur frais réels'!E418)</f>
        <v/>
      </c>
      <c r="F418" s="347" t="str">
        <f>IF('Dépenses sur frais réels'!F418="","",'Dépenses sur frais réels'!F418)</f>
        <v/>
      </c>
      <c r="G418" s="348" t="str">
        <f>IF('Dépenses sur frais réels'!G418="","",'Dépenses sur frais réels'!G418)</f>
        <v/>
      </c>
      <c r="H418" s="348" t="str">
        <f>IF('Dépenses sur frais réels'!H418="","",'Dépenses sur frais réels'!H418)</f>
        <v/>
      </c>
      <c r="I418" s="349" t="str">
        <f>IF('Dépenses sur frais réels'!I418="","",'Dépenses sur frais réels'!I418)</f>
        <v/>
      </c>
      <c r="J418" s="290"/>
      <c r="K418" s="292" t="str">
        <f t="shared" si="24"/>
        <v/>
      </c>
      <c r="L418" s="292" t="str">
        <f t="shared" si="25"/>
        <v/>
      </c>
      <c r="M418" s="28"/>
      <c r="N418" s="139"/>
      <c r="O418" s="141"/>
      <c r="P418" s="356" t="str">
        <f>IF(F418="", "", IF(E418="Billets de train", "", IF(E418="", "", VLOOKUP(F418,Listes!$G$37:$H$39, 2, FALSE))))</f>
        <v/>
      </c>
      <c r="Q418" s="152" t="str">
        <f t="shared" si="26"/>
        <v/>
      </c>
      <c r="R418" s="338" t="str">
        <f>IF(AND(OR(J418="KO",M418&lt;&gt;""),OR(J418="",K418="",L418="")),Listes!$A$74,IF(AND(M418="",J418&lt;&gt;""),Listes!$A$75,IF(AND(I418&lt;M418,O418=""),Listes!$A$76,IF(AND(L418&lt;K418,O418=""),Listes!$A$77,IF(AND(M418&lt;I418,N418=""),Listes!$A$78,IF(AND(S418="",OR(J418&lt;&gt;"",K418&lt;&gt;"",L418&lt;&gt;"")),Listes!$A$79,""))))))</f>
        <v/>
      </c>
      <c r="S418" s="44"/>
      <c r="T418" s="9">
        <f t="shared" si="27"/>
        <v>0</v>
      </c>
    </row>
    <row r="419" spans="1:20" ht="20.100000000000001" customHeight="1" x14ac:dyDescent="0.25">
      <c r="A419" s="133">
        <v>413</v>
      </c>
      <c r="B419" s="347" t="str">
        <f>IF('Dépenses sur frais réels'!B419="","",'Dépenses sur frais réels'!B419)</f>
        <v/>
      </c>
      <c r="C419" s="347" t="str">
        <f>IF('Dépenses sur frais réels'!C419="","",'Dépenses sur frais réels'!C419)</f>
        <v/>
      </c>
      <c r="D419" s="347" t="str">
        <f>IF('Dépenses sur frais réels'!D419="","",'Dépenses sur frais réels'!D419)</f>
        <v/>
      </c>
      <c r="E419" s="347" t="str">
        <f>IF('Dépenses sur frais réels'!E419="","",'Dépenses sur frais réels'!E419)</f>
        <v/>
      </c>
      <c r="F419" s="347" t="str">
        <f>IF('Dépenses sur frais réels'!F419="","",'Dépenses sur frais réels'!F419)</f>
        <v/>
      </c>
      <c r="G419" s="348" t="str">
        <f>IF('Dépenses sur frais réels'!G419="","",'Dépenses sur frais réels'!G419)</f>
        <v/>
      </c>
      <c r="H419" s="348" t="str">
        <f>IF('Dépenses sur frais réels'!H419="","",'Dépenses sur frais réels'!H419)</f>
        <v/>
      </c>
      <c r="I419" s="349" t="str">
        <f>IF('Dépenses sur frais réels'!I419="","",'Dépenses sur frais réels'!I419)</f>
        <v/>
      </c>
      <c r="J419" s="290"/>
      <c r="K419" s="292" t="str">
        <f t="shared" si="24"/>
        <v/>
      </c>
      <c r="L419" s="292" t="str">
        <f t="shared" si="25"/>
        <v/>
      </c>
      <c r="M419" s="28"/>
      <c r="N419" s="139"/>
      <c r="O419" s="141"/>
      <c r="P419" s="356" t="str">
        <f>IF(F419="", "", IF(E419="Billets de train", "", IF(E419="", "", VLOOKUP(F419,Listes!$G$37:$H$39, 2, FALSE))))</f>
        <v/>
      </c>
      <c r="Q419" s="152" t="str">
        <f t="shared" si="26"/>
        <v/>
      </c>
      <c r="R419" s="338" t="str">
        <f>IF(AND(OR(J419="KO",M419&lt;&gt;""),OR(J419="",K419="",L419="")),Listes!$A$74,IF(AND(M419="",J419&lt;&gt;""),Listes!$A$75,IF(AND(I419&lt;M419,O419=""),Listes!$A$76,IF(AND(L419&lt;K419,O419=""),Listes!$A$77,IF(AND(M419&lt;I419,N419=""),Listes!$A$78,IF(AND(S419="",OR(J419&lt;&gt;"",K419&lt;&gt;"",L419&lt;&gt;"")),Listes!$A$79,""))))))</f>
        <v/>
      </c>
      <c r="S419" s="44"/>
      <c r="T419" s="9">
        <f t="shared" si="27"/>
        <v>0</v>
      </c>
    </row>
    <row r="420" spans="1:20" ht="20.100000000000001" customHeight="1" x14ac:dyDescent="0.25">
      <c r="A420" s="133">
        <v>414</v>
      </c>
      <c r="B420" s="347" t="str">
        <f>IF('Dépenses sur frais réels'!B420="","",'Dépenses sur frais réels'!B420)</f>
        <v/>
      </c>
      <c r="C420" s="347" t="str">
        <f>IF('Dépenses sur frais réels'!C420="","",'Dépenses sur frais réels'!C420)</f>
        <v/>
      </c>
      <c r="D420" s="347" t="str">
        <f>IF('Dépenses sur frais réels'!D420="","",'Dépenses sur frais réels'!D420)</f>
        <v/>
      </c>
      <c r="E420" s="347" t="str">
        <f>IF('Dépenses sur frais réels'!E420="","",'Dépenses sur frais réels'!E420)</f>
        <v/>
      </c>
      <c r="F420" s="347" t="str">
        <f>IF('Dépenses sur frais réels'!F420="","",'Dépenses sur frais réels'!F420)</f>
        <v/>
      </c>
      <c r="G420" s="348" t="str">
        <f>IF('Dépenses sur frais réels'!G420="","",'Dépenses sur frais réels'!G420)</f>
        <v/>
      </c>
      <c r="H420" s="348" t="str">
        <f>IF('Dépenses sur frais réels'!H420="","",'Dépenses sur frais réels'!H420)</f>
        <v/>
      </c>
      <c r="I420" s="349" t="str">
        <f>IF('Dépenses sur frais réels'!I420="","",'Dépenses sur frais réels'!I420)</f>
        <v/>
      </c>
      <c r="J420" s="290"/>
      <c r="K420" s="292" t="str">
        <f t="shared" si="24"/>
        <v/>
      </c>
      <c r="L420" s="292" t="str">
        <f t="shared" si="25"/>
        <v/>
      </c>
      <c r="M420" s="28"/>
      <c r="N420" s="139"/>
      <c r="O420" s="141"/>
      <c r="P420" s="356" t="str">
        <f>IF(F420="", "", IF(E420="Billets de train", "", IF(E420="", "", VLOOKUP(F420,Listes!$G$37:$H$39, 2, FALSE))))</f>
        <v/>
      </c>
      <c r="Q420" s="152" t="str">
        <f t="shared" si="26"/>
        <v/>
      </c>
      <c r="R420" s="338" t="str">
        <f>IF(AND(OR(J420="KO",M420&lt;&gt;""),OR(J420="",K420="",L420="")),Listes!$A$74,IF(AND(M420="",J420&lt;&gt;""),Listes!$A$75,IF(AND(I420&lt;M420,O420=""),Listes!$A$76,IF(AND(L420&lt;K420,O420=""),Listes!$A$77,IF(AND(M420&lt;I420,N420=""),Listes!$A$78,IF(AND(S420="",OR(J420&lt;&gt;"",K420&lt;&gt;"",L420&lt;&gt;"")),Listes!$A$79,""))))))</f>
        <v/>
      </c>
      <c r="S420" s="44"/>
      <c r="T420" s="9">
        <f t="shared" si="27"/>
        <v>0</v>
      </c>
    </row>
    <row r="421" spans="1:20" ht="20.100000000000001" customHeight="1" x14ac:dyDescent="0.25">
      <c r="A421" s="133">
        <v>415</v>
      </c>
      <c r="B421" s="347" t="str">
        <f>IF('Dépenses sur frais réels'!B421="","",'Dépenses sur frais réels'!B421)</f>
        <v/>
      </c>
      <c r="C421" s="347" t="str">
        <f>IF('Dépenses sur frais réels'!C421="","",'Dépenses sur frais réels'!C421)</f>
        <v/>
      </c>
      <c r="D421" s="347" t="str">
        <f>IF('Dépenses sur frais réels'!D421="","",'Dépenses sur frais réels'!D421)</f>
        <v/>
      </c>
      <c r="E421" s="347" t="str">
        <f>IF('Dépenses sur frais réels'!E421="","",'Dépenses sur frais réels'!E421)</f>
        <v/>
      </c>
      <c r="F421" s="347" t="str">
        <f>IF('Dépenses sur frais réels'!F421="","",'Dépenses sur frais réels'!F421)</f>
        <v/>
      </c>
      <c r="G421" s="348" t="str">
        <f>IF('Dépenses sur frais réels'!G421="","",'Dépenses sur frais réels'!G421)</f>
        <v/>
      </c>
      <c r="H421" s="348" t="str">
        <f>IF('Dépenses sur frais réels'!H421="","",'Dépenses sur frais réels'!H421)</f>
        <v/>
      </c>
      <c r="I421" s="349" t="str">
        <f>IF('Dépenses sur frais réels'!I421="","",'Dépenses sur frais réels'!I421)</f>
        <v/>
      </c>
      <c r="J421" s="290"/>
      <c r="K421" s="292" t="str">
        <f t="shared" si="24"/>
        <v/>
      </c>
      <c r="L421" s="292" t="str">
        <f t="shared" si="25"/>
        <v/>
      </c>
      <c r="M421" s="28"/>
      <c r="N421" s="139"/>
      <c r="O421" s="141"/>
      <c r="P421" s="356" t="str">
        <f>IF(F421="", "", IF(E421="Billets de train", "", IF(E421="", "", VLOOKUP(F421,Listes!$G$37:$H$39, 2, FALSE))))</f>
        <v/>
      </c>
      <c r="Q421" s="152" t="str">
        <f t="shared" si="26"/>
        <v/>
      </c>
      <c r="R421" s="338" t="str">
        <f>IF(AND(OR(J421="KO",M421&lt;&gt;""),OR(J421="",K421="",L421="")),Listes!$A$74,IF(AND(M421="",J421&lt;&gt;""),Listes!$A$75,IF(AND(I421&lt;M421,O421=""),Listes!$A$76,IF(AND(L421&lt;K421,O421=""),Listes!$A$77,IF(AND(M421&lt;I421,N421=""),Listes!$A$78,IF(AND(S421="",OR(J421&lt;&gt;"",K421&lt;&gt;"",L421&lt;&gt;"")),Listes!$A$79,""))))))</f>
        <v/>
      </c>
      <c r="S421" s="44"/>
      <c r="T421" s="9">
        <f t="shared" si="27"/>
        <v>0</v>
      </c>
    </row>
    <row r="422" spans="1:20" ht="20.100000000000001" customHeight="1" x14ac:dyDescent="0.25">
      <c r="A422" s="133">
        <v>416</v>
      </c>
      <c r="B422" s="347" t="str">
        <f>IF('Dépenses sur frais réels'!B422="","",'Dépenses sur frais réels'!B422)</f>
        <v/>
      </c>
      <c r="C422" s="347" t="str">
        <f>IF('Dépenses sur frais réels'!C422="","",'Dépenses sur frais réels'!C422)</f>
        <v/>
      </c>
      <c r="D422" s="347" t="str">
        <f>IF('Dépenses sur frais réels'!D422="","",'Dépenses sur frais réels'!D422)</f>
        <v/>
      </c>
      <c r="E422" s="347" t="str">
        <f>IF('Dépenses sur frais réels'!E422="","",'Dépenses sur frais réels'!E422)</f>
        <v/>
      </c>
      <c r="F422" s="347" t="str">
        <f>IF('Dépenses sur frais réels'!F422="","",'Dépenses sur frais réels'!F422)</f>
        <v/>
      </c>
      <c r="G422" s="348" t="str">
        <f>IF('Dépenses sur frais réels'!G422="","",'Dépenses sur frais réels'!G422)</f>
        <v/>
      </c>
      <c r="H422" s="348" t="str">
        <f>IF('Dépenses sur frais réels'!H422="","",'Dépenses sur frais réels'!H422)</f>
        <v/>
      </c>
      <c r="I422" s="349" t="str">
        <f>IF('Dépenses sur frais réels'!I422="","",'Dépenses sur frais réels'!I422)</f>
        <v/>
      </c>
      <c r="J422" s="290"/>
      <c r="K422" s="292" t="str">
        <f t="shared" si="24"/>
        <v/>
      </c>
      <c r="L422" s="292" t="str">
        <f t="shared" si="25"/>
        <v/>
      </c>
      <c r="M422" s="28"/>
      <c r="N422" s="139"/>
      <c r="O422" s="141"/>
      <c r="P422" s="356" t="str">
        <f>IF(F422="", "", IF(E422="Billets de train", "", IF(E422="", "", VLOOKUP(F422,Listes!$G$37:$H$39, 2, FALSE))))</f>
        <v/>
      </c>
      <c r="Q422" s="152" t="str">
        <f t="shared" si="26"/>
        <v/>
      </c>
      <c r="R422" s="338" t="str">
        <f>IF(AND(OR(J422="KO",M422&lt;&gt;""),OR(J422="",K422="",L422="")),Listes!$A$74,IF(AND(M422="",J422&lt;&gt;""),Listes!$A$75,IF(AND(I422&lt;M422,O422=""),Listes!$A$76,IF(AND(L422&lt;K422,O422=""),Listes!$A$77,IF(AND(M422&lt;I422,N422=""),Listes!$A$78,IF(AND(S422="",OR(J422&lt;&gt;"",K422&lt;&gt;"",L422&lt;&gt;"")),Listes!$A$79,""))))))</f>
        <v/>
      </c>
      <c r="S422" s="44"/>
      <c r="T422" s="9">
        <f t="shared" si="27"/>
        <v>0</v>
      </c>
    </row>
    <row r="423" spans="1:20" ht="20.100000000000001" customHeight="1" x14ac:dyDescent="0.25">
      <c r="A423" s="133">
        <v>417</v>
      </c>
      <c r="B423" s="347" t="str">
        <f>IF('Dépenses sur frais réels'!B423="","",'Dépenses sur frais réels'!B423)</f>
        <v/>
      </c>
      <c r="C423" s="347" t="str">
        <f>IF('Dépenses sur frais réels'!C423="","",'Dépenses sur frais réels'!C423)</f>
        <v/>
      </c>
      <c r="D423" s="347" t="str">
        <f>IF('Dépenses sur frais réels'!D423="","",'Dépenses sur frais réels'!D423)</f>
        <v/>
      </c>
      <c r="E423" s="347" t="str">
        <f>IF('Dépenses sur frais réels'!E423="","",'Dépenses sur frais réels'!E423)</f>
        <v/>
      </c>
      <c r="F423" s="347" t="str">
        <f>IF('Dépenses sur frais réels'!F423="","",'Dépenses sur frais réels'!F423)</f>
        <v/>
      </c>
      <c r="G423" s="348" t="str">
        <f>IF('Dépenses sur frais réels'!G423="","",'Dépenses sur frais réels'!G423)</f>
        <v/>
      </c>
      <c r="H423" s="348" t="str">
        <f>IF('Dépenses sur frais réels'!H423="","",'Dépenses sur frais réels'!H423)</f>
        <v/>
      </c>
      <c r="I423" s="349" t="str">
        <f>IF('Dépenses sur frais réels'!I423="","",'Dépenses sur frais réels'!I423)</f>
        <v/>
      </c>
      <c r="J423" s="290"/>
      <c r="K423" s="292" t="str">
        <f t="shared" si="24"/>
        <v/>
      </c>
      <c r="L423" s="292" t="str">
        <f t="shared" si="25"/>
        <v/>
      </c>
      <c r="M423" s="28"/>
      <c r="N423" s="139"/>
      <c r="O423" s="141"/>
      <c r="P423" s="356" t="str">
        <f>IF(F423="", "", IF(E423="Billets de train", "", IF(E423="", "", VLOOKUP(F423,Listes!$G$37:$H$39, 2, FALSE))))</f>
        <v/>
      </c>
      <c r="Q423" s="152" t="str">
        <f t="shared" si="26"/>
        <v/>
      </c>
      <c r="R423" s="338" t="str">
        <f>IF(AND(OR(J423="KO",M423&lt;&gt;""),OR(J423="",K423="",L423="")),Listes!$A$74,IF(AND(M423="",J423&lt;&gt;""),Listes!$A$75,IF(AND(I423&lt;M423,O423=""),Listes!$A$76,IF(AND(L423&lt;K423,O423=""),Listes!$A$77,IF(AND(M423&lt;I423,N423=""),Listes!$A$78,IF(AND(S423="",OR(J423&lt;&gt;"",K423&lt;&gt;"",L423&lt;&gt;"")),Listes!$A$79,""))))))</f>
        <v/>
      </c>
      <c r="S423" s="44"/>
      <c r="T423" s="9">
        <f t="shared" si="27"/>
        <v>0</v>
      </c>
    </row>
    <row r="424" spans="1:20" ht="20.100000000000001" customHeight="1" x14ac:dyDescent="0.25">
      <c r="A424" s="133">
        <v>418</v>
      </c>
      <c r="B424" s="347" t="str">
        <f>IF('Dépenses sur frais réels'!B424="","",'Dépenses sur frais réels'!B424)</f>
        <v/>
      </c>
      <c r="C424" s="347" t="str">
        <f>IF('Dépenses sur frais réels'!C424="","",'Dépenses sur frais réels'!C424)</f>
        <v/>
      </c>
      <c r="D424" s="347" t="str">
        <f>IF('Dépenses sur frais réels'!D424="","",'Dépenses sur frais réels'!D424)</f>
        <v/>
      </c>
      <c r="E424" s="347" t="str">
        <f>IF('Dépenses sur frais réels'!E424="","",'Dépenses sur frais réels'!E424)</f>
        <v/>
      </c>
      <c r="F424" s="347" t="str">
        <f>IF('Dépenses sur frais réels'!F424="","",'Dépenses sur frais réels'!F424)</f>
        <v/>
      </c>
      <c r="G424" s="348" t="str">
        <f>IF('Dépenses sur frais réels'!G424="","",'Dépenses sur frais réels'!G424)</f>
        <v/>
      </c>
      <c r="H424" s="348" t="str">
        <f>IF('Dépenses sur frais réels'!H424="","",'Dépenses sur frais réels'!H424)</f>
        <v/>
      </c>
      <c r="I424" s="349" t="str">
        <f>IF('Dépenses sur frais réels'!I424="","",'Dépenses sur frais réels'!I424)</f>
        <v/>
      </c>
      <c r="J424" s="290"/>
      <c r="K424" s="292" t="str">
        <f t="shared" si="24"/>
        <v/>
      </c>
      <c r="L424" s="292" t="str">
        <f t="shared" si="25"/>
        <v/>
      </c>
      <c r="M424" s="28"/>
      <c r="N424" s="139"/>
      <c r="O424" s="141"/>
      <c r="P424" s="356" t="str">
        <f>IF(F424="", "", IF(E424="Billets de train", "", IF(E424="", "", VLOOKUP(F424,Listes!$G$37:$H$39, 2, FALSE))))</f>
        <v/>
      </c>
      <c r="Q424" s="152" t="str">
        <f t="shared" si="26"/>
        <v/>
      </c>
      <c r="R424" s="338" t="str">
        <f>IF(AND(OR(J424="KO",M424&lt;&gt;""),OR(J424="",K424="",L424="")),Listes!$A$74,IF(AND(M424="",J424&lt;&gt;""),Listes!$A$75,IF(AND(I424&lt;M424,O424=""),Listes!$A$76,IF(AND(L424&lt;K424,O424=""),Listes!$A$77,IF(AND(M424&lt;I424,N424=""),Listes!$A$78,IF(AND(S424="",OR(J424&lt;&gt;"",K424&lt;&gt;"",L424&lt;&gt;"")),Listes!$A$79,""))))))</f>
        <v/>
      </c>
      <c r="S424" s="44"/>
      <c r="T424" s="9">
        <f t="shared" si="27"/>
        <v>0</v>
      </c>
    </row>
    <row r="425" spans="1:20" ht="20.100000000000001" customHeight="1" x14ac:dyDescent="0.25">
      <c r="A425" s="133">
        <v>419</v>
      </c>
      <c r="B425" s="347" t="str">
        <f>IF('Dépenses sur frais réels'!B425="","",'Dépenses sur frais réels'!B425)</f>
        <v/>
      </c>
      <c r="C425" s="347" t="str">
        <f>IF('Dépenses sur frais réels'!C425="","",'Dépenses sur frais réels'!C425)</f>
        <v/>
      </c>
      <c r="D425" s="347" t="str">
        <f>IF('Dépenses sur frais réels'!D425="","",'Dépenses sur frais réels'!D425)</f>
        <v/>
      </c>
      <c r="E425" s="347" t="str">
        <f>IF('Dépenses sur frais réels'!E425="","",'Dépenses sur frais réels'!E425)</f>
        <v/>
      </c>
      <c r="F425" s="347" t="str">
        <f>IF('Dépenses sur frais réels'!F425="","",'Dépenses sur frais réels'!F425)</f>
        <v/>
      </c>
      <c r="G425" s="348" t="str">
        <f>IF('Dépenses sur frais réels'!G425="","",'Dépenses sur frais réels'!G425)</f>
        <v/>
      </c>
      <c r="H425" s="348" t="str">
        <f>IF('Dépenses sur frais réels'!H425="","",'Dépenses sur frais réels'!H425)</f>
        <v/>
      </c>
      <c r="I425" s="349" t="str">
        <f>IF('Dépenses sur frais réels'!I425="","",'Dépenses sur frais réels'!I425)</f>
        <v/>
      </c>
      <c r="J425" s="290"/>
      <c r="K425" s="292" t="str">
        <f t="shared" si="24"/>
        <v/>
      </c>
      <c r="L425" s="292" t="str">
        <f t="shared" si="25"/>
        <v/>
      </c>
      <c r="M425" s="28"/>
      <c r="N425" s="139"/>
      <c r="O425" s="141"/>
      <c r="P425" s="356" t="str">
        <f>IF(F425="", "", IF(E425="Billets de train", "", IF(E425="", "", VLOOKUP(F425,Listes!$G$37:$H$39, 2, FALSE))))</f>
        <v/>
      </c>
      <c r="Q425" s="152" t="str">
        <f t="shared" si="26"/>
        <v/>
      </c>
      <c r="R425" s="338" t="str">
        <f>IF(AND(OR(J425="KO",M425&lt;&gt;""),OR(J425="",K425="",L425="")),Listes!$A$74,IF(AND(M425="",J425&lt;&gt;""),Listes!$A$75,IF(AND(I425&lt;M425,O425=""),Listes!$A$76,IF(AND(L425&lt;K425,O425=""),Listes!$A$77,IF(AND(M425&lt;I425,N425=""),Listes!$A$78,IF(AND(S425="",OR(J425&lt;&gt;"",K425&lt;&gt;"",L425&lt;&gt;"")),Listes!$A$79,""))))))</f>
        <v/>
      </c>
      <c r="S425" s="44"/>
      <c r="T425" s="9">
        <f t="shared" si="27"/>
        <v>0</v>
      </c>
    </row>
    <row r="426" spans="1:20" ht="20.100000000000001" customHeight="1" x14ac:dyDescent="0.25">
      <c r="A426" s="133">
        <v>420</v>
      </c>
      <c r="B426" s="347" t="str">
        <f>IF('Dépenses sur frais réels'!B426="","",'Dépenses sur frais réels'!B426)</f>
        <v/>
      </c>
      <c r="C426" s="347" t="str">
        <f>IF('Dépenses sur frais réels'!C426="","",'Dépenses sur frais réels'!C426)</f>
        <v/>
      </c>
      <c r="D426" s="347" t="str">
        <f>IF('Dépenses sur frais réels'!D426="","",'Dépenses sur frais réels'!D426)</f>
        <v/>
      </c>
      <c r="E426" s="347" t="str">
        <f>IF('Dépenses sur frais réels'!E426="","",'Dépenses sur frais réels'!E426)</f>
        <v/>
      </c>
      <c r="F426" s="347" t="str">
        <f>IF('Dépenses sur frais réels'!F426="","",'Dépenses sur frais réels'!F426)</f>
        <v/>
      </c>
      <c r="G426" s="348" t="str">
        <f>IF('Dépenses sur frais réels'!G426="","",'Dépenses sur frais réels'!G426)</f>
        <v/>
      </c>
      <c r="H426" s="348" t="str">
        <f>IF('Dépenses sur frais réels'!H426="","",'Dépenses sur frais réels'!H426)</f>
        <v/>
      </c>
      <c r="I426" s="349" t="str">
        <f>IF('Dépenses sur frais réels'!I426="","",'Dépenses sur frais réels'!I426)</f>
        <v/>
      </c>
      <c r="J426" s="290"/>
      <c r="K426" s="292" t="str">
        <f t="shared" si="24"/>
        <v/>
      </c>
      <c r="L426" s="292" t="str">
        <f t="shared" si="25"/>
        <v/>
      </c>
      <c r="M426" s="28"/>
      <c r="N426" s="139"/>
      <c r="O426" s="141"/>
      <c r="P426" s="356" t="str">
        <f>IF(F426="", "", IF(E426="Billets de train", "", IF(E426="", "", VLOOKUP(F426,Listes!$G$37:$H$39, 2, FALSE))))</f>
        <v/>
      </c>
      <c r="Q426" s="152" t="str">
        <f t="shared" si="26"/>
        <v/>
      </c>
      <c r="R426" s="338" t="str">
        <f>IF(AND(OR(J426="KO",M426&lt;&gt;""),OR(J426="",K426="",L426="")),Listes!$A$74,IF(AND(M426="",J426&lt;&gt;""),Listes!$A$75,IF(AND(I426&lt;M426,O426=""),Listes!$A$76,IF(AND(L426&lt;K426,O426=""),Listes!$A$77,IF(AND(M426&lt;I426,N426=""),Listes!$A$78,IF(AND(S426="",OR(J426&lt;&gt;"",K426&lt;&gt;"",L426&lt;&gt;"")),Listes!$A$79,""))))))</f>
        <v/>
      </c>
      <c r="S426" s="44"/>
      <c r="T426" s="9">
        <f t="shared" si="27"/>
        <v>0</v>
      </c>
    </row>
    <row r="427" spans="1:20" ht="20.100000000000001" customHeight="1" x14ac:dyDescent="0.25">
      <c r="A427" s="133">
        <v>421</v>
      </c>
      <c r="B427" s="347" t="str">
        <f>IF('Dépenses sur frais réels'!B427="","",'Dépenses sur frais réels'!B427)</f>
        <v/>
      </c>
      <c r="C427" s="347" t="str">
        <f>IF('Dépenses sur frais réels'!C427="","",'Dépenses sur frais réels'!C427)</f>
        <v/>
      </c>
      <c r="D427" s="347" t="str">
        <f>IF('Dépenses sur frais réels'!D427="","",'Dépenses sur frais réels'!D427)</f>
        <v/>
      </c>
      <c r="E427" s="347" t="str">
        <f>IF('Dépenses sur frais réels'!E427="","",'Dépenses sur frais réels'!E427)</f>
        <v/>
      </c>
      <c r="F427" s="347" t="str">
        <f>IF('Dépenses sur frais réels'!F427="","",'Dépenses sur frais réels'!F427)</f>
        <v/>
      </c>
      <c r="G427" s="348" t="str">
        <f>IF('Dépenses sur frais réels'!G427="","",'Dépenses sur frais réels'!G427)</f>
        <v/>
      </c>
      <c r="H427" s="348" t="str">
        <f>IF('Dépenses sur frais réels'!H427="","",'Dépenses sur frais réels'!H427)</f>
        <v/>
      </c>
      <c r="I427" s="349" t="str">
        <f>IF('Dépenses sur frais réels'!I427="","",'Dépenses sur frais réels'!I427)</f>
        <v/>
      </c>
      <c r="J427" s="290"/>
      <c r="K427" s="292" t="str">
        <f t="shared" si="24"/>
        <v/>
      </c>
      <c r="L427" s="292" t="str">
        <f t="shared" si="25"/>
        <v/>
      </c>
      <c r="M427" s="28"/>
      <c r="N427" s="139"/>
      <c r="O427" s="141"/>
      <c r="P427" s="356" t="str">
        <f>IF(F427="", "", IF(E427="Billets de train", "", IF(E427="", "", VLOOKUP(F427,Listes!$G$37:$H$39, 2, FALSE))))</f>
        <v/>
      </c>
      <c r="Q427" s="152" t="str">
        <f t="shared" si="26"/>
        <v/>
      </c>
      <c r="R427" s="338" t="str">
        <f>IF(AND(OR(J427="KO",M427&lt;&gt;""),OR(J427="",K427="",L427="")),Listes!$A$74,IF(AND(M427="",J427&lt;&gt;""),Listes!$A$75,IF(AND(I427&lt;M427,O427=""),Listes!$A$76,IF(AND(L427&lt;K427,O427=""),Listes!$A$77,IF(AND(M427&lt;I427,N427=""),Listes!$A$78,IF(AND(S427="",OR(J427&lt;&gt;"",K427&lt;&gt;"",L427&lt;&gt;"")),Listes!$A$79,""))))))</f>
        <v/>
      </c>
      <c r="S427" s="44"/>
      <c r="T427" s="9">
        <f t="shared" si="27"/>
        <v>0</v>
      </c>
    </row>
    <row r="428" spans="1:20" ht="20.100000000000001" customHeight="1" x14ac:dyDescent="0.25">
      <c r="A428" s="133">
        <v>422</v>
      </c>
      <c r="B428" s="347" t="str">
        <f>IF('Dépenses sur frais réels'!B428="","",'Dépenses sur frais réels'!B428)</f>
        <v/>
      </c>
      <c r="C428" s="347" t="str">
        <f>IF('Dépenses sur frais réels'!C428="","",'Dépenses sur frais réels'!C428)</f>
        <v/>
      </c>
      <c r="D428" s="347" t="str">
        <f>IF('Dépenses sur frais réels'!D428="","",'Dépenses sur frais réels'!D428)</f>
        <v/>
      </c>
      <c r="E428" s="347" t="str">
        <f>IF('Dépenses sur frais réels'!E428="","",'Dépenses sur frais réels'!E428)</f>
        <v/>
      </c>
      <c r="F428" s="347" t="str">
        <f>IF('Dépenses sur frais réels'!F428="","",'Dépenses sur frais réels'!F428)</f>
        <v/>
      </c>
      <c r="G428" s="348" t="str">
        <f>IF('Dépenses sur frais réels'!G428="","",'Dépenses sur frais réels'!G428)</f>
        <v/>
      </c>
      <c r="H428" s="348" t="str">
        <f>IF('Dépenses sur frais réels'!H428="","",'Dépenses sur frais réels'!H428)</f>
        <v/>
      </c>
      <c r="I428" s="349" t="str">
        <f>IF('Dépenses sur frais réels'!I428="","",'Dépenses sur frais réels'!I428)</f>
        <v/>
      </c>
      <c r="J428" s="290"/>
      <c r="K428" s="292" t="str">
        <f t="shared" si="24"/>
        <v/>
      </c>
      <c r="L428" s="292" t="str">
        <f t="shared" si="25"/>
        <v/>
      </c>
      <c r="M428" s="28"/>
      <c r="N428" s="139"/>
      <c r="O428" s="141"/>
      <c r="P428" s="356" t="str">
        <f>IF(F428="", "", IF(E428="Billets de train", "", IF(E428="", "", VLOOKUP(F428,Listes!$G$37:$H$39, 2, FALSE))))</f>
        <v/>
      </c>
      <c r="Q428" s="152" t="str">
        <f t="shared" si="26"/>
        <v/>
      </c>
      <c r="R428" s="338" t="str">
        <f>IF(AND(OR(J428="KO",M428&lt;&gt;""),OR(J428="",K428="",L428="")),Listes!$A$74,IF(AND(M428="",J428&lt;&gt;""),Listes!$A$75,IF(AND(I428&lt;M428,O428=""),Listes!$A$76,IF(AND(L428&lt;K428,O428=""),Listes!$A$77,IF(AND(M428&lt;I428,N428=""),Listes!$A$78,IF(AND(S428="",OR(J428&lt;&gt;"",K428&lt;&gt;"",L428&lt;&gt;"")),Listes!$A$79,""))))))</f>
        <v/>
      </c>
      <c r="S428" s="44"/>
      <c r="T428" s="9">
        <f t="shared" si="27"/>
        <v>0</v>
      </c>
    </row>
    <row r="429" spans="1:20" ht="20.100000000000001" customHeight="1" x14ac:dyDescent="0.25">
      <c r="A429" s="133">
        <v>423</v>
      </c>
      <c r="B429" s="347" t="str">
        <f>IF('Dépenses sur frais réels'!B429="","",'Dépenses sur frais réels'!B429)</f>
        <v/>
      </c>
      <c r="C429" s="347" t="str">
        <f>IF('Dépenses sur frais réels'!C429="","",'Dépenses sur frais réels'!C429)</f>
        <v/>
      </c>
      <c r="D429" s="347" t="str">
        <f>IF('Dépenses sur frais réels'!D429="","",'Dépenses sur frais réels'!D429)</f>
        <v/>
      </c>
      <c r="E429" s="347" t="str">
        <f>IF('Dépenses sur frais réels'!E429="","",'Dépenses sur frais réels'!E429)</f>
        <v/>
      </c>
      <c r="F429" s="347" t="str">
        <f>IF('Dépenses sur frais réels'!F429="","",'Dépenses sur frais réels'!F429)</f>
        <v/>
      </c>
      <c r="G429" s="348" t="str">
        <f>IF('Dépenses sur frais réels'!G429="","",'Dépenses sur frais réels'!G429)</f>
        <v/>
      </c>
      <c r="H429" s="348" t="str">
        <f>IF('Dépenses sur frais réels'!H429="","",'Dépenses sur frais réels'!H429)</f>
        <v/>
      </c>
      <c r="I429" s="349" t="str">
        <f>IF('Dépenses sur frais réels'!I429="","",'Dépenses sur frais réels'!I429)</f>
        <v/>
      </c>
      <c r="J429" s="290"/>
      <c r="K429" s="292" t="str">
        <f t="shared" si="24"/>
        <v/>
      </c>
      <c r="L429" s="292" t="str">
        <f t="shared" si="25"/>
        <v/>
      </c>
      <c r="M429" s="28"/>
      <c r="N429" s="139"/>
      <c r="O429" s="141"/>
      <c r="P429" s="356" t="str">
        <f>IF(F429="", "", IF(E429="Billets de train", "", IF(E429="", "", VLOOKUP(F429,Listes!$G$37:$H$39, 2, FALSE))))</f>
        <v/>
      </c>
      <c r="Q429" s="152" t="str">
        <f t="shared" si="26"/>
        <v/>
      </c>
      <c r="R429" s="338" t="str">
        <f>IF(AND(OR(J429="KO",M429&lt;&gt;""),OR(J429="",K429="",L429="")),Listes!$A$74,IF(AND(M429="",J429&lt;&gt;""),Listes!$A$75,IF(AND(I429&lt;M429,O429=""),Listes!$A$76,IF(AND(L429&lt;K429,O429=""),Listes!$A$77,IF(AND(M429&lt;I429,N429=""),Listes!$A$78,IF(AND(S429="",OR(J429&lt;&gt;"",K429&lt;&gt;"",L429&lt;&gt;"")),Listes!$A$79,""))))))</f>
        <v/>
      </c>
      <c r="S429" s="44"/>
      <c r="T429" s="9">
        <f t="shared" si="27"/>
        <v>0</v>
      </c>
    </row>
    <row r="430" spans="1:20" ht="20.100000000000001" customHeight="1" x14ac:dyDescent="0.25">
      <c r="A430" s="133">
        <v>424</v>
      </c>
      <c r="B430" s="347" t="str">
        <f>IF('Dépenses sur frais réels'!B430="","",'Dépenses sur frais réels'!B430)</f>
        <v/>
      </c>
      <c r="C430" s="347" t="str">
        <f>IF('Dépenses sur frais réels'!C430="","",'Dépenses sur frais réels'!C430)</f>
        <v/>
      </c>
      <c r="D430" s="347" t="str">
        <f>IF('Dépenses sur frais réels'!D430="","",'Dépenses sur frais réels'!D430)</f>
        <v/>
      </c>
      <c r="E430" s="347" t="str">
        <f>IF('Dépenses sur frais réels'!E430="","",'Dépenses sur frais réels'!E430)</f>
        <v/>
      </c>
      <c r="F430" s="347" t="str">
        <f>IF('Dépenses sur frais réels'!F430="","",'Dépenses sur frais réels'!F430)</f>
        <v/>
      </c>
      <c r="G430" s="348" t="str">
        <f>IF('Dépenses sur frais réels'!G430="","",'Dépenses sur frais réels'!G430)</f>
        <v/>
      </c>
      <c r="H430" s="348" t="str">
        <f>IF('Dépenses sur frais réels'!H430="","",'Dépenses sur frais réels'!H430)</f>
        <v/>
      </c>
      <c r="I430" s="349" t="str">
        <f>IF('Dépenses sur frais réels'!I430="","",'Dépenses sur frais réels'!I430)</f>
        <v/>
      </c>
      <c r="J430" s="290"/>
      <c r="K430" s="292" t="str">
        <f t="shared" si="24"/>
        <v/>
      </c>
      <c r="L430" s="292" t="str">
        <f t="shared" si="25"/>
        <v/>
      </c>
      <c r="M430" s="28"/>
      <c r="N430" s="139"/>
      <c r="O430" s="141"/>
      <c r="P430" s="356" t="str">
        <f>IF(F430="", "", IF(E430="Billets de train", "", IF(E430="", "", VLOOKUP(F430,Listes!$G$37:$H$39, 2, FALSE))))</f>
        <v/>
      </c>
      <c r="Q430" s="152" t="str">
        <f t="shared" si="26"/>
        <v/>
      </c>
      <c r="R430" s="338" t="str">
        <f>IF(AND(OR(J430="KO",M430&lt;&gt;""),OR(J430="",K430="",L430="")),Listes!$A$74,IF(AND(M430="",J430&lt;&gt;""),Listes!$A$75,IF(AND(I430&lt;M430,O430=""),Listes!$A$76,IF(AND(L430&lt;K430,O430=""),Listes!$A$77,IF(AND(M430&lt;I430,N430=""),Listes!$A$78,IF(AND(S430="",OR(J430&lt;&gt;"",K430&lt;&gt;"",L430&lt;&gt;"")),Listes!$A$79,""))))))</f>
        <v/>
      </c>
      <c r="S430" s="44"/>
      <c r="T430" s="9">
        <f t="shared" si="27"/>
        <v>0</v>
      </c>
    </row>
    <row r="431" spans="1:20" ht="20.100000000000001" customHeight="1" x14ac:dyDescent="0.25">
      <c r="A431" s="133">
        <v>425</v>
      </c>
      <c r="B431" s="347" t="str">
        <f>IF('Dépenses sur frais réels'!B431="","",'Dépenses sur frais réels'!B431)</f>
        <v/>
      </c>
      <c r="C431" s="347" t="str">
        <f>IF('Dépenses sur frais réels'!C431="","",'Dépenses sur frais réels'!C431)</f>
        <v/>
      </c>
      <c r="D431" s="347" t="str">
        <f>IF('Dépenses sur frais réels'!D431="","",'Dépenses sur frais réels'!D431)</f>
        <v/>
      </c>
      <c r="E431" s="347" t="str">
        <f>IF('Dépenses sur frais réels'!E431="","",'Dépenses sur frais réels'!E431)</f>
        <v/>
      </c>
      <c r="F431" s="347" t="str">
        <f>IF('Dépenses sur frais réels'!F431="","",'Dépenses sur frais réels'!F431)</f>
        <v/>
      </c>
      <c r="G431" s="348" t="str">
        <f>IF('Dépenses sur frais réels'!G431="","",'Dépenses sur frais réels'!G431)</f>
        <v/>
      </c>
      <c r="H431" s="348" t="str">
        <f>IF('Dépenses sur frais réels'!H431="","",'Dépenses sur frais réels'!H431)</f>
        <v/>
      </c>
      <c r="I431" s="349" t="str">
        <f>IF('Dépenses sur frais réels'!I431="","",'Dépenses sur frais réels'!I431)</f>
        <v/>
      </c>
      <c r="J431" s="290"/>
      <c r="K431" s="292" t="str">
        <f t="shared" si="24"/>
        <v/>
      </c>
      <c r="L431" s="292" t="str">
        <f t="shared" si="25"/>
        <v/>
      </c>
      <c r="M431" s="28"/>
      <c r="N431" s="139"/>
      <c r="O431" s="141"/>
      <c r="P431" s="356" t="str">
        <f>IF(F431="", "", IF(E431="Billets de train", "", IF(E431="", "", VLOOKUP(F431,Listes!$G$37:$H$39, 2, FALSE))))</f>
        <v/>
      </c>
      <c r="Q431" s="152" t="str">
        <f t="shared" si="26"/>
        <v/>
      </c>
      <c r="R431" s="338" t="str">
        <f>IF(AND(OR(J431="KO",M431&lt;&gt;""),OR(J431="",K431="",L431="")),Listes!$A$74,IF(AND(M431="",J431&lt;&gt;""),Listes!$A$75,IF(AND(I431&lt;M431,O431=""),Listes!$A$76,IF(AND(L431&lt;K431,O431=""),Listes!$A$77,IF(AND(M431&lt;I431,N431=""),Listes!$A$78,IF(AND(S431="",OR(J431&lt;&gt;"",K431&lt;&gt;"",L431&lt;&gt;"")),Listes!$A$79,""))))))</f>
        <v/>
      </c>
      <c r="S431" s="44"/>
      <c r="T431" s="9">
        <f t="shared" si="27"/>
        <v>0</v>
      </c>
    </row>
    <row r="432" spans="1:20" ht="20.100000000000001" customHeight="1" x14ac:dyDescent="0.25">
      <c r="A432" s="133">
        <v>426</v>
      </c>
      <c r="B432" s="347" t="str">
        <f>IF('Dépenses sur frais réels'!B432="","",'Dépenses sur frais réels'!B432)</f>
        <v/>
      </c>
      <c r="C432" s="347" t="str">
        <f>IF('Dépenses sur frais réels'!C432="","",'Dépenses sur frais réels'!C432)</f>
        <v/>
      </c>
      <c r="D432" s="347" t="str">
        <f>IF('Dépenses sur frais réels'!D432="","",'Dépenses sur frais réels'!D432)</f>
        <v/>
      </c>
      <c r="E432" s="347" t="str">
        <f>IF('Dépenses sur frais réels'!E432="","",'Dépenses sur frais réels'!E432)</f>
        <v/>
      </c>
      <c r="F432" s="347" t="str">
        <f>IF('Dépenses sur frais réels'!F432="","",'Dépenses sur frais réels'!F432)</f>
        <v/>
      </c>
      <c r="G432" s="348" t="str">
        <f>IF('Dépenses sur frais réels'!G432="","",'Dépenses sur frais réels'!G432)</f>
        <v/>
      </c>
      <c r="H432" s="348" t="str">
        <f>IF('Dépenses sur frais réels'!H432="","",'Dépenses sur frais réels'!H432)</f>
        <v/>
      </c>
      <c r="I432" s="349" t="str">
        <f>IF('Dépenses sur frais réels'!I432="","",'Dépenses sur frais réels'!I432)</f>
        <v/>
      </c>
      <c r="J432" s="290"/>
      <c r="K432" s="292" t="str">
        <f t="shared" si="24"/>
        <v/>
      </c>
      <c r="L432" s="292" t="str">
        <f t="shared" si="25"/>
        <v/>
      </c>
      <c r="M432" s="28"/>
      <c r="N432" s="139"/>
      <c r="O432" s="141"/>
      <c r="P432" s="356" t="str">
        <f>IF(F432="", "", IF(E432="Billets de train", "", IF(E432="", "", VLOOKUP(F432,Listes!$G$37:$H$39, 2, FALSE))))</f>
        <v/>
      </c>
      <c r="Q432" s="152" t="str">
        <f t="shared" si="26"/>
        <v/>
      </c>
      <c r="R432" s="338" t="str">
        <f>IF(AND(OR(J432="KO",M432&lt;&gt;""),OR(J432="",K432="",L432="")),Listes!$A$74,IF(AND(M432="",J432&lt;&gt;""),Listes!$A$75,IF(AND(I432&lt;M432,O432=""),Listes!$A$76,IF(AND(L432&lt;K432,O432=""),Listes!$A$77,IF(AND(M432&lt;I432,N432=""),Listes!$A$78,IF(AND(S432="",OR(J432&lt;&gt;"",K432&lt;&gt;"",L432&lt;&gt;"")),Listes!$A$79,""))))))</f>
        <v/>
      </c>
      <c r="S432" s="44"/>
      <c r="T432" s="9">
        <f t="shared" si="27"/>
        <v>0</v>
      </c>
    </row>
    <row r="433" spans="1:20" ht="20.100000000000001" customHeight="1" x14ac:dyDescent="0.25">
      <c r="A433" s="133">
        <v>427</v>
      </c>
      <c r="B433" s="347" t="str">
        <f>IF('Dépenses sur frais réels'!B433="","",'Dépenses sur frais réels'!B433)</f>
        <v/>
      </c>
      <c r="C433" s="347" t="str">
        <f>IF('Dépenses sur frais réels'!C433="","",'Dépenses sur frais réels'!C433)</f>
        <v/>
      </c>
      <c r="D433" s="347" t="str">
        <f>IF('Dépenses sur frais réels'!D433="","",'Dépenses sur frais réels'!D433)</f>
        <v/>
      </c>
      <c r="E433" s="347" t="str">
        <f>IF('Dépenses sur frais réels'!E433="","",'Dépenses sur frais réels'!E433)</f>
        <v/>
      </c>
      <c r="F433" s="347" t="str">
        <f>IF('Dépenses sur frais réels'!F433="","",'Dépenses sur frais réels'!F433)</f>
        <v/>
      </c>
      <c r="G433" s="348" t="str">
        <f>IF('Dépenses sur frais réels'!G433="","",'Dépenses sur frais réels'!G433)</f>
        <v/>
      </c>
      <c r="H433" s="348" t="str">
        <f>IF('Dépenses sur frais réels'!H433="","",'Dépenses sur frais réels'!H433)</f>
        <v/>
      </c>
      <c r="I433" s="349" t="str">
        <f>IF('Dépenses sur frais réels'!I433="","",'Dépenses sur frais réels'!I433)</f>
        <v/>
      </c>
      <c r="J433" s="290"/>
      <c r="K433" s="292" t="str">
        <f t="shared" si="24"/>
        <v/>
      </c>
      <c r="L433" s="292" t="str">
        <f t="shared" si="25"/>
        <v/>
      </c>
      <c r="M433" s="28"/>
      <c r="N433" s="139"/>
      <c r="O433" s="141"/>
      <c r="P433" s="356" t="str">
        <f>IF(F433="", "", IF(E433="Billets de train", "", IF(E433="", "", VLOOKUP(F433,Listes!$G$37:$H$39, 2, FALSE))))</f>
        <v/>
      </c>
      <c r="Q433" s="152" t="str">
        <f t="shared" si="26"/>
        <v/>
      </c>
      <c r="R433" s="338" t="str">
        <f>IF(AND(OR(J433="KO",M433&lt;&gt;""),OR(J433="",K433="",L433="")),Listes!$A$74,IF(AND(M433="",J433&lt;&gt;""),Listes!$A$75,IF(AND(I433&lt;M433,O433=""),Listes!$A$76,IF(AND(L433&lt;K433,O433=""),Listes!$A$77,IF(AND(M433&lt;I433,N433=""),Listes!$A$78,IF(AND(S433="",OR(J433&lt;&gt;"",K433&lt;&gt;"",L433&lt;&gt;"")),Listes!$A$79,""))))))</f>
        <v/>
      </c>
      <c r="S433" s="44"/>
      <c r="T433" s="9">
        <f t="shared" si="27"/>
        <v>0</v>
      </c>
    </row>
    <row r="434" spans="1:20" ht="20.100000000000001" customHeight="1" x14ac:dyDescent="0.25">
      <c r="A434" s="133">
        <v>428</v>
      </c>
      <c r="B434" s="347" t="str">
        <f>IF('Dépenses sur frais réels'!B434="","",'Dépenses sur frais réels'!B434)</f>
        <v/>
      </c>
      <c r="C434" s="347" t="str">
        <f>IF('Dépenses sur frais réels'!C434="","",'Dépenses sur frais réels'!C434)</f>
        <v/>
      </c>
      <c r="D434" s="347" t="str">
        <f>IF('Dépenses sur frais réels'!D434="","",'Dépenses sur frais réels'!D434)</f>
        <v/>
      </c>
      <c r="E434" s="347" t="str">
        <f>IF('Dépenses sur frais réels'!E434="","",'Dépenses sur frais réels'!E434)</f>
        <v/>
      </c>
      <c r="F434" s="347" t="str">
        <f>IF('Dépenses sur frais réels'!F434="","",'Dépenses sur frais réels'!F434)</f>
        <v/>
      </c>
      <c r="G434" s="348" t="str">
        <f>IF('Dépenses sur frais réels'!G434="","",'Dépenses sur frais réels'!G434)</f>
        <v/>
      </c>
      <c r="H434" s="348" t="str">
        <f>IF('Dépenses sur frais réels'!H434="","",'Dépenses sur frais réels'!H434)</f>
        <v/>
      </c>
      <c r="I434" s="349" t="str">
        <f>IF('Dépenses sur frais réels'!I434="","",'Dépenses sur frais réels'!I434)</f>
        <v/>
      </c>
      <c r="J434" s="290"/>
      <c r="K434" s="292" t="str">
        <f t="shared" si="24"/>
        <v/>
      </c>
      <c r="L434" s="292" t="str">
        <f t="shared" si="25"/>
        <v/>
      </c>
      <c r="M434" s="28"/>
      <c r="N434" s="139"/>
      <c r="O434" s="141"/>
      <c r="P434" s="356" t="str">
        <f>IF(F434="", "", IF(E434="Billets de train", "", IF(E434="", "", VLOOKUP(F434,Listes!$G$37:$H$39, 2, FALSE))))</f>
        <v/>
      </c>
      <c r="Q434" s="152" t="str">
        <f t="shared" si="26"/>
        <v/>
      </c>
      <c r="R434" s="338" t="str">
        <f>IF(AND(OR(J434="KO",M434&lt;&gt;""),OR(J434="",K434="",L434="")),Listes!$A$74,IF(AND(M434="",J434&lt;&gt;""),Listes!$A$75,IF(AND(I434&lt;M434,O434=""),Listes!$A$76,IF(AND(L434&lt;K434,O434=""),Listes!$A$77,IF(AND(M434&lt;I434,N434=""),Listes!$A$78,IF(AND(S434="",OR(J434&lt;&gt;"",K434&lt;&gt;"",L434&lt;&gt;"")),Listes!$A$79,""))))))</f>
        <v/>
      </c>
      <c r="S434" s="44"/>
      <c r="T434" s="9">
        <f t="shared" si="27"/>
        <v>0</v>
      </c>
    </row>
    <row r="435" spans="1:20" ht="20.100000000000001" customHeight="1" x14ac:dyDescent="0.25">
      <c r="A435" s="133">
        <v>429</v>
      </c>
      <c r="B435" s="347" t="str">
        <f>IF('Dépenses sur frais réels'!B435="","",'Dépenses sur frais réels'!B435)</f>
        <v/>
      </c>
      <c r="C435" s="347" t="str">
        <f>IF('Dépenses sur frais réels'!C435="","",'Dépenses sur frais réels'!C435)</f>
        <v/>
      </c>
      <c r="D435" s="347" t="str">
        <f>IF('Dépenses sur frais réels'!D435="","",'Dépenses sur frais réels'!D435)</f>
        <v/>
      </c>
      <c r="E435" s="347" t="str">
        <f>IF('Dépenses sur frais réels'!E435="","",'Dépenses sur frais réels'!E435)</f>
        <v/>
      </c>
      <c r="F435" s="347" t="str">
        <f>IF('Dépenses sur frais réels'!F435="","",'Dépenses sur frais réels'!F435)</f>
        <v/>
      </c>
      <c r="G435" s="348" t="str">
        <f>IF('Dépenses sur frais réels'!G435="","",'Dépenses sur frais réels'!G435)</f>
        <v/>
      </c>
      <c r="H435" s="348" t="str">
        <f>IF('Dépenses sur frais réels'!H435="","",'Dépenses sur frais réels'!H435)</f>
        <v/>
      </c>
      <c r="I435" s="349" t="str">
        <f>IF('Dépenses sur frais réels'!I435="","",'Dépenses sur frais réels'!I435)</f>
        <v/>
      </c>
      <c r="J435" s="290"/>
      <c r="K435" s="292" t="str">
        <f t="shared" si="24"/>
        <v/>
      </c>
      <c r="L435" s="292" t="str">
        <f t="shared" si="25"/>
        <v/>
      </c>
      <c r="M435" s="28"/>
      <c r="N435" s="139"/>
      <c r="O435" s="141"/>
      <c r="P435" s="356" t="str">
        <f>IF(F435="", "", IF(E435="Billets de train", "", IF(E435="", "", VLOOKUP(F435,Listes!$G$37:$H$39, 2, FALSE))))</f>
        <v/>
      </c>
      <c r="Q435" s="152" t="str">
        <f t="shared" si="26"/>
        <v/>
      </c>
      <c r="R435" s="338" t="str">
        <f>IF(AND(OR(J435="KO",M435&lt;&gt;""),OR(J435="",K435="",L435="")),Listes!$A$74,IF(AND(M435="",J435&lt;&gt;""),Listes!$A$75,IF(AND(I435&lt;M435,O435=""),Listes!$A$76,IF(AND(L435&lt;K435,O435=""),Listes!$A$77,IF(AND(M435&lt;I435,N435=""),Listes!$A$78,IF(AND(S435="",OR(J435&lt;&gt;"",K435&lt;&gt;"",L435&lt;&gt;"")),Listes!$A$79,""))))))</f>
        <v/>
      </c>
      <c r="S435" s="44"/>
      <c r="T435" s="9">
        <f t="shared" si="27"/>
        <v>0</v>
      </c>
    </row>
    <row r="436" spans="1:20" ht="20.100000000000001" customHeight="1" x14ac:dyDescent="0.25">
      <c r="A436" s="133">
        <v>430</v>
      </c>
      <c r="B436" s="347" t="str">
        <f>IF('Dépenses sur frais réels'!B436="","",'Dépenses sur frais réels'!B436)</f>
        <v/>
      </c>
      <c r="C436" s="347" t="str">
        <f>IF('Dépenses sur frais réels'!C436="","",'Dépenses sur frais réels'!C436)</f>
        <v/>
      </c>
      <c r="D436" s="347" t="str">
        <f>IF('Dépenses sur frais réels'!D436="","",'Dépenses sur frais réels'!D436)</f>
        <v/>
      </c>
      <c r="E436" s="347" t="str">
        <f>IF('Dépenses sur frais réels'!E436="","",'Dépenses sur frais réels'!E436)</f>
        <v/>
      </c>
      <c r="F436" s="347" t="str">
        <f>IF('Dépenses sur frais réels'!F436="","",'Dépenses sur frais réels'!F436)</f>
        <v/>
      </c>
      <c r="G436" s="348" t="str">
        <f>IF('Dépenses sur frais réels'!G436="","",'Dépenses sur frais réels'!G436)</f>
        <v/>
      </c>
      <c r="H436" s="348" t="str">
        <f>IF('Dépenses sur frais réels'!H436="","",'Dépenses sur frais réels'!H436)</f>
        <v/>
      </c>
      <c r="I436" s="349" t="str">
        <f>IF('Dépenses sur frais réels'!I436="","",'Dépenses sur frais réels'!I436)</f>
        <v/>
      </c>
      <c r="J436" s="290"/>
      <c r="K436" s="292" t="str">
        <f t="shared" si="24"/>
        <v/>
      </c>
      <c r="L436" s="292" t="str">
        <f t="shared" si="25"/>
        <v/>
      </c>
      <c r="M436" s="28"/>
      <c r="N436" s="139"/>
      <c r="O436" s="141"/>
      <c r="P436" s="356" t="str">
        <f>IF(F436="", "", IF(E436="Billets de train", "", IF(E436="", "", VLOOKUP(F436,Listes!$G$37:$H$39, 2, FALSE))))</f>
        <v/>
      </c>
      <c r="Q436" s="152" t="str">
        <f t="shared" si="26"/>
        <v/>
      </c>
      <c r="R436" s="338" t="str">
        <f>IF(AND(OR(J436="KO",M436&lt;&gt;""),OR(J436="",K436="",L436="")),Listes!$A$74,IF(AND(M436="",J436&lt;&gt;""),Listes!$A$75,IF(AND(I436&lt;M436,O436=""),Listes!$A$76,IF(AND(L436&lt;K436,O436=""),Listes!$A$77,IF(AND(M436&lt;I436,N436=""),Listes!$A$78,IF(AND(S436="",OR(J436&lt;&gt;"",K436&lt;&gt;"",L436&lt;&gt;"")),Listes!$A$79,""))))))</f>
        <v/>
      </c>
      <c r="S436" s="44"/>
      <c r="T436" s="9">
        <f t="shared" si="27"/>
        <v>0</v>
      </c>
    </row>
    <row r="437" spans="1:20" ht="20.100000000000001" customHeight="1" x14ac:dyDescent="0.25">
      <c r="A437" s="133">
        <v>431</v>
      </c>
      <c r="B437" s="347" t="str">
        <f>IF('Dépenses sur frais réels'!B437="","",'Dépenses sur frais réels'!B437)</f>
        <v/>
      </c>
      <c r="C437" s="347" t="str">
        <f>IF('Dépenses sur frais réels'!C437="","",'Dépenses sur frais réels'!C437)</f>
        <v/>
      </c>
      <c r="D437" s="347" t="str">
        <f>IF('Dépenses sur frais réels'!D437="","",'Dépenses sur frais réels'!D437)</f>
        <v/>
      </c>
      <c r="E437" s="347" t="str">
        <f>IF('Dépenses sur frais réels'!E437="","",'Dépenses sur frais réels'!E437)</f>
        <v/>
      </c>
      <c r="F437" s="347" t="str">
        <f>IF('Dépenses sur frais réels'!F437="","",'Dépenses sur frais réels'!F437)</f>
        <v/>
      </c>
      <c r="G437" s="348" t="str">
        <f>IF('Dépenses sur frais réels'!G437="","",'Dépenses sur frais réels'!G437)</f>
        <v/>
      </c>
      <c r="H437" s="348" t="str">
        <f>IF('Dépenses sur frais réels'!H437="","",'Dépenses sur frais réels'!H437)</f>
        <v/>
      </c>
      <c r="I437" s="349" t="str">
        <f>IF('Dépenses sur frais réels'!I437="","",'Dépenses sur frais réels'!I437)</f>
        <v/>
      </c>
      <c r="J437" s="290"/>
      <c r="K437" s="292" t="str">
        <f t="shared" si="24"/>
        <v/>
      </c>
      <c r="L437" s="292" t="str">
        <f t="shared" si="25"/>
        <v/>
      </c>
      <c r="M437" s="28"/>
      <c r="N437" s="139"/>
      <c r="O437" s="141"/>
      <c r="P437" s="356" t="str">
        <f>IF(F437="", "", IF(E437="Billets de train", "", IF(E437="", "", VLOOKUP(F437,Listes!$G$37:$H$39, 2, FALSE))))</f>
        <v/>
      </c>
      <c r="Q437" s="152" t="str">
        <f t="shared" si="26"/>
        <v/>
      </c>
      <c r="R437" s="338" t="str">
        <f>IF(AND(OR(J437="KO",M437&lt;&gt;""),OR(J437="",K437="",L437="")),Listes!$A$74,IF(AND(M437="",J437&lt;&gt;""),Listes!$A$75,IF(AND(I437&lt;M437,O437=""),Listes!$A$76,IF(AND(L437&lt;K437,O437=""),Listes!$A$77,IF(AND(M437&lt;I437,N437=""),Listes!$A$78,IF(AND(S437="",OR(J437&lt;&gt;"",K437&lt;&gt;"",L437&lt;&gt;"")),Listes!$A$79,""))))))</f>
        <v/>
      </c>
      <c r="S437" s="44"/>
      <c r="T437" s="9">
        <f t="shared" si="27"/>
        <v>0</v>
      </c>
    </row>
    <row r="438" spans="1:20" ht="20.100000000000001" customHeight="1" x14ac:dyDescent="0.25">
      <c r="A438" s="133">
        <v>432</v>
      </c>
      <c r="B438" s="347" t="str">
        <f>IF('Dépenses sur frais réels'!B438="","",'Dépenses sur frais réels'!B438)</f>
        <v/>
      </c>
      <c r="C438" s="347" t="str">
        <f>IF('Dépenses sur frais réels'!C438="","",'Dépenses sur frais réels'!C438)</f>
        <v/>
      </c>
      <c r="D438" s="347" t="str">
        <f>IF('Dépenses sur frais réels'!D438="","",'Dépenses sur frais réels'!D438)</f>
        <v/>
      </c>
      <c r="E438" s="347" t="str">
        <f>IF('Dépenses sur frais réels'!E438="","",'Dépenses sur frais réels'!E438)</f>
        <v/>
      </c>
      <c r="F438" s="347" t="str">
        <f>IF('Dépenses sur frais réels'!F438="","",'Dépenses sur frais réels'!F438)</f>
        <v/>
      </c>
      <c r="G438" s="348" t="str">
        <f>IF('Dépenses sur frais réels'!G438="","",'Dépenses sur frais réels'!G438)</f>
        <v/>
      </c>
      <c r="H438" s="348" t="str">
        <f>IF('Dépenses sur frais réels'!H438="","",'Dépenses sur frais réels'!H438)</f>
        <v/>
      </c>
      <c r="I438" s="349" t="str">
        <f>IF('Dépenses sur frais réels'!I438="","",'Dépenses sur frais réels'!I438)</f>
        <v/>
      </c>
      <c r="J438" s="290"/>
      <c r="K438" s="292" t="str">
        <f t="shared" si="24"/>
        <v/>
      </c>
      <c r="L438" s="292" t="str">
        <f t="shared" si="25"/>
        <v/>
      </c>
      <c r="M438" s="28"/>
      <c r="N438" s="139"/>
      <c r="O438" s="141"/>
      <c r="P438" s="356" t="str">
        <f>IF(F438="", "", IF(E438="Billets de train", "", IF(E438="", "", VLOOKUP(F438,Listes!$G$37:$H$39, 2, FALSE))))</f>
        <v/>
      </c>
      <c r="Q438" s="152" t="str">
        <f t="shared" si="26"/>
        <v/>
      </c>
      <c r="R438" s="338" t="str">
        <f>IF(AND(OR(J438="KO",M438&lt;&gt;""),OR(J438="",K438="",L438="")),Listes!$A$74,IF(AND(M438="",J438&lt;&gt;""),Listes!$A$75,IF(AND(I438&lt;M438,O438=""),Listes!$A$76,IF(AND(L438&lt;K438,O438=""),Listes!$A$77,IF(AND(M438&lt;I438,N438=""),Listes!$A$78,IF(AND(S438="",OR(J438&lt;&gt;"",K438&lt;&gt;"",L438&lt;&gt;"")),Listes!$A$79,""))))))</f>
        <v/>
      </c>
      <c r="S438" s="44"/>
      <c r="T438" s="9">
        <f t="shared" si="27"/>
        <v>0</v>
      </c>
    </row>
    <row r="439" spans="1:20" ht="20.100000000000001" customHeight="1" x14ac:dyDescent="0.25">
      <c r="A439" s="133">
        <v>433</v>
      </c>
      <c r="B439" s="347" t="str">
        <f>IF('Dépenses sur frais réels'!B439="","",'Dépenses sur frais réels'!B439)</f>
        <v/>
      </c>
      <c r="C439" s="347" t="str">
        <f>IF('Dépenses sur frais réels'!C439="","",'Dépenses sur frais réels'!C439)</f>
        <v/>
      </c>
      <c r="D439" s="347" t="str">
        <f>IF('Dépenses sur frais réels'!D439="","",'Dépenses sur frais réels'!D439)</f>
        <v/>
      </c>
      <c r="E439" s="347" t="str">
        <f>IF('Dépenses sur frais réels'!E439="","",'Dépenses sur frais réels'!E439)</f>
        <v/>
      </c>
      <c r="F439" s="347" t="str">
        <f>IF('Dépenses sur frais réels'!F439="","",'Dépenses sur frais réels'!F439)</f>
        <v/>
      </c>
      <c r="G439" s="348" t="str">
        <f>IF('Dépenses sur frais réels'!G439="","",'Dépenses sur frais réels'!G439)</f>
        <v/>
      </c>
      <c r="H439" s="348" t="str">
        <f>IF('Dépenses sur frais réels'!H439="","",'Dépenses sur frais réels'!H439)</f>
        <v/>
      </c>
      <c r="I439" s="349" t="str">
        <f>IF('Dépenses sur frais réels'!I439="","",'Dépenses sur frais réels'!I439)</f>
        <v/>
      </c>
      <c r="J439" s="290"/>
      <c r="K439" s="292" t="str">
        <f t="shared" si="24"/>
        <v/>
      </c>
      <c r="L439" s="292" t="str">
        <f t="shared" si="25"/>
        <v/>
      </c>
      <c r="M439" s="28"/>
      <c r="N439" s="139"/>
      <c r="O439" s="141"/>
      <c r="P439" s="356" t="str">
        <f>IF(F439="", "", IF(E439="Billets de train", "", IF(E439="", "", VLOOKUP(F439,Listes!$G$37:$H$39, 2, FALSE))))</f>
        <v/>
      </c>
      <c r="Q439" s="152" t="str">
        <f t="shared" si="26"/>
        <v/>
      </c>
      <c r="R439" s="338" t="str">
        <f>IF(AND(OR(J439="KO",M439&lt;&gt;""),OR(J439="",K439="",L439="")),Listes!$A$74,IF(AND(M439="",J439&lt;&gt;""),Listes!$A$75,IF(AND(I439&lt;M439,O439=""),Listes!$A$76,IF(AND(L439&lt;K439,O439=""),Listes!$A$77,IF(AND(M439&lt;I439,N439=""),Listes!$A$78,IF(AND(S439="",OR(J439&lt;&gt;"",K439&lt;&gt;"",L439&lt;&gt;"")),Listes!$A$79,""))))))</f>
        <v/>
      </c>
      <c r="S439" s="44"/>
      <c r="T439" s="9">
        <f t="shared" si="27"/>
        <v>0</v>
      </c>
    </row>
    <row r="440" spans="1:20" ht="20.100000000000001" customHeight="1" x14ac:dyDescent="0.25">
      <c r="A440" s="133">
        <v>434</v>
      </c>
      <c r="B440" s="347" t="str">
        <f>IF('Dépenses sur frais réels'!B440="","",'Dépenses sur frais réels'!B440)</f>
        <v/>
      </c>
      <c r="C440" s="347" t="str">
        <f>IF('Dépenses sur frais réels'!C440="","",'Dépenses sur frais réels'!C440)</f>
        <v/>
      </c>
      <c r="D440" s="347" t="str">
        <f>IF('Dépenses sur frais réels'!D440="","",'Dépenses sur frais réels'!D440)</f>
        <v/>
      </c>
      <c r="E440" s="347" t="str">
        <f>IF('Dépenses sur frais réels'!E440="","",'Dépenses sur frais réels'!E440)</f>
        <v/>
      </c>
      <c r="F440" s="347" t="str">
        <f>IF('Dépenses sur frais réels'!F440="","",'Dépenses sur frais réels'!F440)</f>
        <v/>
      </c>
      <c r="G440" s="348" t="str">
        <f>IF('Dépenses sur frais réels'!G440="","",'Dépenses sur frais réels'!G440)</f>
        <v/>
      </c>
      <c r="H440" s="348" t="str">
        <f>IF('Dépenses sur frais réels'!H440="","",'Dépenses sur frais réels'!H440)</f>
        <v/>
      </c>
      <c r="I440" s="349" t="str">
        <f>IF('Dépenses sur frais réels'!I440="","",'Dépenses sur frais réels'!I440)</f>
        <v/>
      </c>
      <c r="J440" s="290"/>
      <c r="K440" s="292" t="str">
        <f t="shared" si="24"/>
        <v/>
      </c>
      <c r="L440" s="292" t="str">
        <f t="shared" si="25"/>
        <v/>
      </c>
      <c r="M440" s="28"/>
      <c r="N440" s="139"/>
      <c r="O440" s="141"/>
      <c r="P440" s="356" t="str">
        <f>IF(F440="", "", IF(E440="Billets de train", "", IF(E440="", "", VLOOKUP(F440,Listes!$G$37:$H$39, 2, FALSE))))</f>
        <v/>
      </c>
      <c r="Q440" s="152" t="str">
        <f t="shared" si="26"/>
        <v/>
      </c>
      <c r="R440" s="338" t="str">
        <f>IF(AND(OR(J440="KO",M440&lt;&gt;""),OR(J440="",K440="",L440="")),Listes!$A$74,IF(AND(M440="",J440&lt;&gt;""),Listes!$A$75,IF(AND(I440&lt;M440,O440=""),Listes!$A$76,IF(AND(L440&lt;K440,O440=""),Listes!$A$77,IF(AND(M440&lt;I440,N440=""),Listes!$A$78,IF(AND(S440="",OR(J440&lt;&gt;"",K440&lt;&gt;"",L440&lt;&gt;"")),Listes!$A$79,""))))))</f>
        <v/>
      </c>
      <c r="S440" s="44"/>
      <c r="T440" s="9">
        <f t="shared" si="27"/>
        <v>0</v>
      </c>
    </row>
    <row r="441" spans="1:20" ht="20.100000000000001" customHeight="1" x14ac:dyDescent="0.25">
      <c r="A441" s="133">
        <v>435</v>
      </c>
      <c r="B441" s="347" t="str">
        <f>IF('Dépenses sur frais réels'!B441="","",'Dépenses sur frais réels'!B441)</f>
        <v/>
      </c>
      <c r="C441" s="347" t="str">
        <f>IF('Dépenses sur frais réels'!C441="","",'Dépenses sur frais réels'!C441)</f>
        <v/>
      </c>
      <c r="D441" s="347" t="str">
        <f>IF('Dépenses sur frais réels'!D441="","",'Dépenses sur frais réels'!D441)</f>
        <v/>
      </c>
      <c r="E441" s="347" t="str">
        <f>IF('Dépenses sur frais réels'!E441="","",'Dépenses sur frais réels'!E441)</f>
        <v/>
      </c>
      <c r="F441" s="347" t="str">
        <f>IF('Dépenses sur frais réels'!F441="","",'Dépenses sur frais réels'!F441)</f>
        <v/>
      </c>
      <c r="G441" s="348" t="str">
        <f>IF('Dépenses sur frais réels'!G441="","",'Dépenses sur frais réels'!G441)</f>
        <v/>
      </c>
      <c r="H441" s="348" t="str">
        <f>IF('Dépenses sur frais réels'!H441="","",'Dépenses sur frais réels'!H441)</f>
        <v/>
      </c>
      <c r="I441" s="349" t="str">
        <f>IF('Dépenses sur frais réels'!I441="","",'Dépenses sur frais réels'!I441)</f>
        <v/>
      </c>
      <c r="J441" s="290"/>
      <c r="K441" s="292" t="str">
        <f t="shared" si="24"/>
        <v/>
      </c>
      <c r="L441" s="292" t="str">
        <f t="shared" si="25"/>
        <v/>
      </c>
      <c r="M441" s="28"/>
      <c r="N441" s="139"/>
      <c r="O441" s="141"/>
      <c r="P441" s="356" t="str">
        <f>IF(F441="", "", IF(E441="Billets de train", "", IF(E441="", "", VLOOKUP(F441,Listes!$G$37:$H$39, 2, FALSE))))</f>
        <v/>
      </c>
      <c r="Q441" s="152" t="str">
        <f t="shared" si="26"/>
        <v/>
      </c>
      <c r="R441" s="338" t="str">
        <f>IF(AND(OR(J441="KO",M441&lt;&gt;""),OR(J441="",K441="",L441="")),Listes!$A$74,IF(AND(M441="",J441&lt;&gt;""),Listes!$A$75,IF(AND(I441&lt;M441,O441=""),Listes!$A$76,IF(AND(L441&lt;K441,O441=""),Listes!$A$77,IF(AND(M441&lt;I441,N441=""),Listes!$A$78,IF(AND(S441="",OR(J441&lt;&gt;"",K441&lt;&gt;"",L441&lt;&gt;"")),Listes!$A$79,""))))))</f>
        <v/>
      </c>
      <c r="S441" s="44"/>
      <c r="T441" s="9">
        <f t="shared" si="27"/>
        <v>0</v>
      </c>
    </row>
    <row r="442" spans="1:20" ht="20.100000000000001" customHeight="1" x14ac:dyDescent="0.25">
      <c r="A442" s="133">
        <v>436</v>
      </c>
      <c r="B442" s="347" t="str">
        <f>IF('Dépenses sur frais réels'!B442="","",'Dépenses sur frais réels'!B442)</f>
        <v/>
      </c>
      <c r="C442" s="347" t="str">
        <f>IF('Dépenses sur frais réels'!C442="","",'Dépenses sur frais réels'!C442)</f>
        <v/>
      </c>
      <c r="D442" s="347" t="str">
        <f>IF('Dépenses sur frais réels'!D442="","",'Dépenses sur frais réels'!D442)</f>
        <v/>
      </c>
      <c r="E442" s="347" t="str">
        <f>IF('Dépenses sur frais réels'!E442="","",'Dépenses sur frais réels'!E442)</f>
        <v/>
      </c>
      <c r="F442" s="347" t="str">
        <f>IF('Dépenses sur frais réels'!F442="","",'Dépenses sur frais réels'!F442)</f>
        <v/>
      </c>
      <c r="G442" s="348" t="str">
        <f>IF('Dépenses sur frais réels'!G442="","",'Dépenses sur frais réels'!G442)</f>
        <v/>
      </c>
      <c r="H442" s="348" t="str">
        <f>IF('Dépenses sur frais réels'!H442="","",'Dépenses sur frais réels'!H442)</f>
        <v/>
      </c>
      <c r="I442" s="349" t="str">
        <f>IF('Dépenses sur frais réels'!I442="","",'Dépenses sur frais réels'!I442)</f>
        <v/>
      </c>
      <c r="J442" s="290"/>
      <c r="K442" s="292" t="str">
        <f t="shared" si="24"/>
        <v/>
      </c>
      <c r="L442" s="292" t="str">
        <f t="shared" si="25"/>
        <v/>
      </c>
      <c r="M442" s="28"/>
      <c r="N442" s="139"/>
      <c r="O442" s="141"/>
      <c r="P442" s="356" t="str">
        <f>IF(F442="", "", IF(E442="Billets de train", "", IF(E442="", "", VLOOKUP(F442,Listes!$G$37:$H$39, 2, FALSE))))</f>
        <v/>
      </c>
      <c r="Q442" s="152" t="str">
        <f t="shared" si="26"/>
        <v/>
      </c>
      <c r="R442" s="338" t="str">
        <f>IF(AND(OR(J442="KO",M442&lt;&gt;""),OR(J442="",K442="",L442="")),Listes!$A$74,IF(AND(M442="",J442&lt;&gt;""),Listes!$A$75,IF(AND(I442&lt;M442,O442=""),Listes!$A$76,IF(AND(L442&lt;K442,O442=""),Listes!$A$77,IF(AND(M442&lt;I442,N442=""),Listes!$A$78,IF(AND(S442="",OR(J442&lt;&gt;"",K442&lt;&gt;"",L442&lt;&gt;"")),Listes!$A$79,""))))))</f>
        <v/>
      </c>
      <c r="S442" s="44"/>
      <c r="T442" s="9">
        <f t="shared" si="27"/>
        <v>0</v>
      </c>
    </row>
    <row r="443" spans="1:20" ht="20.100000000000001" customHeight="1" x14ac:dyDescent="0.25">
      <c r="A443" s="133">
        <v>437</v>
      </c>
      <c r="B443" s="347" t="str">
        <f>IF('Dépenses sur frais réels'!B443="","",'Dépenses sur frais réels'!B443)</f>
        <v/>
      </c>
      <c r="C443" s="347" t="str">
        <f>IF('Dépenses sur frais réels'!C443="","",'Dépenses sur frais réels'!C443)</f>
        <v/>
      </c>
      <c r="D443" s="347" t="str">
        <f>IF('Dépenses sur frais réels'!D443="","",'Dépenses sur frais réels'!D443)</f>
        <v/>
      </c>
      <c r="E443" s="347" t="str">
        <f>IF('Dépenses sur frais réels'!E443="","",'Dépenses sur frais réels'!E443)</f>
        <v/>
      </c>
      <c r="F443" s="347" t="str">
        <f>IF('Dépenses sur frais réels'!F443="","",'Dépenses sur frais réels'!F443)</f>
        <v/>
      </c>
      <c r="G443" s="348" t="str">
        <f>IF('Dépenses sur frais réels'!G443="","",'Dépenses sur frais réels'!G443)</f>
        <v/>
      </c>
      <c r="H443" s="348" t="str">
        <f>IF('Dépenses sur frais réels'!H443="","",'Dépenses sur frais réels'!H443)</f>
        <v/>
      </c>
      <c r="I443" s="349" t="str">
        <f>IF('Dépenses sur frais réels'!I443="","",'Dépenses sur frais réels'!I443)</f>
        <v/>
      </c>
      <c r="J443" s="290"/>
      <c r="K443" s="292" t="str">
        <f t="shared" si="24"/>
        <v/>
      </c>
      <c r="L443" s="292" t="str">
        <f t="shared" si="25"/>
        <v/>
      </c>
      <c r="M443" s="28"/>
      <c r="N443" s="139"/>
      <c r="O443" s="141"/>
      <c r="P443" s="356" t="str">
        <f>IF(F443="", "", IF(E443="Billets de train", "", IF(E443="", "", VLOOKUP(F443,Listes!$G$37:$H$39, 2, FALSE))))</f>
        <v/>
      </c>
      <c r="Q443" s="152" t="str">
        <f t="shared" si="26"/>
        <v/>
      </c>
      <c r="R443" s="338" t="str">
        <f>IF(AND(OR(J443="KO",M443&lt;&gt;""),OR(J443="",K443="",L443="")),Listes!$A$74,IF(AND(M443="",J443&lt;&gt;""),Listes!$A$75,IF(AND(I443&lt;M443,O443=""),Listes!$A$76,IF(AND(L443&lt;K443,O443=""),Listes!$A$77,IF(AND(M443&lt;I443,N443=""),Listes!$A$78,IF(AND(S443="",OR(J443&lt;&gt;"",K443&lt;&gt;"",L443&lt;&gt;"")),Listes!$A$79,""))))))</f>
        <v/>
      </c>
      <c r="S443" s="44"/>
      <c r="T443" s="9">
        <f t="shared" si="27"/>
        <v>0</v>
      </c>
    </row>
    <row r="444" spans="1:20" ht="20.100000000000001" customHeight="1" x14ac:dyDescent="0.25">
      <c r="A444" s="133">
        <v>438</v>
      </c>
      <c r="B444" s="347" t="str">
        <f>IF('Dépenses sur frais réels'!B444="","",'Dépenses sur frais réels'!B444)</f>
        <v/>
      </c>
      <c r="C444" s="347" t="str">
        <f>IF('Dépenses sur frais réels'!C444="","",'Dépenses sur frais réels'!C444)</f>
        <v/>
      </c>
      <c r="D444" s="347" t="str">
        <f>IF('Dépenses sur frais réels'!D444="","",'Dépenses sur frais réels'!D444)</f>
        <v/>
      </c>
      <c r="E444" s="347" t="str">
        <f>IF('Dépenses sur frais réels'!E444="","",'Dépenses sur frais réels'!E444)</f>
        <v/>
      </c>
      <c r="F444" s="347" t="str">
        <f>IF('Dépenses sur frais réels'!F444="","",'Dépenses sur frais réels'!F444)</f>
        <v/>
      </c>
      <c r="G444" s="348" t="str">
        <f>IF('Dépenses sur frais réels'!G444="","",'Dépenses sur frais réels'!G444)</f>
        <v/>
      </c>
      <c r="H444" s="348" t="str">
        <f>IF('Dépenses sur frais réels'!H444="","",'Dépenses sur frais réels'!H444)</f>
        <v/>
      </c>
      <c r="I444" s="349" t="str">
        <f>IF('Dépenses sur frais réels'!I444="","",'Dépenses sur frais réels'!I444)</f>
        <v/>
      </c>
      <c r="J444" s="290"/>
      <c r="K444" s="292" t="str">
        <f t="shared" si="24"/>
        <v/>
      </c>
      <c r="L444" s="292" t="str">
        <f t="shared" si="25"/>
        <v/>
      </c>
      <c r="M444" s="28"/>
      <c r="N444" s="139"/>
      <c r="O444" s="141"/>
      <c r="P444" s="356" t="str">
        <f>IF(F444="", "", IF(E444="Billets de train", "", IF(E444="", "", VLOOKUP(F444,Listes!$G$37:$H$39, 2, FALSE))))</f>
        <v/>
      </c>
      <c r="Q444" s="152" t="str">
        <f t="shared" si="26"/>
        <v/>
      </c>
      <c r="R444" s="338" t="str">
        <f>IF(AND(OR(J444="KO",M444&lt;&gt;""),OR(J444="",K444="",L444="")),Listes!$A$74,IF(AND(M444="",J444&lt;&gt;""),Listes!$A$75,IF(AND(I444&lt;M444,O444=""),Listes!$A$76,IF(AND(L444&lt;K444,O444=""),Listes!$A$77,IF(AND(M444&lt;I444,N444=""),Listes!$A$78,IF(AND(S444="",OR(J444&lt;&gt;"",K444&lt;&gt;"",L444&lt;&gt;"")),Listes!$A$79,""))))))</f>
        <v/>
      </c>
      <c r="S444" s="44"/>
      <c r="T444" s="9">
        <f t="shared" si="27"/>
        <v>0</v>
      </c>
    </row>
    <row r="445" spans="1:20" ht="20.100000000000001" customHeight="1" x14ac:dyDescent="0.25">
      <c r="A445" s="133">
        <v>439</v>
      </c>
      <c r="B445" s="347" t="str">
        <f>IF('Dépenses sur frais réels'!B445="","",'Dépenses sur frais réels'!B445)</f>
        <v/>
      </c>
      <c r="C445" s="347" t="str">
        <f>IF('Dépenses sur frais réels'!C445="","",'Dépenses sur frais réels'!C445)</f>
        <v/>
      </c>
      <c r="D445" s="347" t="str">
        <f>IF('Dépenses sur frais réels'!D445="","",'Dépenses sur frais réels'!D445)</f>
        <v/>
      </c>
      <c r="E445" s="347" t="str">
        <f>IF('Dépenses sur frais réels'!E445="","",'Dépenses sur frais réels'!E445)</f>
        <v/>
      </c>
      <c r="F445" s="347" t="str">
        <f>IF('Dépenses sur frais réels'!F445="","",'Dépenses sur frais réels'!F445)</f>
        <v/>
      </c>
      <c r="G445" s="348" t="str">
        <f>IF('Dépenses sur frais réels'!G445="","",'Dépenses sur frais réels'!G445)</f>
        <v/>
      </c>
      <c r="H445" s="348" t="str">
        <f>IF('Dépenses sur frais réels'!H445="","",'Dépenses sur frais réels'!H445)</f>
        <v/>
      </c>
      <c r="I445" s="349" t="str">
        <f>IF('Dépenses sur frais réels'!I445="","",'Dépenses sur frais réels'!I445)</f>
        <v/>
      </c>
      <c r="J445" s="290"/>
      <c r="K445" s="292" t="str">
        <f t="shared" si="24"/>
        <v/>
      </c>
      <c r="L445" s="292" t="str">
        <f t="shared" si="25"/>
        <v/>
      </c>
      <c r="M445" s="28"/>
      <c r="N445" s="139"/>
      <c r="O445" s="141"/>
      <c r="P445" s="356" t="str">
        <f>IF(F445="", "", IF(E445="Billets de train", "", IF(E445="", "", VLOOKUP(F445,Listes!$G$37:$H$39, 2, FALSE))))</f>
        <v/>
      </c>
      <c r="Q445" s="152" t="str">
        <f t="shared" si="26"/>
        <v/>
      </c>
      <c r="R445" s="338" t="str">
        <f>IF(AND(OR(J445="KO",M445&lt;&gt;""),OR(J445="",K445="",L445="")),Listes!$A$74,IF(AND(M445="",J445&lt;&gt;""),Listes!$A$75,IF(AND(I445&lt;M445,O445=""),Listes!$A$76,IF(AND(L445&lt;K445,O445=""),Listes!$A$77,IF(AND(M445&lt;I445,N445=""),Listes!$A$78,IF(AND(S445="",OR(J445&lt;&gt;"",K445&lt;&gt;"",L445&lt;&gt;"")),Listes!$A$79,""))))))</f>
        <v/>
      </c>
      <c r="S445" s="44"/>
      <c r="T445" s="9">
        <f t="shared" si="27"/>
        <v>0</v>
      </c>
    </row>
    <row r="446" spans="1:20" ht="20.100000000000001" customHeight="1" x14ac:dyDescent="0.25">
      <c r="A446" s="133">
        <v>440</v>
      </c>
      <c r="B446" s="347" t="str">
        <f>IF('Dépenses sur frais réels'!B446="","",'Dépenses sur frais réels'!B446)</f>
        <v/>
      </c>
      <c r="C446" s="347" t="str">
        <f>IF('Dépenses sur frais réels'!C446="","",'Dépenses sur frais réels'!C446)</f>
        <v/>
      </c>
      <c r="D446" s="347" t="str">
        <f>IF('Dépenses sur frais réels'!D446="","",'Dépenses sur frais réels'!D446)</f>
        <v/>
      </c>
      <c r="E446" s="347" t="str">
        <f>IF('Dépenses sur frais réels'!E446="","",'Dépenses sur frais réels'!E446)</f>
        <v/>
      </c>
      <c r="F446" s="347" t="str">
        <f>IF('Dépenses sur frais réels'!F446="","",'Dépenses sur frais réels'!F446)</f>
        <v/>
      </c>
      <c r="G446" s="348" t="str">
        <f>IF('Dépenses sur frais réels'!G446="","",'Dépenses sur frais réels'!G446)</f>
        <v/>
      </c>
      <c r="H446" s="348" t="str">
        <f>IF('Dépenses sur frais réels'!H446="","",'Dépenses sur frais réels'!H446)</f>
        <v/>
      </c>
      <c r="I446" s="349" t="str">
        <f>IF('Dépenses sur frais réels'!I446="","",'Dépenses sur frais réels'!I446)</f>
        <v/>
      </c>
      <c r="J446" s="290"/>
      <c r="K446" s="292" t="str">
        <f t="shared" si="24"/>
        <v/>
      </c>
      <c r="L446" s="292" t="str">
        <f t="shared" si="25"/>
        <v/>
      </c>
      <c r="M446" s="28"/>
      <c r="N446" s="139"/>
      <c r="O446" s="141"/>
      <c r="P446" s="356" t="str">
        <f>IF(F446="", "", IF(E446="Billets de train", "", IF(E446="", "", VLOOKUP(F446,Listes!$G$37:$H$39, 2, FALSE))))</f>
        <v/>
      </c>
      <c r="Q446" s="152" t="str">
        <f t="shared" si="26"/>
        <v/>
      </c>
      <c r="R446" s="338" t="str">
        <f>IF(AND(OR(J446="KO",M446&lt;&gt;""),OR(J446="",K446="",L446="")),Listes!$A$74,IF(AND(M446="",J446&lt;&gt;""),Listes!$A$75,IF(AND(I446&lt;M446,O446=""),Listes!$A$76,IF(AND(L446&lt;K446,O446=""),Listes!$A$77,IF(AND(M446&lt;I446,N446=""),Listes!$A$78,IF(AND(S446="",OR(J446&lt;&gt;"",K446&lt;&gt;"",L446&lt;&gt;"")),Listes!$A$79,""))))))</f>
        <v/>
      </c>
      <c r="S446" s="44"/>
      <c r="T446" s="9">
        <f t="shared" si="27"/>
        <v>0</v>
      </c>
    </row>
    <row r="447" spans="1:20" ht="20.100000000000001" customHeight="1" x14ac:dyDescent="0.25">
      <c r="A447" s="133">
        <v>441</v>
      </c>
      <c r="B447" s="347" t="str">
        <f>IF('Dépenses sur frais réels'!B447="","",'Dépenses sur frais réels'!B447)</f>
        <v/>
      </c>
      <c r="C447" s="347" t="str">
        <f>IF('Dépenses sur frais réels'!C447="","",'Dépenses sur frais réels'!C447)</f>
        <v/>
      </c>
      <c r="D447" s="347" t="str">
        <f>IF('Dépenses sur frais réels'!D447="","",'Dépenses sur frais réels'!D447)</f>
        <v/>
      </c>
      <c r="E447" s="347" t="str">
        <f>IF('Dépenses sur frais réels'!E447="","",'Dépenses sur frais réels'!E447)</f>
        <v/>
      </c>
      <c r="F447" s="347" t="str">
        <f>IF('Dépenses sur frais réels'!F447="","",'Dépenses sur frais réels'!F447)</f>
        <v/>
      </c>
      <c r="G447" s="348" t="str">
        <f>IF('Dépenses sur frais réels'!G447="","",'Dépenses sur frais réels'!G447)</f>
        <v/>
      </c>
      <c r="H447" s="348" t="str">
        <f>IF('Dépenses sur frais réels'!H447="","",'Dépenses sur frais réels'!H447)</f>
        <v/>
      </c>
      <c r="I447" s="349" t="str">
        <f>IF('Dépenses sur frais réels'!I447="","",'Dépenses sur frais réels'!I447)</f>
        <v/>
      </c>
      <c r="J447" s="290"/>
      <c r="K447" s="292" t="str">
        <f t="shared" si="24"/>
        <v/>
      </c>
      <c r="L447" s="292" t="str">
        <f t="shared" si="25"/>
        <v/>
      </c>
      <c r="M447" s="28"/>
      <c r="N447" s="139"/>
      <c r="O447" s="141"/>
      <c r="P447" s="356" t="str">
        <f>IF(F447="", "", IF(E447="Billets de train", "", IF(E447="", "", VLOOKUP(F447,Listes!$G$37:$H$39, 2, FALSE))))</f>
        <v/>
      </c>
      <c r="Q447" s="152" t="str">
        <f t="shared" si="26"/>
        <v/>
      </c>
      <c r="R447" s="338" t="str">
        <f>IF(AND(OR(J447="KO",M447&lt;&gt;""),OR(J447="",K447="",L447="")),Listes!$A$74,IF(AND(M447="",J447&lt;&gt;""),Listes!$A$75,IF(AND(I447&lt;M447,O447=""),Listes!$A$76,IF(AND(L447&lt;K447,O447=""),Listes!$A$77,IF(AND(M447&lt;I447,N447=""),Listes!$A$78,IF(AND(S447="",OR(J447&lt;&gt;"",K447&lt;&gt;"",L447&lt;&gt;"")),Listes!$A$79,""))))))</f>
        <v/>
      </c>
      <c r="S447" s="44"/>
      <c r="T447" s="9">
        <f t="shared" si="27"/>
        <v>0</v>
      </c>
    </row>
    <row r="448" spans="1:20" ht="20.100000000000001" customHeight="1" x14ac:dyDescent="0.25">
      <c r="A448" s="133">
        <v>442</v>
      </c>
      <c r="B448" s="347" t="str">
        <f>IF('Dépenses sur frais réels'!B448="","",'Dépenses sur frais réels'!B448)</f>
        <v/>
      </c>
      <c r="C448" s="347" t="str">
        <f>IF('Dépenses sur frais réels'!C448="","",'Dépenses sur frais réels'!C448)</f>
        <v/>
      </c>
      <c r="D448" s="347" t="str">
        <f>IF('Dépenses sur frais réels'!D448="","",'Dépenses sur frais réels'!D448)</f>
        <v/>
      </c>
      <c r="E448" s="347" t="str">
        <f>IF('Dépenses sur frais réels'!E448="","",'Dépenses sur frais réels'!E448)</f>
        <v/>
      </c>
      <c r="F448" s="347" t="str">
        <f>IF('Dépenses sur frais réels'!F448="","",'Dépenses sur frais réels'!F448)</f>
        <v/>
      </c>
      <c r="G448" s="348" t="str">
        <f>IF('Dépenses sur frais réels'!G448="","",'Dépenses sur frais réels'!G448)</f>
        <v/>
      </c>
      <c r="H448" s="348" t="str">
        <f>IF('Dépenses sur frais réels'!H448="","",'Dépenses sur frais réels'!H448)</f>
        <v/>
      </c>
      <c r="I448" s="349" t="str">
        <f>IF('Dépenses sur frais réels'!I448="","",'Dépenses sur frais réels'!I448)</f>
        <v/>
      </c>
      <c r="J448" s="290"/>
      <c r="K448" s="292" t="str">
        <f t="shared" si="24"/>
        <v/>
      </c>
      <c r="L448" s="292" t="str">
        <f t="shared" si="25"/>
        <v/>
      </c>
      <c r="M448" s="28"/>
      <c r="N448" s="139"/>
      <c r="O448" s="141"/>
      <c r="P448" s="356" t="str">
        <f>IF(F448="", "", IF(E448="Billets de train", "", IF(E448="", "", VLOOKUP(F448,Listes!$G$37:$H$39, 2, FALSE))))</f>
        <v/>
      </c>
      <c r="Q448" s="152" t="str">
        <f t="shared" si="26"/>
        <v/>
      </c>
      <c r="R448" s="338" t="str">
        <f>IF(AND(OR(J448="KO",M448&lt;&gt;""),OR(J448="",K448="",L448="")),Listes!$A$74,IF(AND(M448="",J448&lt;&gt;""),Listes!$A$75,IF(AND(I448&lt;M448,O448=""),Listes!$A$76,IF(AND(L448&lt;K448,O448=""),Listes!$A$77,IF(AND(M448&lt;I448,N448=""),Listes!$A$78,IF(AND(S448="",OR(J448&lt;&gt;"",K448&lt;&gt;"",L448&lt;&gt;"")),Listes!$A$79,""))))))</f>
        <v/>
      </c>
      <c r="S448" s="44"/>
      <c r="T448" s="9">
        <f t="shared" si="27"/>
        <v>0</v>
      </c>
    </row>
    <row r="449" spans="1:20" ht="20.100000000000001" customHeight="1" x14ac:dyDescent="0.25">
      <c r="A449" s="133">
        <v>443</v>
      </c>
      <c r="B449" s="347" t="str">
        <f>IF('Dépenses sur frais réels'!B449="","",'Dépenses sur frais réels'!B449)</f>
        <v/>
      </c>
      <c r="C449" s="347" t="str">
        <f>IF('Dépenses sur frais réels'!C449="","",'Dépenses sur frais réels'!C449)</f>
        <v/>
      </c>
      <c r="D449" s="347" t="str">
        <f>IF('Dépenses sur frais réels'!D449="","",'Dépenses sur frais réels'!D449)</f>
        <v/>
      </c>
      <c r="E449" s="347" t="str">
        <f>IF('Dépenses sur frais réels'!E449="","",'Dépenses sur frais réels'!E449)</f>
        <v/>
      </c>
      <c r="F449" s="347" t="str">
        <f>IF('Dépenses sur frais réels'!F449="","",'Dépenses sur frais réels'!F449)</f>
        <v/>
      </c>
      <c r="G449" s="348" t="str">
        <f>IF('Dépenses sur frais réels'!G449="","",'Dépenses sur frais réels'!G449)</f>
        <v/>
      </c>
      <c r="H449" s="348" t="str">
        <f>IF('Dépenses sur frais réels'!H449="","",'Dépenses sur frais réels'!H449)</f>
        <v/>
      </c>
      <c r="I449" s="349" t="str">
        <f>IF('Dépenses sur frais réels'!I449="","",'Dépenses sur frais réels'!I449)</f>
        <v/>
      </c>
      <c r="J449" s="290"/>
      <c r="K449" s="292" t="str">
        <f t="shared" si="24"/>
        <v/>
      </c>
      <c r="L449" s="292" t="str">
        <f t="shared" si="25"/>
        <v/>
      </c>
      <c r="M449" s="28"/>
      <c r="N449" s="139"/>
      <c r="O449" s="141"/>
      <c r="P449" s="356" t="str">
        <f>IF(F449="", "", IF(E449="Billets de train", "", IF(E449="", "", VLOOKUP(F449,Listes!$G$37:$H$39, 2, FALSE))))</f>
        <v/>
      </c>
      <c r="Q449" s="152" t="str">
        <f t="shared" si="26"/>
        <v/>
      </c>
      <c r="R449" s="338" t="str">
        <f>IF(AND(OR(J449="KO",M449&lt;&gt;""),OR(J449="",K449="",L449="")),Listes!$A$74,IF(AND(M449="",J449&lt;&gt;""),Listes!$A$75,IF(AND(I449&lt;M449,O449=""),Listes!$A$76,IF(AND(L449&lt;K449,O449=""),Listes!$A$77,IF(AND(M449&lt;I449,N449=""),Listes!$A$78,IF(AND(S449="",OR(J449&lt;&gt;"",K449&lt;&gt;"",L449&lt;&gt;"")),Listes!$A$79,""))))))</f>
        <v/>
      </c>
      <c r="S449" s="44"/>
      <c r="T449" s="9">
        <f t="shared" si="27"/>
        <v>0</v>
      </c>
    </row>
    <row r="450" spans="1:20" ht="20.100000000000001" customHeight="1" x14ac:dyDescent="0.25">
      <c r="A450" s="133">
        <v>444</v>
      </c>
      <c r="B450" s="347" t="str">
        <f>IF('Dépenses sur frais réels'!B450="","",'Dépenses sur frais réels'!B450)</f>
        <v/>
      </c>
      <c r="C450" s="347" t="str">
        <f>IF('Dépenses sur frais réels'!C450="","",'Dépenses sur frais réels'!C450)</f>
        <v/>
      </c>
      <c r="D450" s="347" t="str">
        <f>IF('Dépenses sur frais réels'!D450="","",'Dépenses sur frais réels'!D450)</f>
        <v/>
      </c>
      <c r="E450" s="347" t="str">
        <f>IF('Dépenses sur frais réels'!E450="","",'Dépenses sur frais réels'!E450)</f>
        <v/>
      </c>
      <c r="F450" s="347" t="str">
        <f>IF('Dépenses sur frais réels'!F450="","",'Dépenses sur frais réels'!F450)</f>
        <v/>
      </c>
      <c r="G450" s="348" t="str">
        <f>IF('Dépenses sur frais réels'!G450="","",'Dépenses sur frais réels'!G450)</f>
        <v/>
      </c>
      <c r="H450" s="348" t="str">
        <f>IF('Dépenses sur frais réels'!H450="","",'Dépenses sur frais réels'!H450)</f>
        <v/>
      </c>
      <c r="I450" s="349" t="str">
        <f>IF('Dépenses sur frais réels'!I450="","",'Dépenses sur frais réels'!I450)</f>
        <v/>
      </c>
      <c r="J450" s="290"/>
      <c r="K450" s="292" t="str">
        <f t="shared" si="24"/>
        <v/>
      </c>
      <c r="L450" s="292" t="str">
        <f t="shared" si="25"/>
        <v/>
      </c>
      <c r="M450" s="28"/>
      <c r="N450" s="139"/>
      <c r="O450" s="141"/>
      <c r="P450" s="356" t="str">
        <f>IF(F450="", "", IF(E450="Billets de train", "", IF(E450="", "", VLOOKUP(F450,Listes!$G$37:$H$39, 2, FALSE))))</f>
        <v/>
      </c>
      <c r="Q450" s="152" t="str">
        <f t="shared" si="26"/>
        <v/>
      </c>
      <c r="R450" s="338" t="str">
        <f>IF(AND(OR(J450="KO",M450&lt;&gt;""),OR(J450="",K450="",L450="")),Listes!$A$74,IF(AND(M450="",J450&lt;&gt;""),Listes!$A$75,IF(AND(I450&lt;M450,O450=""),Listes!$A$76,IF(AND(L450&lt;K450,O450=""),Listes!$A$77,IF(AND(M450&lt;I450,N450=""),Listes!$A$78,IF(AND(S450="",OR(J450&lt;&gt;"",K450&lt;&gt;"",L450&lt;&gt;"")),Listes!$A$79,""))))))</f>
        <v/>
      </c>
      <c r="S450" s="44"/>
      <c r="T450" s="9">
        <f t="shared" si="27"/>
        <v>0</v>
      </c>
    </row>
    <row r="451" spans="1:20" ht="20.100000000000001" customHeight="1" x14ac:dyDescent="0.25">
      <c r="A451" s="133">
        <v>445</v>
      </c>
      <c r="B451" s="347" t="str">
        <f>IF('Dépenses sur frais réels'!B451="","",'Dépenses sur frais réels'!B451)</f>
        <v/>
      </c>
      <c r="C451" s="347" t="str">
        <f>IF('Dépenses sur frais réels'!C451="","",'Dépenses sur frais réels'!C451)</f>
        <v/>
      </c>
      <c r="D451" s="347" t="str">
        <f>IF('Dépenses sur frais réels'!D451="","",'Dépenses sur frais réels'!D451)</f>
        <v/>
      </c>
      <c r="E451" s="347" t="str">
        <f>IF('Dépenses sur frais réels'!E451="","",'Dépenses sur frais réels'!E451)</f>
        <v/>
      </c>
      <c r="F451" s="347" t="str">
        <f>IF('Dépenses sur frais réels'!F451="","",'Dépenses sur frais réels'!F451)</f>
        <v/>
      </c>
      <c r="G451" s="348" t="str">
        <f>IF('Dépenses sur frais réels'!G451="","",'Dépenses sur frais réels'!G451)</f>
        <v/>
      </c>
      <c r="H451" s="348" t="str">
        <f>IF('Dépenses sur frais réels'!H451="","",'Dépenses sur frais réels'!H451)</f>
        <v/>
      </c>
      <c r="I451" s="349" t="str">
        <f>IF('Dépenses sur frais réels'!I451="","",'Dépenses sur frais réels'!I451)</f>
        <v/>
      </c>
      <c r="J451" s="290"/>
      <c r="K451" s="292" t="str">
        <f t="shared" si="24"/>
        <v/>
      </c>
      <c r="L451" s="292" t="str">
        <f t="shared" si="25"/>
        <v/>
      </c>
      <c r="M451" s="28"/>
      <c r="N451" s="139"/>
      <c r="O451" s="141"/>
      <c r="P451" s="356" t="str">
        <f>IF(F451="", "", IF(E451="Billets de train", "", IF(E451="", "", VLOOKUP(F451,Listes!$G$37:$H$39, 2, FALSE))))</f>
        <v/>
      </c>
      <c r="Q451" s="152" t="str">
        <f t="shared" si="26"/>
        <v/>
      </c>
      <c r="R451" s="338" t="str">
        <f>IF(AND(OR(J451="KO",M451&lt;&gt;""),OR(J451="",K451="",L451="")),Listes!$A$74,IF(AND(M451="",J451&lt;&gt;""),Listes!$A$75,IF(AND(I451&lt;M451,O451=""),Listes!$A$76,IF(AND(L451&lt;K451,O451=""),Listes!$A$77,IF(AND(M451&lt;I451,N451=""),Listes!$A$78,IF(AND(S451="",OR(J451&lt;&gt;"",K451&lt;&gt;"",L451&lt;&gt;"")),Listes!$A$79,""))))))</f>
        <v/>
      </c>
      <c r="S451" s="44"/>
      <c r="T451" s="9">
        <f t="shared" si="27"/>
        <v>0</v>
      </c>
    </row>
    <row r="452" spans="1:20" ht="20.100000000000001" customHeight="1" x14ac:dyDescent="0.25">
      <c r="A452" s="133">
        <v>446</v>
      </c>
      <c r="B452" s="347" t="str">
        <f>IF('Dépenses sur frais réels'!B452="","",'Dépenses sur frais réels'!B452)</f>
        <v/>
      </c>
      <c r="C452" s="347" t="str">
        <f>IF('Dépenses sur frais réels'!C452="","",'Dépenses sur frais réels'!C452)</f>
        <v/>
      </c>
      <c r="D452" s="347" t="str">
        <f>IF('Dépenses sur frais réels'!D452="","",'Dépenses sur frais réels'!D452)</f>
        <v/>
      </c>
      <c r="E452" s="347" t="str">
        <f>IF('Dépenses sur frais réels'!E452="","",'Dépenses sur frais réels'!E452)</f>
        <v/>
      </c>
      <c r="F452" s="347" t="str">
        <f>IF('Dépenses sur frais réels'!F452="","",'Dépenses sur frais réels'!F452)</f>
        <v/>
      </c>
      <c r="G452" s="348" t="str">
        <f>IF('Dépenses sur frais réels'!G452="","",'Dépenses sur frais réels'!G452)</f>
        <v/>
      </c>
      <c r="H452" s="348" t="str">
        <f>IF('Dépenses sur frais réels'!H452="","",'Dépenses sur frais réels'!H452)</f>
        <v/>
      </c>
      <c r="I452" s="349" t="str">
        <f>IF('Dépenses sur frais réels'!I452="","",'Dépenses sur frais réels'!I452)</f>
        <v/>
      </c>
      <c r="J452" s="290"/>
      <c r="K452" s="292" t="str">
        <f t="shared" si="24"/>
        <v/>
      </c>
      <c r="L452" s="292" t="str">
        <f t="shared" si="25"/>
        <v/>
      </c>
      <c r="M452" s="28"/>
      <c r="N452" s="139"/>
      <c r="O452" s="141"/>
      <c r="P452" s="356" t="str">
        <f>IF(F452="", "", IF(E452="Billets de train", "", IF(E452="", "", VLOOKUP(F452,Listes!$G$37:$H$39, 2, FALSE))))</f>
        <v/>
      </c>
      <c r="Q452" s="152" t="str">
        <f t="shared" si="26"/>
        <v/>
      </c>
      <c r="R452" s="338" t="str">
        <f>IF(AND(OR(J452="KO",M452&lt;&gt;""),OR(J452="",K452="",L452="")),Listes!$A$74,IF(AND(M452="",J452&lt;&gt;""),Listes!$A$75,IF(AND(I452&lt;M452,O452=""),Listes!$A$76,IF(AND(L452&lt;K452,O452=""),Listes!$A$77,IF(AND(M452&lt;I452,N452=""),Listes!$A$78,IF(AND(S452="",OR(J452&lt;&gt;"",K452&lt;&gt;"",L452&lt;&gt;"")),Listes!$A$79,""))))))</f>
        <v/>
      </c>
      <c r="S452" s="44"/>
      <c r="T452" s="9">
        <f t="shared" si="27"/>
        <v>0</v>
      </c>
    </row>
    <row r="453" spans="1:20" ht="20.100000000000001" customHeight="1" x14ac:dyDescent="0.25">
      <c r="A453" s="133">
        <v>447</v>
      </c>
      <c r="B453" s="347" t="str">
        <f>IF('Dépenses sur frais réels'!B453="","",'Dépenses sur frais réels'!B453)</f>
        <v/>
      </c>
      <c r="C453" s="347" t="str">
        <f>IF('Dépenses sur frais réels'!C453="","",'Dépenses sur frais réels'!C453)</f>
        <v/>
      </c>
      <c r="D453" s="347" t="str">
        <f>IF('Dépenses sur frais réels'!D453="","",'Dépenses sur frais réels'!D453)</f>
        <v/>
      </c>
      <c r="E453" s="347" t="str">
        <f>IF('Dépenses sur frais réels'!E453="","",'Dépenses sur frais réels'!E453)</f>
        <v/>
      </c>
      <c r="F453" s="347" t="str">
        <f>IF('Dépenses sur frais réels'!F453="","",'Dépenses sur frais réels'!F453)</f>
        <v/>
      </c>
      <c r="G453" s="348" t="str">
        <f>IF('Dépenses sur frais réels'!G453="","",'Dépenses sur frais réels'!G453)</f>
        <v/>
      </c>
      <c r="H453" s="348" t="str">
        <f>IF('Dépenses sur frais réels'!H453="","",'Dépenses sur frais réels'!H453)</f>
        <v/>
      </c>
      <c r="I453" s="349" t="str">
        <f>IF('Dépenses sur frais réels'!I453="","",'Dépenses sur frais réels'!I453)</f>
        <v/>
      </c>
      <c r="J453" s="290"/>
      <c r="K453" s="292" t="str">
        <f t="shared" si="24"/>
        <v/>
      </c>
      <c r="L453" s="292" t="str">
        <f t="shared" si="25"/>
        <v/>
      </c>
      <c r="M453" s="28"/>
      <c r="N453" s="139"/>
      <c r="O453" s="141"/>
      <c r="P453" s="356" t="str">
        <f>IF(F453="", "", IF(E453="Billets de train", "", IF(E453="", "", VLOOKUP(F453,Listes!$G$37:$H$39, 2, FALSE))))</f>
        <v/>
      </c>
      <c r="Q453" s="152" t="str">
        <f t="shared" si="26"/>
        <v/>
      </c>
      <c r="R453" s="338" t="str">
        <f>IF(AND(OR(J453="KO",M453&lt;&gt;""),OR(J453="",K453="",L453="")),Listes!$A$74,IF(AND(M453="",J453&lt;&gt;""),Listes!$A$75,IF(AND(I453&lt;M453,O453=""),Listes!$A$76,IF(AND(L453&lt;K453,O453=""),Listes!$A$77,IF(AND(M453&lt;I453,N453=""),Listes!$A$78,IF(AND(S453="",OR(J453&lt;&gt;"",K453&lt;&gt;"",L453&lt;&gt;"")),Listes!$A$79,""))))))</f>
        <v/>
      </c>
      <c r="S453" s="44"/>
      <c r="T453" s="9">
        <f t="shared" si="27"/>
        <v>0</v>
      </c>
    </row>
    <row r="454" spans="1:20" ht="20.100000000000001" customHeight="1" x14ac:dyDescent="0.25">
      <c r="A454" s="133">
        <v>448</v>
      </c>
      <c r="B454" s="347" t="str">
        <f>IF('Dépenses sur frais réels'!B454="","",'Dépenses sur frais réels'!B454)</f>
        <v/>
      </c>
      <c r="C454" s="347" t="str">
        <f>IF('Dépenses sur frais réels'!C454="","",'Dépenses sur frais réels'!C454)</f>
        <v/>
      </c>
      <c r="D454" s="347" t="str">
        <f>IF('Dépenses sur frais réels'!D454="","",'Dépenses sur frais réels'!D454)</f>
        <v/>
      </c>
      <c r="E454" s="347" t="str">
        <f>IF('Dépenses sur frais réels'!E454="","",'Dépenses sur frais réels'!E454)</f>
        <v/>
      </c>
      <c r="F454" s="347" t="str">
        <f>IF('Dépenses sur frais réels'!F454="","",'Dépenses sur frais réels'!F454)</f>
        <v/>
      </c>
      <c r="G454" s="348" t="str">
        <f>IF('Dépenses sur frais réels'!G454="","",'Dépenses sur frais réels'!G454)</f>
        <v/>
      </c>
      <c r="H454" s="348" t="str">
        <f>IF('Dépenses sur frais réels'!H454="","",'Dépenses sur frais réels'!H454)</f>
        <v/>
      </c>
      <c r="I454" s="349" t="str">
        <f>IF('Dépenses sur frais réels'!I454="","",'Dépenses sur frais réels'!I454)</f>
        <v/>
      </c>
      <c r="J454" s="290"/>
      <c r="K454" s="292" t="str">
        <f t="shared" si="24"/>
        <v/>
      </c>
      <c r="L454" s="292" t="str">
        <f t="shared" si="25"/>
        <v/>
      </c>
      <c r="M454" s="28"/>
      <c r="N454" s="139"/>
      <c r="O454" s="141"/>
      <c r="P454" s="356" t="str">
        <f>IF(F454="", "", IF(E454="Billets de train", "", IF(E454="", "", VLOOKUP(F454,Listes!$G$37:$H$39, 2, FALSE))))</f>
        <v/>
      </c>
      <c r="Q454" s="152" t="str">
        <f t="shared" si="26"/>
        <v/>
      </c>
      <c r="R454" s="338" t="str">
        <f>IF(AND(OR(J454="KO",M454&lt;&gt;""),OR(J454="",K454="",L454="")),Listes!$A$74,IF(AND(M454="",J454&lt;&gt;""),Listes!$A$75,IF(AND(I454&lt;M454,O454=""),Listes!$A$76,IF(AND(L454&lt;K454,O454=""),Listes!$A$77,IF(AND(M454&lt;I454,N454=""),Listes!$A$78,IF(AND(S454="",OR(J454&lt;&gt;"",K454&lt;&gt;"",L454&lt;&gt;"")),Listes!$A$79,""))))))</f>
        <v/>
      </c>
      <c r="S454" s="44"/>
      <c r="T454" s="9">
        <f t="shared" si="27"/>
        <v>0</v>
      </c>
    </row>
    <row r="455" spans="1:20" ht="20.100000000000001" customHeight="1" x14ac:dyDescent="0.25">
      <c r="A455" s="133">
        <v>449</v>
      </c>
      <c r="B455" s="347" t="str">
        <f>IF('Dépenses sur frais réels'!B455="","",'Dépenses sur frais réels'!B455)</f>
        <v/>
      </c>
      <c r="C455" s="347" t="str">
        <f>IF('Dépenses sur frais réels'!C455="","",'Dépenses sur frais réels'!C455)</f>
        <v/>
      </c>
      <c r="D455" s="347" t="str">
        <f>IF('Dépenses sur frais réels'!D455="","",'Dépenses sur frais réels'!D455)</f>
        <v/>
      </c>
      <c r="E455" s="347" t="str">
        <f>IF('Dépenses sur frais réels'!E455="","",'Dépenses sur frais réels'!E455)</f>
        <v/>
      </c>
      <c r="F455" s="347" t="str">
        <f>IF('Dépenses sur frais réels'!F455="","",'Dépenses sur frais réels'!F455)</f>
        <v/>
      </c>
      <c r="G455" s="348" t="str">
        <f>IF('Dépenses sur frais réels'!G455="","",'Dépenses sur frais réels'!G455)</f>
        <v/>
      </c>
      <c r="H455" s="348" t="str">
        <f>IF('Dépenses sur frais réels'!H455="","",'Dépenses sur frais réels'!H455)</f>
        <v/>
      </c>
      <c r="I455" s="349" t="str">
        <f>IF('Dépenses sur frais réels'!I455="","",'Dépenses sur frais réels'!I455)</f>
        <v/>
      </c>
      <c r="J455" s="290"/>
      <c r="K455" s="292" t="str">
        <f t="shared" si="24"/>
        <v/>
      </c>
      <c r="L455" s="292" t="str">
        <f t="shared" si="25"/>
        <v/>
      </c>
      <c r="M455" s="28"/>
      <c r="N455" s="139"/>
      <c r="O455" s="141"/>
      <c r="P455" s="356" t="str">
        <f>IF(F455="", "", IF(E455="Billets de train", "", IF(E455="", "", VLOOKUP(F455,Listes!$G$37:$H$39, 2, FALSE))))</f>
        <v/>
      </c>
      <c r="Q455" s="152" t="str">
        <f t="shared" si="26"/>
        <v/>
      </c>
      <c r="R455" s="338" t="str">
        <f>IF(AND(OR(J455="KO",M455&lt;&gt;""),OR(J455="",K455="",L455="")),Listes!$A$74,IF(AND(M455="",J455&lt;&gt;""),Listes!$A$75,IF(AND(I455&lt;M455,O455=""),Listes!$A$76,IF(AND(L455&lt;K455,O455=""),Listes!$A$77,IF(AND(M455&lt;I455,N455=""),Listes!$A$78,IF(AND(S455="",OR(J455&lt;&gt;"",K455&lt;&gt;"",L455&lt;&gt;"")),Listes!$A$79,""))))))</f>
        <v/>
      </c>
      <c r="S455" s="44"/>
      <c r="T455" s="9">
        <f t="shared" si="27"/>
        <v>0</v>
      </c>
    </row>
    <row r="456" spans="1:20" ht="20.100000000000001" customHeight="1" x14ac:dyDescent="0.25">
      <c r="A456" s="133">
        <v>450</v>
      </c>
      <c r="B456" s="347" t="str">
        <f>IF('Dépenses sur frais réels'!B456="","",'Dépenses sur frais réels'!B456)</f>
        <v/>
      </c>
      <c r="C456" s="347" t="str">
        <f>IF('Dépenses sur frais réels'!C456="","",'Dépenses sur frais réels'!C456)</f>
        <v/>
      </c>
      <c r="D456" s="347" t="str">
        <f>IF('Dépenses sur frais réels'!D456="","",'Dépenses sur frais réels'!D456)</f>
        <v/>
      </c>
      <c r="E456" s="347" t="str">
        <f>IF('Dépenses sur frais réels'!E456="","",'Dépenses sur frais réels'!E456)</f>
        <v/>
      </c>
      <c r="F456" s="347" t="str">
        <f>IF('Dépenses sur frais réels'!F456="","",'Dépenses sur frais réels'!F456)</f>
        <v/>
      </c>
      <c r="G456" s="348" t="str">
        <f>IF('Dépenses sur frais réels'!G456="","",'Dépenses sur frais réels'!G456)</f>
        <v/>
      </c>
      <c r="H456" s="348" t="str">
        <f>IF('Dépenses sur frais réels'!H456="","",'Dépenses sur frais réels'!H456)</f>
        <v/>
      </c>
      <c r="I456" s="349" t="str">
        <f>IF('Dépenses sur frais réels'!I456="","",'Dépenses sur frais réels'!I456)</f>
        <v/>
      </c>
      <c r="J456" s="290"/>
      <c r="K456" s="292" t="str">
        <f t="shared" ref="K456:K506" si="28">IF(J456="","",IF(J456="KO","",G456))</f>
        <v/>
      </c>
      <c r="L456" s="292" t="str">
        <f t="shared" ref="L456:L506" si="29">IF(J456="","",IF(J456="KO","",H456))</f>
        <v/>
      </c>
      <c r="M456" s="28"/>
      <c r="N456" s="139"/>
      <c r="O456" s="141"/>
      <c r="P456" s="356" t="str">
        <f>IF(F456="", "", IF(E456="Billets de train", "", IF(E456="", "", VLOOKUP(F456,Listes!$G$37:$H$39, 2, FALSE))))</f>
        <v/>
      </c>
      <c r="Q456" s="152" t="str">
        <f t="shared" ref="Q456:Q506" si="30">IF(M456="", "", MIN(M456,P456))</f>
        <v/>
      </c>
      <c r="R456" s="338" t="str">
        <f>IF(AND(OR(J456="KO",M456&lt;&gt;""),OR(J456="",K456="",L456="")),Listes!$A$74,IF(AND(M456="",J456&lt;&gt;""),Listes!$A$75,IF(AND(I456&lt;M456,O456=""),Listes!$A$76,IF(AND(L456&lt;K456,O456=""),Listes!$A$77,IF(AND(M456&lt;I456,N456=""),Listes!$A$78,IF(AND(S456="",OR(J456&lt;&gt;"",K456&lt;&gt;"",L456&lt;&gt;"")),Listes!$A$79,""))))))</f>
        <v/>
      </c>
      <c r="S456" s="44"/>
      <c r="T456" s="9">
        <f t="shared" ref="T456:T506" si="31">IF(AND(B456&lt;&gt;"",S456&lt;&gt;"Oui"),1,0)</f>
        <v>0</v>
      </c>
    </row>
    <row r="457" spans="1:20" ht="20.100000000000001" customHeight="1" x14ac:dyDescent="0.25">
      <c r="A457" s="133">
        <v>451</v>
      </c>
      <c r="B457" s="347" t="str">
        <f>IF('Dépenses sur frais réels'!B457="","",'Dépenses sur frais réels'!B457)</f>
        <v/>
      </c>
      <c r="C457" s="347" t="str">
        <f>IF('Dépenses sur frais réels'!C457="","",'Dépenses sur frais réels'!C457)</f>
        <v/>
      </c>
      <c r="D457" s="347" t="str">
        <f>IF('Dépenses sur frais réels'!D457="","",'Dépenses sur frais réels'!D457)</f>
        <v/>
      </c>
      <c r="E457" s="347" t="str">
        <f>IF('Dépenses sur frais réels'!E457="","",'Dépenses sur frais réels'!E457)</f>
        <v/>
      </c>
      <c r="F457" s="347" t="str">
        <f>IF('Dépenses sur frais réels'!F457="","",'Dépenses sur frais réels'!F457)</f>
        <v/>
      </c>
      <c r="G457" s="348" t="str">
        <f>IF('Dépenses sur frais réels'!G457="","",'Dépenses sur frais réels'!G457)</f>
        <v/>
      </c>
      <c r="H457" s="348" t="str">
        <f>IF('Dépenses sur frais réels'!H457="","",'Dépenses sur frais réels'!H457)</f>
        <v/>
      </c>
      <c r="I457" s="349" t="str">
        <f>IF('Dépenses sur frais réels'!I457="","",'Dépenses sur frais réels'!I457)</f>
        <v/>
      </c>
      <c r="J457" s="290"/>
      <c r="K457" s="292" t="str">
        <f t="shared" si="28"/>
        <v/>
      </c>
      <c r="L457" s="292" t="str">
        <f t="shared" si="29"/>
        <v/>
      </c>
      <c r="M457" s="28"/>
      <c r="N457" s="139"/>
      <c r="O457" s="141"/>
      <c r="P457" s="356" t="str">
        <f>IF(F457="", "", IF(E457="Billets de train", "", IF(E457="", "", VLOOKUP(F457,Listes!$G$37:$H$39, 2, FALSE))))</f>
        <v/>
      </c>
      <c r="Q457" s="152" t="str">
        <f t="shared" si="30"/>
        <v/>
      </c>
      <c r="R457" s="338" t="str">
        <f>IF(AND(OR(J457="KO",M457&lt;&gt;""),OR(J457="",K457="",L457="")),Listes!$A$74,IF(AND(M457="",J457&lt;&gt;""),Listes!$A$75,IF(AND(I457&lt;M457,O457=""),Listes!$A$76,IF(AND(L457&lt;K457,O457=""),Listes!$A$77,IF(AND(M457&lt;I457,N457=""),Listes!$A$78,IF(AND(S457="",OR(J457&lt;&gt;"",K457&lt;&gt;"",L457&lt;&gt;"")),Listes!$A$79,""))))))</f>
        <v/>
      </c>
      <c r="S457" s="44"/>
      <c r="T457" s="9">
        <f t="shared" si="31"/>
        <v>0</v>
      </c>
    </row>
    <row r="458" spans="1:20" ht="20.100000000000001" customHeight="1" x14ac:dyDescent="0.25">
      <c r="A458" s="133">
        <v>452</v>
      </c>
      <c r="B458" s="347" t="str">
        <f>IF('Dépenses sur frais réels'!B458="","",'Dépenses sur frais réels'!B458)</f>
        <v/>
      </c>
      <c r="C458" s="347" t="str">
        <f>IF('Dépenses sur frais réels'!C458="","",'Dépenses sur frais réels'!C458)</f>
        <v/>
      </c>
      <c r="D458" s="347" t="str">
        <f>IF('Dépenses sur frais réels'!D458="","",'Dépenses sur frais réels'!D458)</f>
        <v/>
      </c>
      <c r="E458" s="347" t="str">
        <f>IF('Dépenses sur frais réels'!E458="","",'Dépenses sur frais réels'!E458)</f>
        <v/>
      </c>
      <c r="F458" s="347" t="str">
        <f>IF('Dépenses sur frais réels'!F458="","",'Dépenses sur frais réels'!F458)</f>
        <v/>
      </c>
      <c r="G458" s="348" t="str">
        <f>IF('Dépenses sur frais réels'!G458="","",'Dépenses sur frais réels'!G458)</f>
        <v/>
      </c>
      <c r="H458" s="348" t="str">
        <f>IF('Dépenses sur frais réels'!H458="","",'Dépenses sur frais réels'!H458)</f>
        <v/>
      </c>
      <c r="I458" s="349" t="str">
        <f>IF('Dépenses sur frais réels'!I458="","",'Dépenses sur frais réels'!I458)</f>
        <v/>
      </c>
      <c r="J458" s="290"/>
      <c r="K458" s="292" t="str">
        <f t="shared" si="28"/>
        <v/>
      </c>
      <c r="L458" s="292" t="str">
        <f t="shared" si="29"/>
        <v/>
      </c>
      <c r="M458" s="28"/>
      <c r="N458" s="139"/>
      <c r="O458" s="141"/>
      <c r="P458" s="356" t="str">
        <f>IF(F458="", "", IF(E458="Billets de train", "", IF(E458="", "", VLOOKUP(F458,Listes!$G$37:$H$39, 2, FALSE))))</f>
        <v/>
      </c>
      <c r="Q458" s="152" t="str">
        <f t="shared" si="30"/>
        <v/>
      </c>
      <c r="R458" s="338" t="str">
        <f>IF(AND(OR(J458="KO",M458&lt;&gt;""),OR(J458="",K458="",L458="")),Listes!$A$74,IF(AND(M458="",J458&lt;&gt;""),Listes!$A$75,IF(AND(I458&lt;M458,O458=""),Listes!$A$76,IF(AND(L458&lt;K458,O458=""),Listes!$A$77,IF(AND(M458&lt;I458,N458=""),Listes!$A$78,IF(AND(S458="",OR(J458&lt;&gt;"",K458&lt;&gt;"",L458&lt;&gt;"")),Listes!$A$79,""))))))</f>
        <v/>
      </c>
      <c r="S458" s="44"/>
      <c r="T458" s="9">
        <f t="shared" si="31"/>
        <v>0</v>
      </c>
    </row>
    <row r="459" spans="1:20" ht="20.100000000000001" customHeight="1" x14ac:dyDescent="0.25">
      <c r="A459" s="133">
        <v>453</v>
      </c>
      <c r="B459" s="347" t="str">
        <f>IF('Dépenses sur frais réels'!B459="","",'Dépenses sur frais réels'!B459)</f>
        <v/>
      </c>
      <c r="C459" s="347" t="str">
        <f>IF('Dépenses sur frais réels'!C459="","",'Dépenses sur frais réels'!C459)</f>
        <v/>
      </c>
      <c r="D459" s="347" t="str">
        <f>IF('Dépenses sur frais réels'!D459="","",'Dépenses sur frais réels'!D459)</f>
        <v/>
      </c>
      <c r="E459" s="347" t="str">
        <f>IF('Dépenses sur frais réels'!E459="","",'Dépenses sur frais réels'!E459)</f>
        <v/>
      </c>
      <c r="F459" s="347" t="str">
        <f>IF('Dépenses sur frais réels'!F459="","",'Dépenses sur frais réels'!F459)</f>
        <v/>
      </c>
      <c r="G459" s="348" t="str">
        <f>IF('Dépenses sur frais réels'!G459="","",'Dépenses sur frais réels'!G459)</f>
        <v/>
      </c>
      <c r="H459" s="348" t="str">
        <f>IF('Dépenses sur frais réels'!H459="","",'Dépenses sur frais réels'!H459)</f>
        <v/>
      </c>
      <c r="I459" s="349" t="str">
        <f>IF('Dépenses sur frais réels'!I459="","",'Dépenses sur frais réels'!I459)</f>
        <v/>
      </c>
      <c r="J459" s="290"/>
      <c r="K459" s="292" t="str">
        <f t="shared" si="28"/>
        <v/>
      </c>
      <c r="L459" s="292" t="str">
        <f t="shared" si="29"/>
        <v/>
      </c>
      <c r="M459" s="28"/>
      <c r="N459" s="139"/>
      <c r="O459" s="141"/>
      <c r="P459" s="356" t="str">
        <f>IF(F459="", "", IF(E459="Billets de train", "", IF(E459="", "", VLOOKUP(F459,Listes!$G$37:$H$39, 2, FALSE))))</f>
        <v/>
      </c>
      <c r="Q459" s="152" t="str">
        <f t="shared" si="30"/>
        <v/>
      </c>
      <c r="R459" s="338" t="str">
        <f>IF(AND(OR(J459="KO",M459&lt;&gt;""),OR(J459="",K459="",L459="")),Listes!$A$74,IF(AND(M459="",J459&lt;&gt;""),Listes!$A$75,IF(AND(I459&lt;M459,O459=""),Listes!$A$76,IF(AND(L459&lt;K459,O459=""),Listes!$A$77,IF(AND(M459&lt;I459,N459=""),Listes!$A$78,IF(AND(S459="",OR(J459&lt;&gt;"",K459&lt;&gt;"",L459&lt;&gt;"")),Listes!$A$79,""))))))</f>
        <v/>
      </c>
      <c r="S459" s="44"/>
      <c r="T459" s="9">
        <f t="shared" si="31"/>
        <v>0</v>
      </c>
    </row>
    <row r="460" spans="1:20" ht="20.100000000000001" customHeight="1" x14ac:dyDescent="0.25">
      <c r="A460" s="133">
        <v>454</v>
      </c>
      <c r="B460" s="347" t="str">
        <f>IF('Dépenses sur frais réels'!B460="","",'Dépenses sur frais réels'!B460)</f>
        <v/>
      </c>
      <c r="C460" s="347" t="str">
        <f>IF('Dépenses sur frais réels'!C460="","",'Dépenses sur frais réels'!C460)</f>
        <v/>
      </c>
      <c r="D460" s="347" t="str">
        <f>IF('Dépenses sur frais réels'!D460="","",'Dépenses sur frais réels'!D460)</f>
        <v/>
      </c>
      <c r="E460" s="347" t="str">
        <f>IF('Dépenses sur frais réels'!E460="","",'Dépenses sur frais réels'!E460)</f>
        <v/>
      </c>
      <c r="F460" s="347" t="str">
        <f>IF('Dépenses sur frais réels'!F460="","",'Dépenses sur frais réels'!F460)</f>
        <v/>
      </c>
      <c r="G460" s="348" t="str">
        <f>IF('Dépenses sur frais réels'!G460="","",'Dépenses sur frais réels'!G460)</f>
        <v/>
      </c>
      <c r="H460" s="348" t="str">
        <f>IF('Dépenses sur frais réels'!H460="","",'Dépenses sur frais réels'!H460)</f>
        <v/>
      </c>
      <c r="I460" s="349" t="str">
        <f>IF('Dépenses sur frais réels'!I460="","",'Dépenses sur frais réels'!I460)</f>
        <v/>
      </c>
      <c r="J460" s="290"/>
      <c r="K460" s="292" t="str">
        <f t="shared" si="28"/>
        <v/>
      </c>
      <c r="L460" s="292" t="str">
        <f t="shared" si="29"/>
        <v/>
      </c>
      <c r="M460" s="28"/>
      <c r="N460" s="139"/>
      <c r="O460" s="141"/>
      <c r="P460" s="356" t="str">
        <f>IF(F460="", "", IF(E460="Billets de train", "", IF(E460="", "", VLOOKUP(F460,Listes!$G$37:$H$39, 2, FALSE))))</f>
        <v/>
      </c>
      <c r="Q460" s="152" t="str">
        <f t="shared" si="30"/>
        <v/>
      </c>
      <c r="R460" s="338" t="str">
        <f>IF(AND(OR(J460="KO",M460&lt;&gt;""),OR(J460="",K460="",L460="")),Listes!$A$74,IF(AND(M460="",J460&lt;&gt;""),Listes!$A$75,IF(AND(I460&lt;M460,O460=""),Listes!$A$76,IF(AND(L460&lt;K460,O460=""),Listes!$A$77,IF(AND(M460&lt;I460,N460=""),Listes!$A$78,IF(AND(S460="",OR(J460&lt;&gt;"",K460&lt;&gt;"",L460&lt;&gt;"")),Listes!$A$79,""))))))</f>
        <v/>
      </c>
      <c r="S460" s="44"/>
      <c r="T460" s="9">
        <f t="shared" si="31"/>
        <v>0</v>
      </c>
    </row>
    <row r="461" spans="1:20" ht="20.100000000000001" customHeight="1" x14ac:dyDescent="0.25">
      <c r="A461" s="133">
        <v>455</v>
      </c>
      <c r="B461" s="347" t="str">
        <f>IF('Dépenses sur frais réels'!B461="","",'Dépenses sur frais réels'!B461)</f>
        <v/>
      </c>
      <c r="C461" s="347" t="str">
        <f>IF('Dépenses sur frais réels'!C461="","",'Dépenses sur frais réels'!C461)</f>
        <v/>
      </c>
      <c r="D461" s="347" t="str">
        <f>IF('Dépenses sur frais réels'!D461="","",'Dépenses sur frais réels'!D461)</f>
        <v/>
      </c>
      <c r="E461" s="347" t="str">
        <f>IF('Dépenses sur frais réels'!E461="","",'Dépenses sur frais réels'!E461)</f>
        <v/>
      </c>
      <c r="F461" s="347" t="str">
        <f>IF('Dépenses sur frais réels'!F461="","",'Dépenses sur frais réels'!F461)</f>
        <v/>
      </c>
      <c r="G461" s="348" t="str">
        <f>IF('Dépenses sur frais réels'!G461="","",'Dépenses sur frais réels'!G461)</f>
        <v/>
      </c>
      <c r="H461" s="348" t="str">
        <f>IF('Dépenses sur frais réels'!H461="","",'Dépenses sur frais réels'!H461)</f>
        <v/>
      </c>
      <c r="I461" s="349" t="str">
        <f>IF('Dépenses sur frais réels'!I461="","",'Dépenses sur frais réels'!I461)</f>
        <v/>
      </c>
      <c r="J461" s="290"/>
      <c r="K461" s="292" t="str">
        <f t="shared" si="28"/>
        <v/>
      </c>
      <c r="L461" s="292" t="str">
        <f t="shared" si="29"/>
        <v/>
      </c>
      <c r="M461" s="28"/>
      <c r="N461" s="139"/>
      <c r="O461" s="141"/>
      <c r="P461" s="356" t="str">
        <f>IF(F461="", "", IF(E461="Billets de train", "", IF(E461="", "", VLOOKUP(F461,Listes!$G$37:$H$39, 2, FALSE))))</f>
        <v/>
      </c>
      <c r="Q461" s="152" t="str">
        <f t="shared" si="30"/>
        <v/>
      </c>
      <c r="R461" s="338" t="str">
        <f>IF(AND(OR(J461="KO",M461&lt;&gt;""),OR(J461="",K461="",L461="")),Listes!$A$74,IF(AND(M461="",J461&lt;&gt;""),Listes!$A$75,IF(AND(I461&lt;M461,O461=""),Listes!$A$76,IF(AND(L461&lt;K461,O461=""),Listes!$A$77,IF(AND(M461&lt;I461,N461=""),Listes!$A$78,IF(AND(S461="",OR(J461&lt;&gt;"",K461&lt;&gt;"",L461&lt;&gt;"")),Listes!$A$79,""))))))</f>
        <v/>
      </c>
      <c r="S461" s="44"/>
      <c r="T461" s="9">
        <f t="shared" si="31"/>
        <v>0</v>
      </c>
    </row>
    <row r="462" spans="1:20" ht="20.100000000000001" customHeight="1" x14ac:dyDescent="0.25">
      <c r="A462" s="133">
        <v>456</v>
      </c>
      <c r="B462" s="347" t="str">
        <f>IF('Dépenses sur frais réels'!B462="","",'Dépenses sur frais réels'!B462)</f>
        <v/>
      </c>
      <c r="C462" s="347" t="str">
        <f>IF('Dépenses sur frais réels'!C462="","",'Dépenses sur frais réels'!C462)</f>
        <v/>
      </c>
      <c r="D462" s="347" t="str">
        <f>IF('Dépenses sur frais réels'!D462="","",'Dépenses sur frais réels'!D462)</f>
        <v/>
      </c>
      <c r="E462" s="347" t="str">
        <f>IF('Dépenses sur frais réels'!E462="","",'Dépenses sur frais réels'!E462)</f>
        <v/>
      </c>
      <c r="F462" s="347" t="str">
        <f>IF('Dépenses sur frais réels'!F462="","",'Dépenses sur frais réels'!F462)</f>
        <v/>
      </c>
      <c r="G462" s="348" t="str">
        <f>IF('Dépenses sur frais réels'!G462="","",'Dépenses sur frais réels'!G462)</f>
        <v/>
      </c>
      <c r="H462" s="348" t="str">
        <f>IF('Dépenses sur frais réels'!H462="","",'Dépenses sur frais réels'!H462)</f>
        <v/>
      </c>
      <c r="I462" s="349" t="str">
        <f>IF('Dépenses sur frais réels'!I462="","",'Dépenses sur frais réels'!I462)</f>
        <v/>
      </c>
      <c r="J462" s="290"/>
      <c r="K462" s="292" t="str">
        <f t="shared" si="28"/>
        <v/>
      </c>
      <c r="L462" s="292" t="str">
        <f t="shared" si="29"/>
        <v/>
      </c>
      <c r="M462" s="28"/>
      <c r="N462" s="139"/>
      <c r="O462" s="141"/>
      <c r="P462" s="356" t="str">
        <f>IF(F462="", "", IF(E462="Billets de train", "", IF(E462="", "", VLOOKUP(F462,Listes!$G$37:$H$39, 2, FALSE))))</f>
        <v/>
      </c>
      <c r="Q462" s="152" t="str">
        <f t="shared" si="30"/>
        <v/>
      </c>
      <c r="R462" s="338" t="str">
        <f>IF(AND(OR(J462="KO",M462&lt;&gt;""),OR(J462="",K462="",L462="")),Listes!$A$74,IF(AND(M462="",J462&lt;&gt;""),Listes!$A$75,IF(AND(I462&lt;M462,O462=""),Listes!$A$76,IF(AND(L462&lt;K462,O462=""),Listes!$A$77,IF(AND(M462&lt;I462,N462=""),Listes!$A$78,IF(AND(S462="",OR(J462&lt;&gt;"",K462&lt;&gt;"",L462&lt;&gt;"")),Listes!$A$79,""))))))</f>
        <v/>
      </c>
      <c r="S462" s="44"/>
      <c r="T462" s="9">
        <f t="shared" si="31"/>
        <v>0</v>
      </c>
    </row>
    <row r="463" spans="1:20" ht="20.100000000000001" customHeight="1" x14ac:dyDescent="0.25">
      <c r="A463" s="133">
        <v>457</v>
      </c>
      <c r="B463" s="347" t="str">
        <f>IF('Dépenses sur frais réels'!B463="","",'Dépenses sur frais réels'!B463)</f>
        <v/>
      </c>
      <c r="C463" s="347" t="str">
        <f>IF('Dépenses sur frais réels'!C463="","",'Dépenses sur frais réels'!C463)</f>
        <v/>
      </c>
      <c r="D463" s="347" t="str">
        <f>IF('Dépenses sur frais réels'!D463="","",'Dépenses sur frais réels'!D463)</f>
        <v/>
      </c>
      <c r="E463" s="347" t="str">
        <f>IF('Dépenses sur frais réels'!E463="","",'Dépenses sur frais réels'!E463)</f>
        <v/>
      </c>
      <c r="F463" s="347" t="str">
        <f>IF('Dépenses sur frais réels'!F463="","",'Dépenses sur frais réels'!F463)</f>
        <v/>
      </c>
      <c r="G463" s="348" t="str">
        <f>IF('Dépenses sur frais réels'!G463="","",'Dépenses sur frais réels'!G463)</f>
        <v/>
      </c>
      <c r="H463" s="348" t="str">
        <f>IF('Dépenses sur frais réels'!H463="","",'Dépenses sur frais réels'!H463)</f>
        <v/>
      </c>
      <c r="I463" s="349" t="str">
        <f>IF('Dépenses sur frais réels'!I463="","",'Dépenses sur frais réels'!I463)</f>
        <v/>
      </c>
      <c r="J463" s="290"/>
      <c r="K463" s="292" t="str">
        <f t="shared" si="28"/>
        <v/>
      </c>
      <c r="L463" s="292" t="str">
        <f t="shared" si="29"/>
        <v/>
      </c>
      <c r="M463" s="28"/>
      <c r="N463" s="139"/>
      <c r="O463" s="141"/>
      <c r="P463" s="356" t="str">
        <f>IF(F463="", "", IF(E463="Billets de train", "", IF(E463="", "", VLOOKUP(F463,Listes!$G$37:$H$39, 2, FALSE))))</f>
        <v/>
      </c>
      <c r="Q463" s="152" t="str">
        <f t="shared" si="30"/>
        <v/>
      </c>
      <c r="R463" s="338" t="str">
        <f>IF(AND(OR(J463="KO",M463&lt;&gt;""),OR(J463="",K463="",L463="")),Listes!$A$74,IF(AND(M463="",J463&lt;&gt;""),Listes!$A$75,IF(AND(I463&lt;M463,O463=""),Listes!$A$76,IF(AND(L463&lt;K463,O463=""),Listes!$A$77,IF(AND(M463&lt;I463,N463=""),Listes!$A$78,IF(AND(S463="",OR(J463&lt;&gt;"",K463&lt;&gt;"",L463&lt;&gt;"")),Listes!$A$79,""))))))</f>
        <v/>
      </c>
      <c r="S463" s="44"/>
      <c r="T463" s="9">
        <f t="shared" si="31"/>
        <v>0</v>
      </c>
    </row>
    <row r="464" spans="1:20" ht="20.100000000000001" customHeight="1" x14ac:dyDescent="0.25">
      <c r="A464" s="133">
        <v>458</v>
      </c>
      <c r="B464" s="347" t="str">
        <f>IF('Dépenses sur frais réels'!B464="","",'Dépenses sur frais réels'!B464)</f>
        <v/>
      </c>
      <c r="C464" s="347" t="str">
        <f>IF('Dépenses sur frais réels'!C464="","",'Dépenses sur frais réels'!C464)</f>
        <v/>
      </c>
      <c r="D464" s="347" t="str">
        <f>IF('Dépenses sur frais réels'!D464="","",'Dépenses sur frais réels'!D464)</f>
        <v/>
      </c>
      <c r="E464" s="347" t="str">
        <f>IF('Dépenses sur frais réels'!E464="","",'Dépenses sur frais réels'!E464)</f>
        <v/>
      </c>
      <c r="F464" s="347" t="str">
        <f>IF('Dépenses sur frais réels'!F464="","",'Dépenses sur frais réels'!F464)</f>
        <v/>
      </c>
      <c r="G464" s="348" t="str">
        <f>IF('Dépenses sur frais réels'!G464="","",'Dépenses sur frais réels'!G464)</f>
        <v/>
      </c>
      <c r="H464" s="348" t="str">
        <f>IF('Dépenses sur frais réels'!H464="","",'Dépenses sur frais réels'!H464)</f>
        <v/>
      </c>
      <c r="I464" s="349" t="str">
        <f>IF('Dépenses sur frais réels'!I464="","",'Dépenses sur frais réels'!I464)</f>
        <v/>
      </c>
      <c r="J464" s="290"/>
      <c r="K464" s="292" t="str">
        <f t="shared" si="28"/>
        <v/>
      </c>
      <c r="L464" s="292" t="str">
        <f t="shared" si="29"/>
        <v/>
      </c>
      <c r="M464" s="28"/>
      <c r="N464" s="139"/>
      <c r="O464" s="141"/>
      <c r="P464" s="356" t="str">
        <f>IF(F464="", "", IF(E464="Billets de train", "", IF(E464="", "", VLOOKUP(F464,Listes!$G$37:$H$39, 2, FALSE))))</f>
        <v/>
      </c>
      <c r="Q464" s="152" t="str">
        <f t="shared" si="30"/>
        <v/>
      </c>
      <c r="R464" s="338" t="str">
        <f>IF(AND(OR(J464="KO",M464&lt;&gt;""),OR(J464="",K464="",L464="")),Listes!$A$74,IF(AND(M464="",J464&lt;&gt;""),Listes!$A$75,IF(AND(I464&lt;M464,O464=""),Listes!$A$76,IF(AND(L464&lt;K464,O464=""),Listes!$A$77,IF(AND(M464&lt;I464,N464=""),Listes!$A$78,IF(AND(S464="",OR(J464&lt;&gt;"",K464&lt;&gt;"",L464&lt;&gt;"")),Listes!$A$79,""))))))</f>
        <v/>
      </c>
      <c r="S464" s="44"/>
      <c r="T464" s="9">
        <f t="shared" si="31"/>
        <v>0</v>
      </c>
    </row>
    <row r="465" spans="1:20" ht="20.100000000000001" customHeight="1" x14ac:dyDescent="0.25">
      <c r="A465" s="133">
        <v>459</v>
      </c>
      <c r="B465" s="347" t="str">
        <f>IF('Dépenses sur frais réels'!B465="","",'Dépenses sur frais réels'!B465)</f>
        <v/>
      </c>
      <c r="C465" s="347" t="str">
        <f>IF('Dépenses sur frais réels'!C465="","",'Dépenses sur frais réels'!C465)</f>
        <v/>
      </c>
      <c r="D465" s="347" t="str">
        <f>IF('Dépenses sur frais réels'!D465="","",'Dépenses sur frais réels'!D465)</f>
        <v/>
      </c>
      <c r="E465" s="347" t="str">
        <f>IF('Dépenses sur frais réels'!E465="","",'Dépenses sur frais réels'!E465)</f>
        <v/>
      </c>
      <c r="F465" s="347" t="str">
        <f>IF('Dépenses sur frais réels'!F465="","",'Dépenses sur frais réels'!F465)</f>
        <v/>
      </c>
      <c r="G465" s="348" t="str">
        <f>IF('Dépenses sur frais réels'!G465="","",'Dépenses sur frais réels'!G465)</f>
        <v/>
      </c>
      <c r="H465" s="348" t="str">
        <f>IF('Dépenses sur frais réels'!H465="","",'Dépenses sur frais réels'!H465)</f>
        <v/>
      </c>
      <c r="I465" s="349" t="str">
        <f>IF('Dépenses sur frais réels'!I465="","",'Dépenses sur frais réels'!I465)</f>
        <v/>
      </c>
      <c r="J465" s="290"/>
      <c r="K465" s="292" t="str">
        <f t="shared" si="28"/>
        <v/>
      </c>
      <c r="L465" s="292" t="str">
        <f t="shared" si="29"/>
        <v/>
      </c>
      <c r="M465" s="28"/>
      <c r="N465" s="139"/>
      <c r="O465" s="141"/>
      <c r="P465" s="356" t="str">
        <f>IF(F465="", "", IF(E465="Billets de train", "", IF(E465="", "", VLOOKUP(F465,Listes!$G$37:$H$39, 2, FALSE))))</f>
        <v/>
      </c>
      <c r="Q465" s="152" t="str">
        <f t="shared" si="30"/>
        <v/>
      </c>
      <c r="R465" s="338" t="str">
        <f>IF(AND(OR(J465="KO",M465&lt;&gt;""),OR(J465="",K465="",L465="")),Listes!$A$74,IF(AND(M465="",J465&lt;&gt;""),Listes!$A$75,IF(AND(I465&lt;M465,O465=""),Listes!$A$76,IF(AND(L465&lt;K465,O465=""),Listes!$A$77,IF(AND(M465&lt;I465,N465=""),Listes!$A$78,IF(AND(S465="",OR(J465&lt;&gt;"",K465&lt;&gt;"",L465&lt;&gt;"")),Listes!$A$79,""))))))</f>
        <v/>
      </c>
      <c r="S465" s="44"/>
      <c r="T465" s="9">
        <f t="shared" si="31"/>
        <v>0</v>
      </c>
    </row>
    <row r="466" spans="1:20" ht="20.100000000000001" customHeight="1" x14ac:dyDescent="0.25">
      <c r="A466" s="133">
        <v>460</v>
      </c>
      <c r="B466" s="347" t="str">
        <f>IF('Dépenses sur frais réels'!B466="","",'Dépenses sur frais réels'!B466)</f>
        <v/>
      </c>
      <c r="C466" s="347" t="str">
        <f>IF('Dépenses sur frais réels'!C466="","",'Dépenses sur frais réels'!C466)</f>
        <v/>
      </c>
      <c r="D466" s="347" t="str">
        <f>IF('Dépenses sur frais réels'!D466="","",'Dépenses sur frais réels'!D466)</f>
        <v/>
      </c>
      <c r="E466" s="347" t="str">
        <f>IF('Dépenses sur frais réels'!E466="","",'Dépenses sur frais réels'!E466)</f>
        <v/>
      </c>
      <c r="F466" s="347" t="str">
        <f>IF('Dépenses sur frais réels'!F466="","",'Dépenses sur frais réels'!F466)</f>
        <v/>
      </c>
      <c r="G466" s="348" t="str">
        <f>IF('Dépenses sur frais réels'!G466="","",'Dépenses sur frais réels'!G466)</f>
        <v/>
      </c>
      <c r="H466" s="348" t="str">
        <f>IF('Dépenses sur frais réels'!H466="","",'Dépenses sur frais réels'!H466)</f>
        <v/>
      </c>
      <c r="I466" s="349" t="str">
        <f>IF('Dépenses sur frais réels'!I466="","",'Dépenses sur frais réels'!I466)</f>
        <v/>
      </c>
      <c r="J466" s="290"/>
      <c r="K466" s="292" t="str">
        <f t="shared" si="28"/>
        <v/>
      </c>
      <c r="L466" s="292" t="str">
        <f t="shared" si="29"/>
        <v/>
      </c>
      <c r="M466" s="28"/>
      <c r="N466" s="139"/>
      <c r="O466" s="141"/>
      <c r="P466" s="356" t="str">
        <f>IF(F466="", "", IF(E466="Billets de train", "", IF(E466="", "", VLOOKUP(F466,Listes!$G$37:$H$39, 2, FALSE))))</f>
        <v/>
      </c>
      <c r="Q466" s="152" t="str">
        <f t="shared" si="30"/>
        <v/>
      </c>
      <c r="R466" s="338" t="str">
        <f>IF(AND(OR(J466="KO",M466&lt;&gt;""),OR(J466="",K466="",L466="")),Listes!$A$74,IF(AND(M466="",J466&lt;&gt;""),Listes!$A$75,IF(AND(I466&lt;M466,O466=""),Listes!$A$76,IF(AND(L466&lt;K466,O466=""),Listes!$A$77,IF(AND(M466&lt;I466,N466=""),Listes!$A$78,IF(AND(S466="",OR(J466&lt;&gt;"",K466&lt;&gt;"",L466&lt;&gt;"")),Listes!$A$79,""))))))</f>
        <v/>
      </c>
      <c r="S466" s="44"/>
      <c r="T466" s="9">
        <f t="shared" si="31"/>
        <v>0</v>
      </c>
    </row>
    <row r="467" spans="1:20" ht="20.100000000000001" customHeight="1" x14ac:dyDescent="0.25">
      <c r="A467" s="133">
        <v>461</v>
      </c>
      <c r="B467" s="347" t="str">
        <f>IF('Dépenses sur frais réels'!B467="","",'Dépenses sur frais réels'!B467)</f>
        <v/>
      </c>
      <c r="C467" s="347" t="str">
        <f>IF('Dépenses sur frais réels'!C467="","",'Dépenses sur frais réels'!C467)</f>
        <v/>
      </c>
      <c r="D467" s="347" t="str">
        <f>IF('Dépenses sur frais réels'!D467="","",'Dépenses sur frais réels'!D467)</f>
        <v/>
      </c>
      <c r="E467" s="347" t="str">
        <f>IF('Dépenses sur frais réels'!E467="","",'Dépenses sur frais réels'!E467)</f>
        <v/>
      </c>
      <c r="F467" s="347" t="str">
        <f>IF('Dépenses sur frais réels'!F467="","",'Dépenses sur frais réels'!F467)</f>
        <v/>
      </c>
      <c r="G467" s="348" t="str">
        <f>IF('Dépenses sur frais réels'!G467="","",'Dépenses sur frais réels'!G467)</f>
        <v/>
      </c>
      <c r="H467" s="348" t="str">
        <f>IF('Dépenses sur frais réels'!H467="","",'Dépenses sur frais réels'!H467)</f>
        <v/>
      </c>
      <c r="I467" s="349" t="str">
        <f>IF('Dépenses sur frais réels'!I467="","",'Dépenses sur frais réels'!I467)</f>
        <v/>
      </c>
      <c r="J467" s="290"/>
      <c r="K467" s="292" t="str">
        <f t="shared" si="28"/>
        <v/>
      </c>
      <c r="L467" s="292" t="str">
        <f t="shared" si="29"/>
        <v/>
      </c>
      <c r="M467" s="28"/>
      <c r="N467" s="139"/>
      <c r="O467" s="141"/>
      <c r="P467" s="356" t="str">
        <f>IF(F467="", "", IF(E467="Billets de train", "", IF(E467="", "", VLOOKUP(F467,Listes!$G$37:$H$39, 2, FALSE))))</f>
        <v/>
      </c>
      <c r="Q467" s="152" t="str">
        <f t="shared" si="30"/>
        <v/>
      </c>
      <c r="R467" s="338" t="str">
        <f>IF(AND(OR(J467="KO",M467&lt;&gt;""),OR(J467="",K467="",L467="")),Listes!$A$74,IF(AND(M467="",J467&lt;&gt;""),Listes!$A$75,IF(AND(I467&lt;M467,O467=""),Listes!$A$76,IF(AND(L467&lt;K467,O467=""),Listes!$A$77,IF(AND(M467&lt;I467,N467=""),Listes!$A$78,IF(AND(S467="",OR(J467&lt;&gt;"",K467&lt;&gt;"",L467&lt;&gt;"")),Listes!$A$79,""))))))</f>
        <v/>
      </c>
      <c r="S467" s="44"/>
      <c r="T467" s="9">
        <f t="shared" si="31"/>
        <v>0</v>
      </c>
    </row>
    <row r="468" spans="1:20" ht="20.100000000000001" customHeight="1" x14ac:dyDescent="0.25">
      <c r="A468" s="133">
        <v>462</v>
      </c>
      <c r="B468" s="347" t="str">
        <f>IF('Dépenses sur frais réels'!B468="","",'Dépenses sur frais réels'!B468)</f>
        <v/>
      </c>
      <c r="C468" s="347" t="str">
        <f>IF('Dépenses sur frais réels'!C468="","",'Dépenses sur frais réels'!C468)</f>
        <v/>
      </c>
      <c r="D468" s="347" t="str">
        <f>IF('Dépenses sur frais réels'!D468="","",'Dépenses sur frais réels'!D468)</f>
        <v/>
      </c>
      <c r="E468" s="347" t="str">
        <f>IF('Dépenses sur frais réels'!E468="","",'Dépenses sur frais réels'!E468)</f>
        <v/>
      </c>
      <c r="F468" s="347" t="str">
        <f>IF('Dépenses sur frais réels'!F468="","",'Dépenses sur frais réels'!F468)</f>
        <v/>
      </c>
      <c r="G468" s="348" t="str">
        <f>IF('Dépenses sur frais réels'!G468="","",'Dépenses sur frais réels'!G468)</f>
        <v/>
      </c>
      <c r="H468" s="348" t="str">
        <f>IF('Dépenses sur frais réels'!H468="","",'Dépenses sur frais réels'!H468)</f>
        <v/>
      </c>
      <c r="I468" s="349" t="str">
        <f>IF('Dépenses sur frais réels'!I468="","",'Dépenses sur frais réels'!I468)</f>
        <v/>
      </c>
      <c r="J468" s="290"/>
      <c r="K468" s="292" t="str">
        <f t="shared" si="28"/>
        <v/>
      </c>
      <c r="L468" s="292" t="str">
        <f t="shared" si="29"/>
        <v/>
      </c>
      <c r="M468" s="28"/>
      <c r="N468" s="139"/>
      <c r="O468" s="141"/>
      <c r="P468" s="356" t="str">
        <f>IF(F468="", "", IF(E468="Billets de train", "", IF(E468="", "", VLOOKUP(F468,Listes!$G$37:$H$39, 2, FALSE))))</f>
        <v/>
      </c>
      <c r="Q468" s="152" t="str">
        <f t="shared" si="30"/>
        <v/>
      </c>
      <c r="R468" s="338" t="str">
        <f>IF(AND(OR(J468="KO",M468&lt;&gt;""),OR(J468="",K468="",L468="")),Listes!$A$74,IF(AND(M468="",J468&lt;&gt;""),Listes!$A$75,IF(AND(I468&lt;M468,O468=""),Listes!$A$76,IF(AND(L468&lt;K468,O468=""),Listes!$A$77,IF(AND(M468&lt;I468,N468=""),Listes!$A$78,IF(AND(S468="",OR(J468&lt;&gt;"",K468&lt;&gt;"",L468&lt;&gt;"")),Listes!$A$79,""))))))</f>
        <v/>
      </c>
      <c r="S468" s="44"/>
      <c r="T468" s="9">
        <f t="shared" si="31"/>
        <v>0</v>
      </c>
    </row>
    <row r="469" spans="1:20" ht="20.100000000000001" customHeight="1" x14ac:dyDescent="0.25">
      <c r="A469" s="133">
        <v>463</v>
      </c>
      <c r="B469" s="347" t="str">
        <f>IF('Dépenses sur frais réels'!B469="","",'Dépenses sur frais réels'!B469)</f>
        <v/>
      </c>
      <c r="C469" s="347" t="str">
        <f>IF('Dépenses sur frais réels'!C469="","",'Dépenses sur frais réels'!C469)</f>
        <v/>
      </c>
      <c r="D469" s="347" t="str">
        <f>IF('Dépenses sur frais réels'!D469="","",'Dépenses sur frais réels'!D469)</f>
        <v/>
      </c>
      <c r="E469" s="347" t="str">
        <f>IF('Dépenses sur frais réels'!E469="","",'Dépenses sur frais réels'!E469)</f>
        <v/>
      </c>
      <c r="F469" s="347" t="str">
        <f>IF('Dépenses sur frais réels'!F469="","",'Dépenses sur frais réels'!F469)</f>
        <v/>
      </c>
      <c r="G469" s="348" t="str">
        <f>IF('Dépenses sur frais réels'!G469="","",'Dépenses sur frais réels'!G469)</f>
        <v/>
      </c>
      <c r="H469" s="348" t="str">
        <f>IF('Dépenses sur frais réels'!H469="","",'Dépenses sur frais réels'!H469)</f>
        <v/>
      </c>
      <c r="I469" s="349" t="str">
        <f>IF('Dépenses sur frais réels'!I469="","",'Dépenses sur frais réels'!I469)</f>
        <v/>
      </c>
      <c r="J469" s="290"/>
      <c r="K469" s="292" t="str">
        <f t="shared" si="28"/>
        <v/>
      </c>
      <c r="L469" s="292" t="str">
        <f t="shared" si="29"/>
        <v/>
      </c>
      <c r="M469" s="28"/>
      <c r="N469" s="139"/>
      <c r="O469" s="141"/>
      <c r="P469" s="356" t="str">
        <f>IF(F469="", "", IF(E469="Billets de train", "", IF(E469="", "", VLOOKUP(F469,Listes!$G$37:$H$39, 2, FALSE))))</f>
        <v/>
      </c>
      <c r="Q469" s="152" t="str">
        <f t="shared" si="30"/>
        <v/>
      </c>
      <c r="R469" s="338" t="str">
        <f>IF(AND(OR(J469="KO",M469&lt;&gt;""),OR(J469="",K469="",L469="")),Listes!$A$74,IF(AND(M469="",J469&lt;&gt;""),Listes!$A$75,IF(AND(I469&lt;M469,O469=""),Listes!$A$76,IF(AND(L469&lt;K469,O469=""),Listes!$A$77,IF(AND(M469&lt;I469,N469=""),Listes!$A$78,IF(AND(S469="",OR(J469&lt;&gt;"",K469&lt;&gt;"",L469&lt;&gt;"")),Listes!$A$79,""))))))</f>
        <v/>
      </c>
      <c r="S469" s="44"/>
      <c r="T469" s="9">
        <f t="shared" si="31"/>
        <v>0</v>
      </c>
    </row>
    <row r="470" spans="1:20" ht="20.100000000000001" customHeight="1" x14ac:dyDescent="0.25">
      <c r="A470" s="133">
        <v>464</v>
      </c>
      <c r="B470" s="347" t="str">
        <f>IF('Dépenses sur frais réels'!B470="","",'Dépenses sur frais réels'!B470)</f>
        <v/>
      </c>
      <c r="C470" s="347" t="str">
        <f>IF('Dépenses sur frais réels'!C470="","",'Dépenses sur frais réels'!C470)</f>
        <v/>
      </c>
      <c r="D470" s="347" t="str">
        <f>IF('Dépenses sur frais réels'!D470="","",'Dépenses sur frais réels'!D470)</f>
        <v/>
      </c>
      <c r="E470" s="347" t="str">
        <f>IF('Dépenses sur frais réels'!E470="","",'Dépenses sur frais réels'!E470)</f>
        <v/>
      </c>
      <c r="F470" s="347" t="str">
        <f>IF('Dépenses sur frais réels'!F470="","",'Dépenses sur frais réels'!F470)</f>
        <v/>
      </c>
      <c r="G470" s="348" t="str">
        <f>IF('Dépenses sur frais réels'!G470="","",'Dépenses sur frais réels'!G470)</f>
        <v/>
      </c>
      <c r="H470" s="348" t="str">
        <f>IF('Dépenses sur frais réels'!H470="","",'Dépenses sur frais réels'!H470)</f>
        <v/>
      </c>
      <c r="I470" s="349" t="str">
        <f>IF('Dépenses sur frais réels'!I470="","",'Dépenses sur frais réels'!I470)</f>
        <v/>
      </c>
      <c r="J470" s="290"/>
      <c r="K470" s="292" t="str">
        <f t="shared" si="28"/>
        <v/>
      </c>
      <c r="L470" s="292" t="str">
        <f t="shared" si="29"/>
        <v/>
      </c>
      <c r="M470" s="28"/>
      <c r="N470" s="139"/>
      <c r="O470" s="141"/>
      <c r="P470" s="356" t="str">
        <f>IF(F470="", "", IF(E470="Billets de train", "", IF(E470="", "", VLOOKUP(F470,Listes!$G$37:$H$39, 2, FALSE))))</f>
        <v/>
      </c>
      <c r="Q470" s="152" t="str">
        <f t="shared" si="30"/>
        <v/>
      </c>
      <c r="R470" s="338" t="str">
        <f>IF(AND(OR(J470="KO",M470&lt;&gt;""),OR(J470="",K470="",L470="")),Listes!$A$74,IF(AND(M470="",J470&lt;&gt;""),Listes!$A$75,IF(AND(I470&lt;M470,O470=""),Listes!$A$76,IF(AND(L470&lt;K470,O470=""),Listes!$A$77,IF(AND(M470&lt;I470,N470=""),Listes!$A$78,IF(AND(S470="",OR(J470&lt;&gt;"",K470&lt;&gt;"",L470&lt;&gt;"")),Listes!$A$79,""))))))</f>
        <v/>
      </c>
      <c r="S470" s="44"/>
      <c r="T470" s="9">
        <f t="shared" si="31"/>
        <v>0</v>
      </c>
    </row>
    <row r="471" spans="1:20" ht="20.100000000000001" customHeight="1" x14ac:dyDescent="0.25">
      <c r="A471" s="133">
        <v>465</v>
      </c>
      <c r="B471" s="347" t="str">
        <f>IF('Dépenses sur frais réels'!B471="","",'Dépenses sur frais réels'!B471)</f>
        <v/>
      </c>
      <c r="C471" s="347" t="str">
        <f>IF('Dépenses sur frais réels'!C471="","",'Dépenses sur frais réels'!C471)</f>
        <v/>
      </c>
      <c r="D471" s="347" t="str">
        <f>IF('Dépenses sur frais réels'!D471="","",'Dépenses sur frais réels'!D471)</f>
        <v/>
      </c>
      <c r="E471" s="347" t="str">
        <f>IF('Dépenses sur frais réels'!E471="","",'Dépenses sur frais réels'!E471)</f>
        <v/>
      </c>
      <c r="F471" s="347" t="str">
        <f>IF('Dépenses sur frais réels'!F471="","",'Dépenses sur frais réels'!F471)</f>
        <v/>
      </c>
      <c r="G471" s="348" t="str">
        <f>IF('Dépenses sur frais réels'!G471="","",'Dépenses sur frais réels'!G471)</f>
        <v/>
      </c>
      <c r="H471" s="348" t="str">
        <f>IF('Dépenses sur frais réels'!H471="","",'Dépenses sur frais réels'!H471)</f>
        <v/>
      </c>
      <c r="I471" s="349" t="str">
        <f>IF('Dépenses sur frais réels'!I471="","",'Dépenses sur frais réels'!I471)</f>
        <v/>
      </c>
      <c r="J471" s="290"/>
      <c r="K471" s="292" t="str">
        <f t="shared" si="28"/>
        <v/>
      </c>
      <c r="L471" s="292" t="str">
        <f t="shared" si="29"/>
        <v/>
      </c>
      <c r="M471" s="28"/>
      <c r="N471" s="139"/>
      <c r="O471" s="141"/>
      <c r="P471" s="356" t="str">
        <f>IF(F471="", "", IF(E471="Billets de train", "", IF(E471="", "", VLOOKUP(F471,Listes!$G$37:$H$39, 2, FALSE))))</f>
        <v/>
      </c>
      <c r="Q471" s="152" t="str">
        <f t="shared" si="30"/>
        <v/>
      </c>
      <c r="R471" s="338" t="str">
        <f>IF(AND(OR(J471="KO",M471&lt;&gt;""),OR(J471="",K471="",L471="")),Listes!$A$74,IF(AND(M471="",J471&lt;&gt;""),Listes!$A$75,IF(AND(I471&lt;M471,O471=""),Listes!$A$76,IF(AND(L471&lt;K471,O471=""),Listes!$A$77,IF(AND(M471&lt;I471,N471=""),Listes!$A$78,IF(AND(S471="",OR(J471&lt;&gt;"",K471&lt;&gt;"",L471&lt;&gt;"")),Listes!$A$79,""))))))</f>
        <v/>
      </c>
      <c r="S471" s="44"/>
      <c r="T471" s="9">
        <f t="shared" si="31"/>
        <v>0</v>
      </c>
    </row>
    <row r="472" spans="1:20" ht="20.100000000000001" customHeight="1" x14ac:dyDescent="0.25">
      <c r="A472" s="133">
        <v>466</v>
      </c>
      <c r="B472" s="347" t="str">
        <f>IF('Dépenses sur frais réels'!B472="","",'Dépenses sur frais réels'!B472)</f>
        <v/>
      </c>
      <c r="C472" s="347" t="str">
        <f>IF('Dépenses sur frais réels'!C472="","",'Dépenses sur frais réels'!C472)</f>
        <v/>
      </c>
      <c r="D472" s="347" t="str">
        <f>IF('Dépenses sur frais réels'!D472="","",'Dépenses sur frais réels'!D472)</f>
        <v/>
      </c>
      <c r="E472" s="347" t="str">
        <f>IF('Dépenses sur frais réels'!E472="","",'Dépenses sur frais réels'!E472)</f>
        <v/>
      </c>
      <c r="F472" s="347" t="str">
        <f>IF('Dépenses sur frais réels'!F472="","",'Dépenses sur frais réels'!F472)</f>
        <v/>
      </c>
      <c r="G472" s="348" t="str">
        <f>IF('Dépenses sur frais réels'!G472="","",'Dépenses sur frais réels'!G472)</f>
        <v/>
      </c>
      <c r="H472" s="348" t="str">
        <f>IF('Dépenses sur frais réels'!H472="","",'Dépenses sur frais réels'!H472)</f>
        <v/>
      </c>
      <c r="I472" s="349" t="str">
        <f>IF('Dépenses sur frais réels'!I472="","",'Dépenses sur frais réels'!I472)</f>
        <v/>
      </c>
      <c r="J472" s="290"/>
      <c r="K472" s="292" t="str">
        <f t="shared" si="28"/>
        <v/>
      </c>
      <c r="L472" s="292" t="str">
        <f t="shared" si="29"/>
        <v/>
      </c>
      <c r="M472" s="28"/>
      <c r="N472" s="139"/>
      <c r="O472" s="141"/>
      <c r="P472" s="356" t="str">
        <f>IF(F472="", "", IF(E472="Billets de train", "", IF(E472="", "", VLOOKUP(F472,Listes!$G$37:$H$39, 2, FALSE))))</f>
        <v/>
      </c>
      <c r="Q472" s="152" t="str">
        <f t="shared" si="30"/>
        <v/>
      </c>
      <c r="R472" s="338" t="str">
        <f>IF(AND(OR(J472="KO",M472&lt;&gt;""),OR(J472="",K472="",L472="")),Listes!$A$74,IF(AND(M472="",J472&lt;&gt;""),Listes!$A$75,IF(AND(I472&lt;M472,O472=""),Listes!$A$76,IF(AND(L472&lt;K472,O472=""),Listes!$A$77,IF(AND(M472&lt;I472,N472=""),Listes!$A$78,IF(AND(S472="",OR(J472&lt;&gt;"",K472&lt;&gt;"",L472&lt;&gt;"")),Listes!$A$79,""))))))</f>
        <v/>
      </c>
      <c r="S472" s="44"/>
      <c r="T472" s="9">
        <f t="shared" si="31"/>
        <v>0</v>
      </c>
    </row>
    <row r="473" spans="1:20" ht="20.100000000000001" customHeight="1" x14ac:dyDescent="0.25">
      <c r="A473" s="133">
        <v>467</v>
      </c>
      <c r="B473" s="347" t="str">
        <f>IF('Dépenses sur frais réels'!B473="","",'Dépenses sur frais réels'!B473)</f>
        <v/>
      </c>
      <c r="C473" s="347" t="str">
        <f>IF('Dépenses sur frais réels'!C473="","",'Dépenses sur frais réels'!C473)</f>
        <v/>
      </c>
      <c r="D473" s="347" t="str">
        <f>IF('Dépenses sur frais réels'!D473="","",'Dépenses sur frais réels'!D473)</f>
        <v/>
      </c>
      <c r="E473" s="347" t="str">
        <f>IF('Dépenses sur frais réels'!E473="","",'Dépenses sur frais réels'!E473)</f>
        <v/>
      </c>
      <c r="F473" s="347" t="str">
        <f>IF('Dépenses sur frais réels'!F473="","",'Dépenses sur frais réels'!F473)</f>
        <v/>
      </c>
      <c r="G473" s="348" t="str">
        <f>IF('Dépenses sur frais réels'!G473="","",'Dépenses sur frais réels'!G473)</f>
        <v/>
      </c>
      <c r="H473" s="348" t="str">
        <f>IF('Dépenses sur frais réels'!H473="","",'Dépenses sur frais réels'!H473)</f>
        <v/>
      </c>
      <c r="I473" s="349" t="str">
        <f>IF('Dépenses sur frais réels'!I473="","",'Dépenses sur frais réels'!I473)</f>
        <v/>
      </c>
      <c r="J473" s="290"/>
      <c r="K473" s="292" t="str">
        <f t="shared" si="28"/>
        <v/>
      </c>
      <c r="L473" s="292" t="str">
        <f t="shared" si="29"/>
        <v/>
      </c>
      <c r="M473" s="28"/>
      <c r="N473" s="139"/>
      <c r="O473" s="141"/>
      <c r="P473" s="356" t="str">
        <f>IF(F473="", "", IF(E473="Billets de train", "", IF(E473="", "", VLOOKUP(F473,Listes!$G$37:$H$39, 2, FALSE))))</f>
        <v/>
      </c>
      <c r="Q473" s="152" t="str">
        <f t="shared" si="30"/>
        <v/>
      </c>
      <c r="R473" s="338" t="str">
        <f>IF(AND(OR(J473="KO",M473&lt;&gt;""),OR(J473="",K473="",L473="")),Listes!$A$74,IF(AND(M473="",J473&lt;&gt;""),Listes!$A$75,IF(AND(I473&lt;M473,O473=""),Listes!$A$76,IF(AND(L473&lt;K473,O473=""),Listes!$A$77,IF(AND(M473&lt;I473,N473=""),Listes!$A$78,IF(AND(S473="",OR(J473&lt;&gt;"",K473&lt;&gt;"",L473&lt;&gt;"")),Listes!$A$79,""))))))</f>
        <v/>
      </c>
      <c r="S473" s="44"/>
      <c r="T473" s="9">
        <f t="shared" si="31"/>
        <v>0</v>
      </c>
    </row>
    <row r="474" spans="1:20" ht="20.100000000000001" customHeight="1" x14ac:dyDescent="0.25">
      <c r="A474" s="133">
        <v>468</v>
      </c>
      <c r="B474" s="347" t="str">
        <f>IF('Dépenses sur frais réels'!B474="","",'Dépenses sur frais réels'!B474)</f>
        <v/>
      </c>
      <c r="C474" s="347" t="str">
        <f>IF('Dépenses sur frais réels'!C474="","",'Dépenses sur frais réels'!C474)</f>
        <v/>
      </c>
      <c r="D474" s="347" t="str">
        <f>IF('Dépenses sur frais réels'!D474="","",'Dépenses sur frais réels'!D474)</f>
        <v/>
      </c>
      <c r="E474" s="347" t="str">
        <f>IF('Dépenses sur frais réels'!E474="","",'Dépenses sur frais réels'!E474)</f>
        <v/>
      </c>
      <c r="F474" s="347" t="str">
        <f>IF('Dépenses sur frais réels'!F474="","",'Dépenses sur frais réels'!F474)</f>
        <v/>
      </c>
      <c r="G474" s="348" t="str">
        <f>IF('Dépenses sur frais réels'!G474="","",'Dépenses sur frais réels'!G474)</f>
        <v/>
      </c>
      <c r="H474" s="348" t="str">
        <f>IF('Dépenses sur frais réels'!H474="","",'Dépenses sur frais réels'!H474)</f>
        <v/>
      </c>
      <c r="I474" s="349" t="str">
        <f>IF('Dépenses sur frais réels'!I474="","",'Dépenses sur frais réels'!I474)</f>
        <v/>
      </c>
      <c r="J474" s="290"/>
      <c r="K474" s="292" t="str">
        <f t="shared" si="28"/>
        <v/>
      </c>
      <c r="L474" s="292" t="str">
        <f t="shared" si="29"/>
        <v/>
      </c>
      <c r="M474" s="28"/>
      <c r="N474" s="139"/>
      <c r="O474" s="141"/>
      <c r="P474" s="356" t="str">
        <f>IF(F474="", "", IF(E474="Billets de train", "", IF(E474="", "", VLOOKUP(F474,Listes!$G$37:$H$39, 2, FALSE))))</f>
        <v/>
      </c>
      <c r="Q474" s="152" t="str">
        <f t="shared" si="30"/>
        <v/>
      </c>
      <c r="R474" s="338" t="str">
        <f>IF(AND(OR(J474="KO",M474&lt;&gt;""),OR(J474="",K474="",L474="")),Listes!$A$74,IF(AND(M474="",J474&lt;&gt;""),Listes!$A$75,IF(AND(I474&lt;M474,O474=""),Listes!$A$76,IF(AND(L474&lt;K474,O474=""),Listes!$A$77,IF(AND(M474&lt;I474,N474=""),Listes!$A$78,IF(AND(S474="",OR(J474&lt;&gt;"",K474&lt;&gt;"",L474&lt;&gt;"")),Listes!$A$79,""))))))</f>
        <v/>
      </c>
      <c r="S474" s="44"/>
      <c r="T474" s="9">
        <f t="shared" si="31"/>
        <v>0</v>
      </c>
    </row>
    <row r="475" spans="1:20" ht="20.100000000000001" customHeight="1" x14ac:dyDescent="0.25">
      <c r="A475" s="133">
        <v>469</v>
      </c>
      <c r="B475" s="347" t="str">
        <f>IF('Dépenses sur frais réels'!B475="","",'Dépenses sur frais réels'!B475)</f>
        <v/>
      </c>
      <c r="C475" s="347" t="str">
        <f>IF('Dépenses sur frais réels'!C475="","",'Dépenses sur frais réels'!C475)</f>
        <v/>
      </c>
      <c r="D475" s="347" t="str">
        <f>IF('Dépenses sur frais réels'!D475="","",'Dépenses sur frais réels'!D475)</f>
        <v/>
      </c>
      <c r="E475" s="347" t="str">
        <f>IF('Dépenses sur frais réels'!E475="","",'Dépenses sur frais réels'!E475)</f>
        <v/>
      </c>
      <c r="F475" s="347" t="str">
        <f>IF('Dépenses sur frais réels'!F475="","",'Dépenses sur frais réels'!F475)</f>
        <v/>
      </c>
      <c r="G475" s="348" t="str">
        <f>IF('Dépenses sur frais réels'!G475="","",'Dépenses sur frais réels'!G475)</f>
        <v/>
      </c>
      <c r="H475" s="348" t="str">
        <f>IF('Dépenses sur frais réels'!H475="","",'Dépenses sur frais réels'!H475)</f>
        <v/>
      </c>
      <c r="I475" s="349" t="str">
        <f>IF('Dépenses sur frais réels'!I475="","",'Dépenses sur frais réels'!I475)</f>
        <v/>
      </c>
      <c r="J475" s="290"/>
      <c r="K475" s="292" t="str">
        <f t="shared" si="28"/>
        <v/>
      </c>
      <c r="L475" s="292" t="str">
        <f t="shared" si="29"/>
        <v/>
      </c>
      <c r="M475" s="28"/>
      <c r="N475" s="139"/>
      <c r="O475" s="141"/>
      <c r="P475" s="356" t="str">
        <f>IF(F475="", "", IF(E475="Billets de train", "", IF(E475="", "", VLOOKUP(F475,Listes!$G$37:$H$39, 2, FALSE))))</f>
        <v/>
      </c>
      <c r="Q475" s="152" t="str">
        <f t="shared" si="30"/>
        <v/>
      </c>
      <c r="R475" s="338" t="str">
        <f>IF(AND(OR(J475="KO",M475&lt;&gt;""),OR(J475="",K475="",L475="")),Listes!$A$74,IF(AND(M475="",J475&lt;&gt;""),Listes!$A$75,IF(AND(I475&lt;M475,O475=""),Listes!$A$76,IF(AND(L475&lt;K475,O475=""),Listes!$A$77,IF(AND(M475&lt;I475,N475=""),Listes!$A$78,IF(AND(S475="",OR(J475&lt;&gt;"",K475&lt;&gt;"",L475&lt;&gt;"")),Listes!$A$79,""))))))</f>
        <v/>
      </c>
      <c r="S475" s="44"/>
      <c r="T475" s="9">
        <f t="shared" si="31"/>
        <v>0</v>
      </c>
    </row>
    <row r="476" spans="1:20" ht="20.100000000000001" customHeight="1" x14ac:dyDescent="0.25">
      <c r="A476" s="133">
        <v>470</v>
      </c>
      <c r="B476" s="347" t="str">
        <f>IF('Dépenses sur frais réels'!B476="","",'Dépenses sur frais réels'!B476)</f>
        <v/>
      </c>
      <c r="C476" s="347" t="str">
        <f>IF('Dépenses sur frais réels'!C476="","",'Dépenses sur frais réels'!C476)</f>
        <v/>
      </c>
      <c r="D476" s="347" t="str">
        <f>IF('Dépenses sur frais réels'!D476="","",'Dépenses sur frais réels'!D476)</f>
        <v/>
      </c>
      <c r="E476" s="347" t="str">
        <f>IF('Dépenses sur frais réels'!E476="","",'Dépenses sur frais réels'!E476)</f>
        <v/>
      </c>
      <c r="F476" s="347" t="str">
        <f>IF('Dépenses sur frais réels'!F476="","",'Dépenses sur frais réels'!F476)</f>
        <v/>
      </c>
      <c r="G476" s="348" t="str">
        <f>IF('Dépenses sur frais réels'!G476="","",'Dépenses sur frais réels'!G476)</f>
        <v/>
      </c>
      <c r="H476" s="348" t="str">
        <f>IF('Dépenses sur frais réels'!H476="","",'Dépenses sur frais réels'!H476)</f>
        <v/>
      </c>
      <c r="I476" s="349" t="str">
        <f>IF('Dépenses sur frais réels'!I476="","",'Dépenses sur frais réels'!I476)</f>
        <v/>
      </c>
      <c r="J476" s="290"/>
      <c r="K476" s="292" t="str">
        <f t="shared" si="28"/>
        <v/>
      </c>
      <c r="L476" s="292" t="str">
        <f t="shared" si="29"/>
        <v/>
      </c>
      <c r="M476" s="28"/>
      <c r="N476" s="139"/>
      <c r="O476" s="141"/>
      <c r="P476" s="356" t="str">
        <f>IF(F476="", "", IF(E476="Billets de train", "", IF(E476="", "", VLOOKUP(F476,Listes!$G$37:$H$39, 2, FALSE))))</f>
        <v/>
      </c>
      <c r="Q476" s="152" t="str">
        <f t="shared" si="30"/>
        <v/>
      </c>
      <c r="R476" s="338" t="str">
        <f>IF(AND(OR(J476="KO",M476&lt;&gt;""),OR(J476="",K476="",L476="")),Listes!$A$74,IF(AND(M476="",J476&lt;&gt;""),Listes!$A$75,IF(AND(I476&lt;M476,O476=""),Listes!$A$76,IF(AND(L476&lt;K476,O476=""),Listes!$A$77,IF(AND(M476&lt;I476,N476=""),Listes!$A$78,IF(AND(S476="",OR(J476&lt;&gt;"",K476&lt;&gt;"",L476&lt;&gt;"")),Listes!$A$79,""))))))</f>
        <v/>
      </c>
      <c r="S476" s="44"/>
      <c r="T476" s="9">
        <f t="shared" si="31"/>
        <v>0</v>
      </c>
    </row>
    <row r="477" spans="1:20" ht="20.100000000000001" customHeight="1" x14ac:dyDescent="0.25">
      <c r="A477" s="133">
        <v>471</v>
      </c>
      <c r="B477" s="347" t="str">
        <f>IF('Dépenses sur frais réels'!B477="","",'Dépenses sur frais réels'!B477)</f>
        <v/>
      </c>
      <c r="C477" s="347" t="str">
        <f>IF('Dépenses sur frais réels'!C477="","",'Dépenses sur frais réels'!C477)</f>
        <v/>
      </c>
      <c r="D477" s="347" t="str">
        <f>IF('Dépenses sur frais réels'!D477="","",'Dépenses sur frais réels'!D477)</f>
        <v/>
      </c>
      <c r="E477" s="347" t="str">
        <f>IF('Dépenses sur frais réels'!E477="","",'Dépenses sur frais réels'!E477)</f>
        <v/>
      </c>
      <c r="F477" s="347" t="str">
        <f>IF('Dépenses sur frais réels'!F477="","",'Dépenses sur frais réels'!F477)</f>
        <v/>
      </c>
      <c r="G477" s="348" t="str">
        <f>IF('Dépenses sur frais réels'!G477="","",'Dépenses sur frais réels'!G477)</f>
        <v/>
      </c>
      <c r="H477" s="348" t="str">
        <f>IF('Dépenses sur frais réels'!H477="","",'Dépenses sur frais réels'!H477)</f>
        <v/>
      </c>
      <c r="I477" s="349" t="str">
        <f>IF('Dépenses sur frais réels'!I477="","",'Dépenses sur frais réels'!I477)</f>
        <v/>
      </c>
      <c r="J477" s="290"/>
      <c r="K477" s="292" t="str">
        <f t="shared" si="28"/>
        <v/>
      </c>
      <c r="L477" s="292" t="str">
        <f t="shared" si="29"/>
        <v/>
      </c>
      <c r="M477" s="28"/>
      <c r="N477" s="139"/>
      <c r="O477" s="141"/>
      <c r="P477" s="356" t="str">
        <f>IF(F477="", "", IF(E477="Billets de train", "", IF(E477="", "", VLOOKUP(F477,Listes!$G$37:$H$39, 2, FALSE))))</f>
        <v/>
      </c>
      <c r="Q477" s="152" t="str">
        <f t="shared" si="30"/>
        <v/>
      </c>
      <c r="R477" s="338" t="str">
        <f>IF(AND(OR(J477="KO",M477&lt;&gt;""),OR(J477="",K477="",L477="")),Listes!$A$74,IF(AND(M477="",J477&lt;&gt;""),Listes!$A$75,IF(AND(I477&lt;M477,O477=""),Listes!$A$76,IF(AND(L477&lt;K477,O477=""),Listes!$A$77,IF(AND(M477&lt;I477,N477=""),Listes!$A$78,IF(AND(S477="",OR(J477&lt;&gt;"",K477&lt;&gt;"",L477&lt;&gt;"")),Listes!$A$79,""))))))</f>
        <v/>
      </c>
      <c r="S477" s="44"/>
      <c r="T477" s="9">
        <f t="shared" si="31"/>
        <v>0</v>
      </c>
    </row>
    <row r="478" spans="1:20" ht="20.100000000000001" customHeight="1" x14ac:dyDescent="0.25">
      <c r="A478" s="133">
        <v>472</v>
      </c>
      <c r="B478" s="347" t="str">
        <f>IF('Dépenses sur frais réels'!B478="","",'Dépenses sur frais réels'!B478)</f>
        <v/>
      </c>
      <c r="C478" s="347" t="str">
        <f>IF('Dépenses sur frais réels'!C478="","",'Dépenses sur frais réels'!C478)</f>
        <v/>
      </c>
      <c r="D478" s="347" t="str">
        <f>IF('Dépenses sur frais réels'!D478="","",'Dépenses sur frais réels'!D478)</f>
        <v/>
      </c>
      <c r="E478" s="347" t="str">
        <f>IF('Dépenses sur frais réels'!E478="","",'Dépenses sur frais réels'!E478)</f>
        <v/>
      </c>
      <c r="F478" s="347" t="str">
        <f>IF('Dépenses sur frais réels'!F478="","",'Dépenses sur frais réels'!F478)</f>
        <v/>
      </c>
      <c r="G478" s="348" t="str">
        <f>IF('Dépenses sur frais réels'!G478="","",'Dépenses sur frais réels'!G478)</f>
        <v/>
      </c>
      <c r="H478" s="348" t="str">
        <f>IF('Dépenses sur frais réels'!H478="","",'Dépenses sur frais réels'!H478)</f>
        <v/>
      </c>
      <c r="I478" s="349" t="str">
        <f>IF('Dépenses sur frais réels'!I478="","",'Dépenses sur frais réels'!I478)</f>
        <v/>
      </c>
      <c r="J478" s="290"/>
      <c r="K478" s="292" t="str">
        <f t="shared" si="28"/>
        <v/>
      </c>
      <c r="L478" s="292" t="str">
        <f t="shared" si="29"/>
        <v/>
      </c>
      <c r="M478" s="28"/>
      <c r="N478" s="139"/>
      <c r="O478" s="141"/>
      <c r="P478" s="356" t="str">
        <f>IF(F478="", "", IF(E478="Billets de train", "", IF(E478="", "", VLOOKUP(F478,Listes!$G$37:$H$39, 2, FALSE))))</f>
        <v/>
      </c>
      <c r="Q478" s="152" t="str">
        <f t="shared" si="30"/>
        <v/>
      </c>
      <c r="R478" s="338" t="str">
        <f>IF(AND(OR(J478="KO",M478&lt;&gt;""),OR(J478="",K478="",L478="")),Listes!$A$74,IF(AND(M478="",J478&lt;&gt;""),Listes!$A$75,IF(AND(I478&lt;M478,O478=""),Listes!$A$76,IF(AND(L478&lt;K478,O478=""),Listes!$A$77,IF(AND(M478&lt;I478,N478=""),Listes!$A$78,IF(AND(S478="",OR(J478&lt;&gt;"",K478&lt;&gt;"",L478&lt;&gt;"")),Listes!$A$79,""))))))</f>
        <v/>
      </c>
      <c r="S478" s="44"/>
      <c r="T478" s="9">
        <f t="shared" si="31"/>
        <v>0</v>
      </c>
    </row>
    <row r="479" spans="1:20" ht="20.100000000000001" customHeight="1" x14ac:dyDescent="0.25">
      <c r="A479" s="133">
        <v>473</v>
      </c>
      <c r="B479" s="347" t="str">
        <f>IF('Dépenses sur frais réels'!B479="","",'Dépenses sur frais réels'!B479)</f>
        <v/>
      </c>
      <c r="C479" s="347" t="str">
        <f>IF('Dépenses sur frais réels'!C479="","",'Dépenses sur frais réels'!C479)</f>
        <v/>
      </c>
      <c r="D479" s="347" t="str">
        <f>IF('Dépenses sur frais réels'!D479="","",'Dépenses sur frais réels'!D479)</f>
        <v/>
      </c>
      <c r="E479" s="347" t="str">
        <f>IF('Dépenses sur frais réels'!E479="","",'Dépenses sur frais réels'!E479)</f>
        <v/>
      </c>
      <c r="F479" s="347" t="str">
        <f>IF('Dépenses sur frais réels'!F479="","",'Dépenses sur frais réels'!F479)</f>
        <v/>
      </c>
      <c r="G479" s="348" t="str">
        <f>IF('Dépenses sur frais réels'!G479="","",'Dépenses sur frais réels'!G479)</f>
        <v/>
      </c>
      <c r="H479" s="348" t="str">
        <f>IF('Dépenses sur frais réels'!H479="","",'Dépenses sur frais réels'!H479)</f>
        <v/>
      </c>
      <c r="I479" s="349" t="str">
        <f>IF('Dépenses sur frais réels'!I479="","",'Dépenses sur frais réels'!I479)</f>
        <v/>
      </c>
      <c r="J479" s="290"/>
      <c r="K479" s="292" t="str">
        <f t="shared" si="28"/>
        <v/>
      </c>
      <c r="L479" s="292" t="str">
        <f t="shared" si="29"/>
        <v/>
      </c>
      <c r="M479" s="28"/>
      <c r="N479" s="139"/>
      <c r="O479" s="141"/>
      <c r="P479" s="356" t="str">
        <f>IF(F479="", "", IF(E479="Billets de train", "", IF(E479="", "", VLOOKUP(F479,Listes!$G$37:$H$39, 2, FALSE))))</f>
        <v/>
      </c>
      <c r="Q479" s="152" t="str">
        <f t="shared" si="30"/>
        <v/>
      </c>
      <c r="R479" s="338" t="str">
        <f>IF(AND(OR(J479="KO",M479&lt;&gt;""),OR(J479="",K479="",L479="")),Listes!$A$74,IF(AND(M479="",J479&lt;&gt;""),Listes!$A$75,IF(AND(I479&lt;M479,O479=""),Listes!$A$76,IF(AND(L479&lt;K479,O479=""),Listes!$A$77,IF(AND(M479&lt;I479,N479=""),Listes!$A$78,IF(AND(S479="",OR(J479&lt;&gt;"",K479&lt;&gt;"",L479&lt;&gt;"")),Listes!$A$79,""))))))</f>
        <v/>
      </c>
      <c r="S479" s="44"/>
      <c r="T479" s="9">
        <f t="shared" si="31"/>
        <v>0</v>
      </c>
    </row>
    <row r="480" spans="1:20" ht="20.100000000000001" customHeight="1" x14ac:dyDescent="0.25">
      <c r="A480" s="133">
        <v>474</v>
      </c>
      <c r="B480" s="347" t="str">
        <f>IF('Dépenses sur frais réels'!B480="","",'Dépenses sur frais réels'!B480)</f>
        <v/>
      </c>
      <c r="C480" s="347" t="str">
        <f>IF('Dépenses sur frais réels'!C480="","",'Dépenses sur frais réels'!C480)</f>
        <v/>
      </c>
      <c r="D480" s="347" t="str">
        <f>IF('Dépenses sur frais réels'!D480="","",'Dépenses sur frais réels'!D480)</f>
        <v/>
      </c>
      <c r="E480" s="347" t="str">
        <f>IF('Dépenses sur frais réels'!E480="","",'Dépenses sur frais réels'!E480)</f>
        <v/>
      </c>
      <c r="F480" s="347" t="str">
        <f>IF('Dépenses sur frais réels'!F480="","",'Dépenses sur frais réels'!F480)</f>
        <v/>
      </c>
      <c r="G480" s="348" t="str">
        <f>IF('Dépenses sur frais réels'!G480="","",'Dépenses sur frais réels'!G480)</f>
        <v/>
      </c>
      <c r="H480" s="348" t="str">
        <f>IF('Dépenses sur frais réels'!H480="","",'Dépenses sur frais réels'!H480)</f>
        <v/>
      </c>
      <c r="I480" s="349" t="str">
        <f>IF('Dépenses sur frais réels'!I480="","",'Dépenses sur frais réels'!I480)</f>
        <v/>
      </c>
      <c r="J480" s="290"/>
      <c r="K480" s="292" t="str">
        <f t="shared" si="28"/>
        <v/>
      </c>
      <c r="L480" s="292" t="str">
        <f t="shared" si="29"/>
        <v/>
      </c>
      <c r="M480" s="28"/>
      <c r="N480" s="139"/>
      <c r="O480" s="141"/>
      <c r="P480" s="356" t="str">
        <f>IF(F480="", "", IF(E480="Billets de train", "", IF(E480="", "", VLOOKUP(F480,Listes!$G$37:$H$39, 2, FALSE))))</f>
        <v/>
      </c>
      <c r="Q480" s="152" t="str">
        <f t="shared" si="30"/>
        <v/>
      </c>
      <c r="R480" s="338" t="str">
        <f>IF(AND(OR(J480="KO",M480&lt;&gt;""),OR(J480="",K480="",L480="")),Listes!$A$74,IF(AND(M480="",J480&lt;&gt;""),Listes!$A$75,IF(AND(I480&lt;M480,O480=""),Listes!$A$76,IF(AND(L480&lt;K480,O480=""),Listes!$A$77,IF(AND(M480&lt;I480,N480=""),Listes!$A$78,IF(AND(S480="",OR(J480&lt;&gt;"",K480&lt;&gt;"",L480&lt;&gt;"")),Listes!$A$79,""))))))</f>
        <v/>
      </c>
      <c r="S480" s="44"/>
      <c r="T480" s="9">
        <f t="shared" si="31"/>
        <v>0</v>
      </c>
    </row>
    <row r="481" spans="1:20" ht="20.100000000000001" customHeight="1" x14ac:dyDescent="0.25">
      <c r="A481" s="133">
        <v>475</v>
      </c>
      <c r="B481" s="347" t="str">
        <f>IF('Dépenses sur frais réels'!B481="","",'Dépenses sur frais réels'!B481)</f>
        <v/>
      </c>
      <c r="C481" s="347" t="str">
        <f>IF('Dépenses sur frais réels'!C481="","",'Dépenses sur frais réels'!C481)</f>
        <v/>
      </c>
      <c r="D481" s="347" t="str">
        <f>IF('Dépenses sur frais réels'!D481="","",'Dépenses sur frais réels'!D481)</f>
        <v/>
      </c>
      <c r="E481" s="347" t="str">
        <f>IF('Dépenses sur frais réels'!E481="","",'Dépenses sur frais réels'!E481)</f>
        <v/>
      </c>
      <c r="F481" s="347" t="str">
        <f>IF('Dépenses sur frais réels'!F481="","",'Dépenses sur frais réels'!F481)</f>
        <v/>
      </c>
      <c r="G481" s="348" t="str">
        <f>IF('Dépenses sur frais réels'!G481="","",'Dépenses sur frais réels'!G481)</f>
        <v/>
      </c>
      <c r="H481" s="348" t="str">
        <f>IF('Dépenses sur frais réels'!H481="","",'Dépenses sur frais réels'!H481)</f>
        <v/>
      </c>
      <c r="I481" s="349" t="str">
        <f>IF('Dépenses sur frais réels'!I481="","",'Dépenses sur frais réels'!I481)</f>
        <v/>
      </c>
      <c r="J481" s="290"/>
      <c r="K481" s="292" t="str">
        <f t="shared" si="28"/>
        <v/>
      </c>
      <c r="L481" s="292" t="str">
        <f t="shared" si="29"/>
        <v/>
      </c>
      <c r="M481" s="28"/>
      <c r="N481" s="139"/>
      <c r="O481" s="141"/>
      <c r="P481" s="356" t="str">
        <f>IF(F481="", "", IF(E481="Billets de train", "", IF(E481="", "", VLOOKUP(F481,Listes!$G$37:$H$39, 2, FALSE))))</f>
        <v/>
      </c>
      <c r="Q481" s="152" t="str">
        <f t="shared" si="30"/>
        <v/>
      </c>
      <c r="R481" s="338" t="str">
        <f>IF(AND(OR(J481="KO",M481&lt;&gt;""),OR(J481="",K481="",L481="")),Listes!$A$74,IF(AND(M481="",J481&lt;&gt;""),Listes!$A$75,IF(AND(I481&lt;M481,O481=""),Listes!$A$76,IF(AND(L481&lt;K481,O481=""),Listes!$A$77,IF(AND(M481&lt;I481,N481=""),Listes!$A$78,IF(AND(S481="",OR(J481&lt;&gt;"",K481&lt;&gt;"",L481&lt;&gt;"")),Listes!$A$79,""))))))</f>
        <v/>
      </c>
      <c r="S481" s="44"/>
      <c r="T481" s="9">
        <f t="shared" si="31"/>
        <v>0</v>
      </c>
    </row>
    <row r="482" spans="1:20" ht="20.100000000000001" customHeight="1" x14ac:dyDescent="0.25">
      <c r="A482" s="133">
        <v>476</v>
      </c>
      <c r="B482" s="347" t="str">
        <f>IF('Dépenses sur frais réels'!B482="","",'Dépenses sur frais réels'!B482)</f>
        <v/>
      </c>
      <c r="C482" s="347" t="str">
        <f>IF('Dépenses sur frais réels'!C482="","",'Dépenses sur frais réels'!C482)</f>
        <v/>
      </c>
      <c r="D482" s="347" t="str">
        <f>IF('Dépenses sur frais réels'!D482="","",'Dépenses sur frais réels'!D482)</f>
        <v/>
      </c>
      <c r="E482" s="347" t="str">
        <f>IF('Dépenses sur frais réels'!E482="","",'Dépenses sur frais réels'!E482)</f>
        <v/>
      </c>
      <c r="F482" s="347" t="str">
        <f>IF('Dépenses sur frais réels'!F482="","",'Dépenses sur frais réels'!F482)</f>
        <v/>
      </c>
      <c r="G482" s="348" t="str">
        <f>IF('Dépenses sur frais réels'!G482="","",'Dépenses sur frais réels'!G482)</f>
        <v/>
      </c>
      <c r="H482" s="348" t="str">
        <f>IF('Dépenses sur frais réels'!H482="","",'Dépenses sur frais réels'!H482)</f>
        <v/>
      </c>
      <c r="I482" s="349" t="str">
        <f>IF('Dépenses sur frais réels'!I482="","",'Dépenses sur frais réels'!I482)</f>
        <v/>
      </c>
      <c r="J482" s="290"/>
      <c r="K482" s="292" t="str">
        <f t="shared" si="28"/>
        <v/>
      </c>
      <c r="L482" s="292" t="str">
        <f t="shared" si="29"/>
        <v/>
      </c>
      <c r="M482" s="28"/>
      <c r="N482" s="139"/>
      <c r="O482" s="141"/>
      <c r="P482" s="356" t="str">
        <f>IF(F482="", "", IF(E482="Billets de train", "", IF(E482="", "", VLOOKUP(F482,Listes!$G$37:$H$39, 2, FALSE))))</f>
        <v/>
      </c>
      <c r="Q482" s="152" t="str">
        <f t="shared" si="30"/>
        <v/>
      </c>
      <c r="R482" s="338" t="str">
        <f>IF(AND(OR(J482="KO",M482&lt;&gt;""),OR(J482="",K482="",L482="")),Listes!$A$74,IF(AND(M482="",J482&lt;&gt;""),Listes!$A$75,IF(AND(I482&lt;M482,O482=""),Listes!$A$76,IF(AND(L482&lt;K482,O482=""),Listes!$A$77,IF(AND(M482&lt;I482,N482=""),Listes!$A$78,IF(AND(S482="",OR(J482&lt;&gt;"",K482&lt;&gt;"",L482&lt;&gt;"")),Listes!$A$79,""))))))</f>
        <v/>
      </c>
      <c r="S482" s="44"/>
      <c r="T482" s="9">
        <f t="shared" si="31"/>
        <v>0</v>
      </c>
    </row>
    <row r="483" spans="1:20" ht="20.100000000000001" customHeight="1" x14ac:dyDescent="0.25">
      <c r="A483" s="133">
        <v>477</v>
      </c>
      <c r="B483" s="347" t="str">
        <f>IF('Dépenses sur frais réels'!B483="","",'Dépenses sur frais réels'!B483)</f>
        <v/>
      </c>
      <c r="C483" s="347" t="str">
        <f>IF('Dépenses sur frais réels'!C483="","",'Dépenses sur frais réels'!C483)</f>
        <v/>
      </c>
      <c r="D483" s="347" t="str">
        <f>IF('Dépenses sur frais réels'!D483="","",'Dépenses sur frais réels'!D483)</f>
        <v/>
      </c>
      <c r="E483" s="347" t="str">
        <f>IF('Dépenses sur frais réels'!E483="","",'Dépenses sur frais réels'!E483)</f>
        <v/>
      </c>
      <c r="F483" s="347" t="str">
        <f>IF('Dépenses sur frais réels'!F483="","",'Dépenses sur frais réels'!F483)</f>
        <v/>
      </c>
      <c r="G483" s="348" t="str">
        <f>IF('Dépenses sur frais réels'!G483="","",'Dépenses sur frais réels'!G483)</f>
        <v/>
      </c>
      <c r="H483" s="348" t="str">
        <f>IF('Dépenses sur frais réels'!H483="","",'Dépenses sur frais réels'!H483)</f>
        <v/>
      </c>
      <c r="I483" s="349" t="str">
        <f>IF('Dépenses sur frais réels'!I483="","",'Dépenses sur frais réels'!I483)</f>
        <v/>
      </c>
      <c r="J483" s="290"/>
      <c r="K483" s="292" t="str">
        <f t="shared" si="28"/>
        <v/>
      </c>
      <c r="L483" s="292" t="str">
        <f t="shared" si="29"/>
        <v/>
      </c>
      <c r="M483" s="28"/>
      <c r="N483" s="139"/>
      <c r="O483" s="141"/>
      <c r="P483" s="356" t="str">
        <f>IF(F483="", "", IF(E483="Billets de train", "", IF(E483="", "", VLOOKUP(F483,Listes!$G$37:$H$39, 2, FALSE))))</f>
        <v/>
      </c>
      <c r="Q483" s="152" t="str">
        <f t="shared" si="30"/>
        <v/>
      </c>
      <c r="R483" s="338" t="str">
        <f>IF(AND(OR(J483="KO",M483&lt;&gt;""),OR(J483="",K483="",L483="")),Listes!$A$74,IF(AND(M483="",J483&lt;&gt;""),Listes!$A$75,IF(AND(I483&lt;M483,O483=""),Listes!$A$76,IF(AND(L483&lt;K483,O483=""),Listes!$A$77,IF(AND(M483&lt;I483,N483=""),Listes!$A$78,IF(AND(S483="",OR(J483&lt;&gt;"",K483&lt;&gt;"",L483&lt;&gt;"")),Listes!$A$79,""))))))</f>
        <v/>
      </c>
      <c r="S483" s="44"/>
      <c r="T483" s="9">
        <f t="shared" si="31"/>
        <v>0</v>
      </c>
    </row>
    <row r="484" spans="1:20" ht="20.100000000000001" customHeight="1" x14ac:dyDescent="0.25">
      <c r="A484" s="133">
        <v>478</v>
      </c>
      <c r="B484" s="347" t="str">
        <f>IF('Dépenses sur frais réels'!B484="","",'Dépenses sur frais réels'!B484)</f>
        <v/>
      </c>
      <c r="C484" s="347" t="str">
        <f>IF('Dépenses sur frais réels'!C484="","",'Dépenses sur frais réels'!C484)</f>
        <v/>
      </c>
      <c r="D484" s="347" t="str">
        <f>IF('Dépenses sur frais réels'!D484="","",'Dépenses sur frais réels'!D484)</f>
        <v/>
      </c>
      <c r="E484" s="347" t="str">
        <f>IF('Dépenses sur frais réels'!E484="","",'Dépenses sur frais réels'!E484)</f>
        <v/>
      </c>
      <c r="F484" s="347" t="str">
        <f>IF('Dépenses sur frais réels'!F484="","",'Dépenses sur frais réels'!F484)</f>
        <v/>
      </c>
      <c r="G484" s="348" t="str">
        <f>IF('Dépenses sur frais réels'!G484="","",'Dépenses sur frais réels'!G484)</f>
        <v/>
      </c>
      <c r="H484" s="348" t="str">
        <f>IF('Dépenses sur frais réels'!H484="","",'Dépenses sur frais réels'!H484)</f>
        <v/>
      </c>
      <c r="I484" s="349" t="str">
        <f>IF('Dépenses sur frais réels'!I484="","",'Dépenses sur frais réels'!I484)</f>
        <v/>
      </c>
      <c r="J484" s="290"/>
      <c r="K484" s="292" t="str">
        <f t="shared" si="28"/>
        <v/>
      </c>
      <c r="L484" s="292" t="str">
        <f t="shared" si="29"/>
        <v/>
      </c>
      <c r="M484" s="28"/>
      <c r="N484" s="139"/>
      <c r="O484" s="141"/>
      <c r="P484" s="356" t="str">
        <f>IF(F484="", "", IF(E484="Billets de train", "", IF(E484="", "", VLOOKUP(F484,Listes!$G$37:$H$39, 2, FALSE))))</f>
        <v/>
      </c>
      <c r="Q484" s="152" t="str">
        <f t="shared" si="30"/>
        <v/>
      </c>
      <c r="R484" s="338" t="str">
        <f>IF(AND(OR(J484="KO",M484&lt;&gt;""),OR(J484="",K484="",L484="")),Listes!$A$74,IF(AND(M484="",J484&lt;&gt;""),Listes!$A$75,IF(AND(I484&lt;M484,O484=""),Listes!$A$76,IF(AND(L484&lt;K484,O484=""),Listes!$A$77,IF(AND(M484&lt;I484,N484=""),Listes!$A$78,IF(AND(S484="",OR(J484&lt;&gt;"",K484&lt;&gt;"",L484&lt;&gt;"")),Listes!$A$79,""))))))</f>
        <v/>
      </c>
      <c r="S484" s="44"/>
      <c r="T484" s="9">
        <f t="shared" si="31"/>
        <v>0</v>
      </c>
    </row>
    <row r="485" spans="1:20" ht="20.100000000000001" customHeight="1" x14ac:dyDescent="0.25">
      <c r="A485" s="133">
        <v>479</v>
      </c>
      <c r="B485" s="347" t="str">
        <f>IF('Dépenses sur frais réels'!B485="","",'Dépenses sur frais réels'!B485)</f>
        <v/>
      </c>
      <c r="C485" s="347" t="str">
        <f>IF('Dépenses sur frais réels'!C485="","",'Dépenses sur frais réels'!C485)</f>
        <v/>
      </c>
      <c r="D485" s="347" t="str">
        <f>IF('Dépenses sur frais réels'!D485="","",'Dépenses sur frais réels'!D485)</f>
        <v/>
      </c>
      <c r="E485" s="347" t="str">
        <f>IF('Dépenses sur frais réels'!E485="","",'Dépenses sur frais réels'!E485)</f>
        <v/>
      </c>
      <c r="F485" s="347" t="str">
        <f>IF('Dépenses sur frais réels'!F485="","",'Dépenses sur frais réels'!F485)</f>
        <v/>
      </c>
      <c r="G485" s="348" t="str">
        <f>IF('Dépenses sur frais réels'!G485="","",'Dépenses sur frais réels'!G485)</f>
        <v/>
      </c>
      <c r="H485" s="348" t="str">
        <f>IF('Dépenses sur frais réels'!H485="","",'Dépenses sur frais réels'!H485)</f>
        <v/>
      </c>
      <c r="I485" s="349" t="str">
        <f>IF('Dépenses sur frais réels'!I485="","",'Dépenses sur frais réels'!I485)</f>
        <v/>
      </c>
      <c r="J485" s="290"/>
      <c r="K485" s="292" t="str">
        <f t="shared" si="28"/>
        <v/>
      </c>
      <c r="L485" s="292" t="str">
        <f t="shared" si="29"/>
        <v/>
      </c>
      <c r="M485" s="28"/>
      <c r="N485" s="139"/>
      <c r="O485" s="141"/>
      <c r="P485" s="356" t="str">
        <f>IF(F485="", "", IF(E485="Billets de train", "", IF(E485="", "", VLOOKUP(F485,Listes!$G$37:$H$39, 2, FALSE))))</f>
        <v/>
      </c>
      <c r="Q485" s="152" t="str">
        <f t="shared" si="30"/>
        <v/>
      </c>
      <c r="R485" s="338" t="str">
        <f>IF(AND(OR(J485="KO",M485&lt;&gt;""),OR(J485="",K485="",L485="")),Listes!$A$74,IF(AND(M485="",J485&lt;&gt;""),Listes!$A$75,IF(AND(I485&lt;M485,O485=""),Listes!$A$76,IF(AND(L485&lt;K485,O485=""),Listes!$A$77,IF(AND(M485&lt;I485,N485=""),Listes!$A$78,IF(AND(S485="",OR(J485&lt;&gt;"",K485&lt;&gt;"",L485&lt;&gt;"")),Listes!$A$79,""))))))</f>
        <v/>
      </c>
      <c r="S485" s="44"/>
      <c r="T485" s="9">
        <f t="shared" si="31"/>
        <v>0</v>
      </c>
    </row>
    <row r="486" spans="1:20" ht="20.100000000000001" customHeight="1" x14ac:dyDescent="0.25">
      <c r="A486" s="133">
        <v>480</v>
      </c>
      <c r="B486" s="347" t="str">
        <f>IF('Dépenses sur frais réels'!B486="","",'Dépenses sur frais réels'!B486)</f>
        <v/>
      </c>
      <c r="C486" s="347" t="str">
        <f>IF('Dépenses sur frais réels'!C486="","",'Dépenses sur frais réels'!C486)</f>
        <v/>
      </c>
      <c r="D486" s="347" t="str">
        <f>IF('Dépenses sur frais réels'!D486="","",'Dépenses sur frais réels'!D486)</f>
        <v/>
      </c>
      <c r="E486" s="347" t="str">
        <f>IF('Dépenses sur frais réels'!E486="","",'Dépenses sur frais réels'!E486)</f>
        <v/>
      </c>
      <c r="F486" s="347" t="str">
        <f>IF('Dépenses sur frais réels'!F486="","",'Dépenses sur frais réels'!F486)</f>
        <v/>
      </c>
      <c r="G486" s="348" t="str">
        <f>IF('Dépenses sur frais réels'!G486="","",'Dépenses sur frais réels'!G486)</f>
        <v/>
      </c>
      <c r="H486" s="348" t="str">
        <f>IF('Dépenses sur frais réels'!H486="","",'Dépenses sur frais réels'!H486)</f>
        <v/>
      </c>
      <c r="I486" s="349" t="str">
        <f>IF('Dépenses sur frais réels'!I486="","",'Dépenses sur frais réels'!I486)</f>
        <v/>
      </c>
      <c r="J486" s="290"/>
      <c r="K486" s="292" t="str">
        <f t="shared" si="28"/>
        <v/>
      </c>
      <c r="L486" s="292" t="str">
        <f t="shared" si="29"/>
        <v/>
      </c>
      <c r="M486" s="28"/>
      <c r="N486" s="139"/>
      <c r="O486" s="141"/>
      <c r="P486" s="356" t="str">
        <f>IF(F486="", "", IF(E486="Billets de train", "", IF(E486="", "", VLOOKUP(F486,Listes!$G$37:$H$39, 2, FALSE))))</f>
        <v/>
      </c>
      <c r="Q486" s="152" t="str">
        <f t="shared" si="30"/>
        <v/>
      </c>
      <c r="R486" s="338" t="str">
        <f>IF(AND(OR(J486="KO",M486&lt;&gt;""),OR(J486="",K486="",L486="")),Listes!$A$74,IF(AND(M486="",J486&lt;&gt;""),Listes!$A$75,IF(AND(I486&lt;M486,O486=""),Listes!$A$76,IF(AND(L486&lt;K486,O486=""),Listes!$A$77,IF(AND(M486&lt;I486,N486=""),Listes!$A$78,IF(AND(S486="",OR(J486&lt;&gt;"",K486&lt;&gt;"",L486&lt;&gt;"")),Listes!$A$79,""))))))</f>
        <v/>
      </c>
      <c r="S486" s="44"/>
      <c r="T486" s="9">
        <f t="shared" si="31"/>
        <v>0</v>
      </c>
    </row>
    <row r="487" spans="1:20" ht="20.100000000000001" customHeight="1" x14ac:dyDescent="0.25">
      <c r="A487" s="133">
        <v>481</v>
      </c>
      <c r="B487" s="347" t="str">
        <f>IF('Dépenses sur frais réels'!B487="","",'Dépenses sur frais réels'!B487)</f>
        <v/>
      </c>
      <c r="C487" s="347" t="str">
        <f>IF('Dépenses sur frais réels'!C487="","",'Dépenses sur frais réels'!C487)</f>
        <v/>
      </c>
      <c r="D487" s="347" t="str">
        <f>IF('Dépenses sur frais réels'!D487="","",'Dépenses sur frais réels'!D487)</f>
        <v/>
      </c>
      <c r="E487" s="347" t="str">
        <f>IF('Dépenses sur frais réels'!E487="","",'Dépenses sur frais réels'!E487)</f>
        <v/>
      </c>
      <c r="F487" s="347" t="str">
        <f>IF('Dépenses sur frais réels'!F487="","",'Dépenses sur frais réels'!F487)</f>
        <v/>
      </c>
      <c r="G487" s="348" t="str">
        <f>IF('Dépenses sur frais réels'!G487="","",'Dépenses sur frais réels'!G487)</f>
        <v/>
      </c>
      <c r="H487" s="348" t="str">
        <f>IF('Dépenses sur frais réels'!H487="","",'Dépenses sur frais réels'!H487)</f>
        <v/>
      </c>
      <c r="I487" s="349" t="str">
        <f>IF('Dépenses sur frais réels'!I487="","",'Dépenses sur frais réels'!I487)</f>
        <v/>
      </c>
      <c r="J487" s="290"/>
      <c r="K487" s="292" t="str">
        <f t="shared" si="28"/>
        <v/>
      </c>
      <c r="L487" s="292" t="str">
        <f t="shared" si="29"/>
        <v/>
      </c>
      <c r="M487" s="28"/>
      <c r="N487" s="139"/>
      <c r="O487" s="141"/>
      <c r="P487" s="356" t="str">
        <f>IF(F487="", "", IF(E487="Billets de train", "", IF(E487="", "", VLOOKUP(F487,Listes!$G$37:$H$39, 2, FALSE))))</f>
        <v/>
      </c>
      <c r="Q487" s="152" t="str">
        <f t="shared" si="30"/>
        <v/>
      </c>
      <c r="R487" s="338" t="str">
        <f>IF(AND(OR(J487="KO",M487&lt;&gt;""),OR(J487="",K487="",L487="")),Listes!$A$74,IF(AND(M487="",J487&lt;&gt;""),Listes!$A$75,IF(AND(I487&lt;M487,O487=""),Listes!$A$76,IF(AND(L487&lt;K487,O487=""),Listes!$A$77,IF(AND(M487&lt;I487,N487=""),Listes!$A$78,IF(AND(S487="",OR(J487&lt;&gt;"",K487&lt;&gt;"",L487&lt;&gt;"")),Listes!$A$79,""))))))</f>
        <v/>
      </c>
      <c r="S487" s="44"/>
      <c r="T487" s="9">
        <f t="shared" si="31"/>
        <v>0</v>
      </c>
    </row>
    <row r="488" spans="1:20" ht="20.100000000000001" customHeight="1" x14ac:dyDescent="0.25">
      <c r="A488" s="133">
        <v>482</v>
      </c>
      <c r="B488" s="347" t="str">
        <f>IF('Dépenses sur frais réels'!B488="","",'Dépenses sur frais réels'!B488)</f>
        <v/>
      </c>
      <c r="C488" s="347" t="str">
        <f>IF('Dépenses sur frais réels'!C488="","",'Dépenses sur frais réels'!C488)</f>
        <v/>
      </c>
      <c r="D488" s="347" t="str">
        <f>IF('Dépenses sur frais réels'!D488="","",'Dépenses sur frais réels'!D488)</f>
        <v/>
      </c>
      <c r="E488" s="347" t="str">
        <f>IF('Dépenses sur frais réels'!E488="","",'Dépenses sur frais réels'!E488)</f>
        <v/>
      </c>
      <c r="F488" s="347" t="str">
        <f>IF('Dépenses sur frais réels'!F488="","",'Dépenses sur frais réels'!F488)</f>
        <v/>
      </c>
      <c r="G488" s="348" t="str">
        <f>IF('Dépenses sur frais réels'!G488="","",'Dépenses sur frais réels'!G488)</f>
        <v/>
      </c>
      <c r="H488" s="348" t="str">
        <f>IF('Dépenses sur frais réels'!H488="","",'Dépenses sur frais réels'!H488)</f>
        <v/>
      </c>
      <c r="I488" s="349" t="str">
        <f>IF('Dépenses sur frais réels'!I488="","",'Dépenses sur frais réels'!I488)</f>
        <v/>
      </c>
      <c r="J488" s="290"/>
      <c r="K488" s="292" t="str">
        <f t="shared" si="28"/>
        <v/>
      </c>
      <c r="L488" s="292" t="str">
        <f t="shared" si="29"/>
        <v/>
      </c>
      <c r="M488" s="28"/>
      <c r="N488" s="139"/>
      <c r="O488" s="141"/>
      <c r="P488" s="356" t="str">
        <f>IF(F488="", "", IF(E488="Billets de train", "", IF(E488="", "", VLOOKUP(F488,Listes!$G$37:$H$39, 2, FALSE))))</f>
        <v/>
      </c>
      <c r="Q488" s="152" t="str">
        <f t="shared" si="30"/>
        <v/>
      </c>
      <c r="R488" s="338" t="str">
        <f>IF(AND(OR(J488="KO",M488&lt;&gt;""),OR(J488="",K488="",L488="")),Listes!$A$74,IF(AND(M488="",J488&lt;&gt;""),Listes!$A$75,IF(AND(I488&lt;M488,O488=""),Listes!$A$76,IF(AND(L488&lt;K488,O488=""),Listes!$A$77,IF(AND(M488&lt;I488,N488=""),Listes!$A$78,IF(AND(S488="",OR(J488&lt;&gt;"",K488&lt;&gt;"",L488&lt;&gt;"")),Listes!$A$79,""))))))</f>
        <v/>
      </c>
      <c r="S488" s="44"/>
      <c r="T488" s="9">
        <f t="shared" si="31"/>
        <v>0</v>
      </c>
    </row>
    <row r="489" spans="1:20" ht="20.100000000000001" customHeight="1" x14ac:dyDescent="0.25">
      <c r="A489" s="133">
        <v>483</v>
      </c>
      <c r="B489" s="347" t="str">
        <f>IF('Dépenses sur frais réels'!B489="","",'Dépenses sur frais réels'!B489)</f>
        <v/>
      </c>
      <c r="C489" s="347" t="str">
        <f>IF('Dépenses sur frais réels'!C489="","",'Dépenses sur frais réels'!C489)</f>
        <v/>
      </c>
      <c r="D489" s="347" t="str">
        <f>IF('Dépenses sur frais réels'!D489="","",'Dépenses sur frais réels'!D489)</f>
        <v/>
      </c>
      <c r="E489" s="347" t="str">
        <f>IF('Dépenses sur frais réels'!E489="","",'Dépenses sur frais réels'!E489)</f>
        <v/>
      </c>
      <c r="F489" s="347" t="str">
        <f>IF('Dépenses sur frais réels'!F489="","",'Dépenses sur frais réels'!F489)</f>
        <v/>
      </c>
      <c r="G489" s="348" t="str">
        <f>IF('Dépenses sur frais réels'!G489="","",'Dépenses sur frais réels'!G489)</f>
        <v/>
      </c>
      <c r="H489" s="348" t="str">
        <f>IF('Dépenses sur frais réels'!H489="","",'Dépenses sur frais réels'!H489)</f>
        <v/>
      </c>
      <c r="I489" s="349" t="str">
        <f>IF('Dépenses sur frais réels'!I489="","",'Dépenses sur frais réels'!I489)</f>
        <v/>
      </c>
      <c r="J489" s="290"/>
      <c r="K489" s="292" t="str">
        <f t="shared" si="28"/>
        <v/>
      </c>
      <c r="L489" s="292" t="str">
        <f t="shared" si="29"/>
        <v/>
      </c>
      <c r="M489" s="28"/>
      <c r="N489" s="139"/>
      <c r="O489" s="141"/>
      <c r="P489" s="356" t="str">
        <f>IF(F489="", "", IF(E489="Billets de train", "", IF(E489="", "", VLOOKUP(F489,Listes!$G$37:$H$39, 2, FALSE))))</f>
        <v/>
      </c>
      <c r="Q489" s="152" t="str">
        <f t="shared" si="30"/>
        <v/>
      </c>
      <c r="R489" s="338" t="str">
        <f>IF(AND(OR(J489="KO",M489&lt;&gt;""),OR(J489="",K489="",L489="")),Listes!$A$74,IF(AND(M489="",J489&lt;&gt;""),Listes!$A$75,IF(AND(I489&lt;M489,O489=""),Listes!$A$76,IF(AND(L489&lt;K489,O489=""),Listes!$A$77,IF(AND(M489&lt;I489,N489=""),Listes!$A$78,IF(AND(S489="",OR(J489&lt;&gt;"",K489&lt;&gt;"",L489&lt;&gt;"")),Listes!$A$79,""))))))</f>
        <v/>
      </c>
      <c r="S489" s="44"/>
      <c r="T489" s="9">
        <f t="shared" si="31"/>
        <v>0</v>
      </c>
    </row>
    <row r="490" spans="1:20" ht="20.100000000000001" customHeight="1" x14ac:dyDescent="0.25">
      <c r="A490" s="133">
        <v>484</v>
      </c>
      <c r="B490" s="347" t="str">
        <f>IF('Dépenses sur frais réels'!B490="","",'Dépenses sur frais réels'!B490)</f>
        <v/>
      </c>
      <c r="C490" s="347" t="str">
        <f>IF('Dépenses sur frais réels'!C490="","",'Dépenses sur frais réels'!C490)</f>
        <v/>
      </c>
      <c r="D490" s="347" t="str">
        <f>IF('Dépenses sur frais réels'!D490="","",'Dépenses sur frais réels'!D490)</f>
        <v/>
      </c>
      <c r="E490" s="347" t="str">
        <f>IF('Dépenses sur frais réels'!E490="","",'Dépenses sur frais réels'!E490)</f>
        <v/>
      </c>
      <c r="F490" s="347" t="str">
        <f>IF('Dépenses sur frais réels'!F490="","",'Dépenses sur frais réels'!F490)</f>
        <v/>
      </c>
      <c r="G490" s="348" t="str">
        <f>IF('Dépenses sur frais réels'!G490="","",'Dépenses sur frais réels'!G490)</f>
        <v/>
      </c>
      <c r="H490" s="348" t="str">
        <f>IF('Dépenses sur frais réels'!H490="","",'Dépenses sur frais réels'!H490)</f>
        <v/>
      </c>
      <c r="I490" s="349" t="str">
        <f>IF('Dépenses sur frais réels'!I490="","",'Dépenses sur frais réels'!I490)</f>
        <v/>
      </c>
      <c r="J490" s="290"/>
      <c r="K490" s="292" t="str">
        <f t="shared" si="28"/>
        <v/>
      </c>
      <c r="L490" s="292" t="str">
        <f t="shared" si="29"/>
        <v/>
      </c>
      <c r="M490" s="28"/>
      <c r="N490" s="139"/>
      <c r="O490" s="141"/>
      <c r="P490" s="356" t="str">
        <f>IF(F490="", "", IF(E490="Billets de train", "", IF(E490="", "", VLOOKUP(F490,Listes!$G$37:$H$39, 2, FALSE))))</f>
        <v/>
      </c>
      <c r="Q490" s="152" t="str">
        <f t="shared" si="30"/>
        <v/>
      </c>
      <c r="R490" s="338" t="str">
        <f>IF(AND(OR(J490="KO",M490&lt;&gt;""),OR(J490="",K490="",L490="")),Listes!$A$74,IF(AND(M490="",J490&lt;&gt;""),Listes!$A$75,IF(AND(I490&lt;M490,O490=""),Listes!$A$76,IF(AND(L490&lt;K490,O490=""),Listes!$A$77,IF(AND(M490&lt;I490,N490=""),Listes!$A$78,IF(AND(S490="",OR(J490&lt;&gt;"",K490&lt;&gt;"",L490&lt;&gt;"")),Listes!$A$79,""))))))</f>
        <v/>
      </c>
      <c r="S490" s="44"/>
      <c r="T490" s="9">
        <f t="shared" si="31"/>
        <v>0</v>
      </c>
    </row>
    <row r="491" spans="1:20" ht="20.100000000000001" customHeight="1" x14ac:dyDescent="0.25">
      <c r="A491" s="133">
        <v>485</v>
      </c>
      <c r="B491" s="347" t="str">
        <f>IF('Dépenses sur frais réels'!B491="","",'Dépenses sur frais réels'!B491)</f>
        <v/>
      </c>
      <c r="C491" s="347" t="str">
        <f>IF('Dépenses sur frais réels'!C491="","",'Dépenses sur frais réels'!C491)</f>
        <v/>
      </c>
      <c r="D491" s="347" t="str">
        <f>IF('Dépenses sur frais réels'!D491="","",'Dépenses sur frais réels'!D491)</f>
        <v/>
      </c>
      <c r="E491" s="347" t="str">
        <f>IF('Dépenses sur frais réels'!E491="","",'Dépenses sur frais réels'!E491)</f>
        <v/>
      </c>
      <c r="F491" s="347" t="str">
        <f>IF('Dépenses sur frais réels'!F491="","",'Dépenses sur frais réels'!F491)</f>
        <v/>
      </c>
      <c r="G491" s="348" t="str">
        <f>IF('Dépenses sur frais réels'!G491="","",'Dépenses sur frais réels'!G491)</f>
        <v/>
      </c>
      <c r="H491" s="348" t="str">
        <f>IF('Dépenses sur frais réels'!H491="","",'Dépenses sur frais réels'!H491)</f>
        <v/>
      </c>
      <c r="I491" s="349" t="str">
        <f>IF('Dépenses sur frais réels'!I491="","",'Dépenses sur frais réels'!I491)</f>
        <v/>
      </c>
      <c r="J491" s="290"/>
      <c r="K491" s="292" t="str">
        <f t="shared" si="28"/>
        <v/>
      </c>
      <c r="L491" s="292" t="str">
        <f t="shared" si="29"/>
        <v/>
      </c>
      <c r="M491" s="28"/>
      <c r="N491" s="139"/>
      <c r="O491" s="141"/>
      <c r="P491" s="356" t="str">
        <f>IF(F491="", "", IF(E491="Billets de train", "", IF(E491="", "", VLOOKUP(F491,Listes!$G$37:$H$39, 2, FALSE))))</f>
        <v/>
      </c>
      <c r="Q491" s="152" t="str">
        <f t="shared" si="30"/>
        <v/>
      </c>
      <c r="R491" s="338" t="str">
        <f>IF(AND(OR(J491="KO",M491&lt;&gt;""),OR(J491="",K491="",L491="")),Listes!$A$74,IF(AND(M491="",J491&lt;&gt;""),Listes!$A$75,IF(AND(I491&lt;M491,O491=""),Listes!$A$76,IF(AND(L491&lt;K491,O491=""),Listes!$A$77,IF(AND(M491&lt;I491,N491=""),Listes!$A$78,IF(AND(S491="",OR(J491&lt;&gt;"",K491&lt;&gt;"",L491&lt;&gt;"")),Listes!$A$79,""))))))</f>
        <v/>
      </c>
      <c r="S491" s="44"/>
      <c r="T491" s="9">
        <f t="shared" si="31"/>
        <v>0</v>
      </c>
    </row>
    <row r="492" spans="1:20" ht="20.100000000000001" customHeight="1" x14ac:dyDescent="0.25">
      <c r="A492" s="133">
        <v>486</v>
      </c>
      <c r="B492" s="347" t="str">
        <f>IF('Dépenses sur frais réels'!B492="","",'Dépenses sur frais réels'!B492)</f>
        <v/>
      </c>
      <c r="C492" s="347" t="str">
        <f>IF('Dépenses sur frais réels'!C492="","",'Dépenses sur frais réels'!C492)</f>
        <v/>
      </c>
      <c r="D492" s="347" t="str">
        <f>IF('Dépenses sur frais réels'!D492="","",'Dépenses sur frais réels'!D492)</f>
        <v/>
      </c>
      <c r="E492" s="347" t="str">
        <f>IF('Dépenses sur frais réels'!E492="","",'Dépenses sur frais réels'!E492)</f>
        <v/>
      </c>
      <c r="F492" s="347" t="str">
        <f>IF('Dépenses sur frais réels'!F492="","",'Dépenses sur frais réels'!F492)</f>
        <v/>
      </c>
      <c r="G492" s="348" t="str">
        <f>IF('Dépenses sur frais réels'!G492="","",'Dépenses sur frais réels'!G492)</f>
        <v/>
      </c>
      <c r="H492" s="348" t="str">
        <f>IF('Dépenses sur frais réels'!H492="","",'Dépenses sur frais réels'!H492)</f>
        <v/>
      </c>
      <c r="I492" s="349" t="str">
        <f>IF('Dépenses sur frais réels'!I492="","",'Dépenses sur frais réels'!I492)</f>
        <v/>
      </c>
      <c r="J492" s="290"/>
      <c r="K492" s="292" t="str">
        <f t="shared" si="28"/>
        <v/>
      </c>
      <c r="L492" s="292" t="str">
        <f t="shared" si="29"/>
        <v/>
      </c>
      <c r="M492" s="28"/>
      <c r="N492" s="139"/>
      <c r="O492" s="141"/>
      <c r="P492" s="356" t="str">
        <f>IF(F492="", "", IF(E492="Billets de train", "", IF(E492="", "", VLOOKUP(F492,Listes!$G$37:$H$39, 2, FALSE))))</f>
        <v/>
      </c>
      <c r="Q492" s="152" t="str">
        <f t="shared" si="30"/>
        <v/>
      </c>
      <c r="R492" s="338" t="str">
        <f>IF(AND(OR(J492="KO",M492&lt;&gt;""),OR(J492="",K492="",L492="")),Listes!$A$74,IF(AND(M492="",J492&lt;&gt;""),Listes!$A$75,IF(AND(I492&lt;M492,O492=""),Listes!$A$76,IF(AND(L492&lt;K492,O492=""),Listes!$A$77,IF(AND(M492&lt;I492,N492=""),Listes!$A$78,IF(AND(S492="",OR(J492&lt;&gt;"",K492&lt;&gt;"",L492&lt;&gt;"")),Listes!$A$79,""))))))</f>
        <v/>
      </c>
      <c r="S492" s="44"/>
      <c r="T492" s="9">
        <f t="shared" si="31"/>
        <v>0</v>
      </c>
    </row>
    <row r="493" spans="1:20" ht="20.100000000000001" customHeight="1" x14ac:dyDescent="0.25">
      <c r="A493" s="133">
        <v>487</v>
      </c>
      <c r="B493" s="347" t="str">
        <f>IF('Dépenses sur frais réels'!B493="","",'Dépenses sur frais réels'!B493)</f>
        <v/>
      </c>
      <c r="C493" s="347" t="str">
        <f>IF('Dépenses sur frais réels'!C493="","",'Dépenses sur frais réels'!C493)</f>
        <v/>
      </c>
      <c r="D493" s="347" t="str">
        <f>IF('Dépenses sur frais réels'!D493="","",'Dépenses sur frais réels'!D493)</f>
        <v/>
      </c>
      <c r="E493" s="347" t="str">
        <f>IF('Dépenses sur frais réels'!E493="","",'Dépenses sur frais réels'!E493)</f>
        <v/>
      </c>
      <c r="F493" s="347" t="str">
        <f>IF('Dépenses sur frais réels'!F493="","",'Dépenses sur frais réels'!F493)</f>
        <v/>
      </c>
      <c r="G493" s="348" t="str">
        <f>IF('Dépenses sur frais réels'!G493="","",'Dépenses sur frais réels'!G493)</f>
        <v/>
      </c>
      <c r="H493" s="348" t="str">
        <f>IF('Dépenses sur frais réels'!H493="","",'Dépenses sur frais réels'!H493)</f>
        <v/>
      </c>
      <c r="I493" s="349" t="str">
        <f>IF('Dépenses sur frais réels'!I493="","",'Dépenses sur frais réels'!I493)</f>
        <v/>
      </c>
      <c r="J493" s="290"/>
      <c r="K493" s="292" t="str">
        <f t="shared" si="28"/>
        <v/>
      </c>
      <c r="L493" s="292" t="str">
        <f t="shared" si="29"/>
        <v/>
      </c>
      <c r="M493" s="28"/>
      <c r="N493" s="139"/>
      <c r="O493" s="141"/>
      <c r="P493" s="356" t="str">
        <f>IF(F493="", "", IF(E493="Billets de train", "", IF(E493="", "", VLOOKUP(F493,Listes!$G$37:$H$39, 2, FALSE))))</f>
        <v/>
      </c>
      <c r="Q493" s="152" t="str">
        <f t="shared" si="30"/>
        <v/>
      </c>
      <c r="R493" s="338" t="str">
        <f>IF(AND(OR(J493="KO",M493&lt;&gt;""),OR(J493="",K493="",L493="")),Listes!$A$74,IF(AND(M493="",J493&lt;&gt;""),Listes!$A$75,IF(AND(I493&lt;M493,O493=""),Listes!$A$76,IF(AND(L493&lt;K493,O493=""),Listes!$A$77,IF(AND(M493&lt;I493,N493=""),Listes!$A$78,IF(AND(S493="",OR(J493&lt;&gt;"",K493&lt;&gt;"",L493&lt;&gt;"")),Listes!$A$79,""))))))</f>
        <v/>
      </c>
      <c r="S493" s="44"/>
      <c r="T493" s="9">
        <f t="shared" si="31"/>
        <v>0</v>
      </c>
    </row>
    <row r="494" spans="1:20" ht="20.100000000000001" customHeight="1" x14ac:dyDescent="0.25">
      <c r="A494" s="133">
        <v>488</v>
      </c>
      <c r="B494" s="347" t="str">
        <f>IF('Dépenses sur frais réels'!B494="","",'Dépenses sur frais réels'!B494)</f>
        <v/>
      </c>
      <c r="C494" s="347" t="str">
        <f>IF('Dépenses sur frais réels'!C494="","",'Dépenses sur frais réels'!C494)</f>
        <v/>
      </c>
      <c r="D494" s="347" t="str">
        <f>IF('Dépenses sur frais réels'!D494="","",'Dépenses sur frais réels'!D494)</f>
        <v/>
      </c>
      <c r="E494" s="347" t="str">
        <f>IF('Dépenses sur frais réels'!E494="","",'Dépenses sur frais réels'!E494)</f>
        <v/>
      </c>
      <c r="F494" s="347" t="str">
        <f>IF('Dépenses sur frais réels'!F494="","",'Dépenses sur frais réels'!F494)</f>
        <v/>
      </c>
      <c r="G494" s="348" t="str">
        <f>IF('Dépenses sur frais réels'!G494="","",'Dépenses sur frais réels'!G494)</f>
        <v/>
      </c>
      <c r="H494" s="348" t="str">
        <f>IF('Dépenses sur frais réels'!H494="","",'Dépenses sur frais réels'!H494)</f>
        <v/>
      </c>
      <c r="I494" s="349" t="str">
        <f>IF('Dépenses sur frais réels'!I494="","",'Dépenses sur frais réels'!I494)</f>
        <v/>
      </c>
      <c r="J494" s="290"/>
      <c r="K494" s="292" t="str">
        <f t="shared" si="28"/>
        <v/>
      </c>
      <c r="L494" s="292" t="str">
        <f t="shared" si="29"/>
        <v/>
      </c>
      <c r="M494" s="28"/>
      <c r="N494" s="139"/>
      <c r="O494" s="141"/>
      <c r="P494" s="356" t="str">
        <f>IF(F494="", "", IF(E494="Billets de train", "", IF(E494="", "", VLOOKUP(F494,Listes!$G$37:$H$39, 2, FALSE))))</f>
        <v/>
      </c>
      <c r="Q494" s="152" t="str">
        <f t="shared" si="30"/>
        <v/>
      </c>
      <c r="R494" s="338" t="str">
        <f>IF(AND(OR(J494="KO",M494&lt;&gt;""),OR(J494="",K494="",L494="")),Listes!$A$74,IF(AND(M494="",J494&lt;&gt;""),Listes!$A$75,IF(AND(I494&lt;M494,O494=""),Listes!$A$76,IF(AND(L494&lt;K494,O494=""),Listes!$A$77,IF(AND(M494&lt;I494,N494=""),Listes!$A$78,IF(AND(S494="",OR(J494&lt;&gt;"",K494&lt;&gt;"",L494&lt;&gt;"")),Listes!$A$79,""))))))</f>
        <v/>
      </c>
      <c r="S494" s="44"/>
      <c r="T494" s="9">
        <f t="shared" si="31"/>
        <v>0</v>
      </c>
    </row>
    <row r="495" spans="1:20" ht="20.100000000000001" customHeight="1" x14ac:dyDescent="0.25">
      <c r="A495" s="133">
        <v>489</v>
      </c>
      <c r="B495" s="347" t="str">
        <f>IF('Dépenses sur frais réels'!B495="","",'Dépenses sur frais réels'!B495)</f>
        <v/>
      </c>
      <c r="C495" s="347" t="str">
        <f>IF('Dépenses sur frais réels'!C495="","",'Dépenses sur frais réels'!C495)</f>
        <v/>
      </c>
      <c r="D495" s="347" t="str">
        <f>IF('Dépenses sur frais réels'!D495="","",'Dépenses sur frais réels'!D495)</f>
        <v/>
      </c>
      <c r="E495" s="347" t="str">
        <f>IF('Dépenses sur frais réels'!E495="","",'Dépenses sur frais réels'!E495)</f>
        <v/>
      </c>
      <c r="F495" s="347" t="str">
        <f>IF('Dépenses sur frais réels'!F495="","",'Dépenses sur frais réels'!F495)</f>
        <v/>
      </c>
      <c r="G495" s="348" t="str">
        <f>IF('Dépenses sur frais réels'!G495="","",'Dépenses sur frais réels'!G495)</f>
        <v/>
      </c>
      <c r="H495" s="348" t="str">
        <f>IF('Dépenses sur frais réels'!H495="","",'Dépenses sur frais réels'!H495)</f>
        <v/>
      </c>
      <c r="I495" s="349" t="str">
        <f>IF('Dépenses sur frais réels'!I495="","",'Dépenses sur frais réels'!I495)</f>
        <v/>
      </c>
      <c r="J495" s="290"/>
      <c r="K495" s="292" t="str">
        <f t="shared" si="28"/>
        <v/>
      </c>
      <c r="L495" s="292" t="str">
        <f t="shared" si="29"/>
        <v/>
      </c>
      <c r="M495" s="28"/>
      <c r="N495" s="139"/>
      <c r="O495" s="141"/>
      <c r="P495" s="356" t="str">
        <f>IF(F495="", "", IF(E495="Billets de train", "", IF(E495="", "", VLOOKUP(F495,Listes!$G$37:$H$39, 2, FALSE))))</f>
        <v/>
      </c>
      <c r="Q495" s="152" t="str">
        <f t="shared" si="30"/>
        <v/>
      </c>
      <c r="R495" s="338" t="str">
        <f>IF(AND(OR(J495="KO",M495&lt;&gt;""),OR(J495="",K495="",L495="")),Listes!$A$74,IF(AND(M495="",J495&lt;&gt;""),Listes!$A$75,IF(AND(I495&lt;M495,O495=""),Listes!$A$76,IF(AND(L495&lt;K495,O495=""),Listes!$A$77,IF(AND(M495&lt;I495,N495=""),Listes!$A$78,IF(AND(S495="",OR(J495&lt;&gt;"",K495&lt;&gt;"",L495&lt;&gt;"")),Listes!$A$79,""))))))</f>
        <v/>
      </c>
      <c r="S495" s="44"/>
      <c r="T495" s="9">
        <f t="shared" si="31"/>
        <v>0</v>
      </c>
    </row>
    <row r="496" spans="1:20" ht="20.100000000000001" customHeight="1" x14ac:dyDescent="0.25">
      <c r="A496" s="133">
        <v>490</v>
      </c>
      <c r="B496" s="347" t="str">
        <f>IF('Dépenses sur frais réels'!B496="","",'Dépenses sur frais réels'!B496)</f>
        <v/>
      </c>
      <c r="C496" s="347" t="str">
        <f>IF('Dépenses sur frais réels'!C496="","",'Dépenses sur frais réels'!C496)</f>
        <v/>
      </c>
      <c r="D496" s="347" t="str">
        <f>IF('Dépenses sur frais réels'!D496="","",'Dépenses sur frais réels'!D496)</f>
        <v/>
      </c>
      <c r="E496" s="347" t="str">
        <f>IF('Dépenses sur frais réels'!E496="","",'Dépenses sur frais réels'!E496)</f>
        <v/>
      </c>
      <c r="F496" s="347" t="str">
        <f>IF('Dépenses sur frais réels'!F496="","",'Dépenses sur frais réels'!F496)</f>
        <v/>
      </c>
      <c r="G496" s="348" t="str">
        <f>IF('Dépenses sur frais réels'!G496="","",'Dépenses sur frais réels'!G496)</f>
        <v/>
      </c>
      <c r="H496" s="348" t="str">
        <f>IF('Dépenses sur frais réels'!H496="","",'Dépenses sur frais réels'!H496)</f>
        <v/>
      </c>
      <c r="I496" s="349" t="str">
        <f>IF('Dépenses sur frais réels'!I496="","",'Dépenses sur frais réels'!I496)</f>
        <v/>
      </c>
      <c r="J496" s="290"/>
      <c r="K496" s="292" t="str">
        <f t="shared" si="28"/>
        <v/>
      </c>
      <c r="L496" s="292" t="str">
        <f t="shared" si="29"/>
        <v/>
      </c>
      <c r="M496" s="28"/>
      <c r="N496" s="139"/>
      <c r="O496" s="141"/>
      <c r="P496" s="356" t="str">
        <f>IF(F496="", "", IF(E496="Billets de train", "", IF(E496="", "", VLOOKUP(F496,Listes!$G$37:$H$39, 2, FALSE))))</f>
        <v/>
      </c>
      <c r="Q496" s="152" t="str">
        <f t="shared" si="30"/>
        <v/>
      </c>
      <c r="R496" s="338" t="str">
        <f>IF(AND(OR(J496="KO",M496&lt;&gt;""),OR(J496="",K496="",L496="")),Listes!$A$74,IF(AND(M496="",J496&lt;&gt;""),Listes!$A$75,IF(AND(I496&lt;M496,O496=""),Listes!$A$76,IF(AND(L496&lt;K496,O496=""),Listes!$A$77,IF(AND(M496&lt;I496,N496=""),Listes!$A$78,IF(AND(S496="",OR(J496&lt;&gt;"",K496&lt;&gt;"",L496&lt;&gt;"")),Listes!$A$79,""))))))</f>
        <v/>
      </c>
      <c r="S496" s="44"/>
      <c r="T496" s="9">
        <f t="shared" si="31"/>
        <v>0</v>
      </c>
    </row>
    <row r="497" spans="1:26" ht="20.100000000000001" customHeight="1" x14ac:dyDescent="0.3">
      <c r="A497" s="133">
        <v>491</v>
      </c>
      <c r="B497" s="347" t="str">
        <f>IF('Dépenses sur frais réels'!B497="","",'Dépenses sur frais réels'!B497)</f>
        <v/>
      </c>
      <c r="C497" s="347" t="str">
        <f>IF('Dépenses sur frais réels'!C497="","",'Dépenses sur frais réels'!C497)</f>
        <v/>
      </c>
      <c r="D497" s="347" t="str">
        <f>IF('Dépenses sur frais réels'!D497="","",'Dépenses sur frais réels'!D497)</f>
        <v/>
      </c>
      <c r="E497" s="347" t="str">
        <f>IF('Dépenses sur frais réels'!E497="","",'Dépenses sur frais réels'!E497)</f>
        <v/>
      </c>
      <c r="F497" s="347" t="str">
        <f>IF('Dépenses sur frais réels'!F497="","",'Dépenses sur frais réels'!F497)</f>
        <v/>
      </c>
      <c r="G497" s="348" t="str">
        <f>IF('Dépenses sur frais réels'!G497="","",'Dépenses sur frais réels'!G497)</f>
        <v/>
      </c>
      <c r="H497" s="348" t="str">
        <f>IF('Dépenses sur frais réels'!H497="","",'Dépenses sur frais réels'!H497)</f>
        <v/>
      </c>
      <c r="I497" s="349" t="str">
        <f>IF('Dépenses sur frais réels'!I497="","",'Dépenses sur frais réels'!I497)</f>
        <v/>
      </c>
      <c r="J497" s="290"/>
      <c r="K497" s="292" t="str">
        <f t="shared" si="28"/>
        <v/>
      </c>
      <c r="L497" s="292" t="str">
        <f t="shared" si="29"/>
        <v/>
      </c>
      <c r="M497" s="28"/>
      <c r="N497" s="139"/>
      <c r="O497" s="141"/>
      <c r="P497" s="356" t="str">
        <f>IF(F497="", "", IF(E497="Billets de train", "", IF(E497="", "", VLOOKUP(F497,Listes!$G$37:$H$39, 2, FALSE))))</f>
        <v/>
      </c>
      <c r="Q497" s="152" t="str">
        <f t="shared" si="30"/>
        <v/>
      </c>
      <c r="R497" s="338" t="str">
        <f>IF(AND(OR(J497="KO",M497&lt;&gt;""),OR(J497="",K497="",L497="")),Listes!$A$74,IF(AND(M497="",J497&lt;&gt;""),Listes!$A$75,IF(AND(I497&lt;M497,O497=""),Listes!$A$76,IF(AND(L497&lt;K497,O497=""),Listes!$A$77,IF(AND(M497&lt;I497,N497=""),Listes!$A$78,IF(AND(S497="",OR(J497&lt;&gt;"",K497&lt;&gt;"",L497&lt;&gt;"")),Listes!$A$79,""))))))</f>
        <v/>
      </c>
      <c r="S497" s="44"/>
      <c r="T497" s="9">
        <f t="shared" si="31"/>
        <v>0</v>
      </c>
      <c r="U497" s="135"/>
      <c r="V497" s="135"/>
      <c r="W497" s="135"/>
      <c r="X497" s="135"/>
    </row>
    <row r="498" spans="1:26" ht="20.100000000000001" customHeight="1" x14ac:dyDescent="0.25">
      <c r="A498" s="133">
        <v>492</v>
      </c>
      <c r="B498" s="347" t="str">
        <f>IF('Dépenses sur frais réels'!B498="","",'Dépenses sur frais réels'!B498)</f>
        <v/>
      </c>
      <c r="C498" s="347" t="str">
        <f>IF('Dépenses sur frais réels'!C498="","",'Dépenses sur frais réels'!C498)</f>
        <v/>
      </c>
      <c r="D498" s="347" t="str">
        <f>IF('Dépenses sur frais réels'!D498="","",'Dépenses sur frais réels'!D498)</f>
        <v/>
      </c>
      <c r="E498" s="347" t="str">
        <f>IF('Dépenses sur frais réels'!E498="","",'Dépenses sur frais réels'!E498)</f>
        <v/>
      </c>
      <c r="F498" s="347" t="str">
        <f>IF('Dépenses sur frais réels'!F498="","",'Dépenses sur frais réels'!F498)</f>
        <v/>
      </c>
      <c r="G498" s="348" t="str">
        <f>IF('Dépenses sur frais réels'!G498="","",'Dépenses sur frais réels'!G498)</f>
        <v/>
      </c>
      <c r="H498" s="348" t="str">
        <f>IF('Dépenses sur frais réels'!H498="","",'Dépenses sur frais réels'!H498)</f>
        <v/>
      </c>
      <c r="I498" s="349" t="str">
        <f>IF('Dépenses sur frais réels'!I498="","",'Dépenses sur frais réels'!I498)</f>
        <v/>
      </c>
      <c r="J498" s="290"/>
      <c r="K498" s="292" t="str">
        <f t="shared" si="28"/>
        <v/>
      </c>
      <c r="L498" s="292" t="str">
        <f t="shared" si="29"/>
        <v/>
      </c>
      <c r="M498" s="28"/>
      <c r="N498" s="139"/>
      <c r="O498" s="141"/>
      <c r="P498" s="356" t="str">
        <f>IF(F498="", "", IF(E498="Billets de train", "", IF(E498="", "", VLOOKUP(F498,Listes!$G$37:$H$39, 2, FALSE))))</f>
        <v/>
      </c>
      <c r="Q498" s="152" t="str">
        <f t="shared" si="30"/>
        <v/>
      </c>
      <c r="R498" s="338" t="str">
        <f>IF(AND(OR(J498="KO",M498&lt;&gt;""),OR(J498="",K498="",L498="")),Listes!$A$74,IF(AND(M498="",J498&lt;&gt;""),Listes!$A$75,IF(AND(I498&lt;M498,O498=""),Listes!$A$76,IF(AND(L498&lt;K498,O498=""),Listes!$A$77,IF(AND(M498&lt;I498,N498=""),Listes!$A$78,IF(AND(S498="",OR(J498&lt;&gt;"",K498&lt;&gt;"",L498&lt;&gt;"")),Listes!$A$79,""))))))</f>
        <v/>
      </c>
      <c r="S498" s="44"/>
      <c r="T498" s="9">
        <f t="shared" si="31"/>
        <v>0</v>
      </c>
    </row>
    <row r="499" spans="1:26" ht="20.100000000000001" customHeight="1" x14ac:dyDescent="0.25">
      <c r="A499" s="133">
        <v>493</v>
      </c>
      <c r="B499" s="347" t="str">
        <f>IF('Dépenses sur frais réels'!B499="","",'Dépenses sur frais réels'!B499)</f>
        <v/>
      </c>
      <c r="C499" s="347" t="str">
        <f>IF('Dépenses sur frais réels'!C499="","",'Dépenses sur frais réels'!C499)</f>
        <v/>
      </c>
      <c r="D499" s="347" t="str">
        <f>IF('Dépenses sur frais réels'!D499="","",'Dépenses sur frais réels'!D499)</f>
        <v/>
      </c>
      <c r="E499" s="347" t="str">
        <f>IF('Dépenses sur frais réels'!E499="","",'Dépenses sur frais réels'!E499)</f>
        <v/>
      </c>
      <c r="F499" s="347" t="str">
        <f>IF('Dépenses sur frais réels'!F499="","",'Dépenses sur frais réels'!F499)</f>
        <v/>
      </c>
      <c r="G499" s="348" t="str">
        <f>IF('Dépenses sur frais réels'!G499="","",'Dépenses sur frais réels'!G499)</f>
        <v/>
      </c>
      <c r="H499" s="348" t="str">
        <f>IF('Dépenses sur frais réels'!H499="","",'Dépenses sur frais réels'!H499)</f>
        <v/>
      </c>
      <c r="I499" s="349" t="str">
        <f>IF('Dépenses sur frais réels'!I499="","",'Dépenses sur frais réels'!I499)</f>
        <v/>
      </c>
      <c r="J499" s="290"/>
      <c r="K499" s="292" t="str">
        <f t="shared" si="28"/>
        <v/>
      </c>
      <c r="L499" s="292" t="str">
        <f t="shared" si="29"/>
        <v/>
      </c>
      <c r="M499" s="28"/>
      <c r="N499" s="139"/>
      <c r="O499" s="141"/>
      <c r="P499" s="356" t="str">
        <f>IF(F499="", "", IF(E499="Billets de train", "", IF(E499="", "", VLOOKUP(F499,Listes!$G$37:$H$39, 2, FALSE))))</f>
        <v/>
      </c>
      <c r="Q499" s="152" t="str">
        <f t="shared" si="30"/>
        <v/>
      </c>
      <c r="R499" s="338" t="str">
        <f>IF(AND(OR(J499="KO",M499&lt;&gt;""),OR(J499="",K499="",L499="")),Listes!$A$74,IF(AND(M499="",J499&lt;&gt;""),Listes!$A$75,IF(AND(I499&lt;M499,O499=""),Listes!$A$76,IF(AND(L499&lt;K499,O499=""),Listes!$A$77,IF(AND(M499&lt;I499,N499=""),Listes!$A$78,IF(AND(S499="",OR(J499&lt;&gt;"",K499&lt;&gt;"",L499&lt;&gt;"")),Listes!$A$79,""))))))</f>
        <v/>
      </c>
      <c r="S499" s="44"/>
      <c r="T499" s="9">
        <f t="shared" si="31"/>
        <v>0</v>
      </c>
    </row>
    <row r="500" spans="1:26" ht="20.100000000000001" customHeight="1" x14ac:dyDescent="0.3">
      <c r="A500" s="133">
        <v>494</v>
      </c>
      <c r="B500" s="347" t="str">
        <f>IF('Dépenses sur frais réels'!B500="","",'Dépenses sur frais réels'!B500)</f>
        <v/>
      </c>
      <c r="C500" s="347" t="str">
        <f>IF('Dépenses sur frais réels'!C500="","",'Dépenses sur frais réels'!C500)</f>
        <v/>
      </c>
      <c r="D500" s="347" t="str">
        <f>IF('Dépenses sur frais réels'!D500="","",'Dépenses sur frais réels'!D500)</f>
        <v/>
      </c>
      <c r="E500" s="347" t="str">
        <f>IF('Dépenses sur frais réels'!E500="","",'Dépenses sur frais réels'!E500)</f>
        <v/>
      </c>
      <c r="F500" s="347" t="str">
        <f>IF('Dépenses sur frais réels'!F500="","",'Dépenses sur frais réels'!F500)</f>
        <v/>
      </c>
      <c r="G500" s="348" t="str">
        <f>IF('Dépenses sur frais réels'!G500="","",'Dépenses sur frais réels'!G500)</f>
        <v/>
      </c>
      <c r="H500" s="348" t="str">
        <f>IF('Dépenses sur frais réels'!H500="","",'Dépenses sur frais réels'!H500)</f>
        <v/>
      </c>
      <c r="I500" s="349" t="str">
        <f>IF('Dépenses sur frais réels'!I500="","",'Dépenses sur frais réels'!I500)</f>
        <v/>
      </c>
      <c r="J500" s="290"/>
      <c r="K500" s="292" t="str">
        <f t="shared" si="28"/>
        <v/>
      </c>
      <c r="L500" s="292" t="str">
        <f t="shared" si="29"/>
        <v/>
      </c>
      <c r="M500" s="28"/>
      <c r="N500" s="139"/>
      <c r="O500" s="141"/>
      <c r="P500" s="356" t="str">
        <f>IF(F500="", "", IF(E500="Billets de train", "", IF(E500="", "", VLOOKUP(F500,Listes!$G$37:$H$39, 2, FALSE))))</f>
        <v/>
      </c>
      <c r="Q500" s="152" t="str">
        <f t="shared" si="30"/>
        <v/>
      </c>
      <c r="R500" s="338" t="str">
        <f>IF(AND(OR(J500="KO",M500&lt;&gt;""),OR(J500="",K500="",L500="")),Listes!$A$74,IF(AND(M500="",J500&lt;&gt;""),Listes!$A$75,IF(AND(I500&lt;M500,O500=""),Listes!$A$76,IF(AND(L500&lt;K500,O500=""),Listes!$A$77,IF(AND(M500&lt;I500,N500=""),Listes!$A$78,IF(AND(S500="",OR(J500&lt;&gt;"",K500&lt;&gt;"",L500&lt;&gt;"")),Listes!$A$79,""))))))</f>
        <v/>
      </c>
      <c r="S500" s="44"/>
      <c r="T500" s="9">
        <f t="shared" si="31"/>
        <v>0</v>
      </c>
      <c r="Y500" s="135"/>
      <c r="Z500" s="135"/>
    </row>
    <row r="501" spans="1:26" ht="20.100000000000001" customHeight="1" x14ac:dyDescent="0.25">
      <c r="A501" s="133">
        <v>495</v>
      </c>
      <c r="B501" s="347" t="str">
        <f>IF('Dépenses sur frais réels'!B501="","",'Dépenses sur frais réels'!B501)</f>
        <v/>
      </c>
      <c r="C501" s="347" t="str">
        <f>IF('Dépenses sur frais réels'!C501="","",'Dépenses sur frais réels'!C501)</f>
        <v/>
      </c>
      <c r="D501" s="347" t="str">
        <f>IF('Dépenses sur frais réels'!D501="","",'Dépenses sur frais réels'!D501)</f>
        <v/>
      </c>
      <c r="E501" s="347" t="str">
        <f>IF('Dépenses sur frais réels'!E501="","",'Dépenses sur frais réels'!E501)</f>
        <v/>
      </c>
      <c r="F501" s="347" t="str">
        <f>IF('Dépenses sur frais réels'!F501="","",'Dépenses sur frais réels'!F501)</f>
        <v/>
      </c>
      <c r="G501" s="348" t="str">
        <f>IF('Dépenses sur frais réels'!G501="","",'Dépenses sur frais réels'!G501)</f>
        <v/>
      </c>
      <c r="H501" s="348" t="str">
        <f>IF('Dépenses sur frais réels'!H501="","",'Dépenses sur frais réels'!H501)</f>
        <v/>
      </c>
      <c r="I501" s="349" t="str">
        <f>IF('Dépenses sur frais réels'!I501="","",'Dépenses sur frais réels'!I501)</f>
        <v/>
      </c>
      <c r="J501" s="290"/>
      <c r="K501" s="292" t="str">
        <f t="shared" si="28"/>
        <v/>
      </c>
      <c r="L501" s="292" t="str">
        <f t="shared" si="29"/>
        <v/>
      </c>
      <c r="M501" s="28"/>
      <c r="N501" s="139"/>
      <c r="O501" s="141"/>
      <c r="P501" s="356" t="str">
        <f>IF(F501="", "", IF(E501="Billets de train", "", IF(E501="", "", VLOOKUP(F501,Listes!$G$37:$H$39, 2, FALSE))))</f>
        <v/>
      </c>
      <c r="Q501" s="152" t="str">
        <f t="shared" si="30"/>
        <v/>
      </c>
      <c r="R501" s="338" t="str">
        <f>IF(AND(OR(J501="KO",M501&lt;&gt;""),OR(J501="",K501="",L501="")),Listes!$A$74,IF(AND(M501="",J501&lt;&gt;""),Listes!$A$75,IF(AND(I501&lt;M501,O501=""),Listes!$A$76,IF(AND(L501&lt;K501,O501=""),Listes!$A$77,IF(AND(M501&lt;I501,N501=""),Listes!$A$78,IF(AND(S501="",OR(J501&lt;&gt;"",K501&lt;&gt;"",L501&lt;&gt;"")),Listes!$A$79,""))))))</f>
        <v/>
      </c>
      <c r="S501" s="44"/>
      <c r="T501" s="9">
        <f t="shared" si="31"/>
        <v>0</v>
      </c>
    </row>
    <row r="502" spans="1:26" ht="20.100000000000001" customHeight="1" x14ac:dyDescent="0.25">
      <c r="A502" s="133">
        <v>496</v>
      </c>
      <c r="B502" s="347" t="str">
        <f>IF('Dépenses sur frais réels'!B502="","",'Dépenses sur frais réels'!B502)</f>
        <v/>
      </c>
      <c r="C502" s="347" t="str">
        <f>IF('Dépenses sur frais réels'!C502="","",'Dépenses sur frais réels'!C502)</f>
        <v/>
      </c>
      <c r="D502" s="347" t="str">
        <f>IF('Dépenses sur frais réels'!D502="","",'Dépenses sur frais réels'!D502)</f>
        <v/>
      </c>
      <c r="E502" s="347" t="str">
        <f>IF('Dépenses sur frais réels'!E502="","",'Dépenses sur frais réels'!E502)</f>
        <v/>
      </c>
      <c r="F502" s="347" t="str">
        <f>IF('Dépenses sur frais réels'!F502="","",'Dépenses sur frais réels'!F502)</f>
        <v/>
      </c>
      <c r="G502" s="348" t="str">
        <f>IF('Dépenses sur frais réels'!G502="","",'Dépenses sur frais réels'!G502)</f>
        <v/>
      </c>
      <c r="H502" s="348" t="str">
        <f>IF('Dépenses sur frais réels'!H502="","",'Dépenses sur frais réels'!H502)</f>
        <v/>
      </c>
      <c r="I502" s="349" t="str">
        <f>IF('Dépenses sur frais réels'!I502="","",'Dépenses sur frais réels'!I502)</f>
        <v/>
      </c>
      <c r="J502" s="290"/>
      <c r="K502" s="292" t="str">
        <f t="shared" si="28"/>
        <v/>
      </c>
      <c r="L502" s="292" t="str">
        <f t="shared" si="29"/>
        <v/>
      </c>
      <c r="M502" s="28"/>
      <c r="N502" s="139"/>
      <c r="O502" s="141"/>
      <c r="P502" s="356" t="str">
        <f>IF(F502="", "", IF(E502="Billets de train", "", IF(E502="", "", VLOOKUP(F502,Listes!$G$37:$H$39, 2, FALSE))))</f>
        <v/>
      </c>
      <c r="Q502" s="152" t="str">
        <f t="shared" si="30"/>
        <v/>
      </c>
      <c r="R502" s="338" t="str">
        <f>IF(AND(OR(J502="KO",M502&lt;&gt;""),OR(J502="",K502="",L502="")),Listes!$A$74,IF(AND(M502="",J502&lt;&gt;""),Listes!$A$75,IF(AND(I502&lt;M502,O502=""),Listes!$A$76,IF(AND(L502&lt;K502,O502=""),Listes!$A$77,IF(AND(M502&lt;I502,N502=""),Listes!$A$78,IF(AND(S502="",OR(J502&lt;&gt;"",K502&lt;&gt;"",L502&lt;&gt;"")),Listes!$A$79,""))))))</f>
        <v/>
      </c>
      <c r="S502" s="44"/>
      <c r="T502" s="9">
        <f t="shared" si="31"/>
        <v>0</v>
      </c>
    </row>
    <row r="503" spans="1:26" ht="20.100000000000001" customHeight="1" x14ac:dyDescent="0.25">
      <c r="A503" s="133">
        <v>497</v>
      </c>
      <c r="B503" s="347" t="str">
        <f>IF('Dépenses sur frais réels'!B503="","",'Dépenses sur frais réels'!B503)</f>
        <v/>
      </c>
      <c r="C503" s="347" t="str">
        <f>IF('Dépenses sur frais réels'!C503="","",'Dépenses sur frais réels'!C503)</f>
        <v/>
      </c>
      <c r="D503" s="347" t="str">
        <f>IF('Dépenses sur frais réels'!D503="","",'Dépenses sur frais réels'!D503)</f>
        <v/>
      </c>
      <c r="E503" s="347" t="str">
        <f>IF('Dépenses sur frais réels'!E503="","",'Dépenses sur frais réels'!E503)</f>
        <v/>
      </c>
      <c r="F503" s="347" t="str">
        <f>IF('Dépenses sur frais réels'!F503="","",'Dépenses sur frais réels'!F503)</f>
        <v/>
      </c>
      <c r="G503" s="348" t="str">
        <f>IF('Dépenses sur frais réels'!G503="","",'Dépenses sur frais réels'!G503)</f>
        <v/>
      </c>
      <c r="H503" s="348" t="str">
        <f>IF('Dépenses sur frais réels'!H503="","",'Dépenses sur frais réels'!H503)</f>
        <v/>
      </c>
      <c r="I503" s="349" t="str">
        <f>IF('Dépenses sur frais réels'!I503="","",'Dépenses sur frais réels'!I503)</f>
        <v/>
      </c>
      <c r="J503" s="290"/>
      <c r="K503" s="292" t="str">
        <f t="shared" si="28"/>
        <v/>
      </c>
      <c r="L503" s="292" t="str">
        <f t="shared" si="29"/>
        <v/>
      </c>
      <c r="M503" s="28"/>
      <c r="N503" s="139"/>
      <c r="O503" s="141"/>
      <c r="P503" s="356" t="str">
        <f>IF(F503="", "", IF(E503="Billets de train", "", IF(E503="", "", VLOOKUP(F503,Listes!$G$37:$H$39, 2, FALSE))))</f>
        <v/>
      </c>
      <c r="Q503" s="152" t="str">
        <f t="shared" si="30"/>
        <v/>
      </c>
      <c r="R503" s="338" t="str">
        <f>IF(AND(OR(J503="KO",M503&lt;&gt;""),OR(J503="",K503="",L503="")),Listes!$A$74,IF(AND(M503="",J503&lt;&gt;""),Listes!$A$75,IF(AND(I503&lt;M503,O503=""),Listes!$A$76,IF(AND(L503&lt;K503,O503=""),Listes!$A$77,IF(AND(M503&lt;I503,N503=""),Listes!$A$78,IF(AND(S503="",OR(J503&lt;&gt;"",K503&lt;&gt;"",L503&lt;&gt;"")),Listes!$A$79,""))))))</f>
        <v/>
      </c>
      <c r="S503" s="44"/>
      <c r="T503" s="9">
        <f t="shared" si="31"/>
        <v>0</v>
      </c>
    </row>
    <row r="504" spans="1:26" ht="20.100000000000001" customHeight="1" x14ac:dyDescent="0.25">
      <c r="A504" s="133">
        <v>498</v>
      </c>
      <c r="B504" s="347" t="str">
        <f>IF('Dépenses sur frais réels'!B504="","",'Dépenses sur frais réels'!B504)</f>
        <v/>
      </c>
      <c r="C504" s="347" t="str">
        <f>IF('Dépenses sur frais réels'!C504="","",'Dépenses sur frais réels'!C504)</f>
        <v/>
      </c>
      <c r="D504" s="347" t="str">
        <f>IF('Dépenses sur frais réels'!D504="","",'Dépenses sur frais réels'!D504)</f>
        <v/>
      </c>
      <c r="E504" s="347" t="str">
        <f>IF('Dépenses sur frais réels'!E504="","",'Dépenses sur frais réels'!E504)</f>
        <v/>
      </c>
      <c r="F504" s="347" t="str">
        <f>IF('Dépenses sur frais réels'!F504="","",'Dépenses sur frais réels'!F504)</f>
        <v/>
      </c>
      <c r="G504" s="348" t="str">
        <f>IF('Dépenses sur frais réels'!G504="","",'Dépenses sur frais réels'!G504)</f>
        <v/>
      </c>
      <c r="H504" s="348" t="str">
        <f>IF('Dépenses sur frais réels'!H504="","",'Dépenses sur frais réels'!H504)</f>
        <v/>
      </c>
      <c r="I504" s="349" t="str">
        <f>IF('Dépenses sur frais réels'!I504="","",'Dépenses sur frais réels'!I504)</f>
        <v/>
      </c>
      <c r="J504" s="290"/>
      <c r="K504" s="292" t="str">
        <f t="shared" si="28"/>
        <v/>
      </c>
      <c r="L504" s="292" t="str">
        <f t="shared" si="29"/>
        <v/>
      </c>
      <c r="M504" s="28"/>
      <c r="N504" s="139"/>
      <c r="O504" s="141"/>
      <c r="P504" s="356" t="str">
        <f>IF(F504="", "", IF(E504="Billets de train", "", IF(E504="", "", VLOOKUP(F504,Listes!$G$37:$H$39, 2, FALSE))))</f>
        <v/>
      </c>
      <c r="Q504" s="152" t="str">
        <f t="shared" si="30"/>
        <v/>
      </c>
      <c r="R504" s="338" t="str">
        <f>IF(AND(OR(J504="KO",M504&lt;&gt;""),OR(J504="",K504="",L504="")),Listes!$A$74,IF(AND(M504="",J504&lt;&gt;""),Listes!$A$75,IF(AND(I504&lt;M504,O504=""),Listes!$A$76,IF(AND(L504&lt;K504,O504=""),Listes!$A$77,IF(AND(M504&lt;I504,N504=""),Listes!$A$78,IF(AND(S504="",OR(J504&lt;&gt;"",K504&lt;&gt;"",L504&lt;&gt;"")),Listes!$A$79,""))))))</f>
        <v/>
      </c>
      <c r="S504" s="44"/>
      <c r="T504" s="9">
        <f t="shared" si="31"/>
        <v>0</v>
      </c>
    </row>
    <row r="505" spans="1:26" ht="20.100000000000001" customHeight="1" x14ac:dyDescent="0.25">
      <c r="A505" s="133">
        <v>499</v>
      </c>
      <c r="B505" s="347" t="str">
        <f>IF('Dépenses sur frais réels'!B505="","",'Dépenses sur frais réels'!B505)</f>
        <v/>
      </c>
      <c r="C505" s="347" t="str">
        <f>IF('Dépenses sur frais réels'!C505="","",'Dépenses sur frais réels'!C505)</f>
        <v/>
      </c>
      <c r="D505" s="347" t="str">
        <f>IF('Dépenses sur frais réels'!D505="","",'Dépenses sur frais réels'!D505)</f>
        <v/>
      </c>
      <c r="E505" s="347" t="str">
        <f>IF('Dépenses sur frais réels'!E505="","",'Dépenses sur frais réels'!E505)</f>
        <v/>
      </c>
      <c r="F505" s="347" t="str">
        <f>IF('Dépenses sur frais réels'!F505="","",'Dépenses sur frais réels'!F505)</f>
        <v/>
      </c>
      <c r="G505" s="348" t="str">
        <f>IF('Dépenses sur frais réels'!G505="","",'Dépenses sur frais réels'!G505)</f>
        <v/>
      </c>
      <c r="H505" s="348" t="str">
        <f>IF('Dépenses sur frais réels'!H505="","",'Dépenses sur frais réels'!H505)</f>
        <v/>
      </c>
      <c r="I505" s="349" t="str">
        <f>IF('Dépenses sur frais réels'!I505="","",'Dépenses sur frais réels'!I505)</f>
        <v/>
      </c>
      <c r="J505" s="290"/>
      <c r="K505" s="292" t="str">
        <f t="shared" si="28"/>
        <v/>
      </c>
      <c r="L505" s="292" t="str">
        <f t="shared" si="29"/>
        <v/>
      </c>
      <c r="M505" s="28"/>
      <c r="N505" s="139"/>
      <c r="O505" s="141"/>
      <c r="P505" s="356" t="str">
        <f>IF(F505="", "", IF(E505="Billets de train", "", IF(E505="", "", VLOOKUP(F505,Listes!$G$37:$H$39, 2, FALSE))))</f>
        <v/>
      </c>
      <c r="Q505" s="152" t="str">
        <f t="shared" si="30"/>
        <v/>
      </c>
      <c r="R505" s="338" t="str">
        <f>IF(AND(OR(J505="KO",M505&lt;&gt;""),OR(J505="",K505="",L505="")),Listes!$A$74,IF(AND(M505="",J505&lt;&gt;""),Listes!$A$75,IF(AND(I505&lt;M505,O505=""),Listes!$A$76,IF(AND(L505&lt;K505,O505=""),Listes!$A$77,IF(AND(M505&lt;I505,N505=""),Listes!$A$78,IF(AND(S505="",OR(J505&lt;&gt;"",K505&lt;&gt;"",L505&lt;&gt;"")),Listes!$A$79,""))))))</f>
        <v/>
      </c>
      <c r="S505" s="44"/>
      <c r="T505" s="9">
        <f t="shared" si="31"/>
        <v>0</v>
      </c>
    </row>
    <row r="506" spans="1:26" ht="20.100000000000001" customHeight="1" thickBot="1" x14ac:dyDescent="0.3">
      <c r="A506" s="134">
        <v>500</v>
      </c>
      <c r="B506" s="334" t="str">
        <f>IF('Dépenses sur frais réels'!B506="","",'Dépenses sur frais réels'!B506)</f>
        <v/>
      </c>
      <c r="C506" s="334" t="str">
        <f>IF('Dépenses sur frais réels'!C506="","",'Dépenses sur frais réels'!C506)</f>
        <v/>
      </c>
      <c r="D506" s="334" t="str">
        <f>IF('Dépenses sur frais réels'!D506="","",'Dépenses sur frais réels'!D506)</f>
        <v/>
      </c>
      <c r="E506" s="334" t="str">
        <f>IF('Dépenses sur frais réels'!E506="","",'Dépenses sur frais réels'!E506)</f>
        <v/>
      </c>
      <c r="F506" s="334" t="str">
        <f>IF('Dépenses sur frais réels'!F506="","",'Dépenses sur frais réels'!F506)</f>
        <v/>
      </c>
      <c r="G506" s="348" t="str">
        <f>IF('Dépenses sur frais réels'!G506="","",'Dépenses sur frais réels'!G506)</f>
        <v/>
      </c>
      <c r="H506" s="348" t="str">
        <f>IF('Dépenses sur frais réels'!H506="","",'Dépenses sur frais réels'!H506)</f>
        <v/>
      </c>
      <c r="I506" s="350" t="str">
        <f>IF('Dépenses sur frais réels'!I506="","",'Dépenses sur frais réels'!I506)</f>
        <v/>
      </c>
      <c r="J506" s="290"/>
      <c r="K506" s="292" t="str">
        <f t="shared" si="28"/>
        <v/>
      </c>
      <c r="L506" s="292" t="str">
        <f t="shared" si="29"/>
        <v/>
      </c>
      <c r="M506" s="62"/>
      <c r="N506" s="139"/>
      <c r="O506" s="144"/>
      <c r="P506" s="357" t="str">
        <f>IF(F506="", "", IF(E506="Billets de train", "", IF(E506="", "", VLOOKUP(F506,Listes!$G$37:$H$39, 2, FALSE))))</f>
        <v/>
      </c>
      <c r="Q506" s="152" t="str">
        <f t="shared" si="30"/>
        <v/>
      </c>
      <c r="R506" s="338" t="str">
        <f>IF(AND(OR(J506="KO",M506&lt;&gt;""),OR(J506="",K506="",L506="")),Listes!$A$74,IF(AND(M506="",J506&lt;&gt;""),Listes!$A$75,IF(AND(I506&lt;M506,O506=""),Listes!$A$76,IF(AND(L506&lt;K506,O506=""),Listes!$A$77,IF(AND(M506&lt;I506,N506=""),Listes!$A$78,IF(AND(S506="",OR(J506&lt;&gt;"",K506&lt;&gt;"",L506&lt;&gt;"")),Listes!$A$79,""))))))</f>
        <v/>
      </c>
      <c r="S506" s="29"/>
      <c r="T506" s="9">
        <f t="shared" si="31"/>
        <v>0</v>
      </c>
    </row>
    <row r="507" spans="1:26" s="135" customFormat="1" ht="20.100000000000001" customHeight="1" thickBot="1" x14ac:dyDescent="0.35">
      <c r="B507" s="19"/>
      <c r="C507" s="351"/>
      <c r="D507" s="352"/>
      <c r="E507" s="352"/>
      <c r="F507" s="353"/>
      <c r="G507" s="353"/>
      <c r="H507" s="353"/>
      <c r="I507" s="354" t="s">
        <v>40</v>
      </c>
      <c r="J507" s="289"/>
      <c r="K507" s="289"/>
      <c r="L507" s="289"/>
      <c r="M507" s="35">
        <f>SUM(M7:M506)</f>
        <v>0</v>
      </c>
      <c r="N507" s="151"/>
      <c r="O507" s="136"/>
      <c r="P507" s="150" t="s">
        <v>40</v>
      </c>
      <c r="Q507" s="358">
        <f>SUM(Q7:Q506)</f>
        <v>0</v>
      </c>
      <c r="S507" s="138"/>
      <c r="U507" s="65"/>
      <c r="V507" s="65"/>
      <c r="W507" s="65"/>
      <c r="X507" s="65"/>
      <c r="Y507" s="65"/>
      <c r="Z507" s="65"/>
    </row>
  </sheetData>
  <sheetProtection algorithmName="SHA-512" hashValue="DfJXHNaoVsK7jDMgfyNXLfHIwMez8kSDTvdHV9QaB6ccZrSns303tbUsrV4Gkz8H1UBvG03SkFTzAAlEmjhHIQ==" saltValue="25nHx+g+SlJHQhysDOOYSg==" spinCount="100000" sheet="1" objects="1" scenarios="1"/>
  <mergeCells count="4">
    <mergeCell ref="A3:A4"/>
    <mergeCell ref="C4:D4"/>
    <mergeCell ref="A2:S2"/>
    <mergeCell ref="A1:S1"/>
  </mergeCells>
  <conditionalFormatting sqref="A7:S506">
    <cfRule type="expression" dxfId="3" priority="2">
      <formula>$S7="Oui"</formula>
    </cfRule>
  </conditionalFormatting>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Listes!$A$17:$A$34</xm:f>
          </x14:formula1>
          <xm:sqref>N7:N506</xm:sqref>
        </x14:dataValidation>
        <x14:dataValidation type="list" allowBlank="1" showInputMessage="1" showErrorMessage="1">
          <x14:formula1>
            <xm:f>Listes!$E$3</xm:f>
          </x14:formula1>
          <xm:sqref>S7:S506</xm:sqref>
        </x14:dataValidation>
        <x14:dataValidation type="list" allowBlank="1" showInputMessage="1" showErrorMessage="1">
          <x14:formula1>
            <xm:f>Listes!$A$97:$A$98</xm:f>
          </x14:formula1>
          <xm:sqref>J7:J506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79998168889431442"/>
  </sheetPr>
  <dimension ref="A1:Q507"/>
  <sheetViews>
    <sheetView topLeftCell="F1" zoomScale="85" zoomScaleNormal="85" workbookViewId="0">
      <pane ySplit="6" topLeftCell="A7" activePane="bottomLeft" state="frozen"/>
      <selection activeCell="I86" sqref="I86"/>
      <selection pane="bottomLeft" activeCell="I7" sqref="I7"/>
    </sheetView>
  </sheetViews>
  <sheetFormatPr baseColWidth="10" defaultColWidth="11.42578125" defaultRowHeight="15" x14ac:dyDescent="0.25"/>
  <cols>
    <col min="1" max="1" width="10.7109375" style="65" customWidth="1"/>
    <col min="2" max="2" width="50.7109375" style="65" customWidth="1"/>
    <col min="3" max="3" width="34.5703125" style="65" customWidth="1"/>
    <col min="4" max="4" width="36.42578125" style="65" bestFit="1" customWidth="1"/>
    <col min="5" max="5" width="81.7109375" style="65" bestFit="1" customWidth="1"/>
    <col min="6" max="8" width="17.7109375" style="65" customWidth="1"/>
    <col min="9" max="9" width="8.7109375" style="65" bestFit="1" customWidth="1"/>
    <col min="10" max="12" width="17.7109375" style="65" customWidth="1"/>
    <col min="13" max="13" width="65.85546875" style="65" bestFit="1" customWidth="1"/>
    <col min="14" max="14" width="41.28515625" style="65" bestFit="1" customWidth="1"/>
    <col min="15" max="15" width="75.7109375" style="65" customWidth="1"/>
    <col min="16" max="16" width="10.7109375" style="65" customWidth="1"/>
    <col min="17" max="16384" width="11.42578125" style="65"/>
  </cols>
  <sheetData>
    <row r="1" spans="1:17" ht="30" customHeight="1" thickBot="1" x14ac:dyDescent="0.3">
      <c r="A1" s="562" t="s">
        <v>154</v>
      </c>
      <c r="B1" s="563"/>
      <c r="C1" s="563"/>
      <c r="D1" s="563"/>
      <c r="E1" s="563"/>
      <c r="F1" s="563"/>
      <c r="G1" s="563"/>
      <c r="H1" s="563"/>
      <c r="I1" s="563"/>
      <c r="J1" s="563"/>
      <c r="K1" s="563"/>
      <c r="L1" s="563"/>
      <c r="M1" s="563"/>
      <c r="N1" s="563"/>
      <c r="O1" s="563"/>
      <c r="P1" s="564"/>
    </row>
    <row r="2" spans="1:17" ht="45" customHeight="1" thickBot="1" x14ac:dyDescent="0.3">
      <c r="A2" s="551" t="s">
        <v>250</v>
      </c>
      <c r="B2" s="552"/>
      <c r="C2" s="552"/>
      <c r="D2" s="552"/>
      <c r="E2" s="552"/>
      <c r="F2" s="552"/>
      <c r="G2" s="552"/>
      <c r="H2" s="552"/>
      <c r="I2" s="552"/>
      <c r="J2" s="552"/>
      <c r="K2" s="552"/>
      <c r="L2" s="552"/>
      <c r="M2" s="552"/>
      <c r="N2" s="552"/>
      <c r="O2" s="552"/>
      <c r="P2" s="553"/>
    </row>
    <row r="3" spans="1:17" ht="30" customHeight="1" x14ac:dyDescent="0.25">
      <c r="A3" s="554" t="s">
        <v>0</v>
      </c>
      <c r="B3" s="113" t="s">
        <v>3</v>
      </c>
      <c r="C3" s="113" t="s">
        <v>349</v>
      </c>
      <c r="D3" s="113" t="s">
        <v>43</v>
      </c>
      <c r="E3" s="113" t="s">
        <v>39</v>
      </c>
      <c r="F3" s="113" t="s">
        <v>328</v>
      </c>
      <c r="G3" s="113" t="s">
        <v>329</v>
      </c>
      <c r="H3" s="113" t="s">
        <v>350</v>
      </c>
      <c r="I3" s="272" t="s">
        <v>336</v>
      </c>
      <c r="J3" s="272" t="s">
        <v>342</v>
      </c>
      <c r="K3" s="272" t="s">
        <v>329</v>
      </c>
      <c r="L3" s="114" t="s">
        <v>46</v>
      </c>
      <c r="M3" s="114" t="s">
        <v>5</v>
      </c>
      <c r="N3" s="114" t="s">
        <v>23</v>
      </c>
      <c r="O3" s="114" t="s">
        <v>339</v>
      </c>
      <c r="P3" s="115" t="s">
        <v>52</v>
      </c>
    </row>
    <row r="4" spans="1:17" ht="42.75" customHeight="1" x14ac:dyDescent="0.25">
      <c r="A4" s="555"/>
      <c r="B4" s="153" t="s">
        <v>33</v>
      </c>
      <c r="C4" s="153" t="s">
        <v>348</v>
      </c>
      <c r="D4" s="153" t="s">
        <v>345</v>
      </c>
      <c r="E4" s="153" t="s">
        <v>34</v>
      </c>
      <c r="F4" s="153" t="s">
        <v>330</v>
      </c>
      <c r="G4" s="153" t="s">
        <v>331</v>
      </c>
      <c r="H4" s="153" t="s">
        <v>334</v>
      </c>
      <c r="I4" s="153"/>
      <c r="J4" s="153"/>
      <c r="K4" s="153"/>
      <c r="L4" s="117"/>
      <c r="M4" s="285" t="str">
        <f>IF(Q6&gt;0,"Une ou plusieurs lignes ne sont pas instruites","")</f>
        <v/>
      </c>
      <c r="N4" s="117"/>
      <c r="O4" s="118"/>
      <c r="P4" s="119"/>
    </row>
    <row r="5" spans="1:17" ht="15.75" thickBot="1" x14ac:dyDescent="0.3">
      <c r="A5" s="120" t="s">
        <v>36</v>
      </c>
      <c r="B5" s="121" t="s">
        <v>251</v>
      </c>
      <c r="C5" s="121"/>
      <c r="D5" s="121"/>
      <c r="E5" s="121" t="s">
        <v>225</v>
      </c>
      <c r="F5" s="32">
        <v>4850</v>
      </c>
      <c r="G5" s="33">
        <v>2644</v>
      </c>
      <c r="H5" s="61"/>
      <c r="I5" s="61"/>
      <c r="J5" s="61"/>
      <c r="K5" s="61"/>
      <c r="L5" s="32">
        <v>4850</v>
      </c>
      <c r="M5" s="123" t="s">
        <v>17</v>
      </c>
      <c r="N5" s="154" t="s">
        <v>54</v>
      </c>
      <c r="O5" s="125"/>
      <c r="P5" s="126" t="s">
        <v>53</v>
      </c>
      <c r="Q5" s="9" t="s">
        <v>344</v>
      </c>
    </row>
    <row r="6" spans="1:17" ht="18" thickBot="1" x14ac:dyDescent="0.35">
      <c r="A6" s="127"/>
      <c r="B6" s="132"/>
      <c r="C6" s="132"/>
      <c r="D6" s="132"/>
      <c r="E6" s="132"/>
      <c r="F6" s="155"/>
      <c r="G6" s="155"/>
      <c r="H6" s="155"/>
      <c r="I6" s="155"/>
      <c r="J6" s="155"/>
      <c r="K6" s="45" t="s">
        <v>2</v>
      </c>
      <c r="L6" s="46">
        <f>SUM(L7:L506)</f>
        <v>0</v>
      </c>
      <c r="M6" s="155"/>
      <c r="N6" s="155"/>
      <c r="O6" s="155"/>
      <c r="P6" s="130"/>
      <c r="Q6" s="9">
        <f>SUM(Q7:Q500)</f>
        <v>0</v>
      </c>
    </row>
    <row r="7" spans="1:17" ht="20.100000000000001" customHeight="1" x14ac:dyDescent="0.25">
      <c r="A7" s="131">
        <v>1</v>
      </c>
      <c r="B7" s="331" t="str">
        <f>IF('Dépenses Autres frais'!B7="","",'Dépenses Autres frais'!B7)</f>
        <v/>
      </c>
      <c r="C7" s="331" t="str">
        <f>IF('Dépenses Autres frais'!C7="","",'Dépenses Autres frais'!C7)</f>
        <v/>
      </c>
      <c r="D7" s="331" t="str">
        <f>IF('Dépenses Autres frais'!D7="","",'Dépenses Autres frais'!D7)</f>
        <v/>
      </c>
      <c r="E7" s="331" t="str">
        <f>IF('Dépenses Autres frais'!E7="","",'Dépenses Autres frais'!E7)</f>
        <v/>
      </c>
      <c r="F7" s="332" t="str">
        <f>IF('Dépenses Autres frais'!F7="","",'Dépenses Autres frais'!F7)</f>
        <v/>
      </c>
      <c r="G7" s="332" t="str">
        <f>IF('Dépenses Autres frais'!G7="","",'Dépenses Autres frais'!G7)</f>
        <v/>
      </c>
      <c r="H7" s="333" t="str">
        <f>IF('Dépenses Autres frais'!H7="","",'Dépenses Autres frais'!H7)</f>
        <v/>
      </c>
      <c r="I7" s="295"/>
      <c r="J7" s="296" t="str">
        <f>IF(I7="KO","",IF(I7="","",F7))</f>
        <v/>
      </c>
      <c r="K7" s="296" t="str">
        <f>IF(I7="KO","",IF(I7="","",G7))</f>
        <v/>
      </c>
      <c r="L7" s="28"/>
      <c r="M7" s="139"/>
      <c r="N7" s="158"/>
      <c r="O7" s="338" t="str">
        <f>IF(AND(OR(I7="KO",L7&lt;&gt;""),OR(I7="",J7="",K7="")),Listes!$A$74,IF(AND(L7="",I7&lt;&gt;""),Listes!$A$75,IF(AND(H7&lt;L7,N7=""),Listes!$A$76,IF(AND(K7&lt;J7,N7=""),Listes!$A$77,IF(AND(L7&lt;&gt;"",L7&lt;H7,M7=""),Listes!$A$78,IF(AND(P7="",OR(I7&lt;&gt;"",J7&lt;&gt;"",K7&lt;&gt;"")),Listes!$A$79,""))))))</f>
        <v/>
      </c>
      <c r="P7" s="44"/>
      <c r="Q7" s="9">
        <f>IF(AND(B7&lt;&gt;"",P7&lt;&gt;"Oui"),1,0)</f>
        <v>0</v>
      </c>
    </row>
    <row r="8" spans="1:17" ht="20.100000000000001" customHeight="1" x14ac:dyDescent="0.25">
      <c r="A8" s="133">
        <v>2</v>
      </c>
      <c r="B8" s="331" t="str">
        <f>IF('Dépenses Autres frais'!B8="","",'Dépenses Autres frais'!B8)</f>
        <v/>
      </c>
      <c r="C8" s="331" t="str">
        <f>IF('Dépenses Autres frais'!C8="","",'Dépenses Autres frais'!C8)</f>
        <v/>
      </c>
      <c r="D8" s="331" t="str">
        <f>IF('Dépenses Autres frais'!D8="","",'Dépenses Autres frais'!D8)</f>
        <v/>
      </c>
      <c r="E8" s="331" t="str">
        <f>IF('Dépenses Autres frais'!E8="","",'Dépenses Autres frais'!E8)</f>
        <v/>
      </c>
      <c r="F8" s="332" t="str">
        <f>IF('Dépenses Autres frais'!F8="","",'Dépenses Autres frais'!F8)</f>
        <v/>
      </c>
      <c r="G8" s="332" t="str">
        <f>IF('Dépenses Autres frais'!G8="","",'Dépenses Autres frais'!G8)</f>
        <v/>
      </c>
      <c r="H8" s="333" t="str">
        <f>IF('Dépenses Autres frais'!H8="","",'Dépenses Autres frais'!H8)</f>
        <v/>
      </c>
      <c r="I8" s="295"/>
      <c r="J8" s="296" t="str">
        <f t="shared" ref="J8:J71" si="0">IF(I8="KO","",IF(I8="","",F8))</f>
        <v/>
      </c>
      <c r="K8" s="296" t="str">
        <f t="shared" ref="K8:K71" si="1">IF(I8="KO","",IF(I8="","",G8))</f>
        <v/>
      </c>
      <c r="L8" s="28"/>
      <c r="M8" s="139"/>
      <c r="N8" s="158"/>
      <c r="O8" s="338" t="str">
        <f>IF(AND(OR(I8="KO",L8&lt;&gt;""),OR(I8="",J8="",K8="")),Listes!$A$74,IF(AND(L8="",I8&lt;&gt;""),Listes!$A$75,IF(AND(H8&lt;L8,N8=""),Listes!$A$76,IF(AND(K8&lt;J8,N8=""),Listes!$A$77,IF(AND(L8&lt;&gt;"",L8&lt;H8,M8=""),Listes!$A$78,IF(AND(P8="",OR(I8&lt;&gt;"",J8&lt;&gt;"",K8&lt;&gt;"")),Listes!$A$79,""))))))</f>
        <v/>
      </c>
      <c r="P8" s="44"/>
      <c r="Q8" s="9">
        <f>IF(AND(B8&lt;&gt;"",P8&lt;&gt;"Oui"),1,0)</f>
        <v>0</v>
      </c>
    </row>
    <row r="9" spans="1:17" ht="20.100000000000001" customHeight="1" x14ac:dyDescent="0.25">
      <c r="A9" s="133">
        <v>3</v>
      </c>
      <c r="B9" s="331" t="str">
        <f>IF('Dépenses Autres frais'!B9="","",'Dépenses Autres frais'!B9)</f>
        <v/>
      </c>
      <c r="C9" s="331" t="str">
        <f>IF('Dépenses Autres frais'!C9="","",'Dépenses Autres frais'!C9)</f>
        <v/>
      </c>
      <c r="D9" s="331" t="str">
        <f>IF('Dépenses Autres frais'!D9="","",'Dépenses Autres frais'!D9)</f>
        <v/>
      </c>
      <c r="E9" s="331" t="str">
        <f>IF('Dépenses Autres frais'!E9="","",'Dépenses Autres frais'!E9)</f>
        <v/>
      </c>
      <c r="F9" s="332" t="str">
        <f>IF('Dépenses Autres frais'!F9="","",'Dépenses Autres frais'!F9)</f>
        <v/>
      </c>
      <c r="G9" s="332" t="str">
        <f>IF('Dépenses Autres frais'!G9="","",'Dépenses Autres frais'!G9)</f>
        <v/>
      </c>
      <c r="H9" s="333" t="str">
        <f>IF('Dépenses Autres frais'!H9="","",'Dépenses Autres frais'!H9)</f>
        <v/>
      </c>
      <c r="I9" s="295"/>
      <c r="J9" s="296" t="str">
        <f t="shared" si="0"/>
        <v/>
      </c>
      <c r="K9" s="296" t="str">
        <f t="shared" si="1"/>
        <v/>
      </c>
      <c r="L9" s="28"/>
      <c r="M9" s="139"/>
      <c r="N9" s="158"/>
      <c r="O9" s="338" t="str">
        <f>IF(AND(OR(I9="KO",L9&lt;&gt;""),OR(I9="",J9="",K9="")),Listes!$A$74,IF(AND(L9="",I9&lt;&gt;""),Listes!$A$75,IF(AND(H9&lt;L9,N9=""),Listes!$A$76,IF(AND(K9&lt;J9,N9=""),Listes!$A$77,IF(AND(L9&lt;&gt;"",L9&lt;H9,M9=""),Listes!$A$78,IF(AND(P9="",OR(I9&lt;&gt;"",J9&lt;&gt;"",K9&lt;&gt;"")),Listes!$A$79,""))))))</f>
        <v/>
      </c>
      <c r="P9" s="44"/>
      <c r="Q9" s="9">
        <f t="shared" ref="Q9:Q72" si="2">IF(AND(B9&lt;&gt;"",P9&lt;&gt;"Oui"),1,0)</f>
        <v>0</v>
      </c>
    </row>
    <row r="10" spans="1:17" ht="20.100000000000001" customHeight="1" x14ac:dyDescent="0.25">
      <c r="A10" s="133">
        <v>4</v>
      </c>
      <c r="B10" s="331" t="str">
        <f>IF('Dépenses Autres frais'!B10="","",'Dépenses Autres frais'!B10)</f>
        <v/>
      </c>
      <c r="C10" s="331" t="str">
        <f>IF('Dépenses Autres frais'!C10="","",'Dépenses Autres frais'!C10)</f>
        <v/>
      </c>
      <c r="D10" s="331" t="str">
        <f>IF('Dépenses Autres frais'!D10="","",'Dépenses Autres frais'!D10)</f>
        <v/>
      </c>
      <c r="E10" s="331" t="str">
        <f>IF('Dépenses Autres frais'!E10="","",'Dépenses Autres frais'!E10)</f>
        <v/>
      </c>
      <c r="F10" s="332" t="str">
        <f>IF('Dépenses Autres frais'!F10="","",'Dépenses Autres frais'!F10)</f>
        <v/>
      </c>
      <c r="G10" s="332" t="str">
        <f>IF('Dépenses Autres frais'!G10="","",'Dépenses Autres frais'!G10)</f>
        <v/>
      </c>
      <c r="H10" s="333" t="str">
        <f>IF('Dépenses Autres frais'!H10="","",'Dépenses Autres frais'!H10)</f>
        <v/>
      </c>
      <c r="I10" s="295"/>
      <c r="J10" s="296" t="str">
        <f t="shared" si="0"/>
        <v/>
      </c>
      <c r="K10" s="296" t="str">
        <f t="shared" si="1"/>
        <v/>
      </c>
      <c r="L10" s="28"/>
      <c r="M10" s="139"/>
      <c r="N10" s="158"/>
      <c r="O10" s="338" t="str">
        <f>IF(AND(OR(I10="KO",L10&lt;&gt;""),OR(I10="",J10="",K10="")),Listes!$A$74,IF(AND(L10="",I10&lt;&gt;""),Listes!$A$75,IF(AND(H10&lt;L10,N10=""),Listes!$A$76,IF(AND(K10&lt;J10,N10=""),Listes!$A$77,IF(AND(L10&lt;&gt;"",L10&lt;H10,M10=""),Listes!$A$78,IF(AND(P10="",OR(I10&lt;&gt;"",J10&lt;&gt;"",K10&lt;&gt;"")),Listes!$A$79,""))))))</f>
        <v/>
      </c>
      <c r="P10" s="44"/>
      <c r="Q10" s="9">
        <f t="shared" si="2"/>
        <v>0</v>
      </c>
    </row>
    <row r="11" spans="1:17" ht="20.100000000000001" customHeight="1" x14ac:dyDescent="0.25">
      <c r="A11" s="133">
        <v>5</v>
      </c>
      <c r="B11" s="331" t="str">
        <f>IF('Dépenses Autres frais'!B11="","",'Dépenses Autres frais'!B11)</f>
        <v/>
      </c>
      <c r="C11" s="331" t="str">
        <f>IF('Dépenses Autres frais'!C11="","",'Dépenses Autres frais'!C11)</f>
        <v/>
      </c>
      <c r="D11" s="331" t="str">
        <f>IF('Dépenses Autres frais'!D11="","",'Dépenses Autres frais'!D11)</f>
        <v/>
      </c>
      <c r="E11" s="331" t="str">
        <f>IF('Dépenses Autres frais'!E11="","",'Dépenses Autres frais'!E11)</f>
        <v/>
      </c>
      <c r="F11" s="332" t="str">
        <f>IF('Dépenses Autres frais'!F11="","",'Dépenses Autres frais'!F11)</f>
        <v/>
      </c>
      <c r="G11" s="332" t="str">
        <f>IF('Dépenses Autres frais'!G11="","",'Dépenses Autres frais'!G11)</f>
        <v/>
      </c>
      <c r="H11" s="333" t="str">
        <f>IF('Dépenses Autres frais'!H11="","",'Dépenses Autres frais'!H11)</f>
        <v/>
      </c>
      <c r="I11" s="295"/>
      <c r="J11" s="296" t="str">
        <f t="shared" si="0"/>
        <v/>
      </c>
      <c r="K11" s="296" t="str">
        <f t="shared" si="1"/>
        <v/>
      </c>
      <c r="L11" s="28"/>
      <c r="M11" s="139"/>
      <c r="N11" s="158"/>
      <c r="O11" s="338" t="str">
        <f>IF(AND(OR(I11="KO",L11&lt;&gt;""),OR(I11="",J11="",K11="")),Listes!$A$74,IF(AND(L11="",I11&lt;&gt;""),Listes!$A$75,IF(AND(H11&lt;L11,N11=""),Listes!$A$76,IF(AND(K11&lt;J11,N11=""),Listes!$A$77,IF(AND(L11&lt;&gt;"",L11&lt;H11,M11=""),Listes!$A$78,IF(AND(P11="",OR(I11&lt;&gt;"",J11&lt;&gt;"",K11&lt;&gt;"")),Listes!$A$79,""))))))</f>
        <v/>
      </c>
      <c r="P11" s="44"/>
      <c r="Q11" s="9">
        <f t="shared" si="2"/>
        <v>0</v>
      </c>
    </row>
    <row r="12" spans="1:17" ht="20.100000000000001" customHeight="1" x14ac:dyDescent="0.25">
      <c r="A12" s="133">
        <v>6</v>
      </c>
      <c r="B12" s="331" t="str">
        <f>IF('Dépenses Autres frais'!B12="","",'Dépenses Autres frais'!B12)</f>
        <v/>
      </c>
      <c r="C12" s="331" t="str">
        <f>IF('Dépenses Autres frais'!C12="","",'Dépenses Autres frais'!C12)</f>
        <v/>
      </c>
      <c r="D12" s="331" t="str">
        <f>IF('Dépenses Autres frais'!D12="","",'Dépenses Autres frais'!D12)</f>
        <v/>
      </c>
      <c r="E12" s="331" t="str">
        <f>IF('Dépenses Autres frais'!E12="","",'Dépenses Autres frais'!E12)</f>
        <v/>
      </c>
      <c r="F12" s="332" t="str">
        <f>IF('Dépenses Autres frais'!F12="","",'Dépenses Autres frais'!F12)</f>
        <v/>
      </c>
      <c r="G12" s="332" t="str">
        <f>IF('Dépenses Autres frais'!G12="","",'Dépenses Autres frais'!G12)</f>
        <v/>
      </c>
      <c r="H12" s="333" t="str">
        <f>IF('Dépenses Autres frais'!H12="","",'Dépenses Autres frais'!H12)</f>
        <v/>
      </c>
      <c r="I12" s="295"/>
      <c r="J12" s="296" t="str">
        <f t="shared" si="0"/>
        <v/>
      </c>
      <c r="K12" s="296" t="str">
        <f t="shared" si="1"/>
        <v/>
      </c>
      <c r="L12" s="28"/>
      <c r="M12" s="139"/>
      <c r="N12" s="158"/>
      <c r="O12" s="338" t="str">
        <f>IF(AND(OR(I12="KO",L12&lt;&gt;""),OR(I12="",J12="",K12="")),Listes!$A$74,IF(AND(L12="",I12&lt;&gt;""),Listes!$A$75,IF(AND(H12&lt;L12,N12=""),Listes!$A$76,IF(AND(K12&lt;J12,N12=""),Listes!$A$77,IF(AND(L12&lt;&gt;"",L12&lt;H12,M12=""),Listes!$A$78,IF(AND(P12="",OR(I12&lt;&gt;"",J12&lt;&gt;"",K12&lt;&gt;"")),Listes!$A$79,""))))))</f>
        <v/>
      </c>
      <c r="P12" s="44"/>
      <c r="Q12" s="9">
        <f t="shared" si="2"/>
        <v>0</v>
      </c>
    </row>
    <row r="13" spans="1:17" ht="20.100000000000001" customHeight="1" x14ac:dyDescent="0.25">
      <c r="A13" s="133">
        <v>7</v>
      </c>
      <c r="B13" s="331" t="str">
        <f>IF('Dépenses Autres frais'!B13="","",'Dépenses Autres frais'!B13)</f>
        <v/>
      </c>
      <c r="C13" s="331" t="str">
        <f>IF('Dépenses Autres frais'!C13="","",'Dépenses Autres frais'!C13)</f>
        <v/>
      </c>
      <c r="D13" s="331" t="str">
        <f>IF('Dépenses Autres frais'!D13="","",'Dépenses Autres frais'!D13)</f>
        <v/>
      </c>
      <c r="E13" s="331" t="str">
        <f>IF('Dépenses Autres frais'!E13="","",'Dépenses Autres frais'!E13)</f>
        <v/>
      </c>
      <c r="F13" s="332" t="str">
        <f>IF('Dépenses Autres frais'!F13="","",'Dépenses Autres frais'!F13)</f>
        <v/>
      </c>
      <c r="G13" s="332" t="str">
        <f>IF('Dépenses Autres frais'!G13="","",'Dépenses Autres frais'!G13)</f>
        <v/>
      </c>
      <c r="H13" s="333" t="str">
        <f>IF('Dépenses Autres frais'!H13="","",'Dépenses Autres frais'!H13)</f>
        <v/>
      </c>
      <c r="I13" s="295"/>
      <c r="J13" s="296" t="str">
        <f t="shared" si="0"/>
        <v/>
      </c>
      <c r="K13" s="296" t="str">
        <f t="shared" si="1"/>
        <v/>
      </c>
      <c r="L13" s="28"/>
      <c r="M13" s="139"/>
      <c r="N13" s="158"/>
      <c r="O13" s="338" t="str">
        <f>IF(AND(OR(I13="KO",L13&lt;&gt;""),OR(I13="",J13="",K13="")),Listes!$A$74,IF(AND(L13="",I13&lt;&gt;""),Listes!$A$75,IF(AND(H13&lt;L13,N13=""),Listes!$A$76,IF(AND(K13&lt;J13,N13=""),Listes!$A$77,IF(AND(L13&lt;&gt;"",L13&lt;H13,M13=""),Listes!$A$78,IF(AND(P13="",OR(I13&lt;&gt;"",J13&lt;&gt;"",K13&lt;&gt;"")),Listes!$A$79,""))))))</f>
        <v/>
      </c>
      <c r="P13" s="44"/>
      <c r="Q13" s="9">
        <f t="shared" si="2"/>
        <v>0</v>
      </c>
    </row>
    <row r="14" spans="1:17" ht="20.100000000000001" customHeight="1" x14ac:dyDescent="0.25">
      <c r="A14" s="133">
        <v>8</v>
      </c>
      <c r="B14" s="331" t="str">
        <f>IF('Dépenses Autres frais'!B14="","",'Dépenses Autres frais'!B14)</f>
        <v/>
      </c>
      <c r="C14" s="331" t="str">
        <f>IF('Dépenses Autres frais'!C14="","",'Dépenses Autres frais'!C14)</f>
        <v/>
      </c>
      <c r="D14" s="331" t="str">
        <f>IF('Dépenses Autres frais'!D14="","",'Dépenses Autres frais'!D14)</f>
        <v/>
      </c>
      <c r="E14" s="331" t="str">
        <f>IF('Dépenses Autres frais'!E14="","",'Dépenses Autres frais'!E14)</f>
        <v/>
      </c>
      <c r="F14" s="332" t="str">
        <f>IF('Dépenses Autres frais'!F14="","",'Dépenses Autres frais'!F14)</f>
        <v/>
      </c>
      <c r="G14" s="332" t="str">
        <f>IF('Dépenses Autres frais'!G14="","",'Dépenses Autres frais'!G14)</f>
        <v/>
      </c>
      <c r="H14" s="333" t="str">
        <f>IF('Dépenses Autres frais'!H14="","",'Dépenses Autres frais'!H14)</f>
        <v/>
      </c>
      <c r="I14" s="295"/>
      <c r="J14" s="296" t="str">
        <f t="shared" si="0"/>
        <v/>
      </c>
      <c r="K14" s="296" t="str">
        <f t="shared" si="1"/>
        <v/>
      </c>
      <c r="L14" s="28"/>
      <c r="M14" s="139"/>
      <c r="N14" s="158"/>
      <c r="O14" s="338" t="str">
        <f>IF(AND(OR(I14="KO",L14&lt;&gt;""),OR(I14="",J14="",K14="")),Listes!$A$74,IF(AND(L14="",I14&lt;&gt;""),Listes!$A$75,IF(AND(H14&lt;L14,N14=""),Listes!$A$76,IF(AND(K14&lt;J14,N14=""),Listes!$A$77,IF(AND(L14&lt;&gt;"",L14&lt;H14,M14=""),Listes!$A$78,IF(AND(P14="",OR(I14&lt;&gt;"",J14&lt;&gt;"",K14&lt;&gt;"")),Listes!$A$79,""))))))</f>
        <v/>
      </c>
      <c r="P14" s="44"/>
      <c r="Q14" s="9">
        <f t="shared" si="2"/>
        <v>0</v>
      </c>
    </row>
    <row r="15" spans="1:17" ht="20.100000000000001" customHeight="1" x14ac:dyDescent="0.25">
      <c r="A15" s="133">
        <v>9</v>
      </c>
      <c r="B15" s="331" t="str">
        <f>IF('Dépenses Autres frais'!B15="","",'Dépenses Autres frais'!B15)</f>
        <v/>
      </c>
      <c r="C15" s="331" t="str">
        <f>IF('Dépenses Autres frais'!C15="","",'Dépenses Autres frais'!C15)</f>
        <v/>
      </c>
      <c r="D15" s="331" t="str">
        <f>IF('Dépenses Autres frais'!D15="","",'Dépenses Autres frais'!D15)</f>
        <v/>
      </c>
      <c r="E15" s="331" t="str">
        <f>IF('Dépenses Autres frais'!E15="","",'Dépenses Autres frais'!E15)</f>
        <v/>
      </c>
      <c r="F15" s="332" t="str">
        <f>IF('Dépenses Autres frais'!F15="","",'Dépenses Autres frais'!F15)</f>
        <v/>
      </c>
      <c r="G15" s="332" t="str">
        <f>IF('Dépenses Autres frais'!G15="","",'Dépenses Autres frais'!G15)</f>
        <v/>
      </c>
      <c r="H15" s="333" t="str">
        <f>IF('Dépenses Autres frais'!H15="","",'Dépenses Autres frais'!H15)</f>
        <v/>
      </c>
      <c r="I15" s="295"/>
      <c r="J15" s="296" t="str">
        <f t="shared" si="0"/>
        <v/>
      </c>
      <c r="K15" s="296" t="str">
        <f t="shared" si="1"/>
        <v/>
      </c>
      <c r="L15" s="28"/>
      <c r="M15" s="139"/>
      <c r="N15" s="158"/>
      <c r="O15" s="338" t="str">
        <f>IF(AND(OR(I15="KO",L15&lt;&gt;""),OR(I15="",J15="",K15="")),Listes!$A$74,IF(AND(L15="",I15&lt;&gt;""),Listes!$A$75,IF(AND(H15&lt;L15,N15=""),Listes!$A$76,IF(AND(K15&lt;J15,N15=""),Listes!$A$77,IF(AND(L15&lt;&gt;"",L15&lt;H15,M15=""),Listes!$A$78,IF(AND(P15="",OR(I15&lt;&gt;"",J15&lt;&gt;"",K15&lt;&gt;"")),Listes!$A$79,""))))))</f>
        <v/>
      </c>
      <c r="P15" s="44"/>
      <c r="Q15" s="9">
        <f t="shared" si="2"/>
        <v>0</v>
      </c>
    </row>
    <row r="16" spans="1:17" ht="20.100000000000001" customHeight="1" x14ac:dyDescent="0.25">
      <c r="A16" s="133">
        <v>10</v>
      </c>
      <c r="B16" s="331" t="str">
        <f>IF('Dépenses Autres frais'!B16="","",'Dépenses Autres frais'!B16)</f>
        <v/>
      </c>
      <c r="C16" s="331" t="str">
        <f>IF('Dépenses Autres frais'!C16="","",'Dépenses Autres frais'!C16)</f>
        <v/>
      </c>
      <c r="D16" s="331" t="str">
        <f>IF('Dépenses Autres frais'!D16="","",'Dépenses Autres frais'!D16)</f>
        <v/>
      </c>
      <c r="E16" s="331" t="str">
        <f>IF('Dépenses Autres frais'!E16="","",'Dépenses Autres frais'!E16)</f>
        <v/>
      </c>
      <c r="F16" s="332" t="str">
        <f>IF('Dépenses Autres frais'!F16="","",'Dépenses Autres frais'!F16)</f>
        <v/>
      </c>
      <c r="G16" s="332" t="str">
        <f>IF('Dépenses Autres frais'!G16="","",'Dépenses Autres frais'!G16)</f>
        <v/>
      </c>
      <c r="H16" s="333" t="str">
        <f>IF('Dépenses Autres frais'!H16="","",'Dépenses Autres frais'!H16)</f>
        <v/>
      </c>
      <c r="I16" s="295"/>
      <c r="J16" s="296" t="str">
        <f t="shared" si="0"/>
        <v/>
      </c>
      <c r="K16" s="296" t="str">
        <f t="shared" si="1"/>
        <v/>
      </c>
      <c r="L16" s="28"/>
      <c r="M16" s="139"/>
      <c r="N16" s="158"/>
      <c r="O16" s="338" t="str">
        <f>IF(AND(OR(I16="KO",L16&lt;&gt;""),OR(I16="",J16="",K16="")),Listes!$A$74,IF(AND(L16="",I16&lt;&gt;""),Listes!$A$75,IF(AND(H16&lt;L16,N16=""),Listes!$A$76,IF(AND(K16&lt;J16,N16=""),Listes!$A$77,IF(AND(L16&lt;&gt;"",L16&lt;H16,M16=""),Listes!$A$78,IF(AND(P16="",OR(I16&lt;&gt;"",J16&lt;&gt;"",K16&lt;&gt;"")),Listes!$A$79,""))))))</f>
        <v/>
      </c>
      <c r="P16" s="44"/>
      <c r="Q16" s="9">
        <f t="shared" si="2"/>
        <v>0</v>
      </c>
    </row>
    <row r="17" spans="1:17" ht="20.100000000000001" customHeight="1" x14ac:dyDescent="0.25">
      <c r="A17" s="133">
        <v>11</v>
      </c>
      <c r="B17" s="331" t="str">
        <f>IF('Dépenses Autres frais'!B17="","",'Dépenses Autres frais'!B17)</f>
        <v/>
      </c>
      <c r="C17" s="331" t="str">
        <f>IF('Dépenses Autres frais'!C17="","",'Dépenses Autres frais'!C17)</f>
        <v/>
      </c>
      <c r="D17" s="331" t="str">
        <f>IF('Dépenses Autres frais'!D17="","",'Dépenses Autres frais'!D17)</f>
        <v/>
      </c>
      <c r="E17" s="331" t="str">
        <f>IF('Dépenses Autres frais'!E17="","",'Dépenses Autres frais'!E17)</f>
        <v/>
      </c>
      <c r="F17" s="332" t="str">
        <f>IF('Dépenses Autres frais'!F17="","",'Dépenses Autres frais'!F17)</f>
        <v/>
      </c>
      <c r="G17" s="332" t="str">
        <f>IF('Dépenses Autres frais'!G17="","",'Dépenses Autres frais'!G17)</f>
        <v/>
      </c>
      <c r="H17" s="333" t="str">
        <f>IF('Dépenses Autres frais'!H17="","",'Dépenses Autres frais'!H17)</f>
        <v/>
      </c>
      <c r="I17" s="295"/>
      <c r="J17" s="296" t="str">
        <f t="shared" si="0"/>
        <v/>
      </c>
      <c r="K17" s="296" t="str">
        <f t="shared" si="1"/>
        <v/>
      </c>
      <c r="L17" s="28"/>
      <c r="M17" s="139"/>
      <c r="N17" s="158"/>
      <c r="O17" s="338" t="str">
        <f>IF(AND(OR(I17="KO",L17&lt;&gt;""),OR(I17="",J17="",K17="")),Listes!$A$74,IF(AND(L17="",I17&lt;&gt;""),Listes!$A$75,IF(AND(H17&lt;L17,N17=""),Listes!$A$76,IF(AND(K17&lt;J17,N17=""),Listes!$A$77,IF(AND(L17&lt;&gt;"",L17&lt;H17,M17=""),Listes!$A$78,IF(AND(P17="",OR(I17&lt;&gt;"",J17&lt;&gt;"",K17&lt;&gt;"")),Listes!$A$79,""))))))</f>
        <v/>
      </c>
      <c r="P17" s="44"/>
      <c r="Q17" s="9">
        <f t="shared" si="2"/>
        <v>0</v>
      </c>
    </row>
    <row r="18" spans="1:17" ht="20.100000000000001" customHeight="1" x14ac:dyDescent="0.25">
      <c r="A18" s="133">
        <v>12</v>
      </c>
      <c r="B18" s="331" t="str">
        <f>IF('Dépenses Autres frais'!B18="","",'Dépenses Autres frais'!B18)</f>
        <v/>
      </c>
      <c r="C18" s="331" t="str">
        <f>IF('Dépenses Autres frais'!C18="","",'Dépenses Autres frais'!C18)</f>
        <v/>
      </c>
      <c r="D18" s="331" t="str">
        <f>IF('Dépenses Autres frais'!D18="","",'Dépenses Autres frais'!D18)</f>
        <v/>
      </c>
      <c r="E18" s="331" t="str">
        <f>IF('Dépenses Autres frais'!E18="","",'Dépenses Autres frais'!E18)</f>
        <v/>
      </c>
      <c r="F18" s="332" t="str">
        <f>IF('Dépenses Autres frais'!F18="","",'Dépenses Autres frais'!F18)</f>
        <v/>
      </c>
      <c r="G18" s="332" t="str">
        <f>IF('Dépenses Autres frais'!G18="","",'Dépenses Autres frais'!G18)</f>
        <v/>
      </c>
      <c r="H18" s="333" t="str">
        <f>IF('Dépenses Autres frais'!H18="","",'Dépenses Autres frais'!H18)</f>
        <v/>
      </c>
      <c r="I18" s="295"/>
      <c r="J18" s="296" t="str">
        <f t="shared" si="0"/>
        <v/>
      </c>
      <c r="K18" s="296" t="str">
        <f t="shared" si="1"/>
        <v/>
      </c>
      <c r="L18" s="28"/>
      <c r="M18" s="139"/>
      <c r="N18" s="158"/>
      <c r="O18" s="338" t="str">
        <f>IF(AND(OR(I18="KO",L18&lt;&gt;""),OR(I18="",J18="",K18="")),Listes!$A$74,IF(AND(L18="",I18&lt;&gt;""),Listes!$A$75,IF(AND(H18&lt;L18,N18=""),Listes!$A$76,IF(AND(K18&lt;J18,N18=""),Listes!$A$77,IF(AND(L18&lt;&gt;"",L18&lt;H18,M18=""),Listes!$A$78,IF(AND(P18="",OR(I18&lt;&gt;"",J18&lt;&gt;"",K18&lt;&gt;"")),Listes!$A$79,""))))))</f>
        <v/>
      </c>
      <c r="P18" s="44"/>
      <c r="Q18" s="9">
        <f t="shared" si="2"/>
        <v>0</v>
      </c>
    </row>
    <row r="19" spans="1:17" ht="20.100000000000001" customHeight="1" x14ac:dyDescent="0.25">
      <c r="A19" s="133">
        <v>13</v>
      </c>
      <c r="B19" s="331" t="str">
        <f>IF('Dépenses Autres frais'!B19="","",'Dépenses Autres frais'!B19)</f>
        <v/>
      </c>
      <c r="C19" s="331" t="str">
        <f>IF('Dépenses Autres frais'!C19="","",'Dépenses Autres frais'!C19)</f>
        <v/>
      </c>
      <c r="D19" s="331" t="str">
        <f>IF('Dépenses Autres frais'!D19="","",'Dépenses Autres frais'!D19)</f>
        <v/>
      </c>
      <c r="E19" s="331" t="str">
        <f>IF('Dépenses Autres frais'!E19="","",'Dépenses Autres frais'!E19)</f>
        <v/>
      </c>
      <c r="F19" s="332" t="str">
        <f>IF('Dépenses Autres frais'!F19="","",'Dépenses Autres frais'!F19)</f>
        <v/>
      </c>
      <c r="G19" s="332" t="str">
        <f>IF('Dépenses Autres frais'!G19="","",'Dépenses Autres frais'!G19)</f>
        <v/>
      </c>
      <c r="H19" s="333" t="str">
        <f>IF('Dépenses Autres frais'!H19="","",'Dépenses Autres frais'!H19)</f>
        <v/>
      </c>
      <c r="I19" s="295"/>
      <c r="J19" s="296" t="str">
        <f t="shared" si="0"/>
        <v/>
      </c>
      <c r="K19" s="296" t="str">
        <f t="shared" si="1"/>
        <v/>
      </c>
      <c r="L19" s="28"/>
      <c r="M19" s="139"/>
      <c r="N19" s="158"/>
      <c r="O19" s="338" t="str">
        <f>IF(AND(OR(I19="KO",L19&lt;&gt;""),OR(I19="",J19="",K19="")),Listes!$A$74,IF(AND(L19="",I19&lt;&gt;""),Listes!$A$75,IF(AND(H19&lt;L19,N19=""),Listes!$A$76,IF(AND(K19&lt;J19,N19=""),Listes!$A$77,IF(AND(L19&lt;&gt;"",L19&lt;H19,M19=""),Listes!$A$78,IF(AND(P19="",OR(I19&lt;&gt;"",J19&lt;&gt;"",K19&lt;&gt;"")),Listes!$A$79,""))))))</f>
        <v/>
      </c>
      <c r="P19" s="44"/>
      <c r="Q19" s="9">
        <f t="shared" si="2"/>
        <v>0</v>
      </c>
    </row>
    <row r="20" spans="1:17" ht="20.100000000000001" customHeight="1" x14ac:dyDescent="0.25">
      <c r="A20" s="133">
        <v>14</v>
      </c>
      <c r="B20" s="331" t="str">
        <f>IF('Dépenses Autres frais'!B20="","",'Dépenses Autres frais'!B20)</f>
        <v/>
      </c>
      <c r="C20" s="331" t="str">
        <f>IF('Dépenses Autres frais'!C20="","",'Dépenses Autres frais'!C20)</f>
        <v/>
      </c>
      <c r="D20" s="331" t="str">
        <f>IF('Dépenses Autres frais'!D20="","",'Dépenses Autres frais'!D20)</f>
        <v/>
      </c>
      <c r="E20" s="331" t="str">
        <f>IF('Dépenses Autres frais'!E20="","",'Dépenses Autres frais'!E20)</f>
        <v/>
      </c>
      <c r="F20" s="332" t="str">
        <f>IF('Dépenses Autres frais'!F20="","",'Dépenses Autres frais'!F20)</f>
        <v/>
      </c>
      <c r="G20" s="332" t="str">
        <f>IF('Dépenses Autres frais'!G20="","",'Dépenses Autres frais'!G20)</f>
        <v/>
      </c>
      <c r="H20" s="333" t="str">
        <f>IF('Dépenses Autres frais'!H20="","",'Dépenses Autres frais'!H20)</f>
        <v/>
      </c>
      <c r="I20" s="295"/>
      <c r="J20" s="296" t="str">
        <f t="shared" si="0"/>
        <v/>
      </c>
      <c r="K20" s="296" t="str">
        <f t="shared" si="1"/>
        <v/>
      </c>
      <c r="L20" s="28"/>
      <c r="M20" s="139"/>
      <c r="N20" s="158"/>
      <c r="O20" s="338" t="str">
        <f>IF(AND(OR(I20="KO",L20&lt;&gt;""),OR(I20="",J20="",K20="")),Listes!$A$74,IF(AND(L20="",I20&lt;&gt;""),Listes!$A$75,IF(AND(H20&lt;L20,N20=""),Listes!$A$76,IF(AND(K20&lt;J20,N20=""),Listes!$A$77,IF(AND(L20&lt;&gt;"",L20&lt;H20,M20=""),Listes!$A$78,IF(AND(P20="",OR(I20&lt;&gt;"",J20&lt;&gt;"",K20&lt;&gt;"")),Listes!$A$79,""))))))</f>
        <v/>
      </c>
      <c r="P20" s="44"/>
      <c r="Q20" s="9">
        <f t="shared" si="2"/>
        <v>0</v>
      </c>
    </row>
    <row r="21" spans="1:17" ht="20.100000000000001" customHeight="1" x14ac:dyDescent="0.25">
      <c r="A21" s="133">
        <v>15</v>
      </c>
      <c r="B21" s="331" t="str">
        <f>IF('Dépenses Autres frais'!B21="","",'Dépenses Autres frais'!B21)</f>
        <v/>
      </c>
      <c r="C21" s="331" t="str">
        <f>IF('Dépenses Autres frais'!C21="","",'Dépenses Autres frais'!C21)</f>
        <v/>
      </c>
      <c r="D21" s="331" t="str">
        <f>IF('Dépenses Autres frais'!D21="","",'Dépenses Autres frais'!D21)</f>
        <v/>
      </c>
      <c r="E21" s="331" t="str">
        <f>IF('Dépenses Autres frais'!E21="","",'Dépenses Autres frais'!E21)</f>
        <v/>
      </c>
      <c r="F21" s="332" t="str">
        <f>IF('Dépenses Autres frais'!F21="","",'Dépenses Autres frais'!F21)</f>
        <v/>
      </c>
      <c r="G21" s="332" t="str">
        <f>IF('Dépenses Autres frais'!G21="","",'Dépenses Autres frais'!G21)</f>
        <v/>
      </c>
      <c r="H21" s="333" t="str">
        <f>IF('Dépenses Autres frais'!H21="","",'Dépenses Autres frais'!H21)</f>
        <v/>
      </c>
      <c r="I21" s="295"/>
      <c r="J21" s="296" t="str">
        <f t="shared" si="0"/>
        <v/>
      </c>
      <c r="K21" s="296" t="str">
        <f t="shared" si="1"/>
        <v/>
      </c>
      <c r="L21" s="28"/>
      <c r="M21" s="139"/>
      <c r="N21" s="158"/>
      <c r="O21" s="338" t="str">
        <f>IF(AND(OR(I21="KO",L21&lt;&gt;""),OR(I21="",J21="",K21="")),Listes!$A$74,IF(AND(L21="",I21&lt;&gt;""),Listes!$A$75,IF(AND(H21&lt;L21,N21=""),Listes!$A$76,IF(AND(K21&lt;J21,N21=""),Listes!$A$77,IF(AND(L21&lt;&gt;"",L21&lt;H21,M21=""),Listes!$A$78,IF(AND(P21="",OR(I21&lt;&gt;"",J21&lt;&gt;"",K21&lt;&gt;"")),Listes!$A$79,""))))))</f>
        <v/>
      </c>
      <c r="P21" s="44"/>
      <c r="Q21" s="9">
        <f t="shared" si="2"/>
        <v>0</v>
      </c>
    </row>
    <row r="22" spans="1:17" ht="20.100000000000001" customHeight="1" x14ac:dyDescent="0.25">
      <c r="A22" s="133">
        <v>16</v>
      </c>
      <c r="B22" s="331" t="str">
        <f>IF('Dépenses Autres frais'!B22="","",'Dépenses Autres frais'!B22)</f>
        <v/>
      </c>
      <c r="C22" s="331" t="str">
        <f>IF('Dépenses Autres frais'!C22="","",'Dépenses Autres frais'!C22)</f>
        <v/>
      </c>
      <c r="D22" s="331" t="str">
        <f>IF('Dépenses Autres frais'!D22="","",'Dépenses Autres frais'!D22)</f>
        <v/>
      </c>
      <c r="E22" s="331" t="str">
        <f>IF('Dépenses Autres frais'!E22="","",'Dépenses Autres frais'!E22)</f>
        <v/>
      </c>
      <c r="F22" s="332" t="str">
        <f>IF('Dépenses Autres frais'!F22="","",'Dépenses Autres frais'!F22)</f>
        <v/>
      </c>
      <c r="G22" s="332" t="str">
        <f>IF('Dépenses Autres frais'!G22="","",'Dépenses Autres frais'!G22)</f>
        <v/>
      </c>
      <c r="H22" s="333" t="str">
        <f>IF('Dépenses Autres frais'!H22="","",'Dépenses Autres frais'!H22)</f>
        <v/>
      </c>
      <c r="I22" s="295"/>
      <c r="J22" s="296" t="str">
        <f t="shared" si="0"/>
        <v/>
      </c>
      <c r="K22" s="296" t="str">
        <f t="shared" si="1"/>
        <v/>
      </c>
      <c r="L22" s="28"/>
      <c r="M22" s="139"/>
      <c r="N22" s="158"/>
      <c r="O22" s="338" t="str">
        <f>IF(AND(OR(I22="KO",L22&lt;&gt;""),OR(I22="",J22="",K22="")),Listes!$A$74,IF(AND(L22="",I22&lt;&gt;""),Listes!$A$75,IF(AND(H22&lt;L22,N22=""),Listes!$A$76,IF(AND(K22&lt;J22,N22=""),Listes!$A$77,IF(AND(L22&lt;&gt;"",L22&lt;H22,M22=""),Listes!$A$78,IF(AND(P22="",OR(I22&lt;&gt;"",J22&lt;&gt;"",K22&lt;&gt;"")),Listes!$A$79,""))))))</f>
        <v/>
      </c>
      <c r="P22" s="44"/>
      <c r="Q22" s="9">
        <f t="shared" si="2"/>
        <v>0</v>
      </c>
    </row>
    <row r="23" spans="1:17" ht="20.100000000000001" customHeight="1" x14ac:dyDescent="0.25">
      <c r="A23" s="133">
        <v>17</v>
      </c>
      <c r="B23" s="331" t="str">
        <f>IF('Dépenses Autres frais'!B23="","",'Dépenses Autres frais'!B23)</f>
        <v/>
      </c>
      <c r="C23" s="331" t="str">
        <f>IF('Dépenses Autres frais'!C23="","",'Dépenses Autres frais'!C23)</f>
        <v/>
      </c>
      <c r="D23" s="331" t="str">
        <f>IF('Dépenses Autres frais'!D23="","",'Dépenses Autres frais'!D23)</f>
        <v/>
      </c>
      <c r="E23" s="331" t="str">
        <f>IF('Dépenses Autres frais'!E23="","",'Dépenses Autres frais'!E23)</f>
        <v/>
      </c>
      <c r="F23" s="332" t="str">
        <f>IF('Dépenses Autres frais'!F23="","",'Dépenses Autres frais'!F23)</f>
        <v/>
      </c>
      <c r="G23" s="332" t="str">
        <f>IF('Dépenses Autres frais'!G23="","",'Dépenses Autres frais'!G23)</f>
        <v/>
      </c>
      <c r="H23" s="333" t="str">
        <f>IF('Dépenses Autres frais'!H23="","",'Dépenses Autres frais'!H23)</f>
        <v/>
      </c>
      <c r="I23" s="295"/>
      <c r="J23" s="296" t="str">
        <f t="shared" si="0"/>
        <v/>
      </c>
      <c r="K23" s="296" t="str">
        <f t="shared" si="1"/>
        <v/>
      </c>
      <c r="L23" s="28"/>
      <c r="M23" s="139"/>
      <c r="N23" s="158"/>
      <c r="O23" s="338" t="str">
        <f>IF(AND(OR(I23="KO",L23&lt;&gt;""),OR(I23="",J23="",K23="")),Listes!$A$74,IF(AND(L23="",I23&lt;&gt;""),Listes!$A$75,IF(AND(H23&lt;L23,N23=""),Listes!$A$76,IF(AND(K23&lt;J23,N23=""),Listes!$A$77,IF(AND(L23&lt;&gt;"",L23&lt;H23,M23=""),Listes!$A$78,IF(AND(P23="",OR(I23&lt;&gt;"",J23&lt;&gt;"",K23&lt;&gt;"")),Listes!$A$79,""))))))</f>
        <v/>
      </c>
      <c r="P23" s="44"/>
      <c r="Q23" s="9">
        <f t="shared" si="2"/>
        <v>0</v>
      </c>
    </row>
    <row r="24" spans="1:17" ht="20.100000000000001" customHeight="1" x14ac:dyDescent="0.25">
      <c r="A24" s="133">
        <v>18</v>
      </c>
      <c r="B24" s="331" t="str">
        <f>IF('Dépenses Autres frais'!B24="","",'Dépenses Autres frais'!B24)</f>
        <v/>
      </c>
      <c r="C24" s="331" t="str">
        <f>IF('Dépenses Autres frais'!C24="","",'Dépenses Autres frais'!C24)</f>
        <v/>
      </c>
      <c r="D24" s="331" t="str">
        <f>IF('Dépenses Autres frais'!D24="","",'Dépenses Autres frais'!D24)</f>
        <v/>
      </c>
      <c r="E24" s="331" t="str">
        <f>IF('Dépenses Autres frais'!E24="","",'Dépenses Autres frais'!E24)</f>
        <v/>
      </c>
      <c r="F24" s="332" t="str">
        <f>IF('Dépenses Autres frais'!F24="","",'Dépenses Autres frais'!F24)</f>
        <v/>
      </c>
      <c r="G24" s="332" t="str">
        <f>IF('Dépenses Autres frais'!G24="","",'Dépenses Autres frais'!G24)</f>
        <v/>
      </c>
      <c r="H24" s="333" t="str">
        <f>IF('Dépenses Autres frais'!H24="","",'Dépenses Autres frais'!H24)</f>
        <v/>
      </c>
      <c r="I24" s="295"/>
      <c r="J24" s="296" t="str">
        <f t="shared" si="0"/>
        <v/>
      </c>
      <c r="K24" s="296" t="str">
        <f t="shared" si="1"/>
        <v/>
      </c>
      <c r="L24" s="28"/>
      <c r="M24" s="139"/>
      <c r="N24" s="158"/>
      <c r="O24" s="338" t="str">
        <f>IF(AND(OR(I24="KO",L24&lt;&gt;""),OR(I24="",J24="",K24="")),Listes!$A$74,IF(AND(L24="",I24&lt;&gt;""),Listes!$A$75,IF(AND(H24&lt;L24,N24=""),Listes!$A$76,IF(AND(K24&lt;J24,N24=""),Listes!$A$77,IF(AND(L24&lt;&gt;"",L24&lt;H24,M24=""),Listes!$A$78,IF(AND(P24="",OR(I24&lt;&gt;"",J24&lt;&gt;"",K24&lt;&gt;"")),Listes!$A$79,""))))))</f>
        <v/>
      </c>
      <c r="P24" s="44"/>
      <c r="Q24" s="9">
        <f t="shared" si="2"/>
        <v>0</v>
      </c>
    </row>
    <row r="25" spans="1:17" ht="20.100000000000001" customHeight="1" x14ac:dyDescent="0.25">
      <c r="A25" s="133">
        <v>19</v>
      </c>
      <c r="B25" s="331" t="str">
        <f>IF('Dépenses Autres frais'!B25="","",'Dépenses Autres frais'!B25)</f>
        <v/>
      </c>
      <c r="C25" s="331" t="str">
        <f>IF('Dépenses Autres frais'!C25="","",'Dépenses Autres frais'!C25)</f>
        <v/>
      </c>
      <c r="D25" s="331" t="str">
        <f>IF('Dépenses Autres frais'!D25="","",'Dépenses Autres frais'!D25)</f>
        <v/>
      </c>
      <c r="E25" s="331" t="str">
        <f>IF('Dépenses Autres frais'!E25="","",'Dépenses Autres frais'!E25)</f>
        <v/>
      </c>
      <c r="F25" s="332" t="str">
        <f>IF('Dépenses Autres frais'!F25="","",'Dépenses Autres frais'!F25)</f>
        <v/>
      </c>
      <c r="G25" s="332" t="str">
        <f>IF('Dépenses Autres frais'!G25="","",'Dépenses Autres frais'!G25)</f>
        <v/>
      </c>
      <c r="H25" s="333" t="str">
        <f>IF('Dépenses Autres frais'!H25="","",'Dépenses Autres frais'!H25)</f>
        <v/>
      </c>
      <c r="I25" s="295"/>
      <c r="J25" s="296" t="str">
        <f t="shared" si="0"/>
        <v/>
      </c>
      <c r="K25" s="296" t="str">
        <f t="shared" si="1"/>
        <v/>
      </c>
      <c r="L25" s="28"/>
      <c r="M25" s="139"/>
      <c r="N25" s="158"/>
      <c r="O25" s="338" t="str">
        <f>IF(AND(OR(I25="KO",L25&lt;&gt;""),OR(I25="",J25="",K25="")),Listes!$A$74,IF(AND(L25="",I25&lt;&gt;""),Listes!$A$75,IF(AND(H25&lt;L25,N25=""),Listes!$A$76,IF(AND(K25&lt;J25,N25=""),Listes!$A$77,IF(AND(L25&lt;&gt;"",L25&lt;H25,M25=""),Listes!$A$78,IF(AND(P25="",OR(I25&lt;&gt;"",J25&lt;&gt;"",K25&lt;&gt;"")),Listes!$A$79,""))))))</f>
        <v/>
      </c>
      <c r="P25" s="44"/>
      <c r="Q25" s="9">
        <f t="shared" si="2"/>
        <v>0</v>
      </c>
    </row>
    <row r="26" spans="1:17" ht="20.100000000000001" customHeight="1" x14ac:dyDescent="0.25">
      <c r="A26" s="133">
        <v>20</v>
      </c>
      <c r="B26" s="331" t="str">
        <f>IF('Dépenses Autres frais'!B26="","",'Dépenses Autres frais'!B26)</f>
        <v/>
      </c>
      <c r="C26" s="331" t="str">
        <f>IF('Dépenses Autres frais'!C26="","",'Dépenses Autres frais'!C26)</f>
        <v/>
      </c>
      <c r="D26" s="331" t="str">
        <f>IF('Dépenses Autres frais'!D26="","",'Dépenses Autres frais'!D26)</f>
        <v/>
      </c>
      <c r="E26" s="331" t="str">
        <f>IF('Dépenses Autres frais'!E26="","",'Dépenses Autres frais'!E26)</f>
        <v/>
      </c>
      <c r="F26" s="332" t="str">
        <f>IF('Dépenses Autres frais'!F26="","",'Dépenses Autres frais'!F26)</f>
        <v/>
      </c>
      <c r="G26" s="332" t="str">
        <f>IF('Dépenses Autres frais'!G26="","",'Dépenses Autres frais'!G26)</f>
        <v/>
      </c>
      <c r="H26" s="333" t="str">
        <f>IF('Dépenses Autres frais'!H26="","",'Dépenses Autres frais'!H26)</f>
        <v/>
      </c>
      <c r="I26" s="295"/>
      <c r="J26" s="296" t="str">
        <f t="shared" si="0"/>
        <v/>
      </c>
      <c r="K26" s="296" t="str">
        <f t="shared" si="1"/>
        <v/>
      </c>
      <c r="L26" s="28"/>
      <c r="M26" s="139"/>
      <c r="N26" s="158"/>
      <c r="O26" s="338" t="str">
        <f>IF(AND(OR(I26="KO",L26&lt;&gt;""),OR(I26="",J26="",K26="")),Listes!$A$74,IF(AND(L26="",I26&lt;&gt;""),Listes!$A$75,IF(AND(H26&lt;L26,N26=""),Listes!$A$76,IF(AND(K26&lt;J26,N26=""),Listes!$A$77,IF(AND(L26&lt;&gt;"",L26&lt;H26,M26=""),Listes!$A$78,IF(AND(P26="",OR(I26&lt;&gt;"",J26&lt;&gt;"",K26&lt;&gt;"")),Listes!$A$79,""))))))</f>
        <v/>
      </c>
      <c r="P26" s="44"/>
      <c r="Q26" s="9">
        <f t="shared" si="2"/>
        <v>0</v>
      </c>
    </row>
    <row r="27" spans="1:17" ht="20.100000000000001" customHeight="1" x14ac:dyDescent="0.25">
      <c r="A27" s="133">
        <v>21</v>
      </c>
      <c r="B27" s="331" t="str">
        <f>IF('Dépenses Autres frais'!B27="","",'Dépenses Autres frais'!B27)</f>
        <v/>
      </c>
      <c r="C27" s="331" t="str">
        <f>IF('Dépenses Autres frais'!C27="","",'Dépenses Autres frais'!C27)</f>
        <v/>
      </c>
      <c r="D27" s="331" t="str">
        <f>IF('Dépenses Autres frais'!D27="","",'Dépenses Autres frais'!D27)</f>
        <v/>
      </c>
      <c r="E27" s="331" t="str">
        <f>IF('Dépenses Autres frais'!E27="","",'Dépenses Autres frais'!E27)</f>
        <v/>
      </c>
      <c r="F27" s="332" t="str">
        <f>IF('Dépenses Autres frais'!F27="","",'Dépenses Autres frais'!F27)</f>
        <v/>
      </c>
      <c r="G27" s="332" t="str">
        <f>IF('Dépenses Autres frais'!G27="","",'Dépenses Autres frais'!G27)</f>
        <v/>
      </c>
      <c r="H27" s="333" t="str">
        <f>IF('Dépenses Autres frais'!H27="","",'Dépenses Autres frais'!H27)</f>
        <v/>
      </c>
      <c r="I27" s="295"/>
      <c r="J27" s="296" t="str">
        <f t="shared" si="0"/>
        <v/>
      </c>
      <c r="K27" s="296" t="str">
        <f t="shared" si="1"/>
        <v/>
      </c>
      <c r="L27" s="28"/>
      <c r="M27" s="139"/>
      <c r="N27" s="158"/>
      <c r="O27" s="338" t="str">
        <f>IF(AND(OR(I27="KO",L27&lt;&gt;""),OR(I27="",J27="",K27="")),Listes!$A$74,IF(AND(L27="",I27&lt;&gt;""),Listes!$A$75,IF(AND(H27&lt;L27,N27=""),Listes!$A$76,IF(AND(K27&lt;J27,N27=""),Listes!$A$77,IF(AND(L27&lt;&gt;"",L27&lt;H27,M27=""),Listes!$A$78,IF(AND(P27="",OR(I27&lt;&gt;"",J27&lt;&gt;"",K27&lt;&gt;"")),Listes!$A$79,""))))))</f>
        <v/>
      </c>
      <c r="P27" s="44"/>
      <c r="Q27" s="9">
        <f t="shared" si="2"/>
        <v>0</v>
      </c>
    </row>
    <row r="28" spans="1:17" ht="20.100000000000001" customHeight="1" x14ac:dyDescent="0.25">
      <c r="A28" s="133">
        <v>22</v>
      </c>
      <c r="B28" s="331" t="str">
        <f>IF('Dépenses Autres frais'!B28="","",'Dépenses Autres frais'!B28)</f>
        <v/>
      </c>
      <c r="C28" s="331" t="str">
        <f>IF('Dépenses Autres frais'!C28="","",'Dépenses Autres frais'!C28)</f>
        <v/>
      </c>
      <c r="D28" s="331" t="str">
        <f>IF('Dépenses Autres frais'!D28="","",'Dépenses Autres frais'!D28)</f>
        <v/>
      </c>
      <c r="E28" s="331" t="str">
        <f>IF('Dépenses Autres frais'!E28="","",'Dépenses Autres frais'!E28)</f>
        <v/>
      </c>
      <c r="F28" s="332" t="str">
        <f>IF('Dépenses Autres frais'!F28="","",'Dépenses Autres frais'!F28)</f>
        <v/>
      </c>
      <c r="G28" s="332" t="str">
        <f>IF('Dépenses Autres frais'!G28="","",'Dépenses Autres frais'!G28)</f>
        <v/>
      </c>
      <c r="H28" s="333" t="str">
        <f>IF('Dépenses Autres frais'!H28="","",'Dépenses Autres frais'!H28)</f>
        <v/>
      </c>
      <c r="I28" s="295"/>
      <c r="J28" s="296" t="str">
        <f t="shared" si="0"/>
        <v/>
      </c>
      <c r="K28" s="296" t="str">
        <f t="shared" si="1"/>
        <v/>
      </c>
      <c r="L28" s="28"/>
      <c r="M28" s="139"/>
      <c r="N28" s="158"/>
      <c r="O28" s="338" t="str">
        <f>IF(AND(OR(I28="KO",L28&lt;&gt;""),OR(I28="",J28="",K28="")),Listes!$A$74,IF(AND(L28="",I28&lt;&gt;""),Listes!$A$75,IF(AND(H28&lt;L28,N28=""),Listes!$A$76,IF(AND(K28&lt;J28,N28=""),Listes!$A$77,IF(AND(L28&lt;&gt;"",L28&lt;H28,M28=""),Listes!$A$78,IF(AND(P28="",OR(I28&lt;&gt;"",J28&lt;&gt;"",K28&lt;&gt;"")),Listes!$A$79,""))))))</f>
        <v/>
      </c>
      <c r="P28" s="44"/>
      <c r="Q28" s="9">
        <f t="shared" si="2"/>
        <v>0</v>
      </c>
    </row>
    <row r="29" spans="1:17" ht="20.100000000000001" customHeight="1" x14ac:dyDescent="0.25">
      <c r="A29" s="133">
        <v>23</v>
      </c>
      <c r="B29" s="331" t="str">
        <f>IF('Dépenses Autres frais'!B29="","",'Dépenses Autres frais'!B29)</f>
        <v/>
      </c>
      <c r="C29" s="331" t="str">
        <f>IF('Dépenses Autres frais'!C29="","",'Dépenses Autres frais'!C29)</f>
        <v/>
      </c>
      <c r="D29" s="331" t="str">
        <f>IF('Dépenses Autres frais'!D29="","",'Dépenses Autres frais'!D29)</f>
        <v/>
      </c>
      <c r="E29" s="331" t="str">
        <f>IF('Dépenses Autres frais'!E29="","",'Dépenses Autres frais'!E29)</f>
        <v/>
      </c>
      <c r="F29" s="332" t="str">
        <f>IF('Dépenses Autres frais'!F29="","",'Dépenses Autres frais'!F29)</f>
        <v/>
      </c>
      <c r="G29" s="332" t="str">
        <f>IF('Dépenses Autres frais'!G29="","",'Dépenses Autres frais'!G29)</f>
        <v/>
      </c>
      <c r="H29" s="333" t="str">
        <f>IF('Dépenses Autres frais'!H29="","",'Dépenses Autres frais'!H29)</f>
        <v/>
      </c>
      <c r="I29" s="295"/>
      <c r="J29" s="296" t="str">
        <f t="shared" si="0"/>
        <v/>
      </c>
      <c r="K29" s="296" t="str">
        <f t="shared" si="1"/>
        <v/>
      </c>
      <c r="L29" s="28"/>
      <c r="M29" s="139"/>
      <c r="N29" s="158"/>
      <c r="O29" s="338" t="str">
        <f>IF(AND(OR(I29="KO",L29&lt;&gt;""),OR(I29="",J29="",K29="")),Listes!$A$74,IF(AND(L29="",I29&lt;&gt;""),Listes!$A$75,IF(AND(H29&lt;L29,N29=""),Listes!$A$76,IF(AND(K29&lt;J29,N29=""),Listes!$A$77,IF(AND(L29&lt;&gt;"",L29&lt;H29,M29=""),Listes!$A$78,IF(AND(P29="",OR(I29&lt;&gt;"",J29&lt;&gt;"",K29&lt;&gt;"")),Listes!$A$79,""))))))</f>
        <v/>
      </c>
      <c r="P29" s="44"/>
      <c r="Q29" s="9">
        <f t="shared" si="2"/>
        <v>0</v>
      </c>
    </row>
    <row r="30" spans="1:17" ht="20.100000000000001" customHeight="1" x14ac:dyDescent="0.25">
      <c r="A30" s="133">
        <v>24</v>
      </c>
      <c r="B30" s="331" t="str">
        <f>IF('Dépenses Autres frais'!B30="","",'Dépenses Autres frais'!B30)</f>
        <v/>
      </c>
      <c r="C30" s="331" t="str">
        <f>IF('Dépenses Autres frais'!C30="","",'Dépenses Autres frais'!C30)</f>
        <v/>
      </c>
      <c r="D30" s="331" t="str">
        <f>IF('Dépenses Autres frais'!D30="","",'Dépenses Autres frais'!D30)</f>
        <v/>
      </c>
      <c r="E30" s="331" t="str">
        <f>IF('Dépenses Autres frais'!E30="","",'Dépenses Autres frais'!E30)</f>
        <v/>
      </c>
      <c r="F30" s="332" t="str">
        <f>IF('Dépenses Autres frais'!F30="","",'Dépenses Autres frais'!F30)</f>
        <v/>
      </c>
      <c r="G30" s="332" t="str">
        <f>IF('Dépenses Autres frais'!G30="","",'Dépenses Autres frais'!G30)</f>
        <v/>
      </c>
      <c r="H30" s="333" t="str">
        <f>IF('Dépenses Autres frais'!H30="","",'Dépenses Autres frais'!H30)</f>
        <v/>
      </c>
      <c r="I30" s="295"/>
      <c r="J30" s="296" t="str">
        <f t="shared" si="0"/>
        <v/>
      </c>
      <c r="K30" s="296" t="str">
        <f t="shared" si="1"/>
        <v/>
      </c>
      <c r="L30" s="28"/>
      <c r="M30" s="139"/>
      <c r="N30" s="158"/>
      <c r="O30" s="338" t="str">
        <f>IF(AND(OR(I30="KO",L30&lt;&gt;""),OR(I30="",J30="",K30="")),Listes!$A$74,IF(AND(L30="",I30&lt;&gt;""),Listes!$A$75,IF(AND(H30&lt;L30,N30=""),Listes!$A$76,IF(AND(K30&lt;J30,N30=""),Listes!$A$77,IF(AND(L30&lt;&gt;"",L30&lt;H30,M30=""),Listes!$A$78,IF(AND(P30="",OR(I30&lt;&gt;"",J30&lt;&gt;"",K30&lt;&gt;"")),Listes!$A$79,""))))))</f>
        <v/>
      </c>
      <c r="P30" s="44"/>
      <c r="Q30" s="9">
        <f t="shared" si="2"/>
        <v>0</v>
      </c>
    </row>
    <row r="31" spans="1:17" ht="20.100000000000001" customHeight="1" x14ac:dyDescent="0.25">
      <c r="A31" s="133">
        <v>25</v>
      </c>
      <c r="B31" s="331" t="str">
        <f>IF('Dépenses Autres frais'!B31="","",'Dépenses Autres frais'!B31)</f>
        <v/>
      </c>
      <c r="C31" s="331" t="str">
        <f>IF('Dépenses Autres frais'!C31="","",'Dépenses Autres frais'!C31)</f>
        <v/>
      </c>
      <c r="D31" s="331" t="str">
        <f>IF('Dépenses Autres frais'!D31="","",'Dépenses Autres frais'!D31)</f>
        <v/>
      </c>
      <c r="E31" s="331" t="str">
        <f>IF('Dépenses Autres frais'!E31="","",'Dépenses Autres frais'!E31)</f>
        <v/>
      </c>
      <c r="F31" s="332" t="str">
        <f>IF('Dépenses Autres frais'!F31="","",'Dépenses Autres frais'!F31)</f>
        <v/>
      </c>
      <c r="G31" s="332" t="str">
        <f>IF('Dépenses Autres frais'!G31="","",'Dépenses Autres frais'!G31)</f>
        <v/>
      </c>
      <c r="H31" s="333" t="str">
        <f>IF('Dépenses Autres frais'!H31="","",'Dépenses Autres frais'!H31)</f>
        <v/>
      </c>
      <c r="I31" s="295"/>
      <c r="J31" s="296" t="str">
        <f t="shared" si="0"/>
        <v/>
      </c>
      <c r="K31" s="296" t="str">
        <f t="shared" si="1"/>
        <v/>
      </c>
      <c r="L31" s="28"/>
      <c r="M31" s="139"/>
      <c r="N31" s="158"/>
      <c r="O31" s="338" t="str">
        <f>IF(AND(OR(I31="KO",L31&lt;&gt;""),OR(I31="",J31="",K31="")),Listes!$A$74,IF(AND(L31="",I31&lt;&gt;""),Listes!$A$75,IF(AND(H31&lt;L31,N31=""),Listes!$A$76,IF(AND(K31&lt;J31,N31=""),Listes!$A$77,IF(AND(L31&lt;&gt;"",L31&lt;H31,M31=""),Listes!$A$78,IF(AND(P31="",OR(I31&lt;&gt;"",J31&lt;&gt;"",K31&lt;&gt;"")),Listes!$A$79,""))))))</f>
        <v/>
      </c>
      <c r="P31" s="44"/>
      <c r="Q31" s="9">
        <f t="shared" si="2"/>
        <v>0</v>
      </c>
    </row>
    <row r="32" spans="1:17" ht="20.100000000000001" customHeight="1" x14ac:dyDescent="0.25">
      <c r="A32" s="133">
        <v>26</v>
      </c>
      <c r="B32" s="331" t="str">
        <f>IF('Dépenses Autres frais'!B32="","",'Dépenses Autres frais'!B32)</f>
        <v/>
      </c>
      <c r="C32" s="331" t="str">
        <f>IF('Dépenses Autres frais'!C32="","",'Dépenses Autres frais'!C32)</f>
        <v/>
      </c>
      <c r="D32" s="331" t="str">
        <f>IF('Dépenses Autres frais'!D32="","",'Dépenses Autres frais'!D32)</f>
        <v/>
      </c>
      <c r="E32" s="331" t="str">
        <f>IF('Dépenses Autres frais'!E32="","",'Dépenses Autres frais'!E32)</f>
        <v/>
      </c>
      <c r="F32" s="332" t="str">
        <f>IF('Dépenses Autres frais'!F32="","",'Dépenses Autres frais'!F32)</f>
        <v/>
      </c>
      <c r="G32" s="332" t="str">
        <f>IF('Dépenses Autres frais'!G32="","",'Dépenses Autres frais'!G32)</f>
        <v/>
      </c>
      <c r="H32" s="333" t="str">
        <f>IF('Dépenses Autres frais'!H32="","",'Dépenses Autres frais'!H32)</f>
        <v/>
      </c>
      <c r="I32" s="295"/>
      <c r="J32" s="296" t="str">
        <f t="shared" si="0"/>
        <v/>
      </c>
      <c r="K32" s="296" t="str">
        <f t="shared" si="1"/>
        <v/>
      </c>
      <c r="L32" s="28"/>
      <c r="M32" s="139"/>
      <c r="N32" s="158"/>
      <c r="O32" s="338" t="str">
        <f>IF(AND(OR(I32="KO",L32&lt;&gt;""),OR(I32="",J32="",K32="")),Listes!$A$74,IF(AND(L32="",I32&lt;&gt;""),Listes!$A$75,IF(AND(H32&lt;L32,N32=""),Listes!$A$76,IF(AND(K32&lt;J32,N32=""),Listes!$A$77,IF(AND(L32&lt;&gt;"",L32&lt;H32,M32=""),Listes!$A$78,IF(AND(P32="",OR(I32&lt;&gt;"",J32&lt;&gt;"",K32&lt;&gt;"")),Listes!$A$79,""))))))</f>
        <v/>
      </c>
      <c r="P32" s="44"/>
      <c r="Q32" s="9">
        <f t="shared" si="2"/>
        <v>0</v>
      </c>
    </row>
    <row r="33" spans="1:17" ht="20.100000000000001" customHeight="1" x14ac:dyDescent="0.25">
      <c r="A33" s="133">
        <v>27</v>
      </c>
      <c r="B33" s="331" t="str">
        <f>IF('Dépenses Autres frais'!B33="","",'Dépenses Autres frais'!B33)</f>
        <v/>
      </c>
      <c r="C33" s="331" t="str">
        <f>IF('Dépenses Autres frais'!C33="","",'Dépenses Autres frais'!C33)</f>
        <v/>
      </c>
      <c r="D33" s="331" t="str">
        <f>IF('Dépenses Autres frais'!D33="","",'Dépenses Autres frais'!D33)</f>
        <v/>
      </c>
      <c r="E33" s="331" t="str">
        <f>IF('Dépenses Autres frais'!E33="","",'Dépenses Autres frais'!E33)</f>
        <v/>
      </c>
      <c r="F33" s="332" t="str">
        <f>IF('Dépenses Autres frais'!F33="","",'Dépenses Autres frais'!F33)</f>
        <v/>
      </c>
      <c r="G33" s="332" t="str">
        <f>IF('Dépenses Autres frais'!G33="","",'Dépenses Autres frais'!G33)</f>
        <v/>
      </c>
      <c r="H33" s="333" t="str">
        <f>IF('Dépenses Autres frais'!H33="","",'Dépenses Autres frais'!H33)</f>
        <v/>
      </c>
      <c r="I33" s="295"/>
      <c r="J33" s="296" t="str">
        <f t="shared" si="0"/>
        <v/>
      </c>
      <c r="K33" s="296" t="str">
        <f t="shared" si="1"/>
        <v/>
      </c>
      <c r="L33" s="28"/>
      <c r="M33" s="139"/>
      <c r="N33" s="158"/>
      <c r="O33" s="338" t="str">
        <f>IF(AND(OR(I33="KO",L33&lt;&gt;""),OR(I33="",J33="",K33="")),Listes!$A$74,IF(AND(L33="",I33&lt;&gt;""),Listes!$A$75,IF(AND(H33&lt;L33,N33=""),Listes!$A$76,IF(AND(K33&lt;J33,N33=""),Listes!$A$77,IF(AND(L33&lt;&gt;"",L33&lt;H33,M33=""),Listes!$A$78,IF(AND(P33="",OR(I33&lt;&gt;"",J33&lt;&gt;"",K33&lt;&gt;"")),Listes!$A$79,""))))))</f>
        <v/>
      </c>
      <c r="P33" s="44"/>
      <c r="Q33" s="9">
        <f t="shared" si="2"/>
        <v>0</v>
      </c>
    </row>
    <row r="34" spans="1:17" ht="20.100000000000001" customHeight="1" x14ac:dyDescent="0.25">
      <c r="A34" s="133">
        <v>28</v>
      </c>
      <c r="B34" s="331" t="str">
        <f>IF('Dépenses Autres frais'!B34="","",'Dépenses Autres frais'!B34)</f>
        <v/>
      </c>
      <c r="C34" s="331" t="str">
        <f>IF('Dépenses Autres frais'!C34="","",'Dépenses Autres frais'!C34)</f>
        <v/>
      </c>
      <c r="D34" s="331" t="str">
        <f>IF('Dépenses Autres frais'!D34="","",'Dépenses Autres frais'!D34)</f>
        <v/>
      </c>
      <c r="E34" s="331" t="str">
        <f>IF('Dépenses Autres frais'!E34="","",'Dépenses Autres frais'!E34)</f>
        <v/>
      </c>
      <c r="F34" s="332" t="str">
        <f>IF('Dépenses Autres frais'!F34="","",'Dépenses Autres frais'!F34)</f>
        <v/>
      </c>
      <c r="G34" s="332" t="str">
        <f>IF('Dépenses Autres frais'!G34="","",'Dépenses Autres frais'!G34)</f>
        <v/>
      </c>
      <c r="H34" s="333" t="str">
        <f>IF('Dépenses Autres frais'!H34="","",'Dépenses Autres frais'!H34)</f>
        <v/>
      </c>
      <c r="I34" s="295"/>
      <c r="J34" s="296" t="str">
        <f t="shared" si="0"/>
        <v/>
      </c>
      <c r="K34" s="296" t="str">
        <f t="shared" si="1"/>
        <v/>
      </c>
      <c r="L34" s="28"/>
      <c r="M34" s="139"/>
      <c r="N34" s="158"/>
      <c r="O34" s="338" t="str">
        <f>IF(AND(OR(I34="KO",L34&lt;&gt;""),OR(I34="",J34="",K34="")),Listes!$A$74,IF(AND(L34="",I34&lt;&gt;""),Listes!$A$75,IF(AND(H34&lt;L34,N34=""),Listes!$A$76,IF(AND(K34&lt;J34,N34=""),Listes!$A$77,IF(AND(L34&lt;&gt;"",L34&lt;H34,M34=""),Listes!$A$78,IF(AND(P34="",OR(I34&lt;&gt;"",J34&lt;&gt;"",K34&lt;&gt;"")),Listes!$A$79,""))))))</f>
        <v/>
      </c>
      <c r="P34" s="44"/>
      <c r="Q34" s="9">
        <f t="shared" si="2"/>
        <v>0</v>
      </c>
    </row>
    <row r="35" spans="1:17" ht="20.100000000000001" customHeight="1" x14ac:dyDescent="0.25">
      <c r="A35" s="133">
        <v>29</v>
      </c>
      <c r="B35" s="331" t="str">
        <f>IF('Dépenses Autres frais'!B35="","",'Dépenses Autres frais'!B35)</f>
        <v/>
      </c>
      <c r="C35" s="331" t="str">
        <f>IF('Dépenses Autres frais'!C35="","",'Dépenses Autres frais'!C35)</f>
        <v/>
      </c>
      <c r="D35" s="331" t="str">
        <f>IF('Dépenses Autres frais'!D35="","",'Dépenses Autres frais'!D35)</f>
        <v/>
      </c>
      <c r="E35" s="331" t="str">
        <f>IF('Dépenses Autres frais'!E35="","",'Dépenses Autres frais'!E35)</f>
        <v/>
      </c>
      <c r="F35" s="332" t="str">
        <f>IF('Dépenses Autres frais'!F35="","",'Dépenses Autres frais'!F35)</f>
        <v/>
      </c>
      <c r="G35" s="332" t="str">
        <f>IF('Dépenses Autres frais'!G35="","",'Dépenses Autres frais'!G35)</f>
        <v/>
      </c>
      <c r="H35" s="333" t="str">
        <f>IF('Dépenses Autres frais'!H35="","",'Dépenses Autres frais'!H35)</f>
        <v/>
      </c>
      <c r="I35" s="295"/>
      <c r="J35" s="296" t="str">
        <f t="shared" si="0"/>
        <v/>
      </c>
      <c r="K35" s="296" t="str">
        <f t="shared" si="1"/>
        <v/>
      </c>
      <c r="L35" s="28"/>
      <c r="M35" s="139"/>
      <c r="N35" s="158"/>
      <c r="O35" s="338" t="str">
        <f>IF(AND(OR(I35="KO",L35&lt;&gt;""),OR(I35="",J35="",K35="")),Listes!$A$74,IF(AND(L35="",I35&lt;&gt;""),Listes!$A$75,IF(AND(H35&lt;L35,N35=""),Listes!$A$76,IF(AND(K35&lt;J35,N35=""),Listes!$A$77,IF(AND(L35&lt;&gt;"",L35&lt;H35,M35=""),Listes!$A$78,IF(AND(P35="",OR(I35&lt;&gt;"",J35&lt;&gt;"",K35&lt;&gt;"")),Listes!$A$79,""))))))</f>
        <v/>
      </c>
      <c r="P35" s="44"/>
      <c r="Q35" s="9">
        <f t="shared" si="2"/>
        <v>0</v>
      </c>
    </row>
    <row r="36" spans="1:17" ht="20.100000000000001" customHeight="1" x14ac:dyDescent="0.25">
      <c r="A36" s="133">
        <v>30</v>
      </c>
      <c r="B36" s="331" t="str">
        <f>IF('Dépenses Autres frais'!B36="","",'Dépenses Autres frais'!B36)</f>
        <v/>
      </c>
      <c r="C36" s="331" t="str">
        <f>IF('Dépenses Autres frais'!C36="","",'Dépenses Autres frais'!C36)</f>
        <v/>
      </c>
      <c r="D36" s="331" t="str">
        <f>IF('Dépenses Autres frais'!D36="","",'Dépenses Autres frais'!D36)</f>
        <v/>
      </c>
      <c r="E36" s="331" t="str">
        <f>IF('Dépenses Autres frais'!E36="","",'Dépenses Autres frais'!E36)</f>
        <v/>
      </c>
      <c r="F36" s="332" t="str">
        <f>IF('Dépenses Autres frais'!F36="","",'Dépenses Autres frais'!F36)</f>
        <v/>
      </c>
      <c r="G36" s="332" t="str">
        <f>IF('Dépenses Autres frais'!G36="","",'Dépenses Autres frais'!G36)</f>
        <v/>
      </c>
      <c r="H36" s="333" t="str">
        <f>IF('Dépenses Autres frais'!H36="","",'Dépenses Autres frais'!H36)</f>
        <v/>
      </c>
      <c r="I36" s="295"/>
      <c r="J36" s="296" t="str">
        <f t="shared" si="0"/>
        <v/>
      </c>
      <c r="K36" s="296" t="str">
        <f t="shared" si="1"/>
        <v/>
      </c>
      <c r="L36" s="28"/>
      <c r="M36" s="139"/>
      <c r="N36" s="158"/>
      <c r="O36" s="338" t="str">
        <f>IF(AND(OR(I36="KO",L36&lt;&gt;""),OR(I36="",J36="",K36="")),Listes!$A$74,IF(AND(L36="",I36&lt;&gt;""),Listes!$A$75,IF(AND(H36&lt;L36,N36=""),Listes!$A$76,IF(AND(K36&lt;J36,N36=""),Listes!$A$77,IF(AND(L36&lt;&gt;"",L36&lt;H36,M36=""),Listes!$A$78,IF(AND(P36="",OR(I36&lt;&gt;"",J36&lt;&gt;"",K36&lt;&gt;"")),Listes!$A$79,""))))))</f>
        <v/>
      </c>
      <c r="P36" s="44"/>
      <c r="Q36" s="9">
        <f t="shared" si="2"/>
        <v>0</v>
      </c>
    </row>
    <row r="37" spans="1:17" ht="20.100000000000001" customHeight="1" x14ac:dyDescent="0.25">
      <c r="A37" s="133">
        <v>31</v>
      </c>
      <c r="B37" s="331" t="str">
        <f>IF('Dépenses Autres frais'!B37="","",'Dépenses Autres frais'!B37)</f>
        <v/>
      </c>
      <c r="C37" s="331" t="str">
        <f>IF('Dépenses Autres frais'!C37="","",'Dépenses Autres frais'!C37)</f>
        <v/>
      </c>
      <c r="D37" s="331" t="str">
        <f>IF('Dépenses Autres frais'!D37="","",'Dépenses Autres frais'!D37)</f>
        <v/>
      </c>
      <c r="E37" s="331" t="str">
        <f>IF('Dépenses Autres frais'!E37="","",'Dépenses Autres frais'!E37)</f>
        <v/>
      </c>
      <c r="F37" s="332" t="str">
        <f>IF('Dépenses Autres frais'!F37="","",'Dépenses Autres frais'!F37)</f>
        <v/>
      </c>
      <c r="G37" s="332" t="str">
        <f>IF('Dépenses Autres frais'!G37="","",'Dépenses Autres frais'!G37)</f>
        <v/>
      </c>
      <c r="H37" s="333" t="str">
        <f>IF('Dépenses Autres frais'!H37="","",'Dépenses Autres frais'!H37)</f>
        <v/>
      </c>
      <c r="I37" s="295"/>
      <c r="J37" s="296" t="str">
        <f t="shared" si="0"/>
        <v/>
      </c>
      <c r="K37" s="296" t="str">
        <f t="shared" si="1"/>
        <v/>
      </c>
      <c r="L37" s="28"/>
      <c r="M37" s="139"/>
      <c r="N37" s="158"/>
      <c r="O37" s="338" t="str">
        <f>IF(AND(OR(I37="KO",L37&lt;&gt;""),OR(I37="",J37="",K37="")),Listes!$A$74,IF(AND(L37="",I37&lt;&gt;""),Listes!$A$75,IF(AND(H37&lt;L37,N37=""),Listes!$A$76,IF(AND(K37&lt;J37,N37=""),Listes!$A$77,IF(AND(L37&lt;&gt;"",L37&lt;H37,M37=""),Listes!$A$78,IF(AND(P37="",OR(I37&lt;&gt;"",J37&lt;&gt;"",K37&lt;&gt;"")),Listes!$A$79,""))))))</f>
        <v/>
      </c>
      <c r="P37" s="44"/>
      <c r="Q37" s="9">
        <f t="shared" si="2"/>
        <v>0</v>
      </c>
    </row>
    <row r="38" spans="1:17" ht="20.100000000000001" customHeight="1" x14ac:dyDescent="0.25">
      <c r="A38" s="133">
        <v>32</v>
      </c>
      <c r="B38" s="331" t="str">
        <f>IF('Dépenses Autres frais'!B38="","",'Dépenses Autres frais'!B38)</f>
        <v/>
      </c>
      <c r="C38" s="331" t="str">
        <f>IF('Dépenses Autres frais'!C38="","",'Dépenses Autres frais'!C38)</f>
        <v/>
      </c>
      <c r="D38" s="331" t="str">
        <f>IF('Dépenses Autres frais'!D38="","",'Dépenses Autres frais'!D38)</f>
        <v/>
      </c>
      <c r="E38" s="331" t="str">
        <f>IF('Dépenses Autres frais'!E38="","",'Dépenses Autres frais'!E38)</f>
        <v/>
      </c>
      <c r="F38" s="332" t="str">
        <f>IF('Dépenses Autres frais'!F38="","",'Dépenses Autres frais'!F38)</f>
        <v/>
      </c>
      <c r="G38" s="332" t="str">
        <f>IF('Dépenses Autres frais'!G38="","",'Dépenses Autres frais'!G38)</f>
        <v/>
      </c>
      <c r="H38" s="333" t="str">
        <f>IF('Dépenses Autres frais'!H38="","",'Dépenses Autres frais'!H38)</f>
        <v/>
      </c>
      <c r="I38" s="295"/>
      <c r="J38" s="296" t="str">
        <f t="shared" si="0"/>
        <v/>
      </c>
      <c r="K38" s="296" t="str">
        <f t="shared" si="1"/>
        <v/>
      </c>
      <c r="L38" s="28"/>
      <c r="M38" s="139"/>
      <c r="N38" s="158"/>
      <c r="O38" s="338" t="str">
        <f>IF(AND(OR(I38="KO",L38&lt;&gt;""),OR(I38="",J38="",K38="")),Listes!$A$74,IF(AND(L38="",I38&lt;&gt;""),Listes!$A$75,IF(AND(H38&lt;L38,N38=""),Listes!$A$76,IF(AND(K38&lt;J38,N38=""),Listes!$A$77,IF(AND(L38&lt;&gt;"",L38&lt;H38,M38=""),Listes!$A$78,IF(AND(P38="",OR(I38&lt;&gt;"",J38&lt;&gt;"",K38&lt;&gt;"")),Listes!$A$79,""))))))</f>
        <v/>
      </c>
      <c r="P38" s="44"/>
      <c r="Q38" s="9">
        <f t="shared" si="2"/>
        <v>0</v>
      </c>
    </row>
    <row r="39" spans="1:17" ht="20.100000000000001" customHeight="1" x14ac:dyDescent="0.25">
      <c r="A39" s="133">
        <v>33</v>
      </c>
      <c r="B39" s="331" t="str">
        <f>IF('Dépenses Autres frais'!B39="","",'Dépenses Autres frais'!B39)</f>
        <v/>
      </c>
      <c r="C39" s="331" t="str">
        <f>IF('Dépenses Autres frais'!C39="","",'Dépenses Autres frais'!C39)</f>
        <v/>
      </c>
      <c r="D39" s="331" t="str">
        <f>IF('Dépenses Autres frais'!D39="","",'Dépenses Autres frais'!D39)</f>
        <v/>
      </c>
      <c r="E39" s="331" t="str">
        <f>IF('Dépenses Autres frais'!E39="","",'Dépenses Autres frais'!E39)</f>
        <v/>
      </c>
      <c r="F39" s="332" t="str">
        <f>IF('Dépenses Autres frais'!F39="","",'Dépenses Autres frais'!F39)</f>
        <v/>
      </c>
      <c r="G39" s="332" t="str">
        <f>IF('Dépenses Autres frais'!G39="","",'Dépenses Autres frais'!G39)</f>
        <v/>
      </c>
      <c r="H39" s="333" t="str">
        <f>IF('Dépenses Autres frais'!H39="","",'Dépenses Autres frais'!H39)</f>
        <v/>
      </c>
      <c r="I39" s="295"/>
      <c r="J39" s="296" t="str">
        <f t="shared" si="0"/>
        <v/>
      </c>
      <c r="K39" s="296" t="str">
        <f t="shared" si="1"/>
        <v/>
      </c>
      <c r="L39" s="28"/>
      <c r="M39" s="139"/>
      <c r="N39" s="158"/>
      <c r="O39" s="338" t="str">
        <f>IF(AND(OR(I39="KO",L39&lt;&gt;""),OR(I39="",J39="",K39="")),Listes!$A$74,IF(AND(L39="",I39&lt;&gt;""),Listes!$A$75,IF(AND(H39&lt;L39,N39=""),Listes!$A$76,IF(AND(K39&lt;J39,N39=""),Listes!$A$77,IF(AND(L39&lt;&gt;"",L39&lt;H39,M39=""),Listes!$A$78,IF(AND(P39="",OR(I39&lt;&gt;"",J39&lt;&gt;"",K39&lt;&gt;"")),Listes!$A$79,""))))))</f>
        <v/>
      </c>
      <c r="P39" s="44"/>
      <c r="Q39" s="9">
        <f t="shared" si="2"/>
        <v>0</v>
      </c>
    </row>
    <row r="40" spans="1:17" ht="20.100000000000001" customHeight="1" x14ac:dyDescent="0.25">
      <c r="A40" s="133">
        <v>34</v>
      </c>
      <c r="B40" s="331" t="str">
        <f>IF('Dépenses Autres frais'!B40="","",'Dépenses Autres frais'!B40)</f>
        <v/>
      </c>
      <c r="C40" s="331" t="str">
        <f>IF('Dépenses Autres frais'!C40="","",'Dépenses Autres frais'!C40)</f>
        <v/>
      </c>
      <c r="D40" s="331" t="str">
        <f>IF('Dépenses Autres frais'!D40="","",'Dépenses Autres frais'!D40)</f>
        <v/>
      </c>
      <c r="E40" s="331" t="str">
        <f>IF('Dépenses Autres frais'!E40="","",'Dépenses Autres frais'!E40)</f>
        <v/>
      </c>
      <c r="F40" s="332" t="str">
        <f>IF('Dépenses Autres frais'!F40="","",'Dépenses Autres frais'!F40)</f>
        <v/>
      </c>
      <c r="G40" s="332" t="str">
        <f>IF('Dépenses Autres frais'!G40="","",'Dépenses Autres frais'!G40)</f>
        <v/>
      </c>
      <c r="H40" s="333" t="str">
        <f>IF('Dépenses Autres frais'!H40="","",'Dépenses Autres frais'!H40)</f>
        <v/>
      </c>
      <c r="I40" s="295"/>
      <c r="J40" s="296" t="str">
        <f t="shared" si="0"/>
        <v/>
      </c>
      <c r="K40" s="296" t="str">
        <f t="shared" si="1"/>
        <v/>
      </c>
      <c r="L40" s="28"/>
      <c r="M40" s="139"/>
      <c r="N40" s="158"/>
      <c r="O40" s="338" t="str">
        <f>IF(AND(OR(I40="KO",L40&lt;&gt;""),OR(I40="",J40="",K40="")),Listes!$A$74,IF(AND(L40="",I40&lt;&gt;""),Listes!$A$75,IF(AND(H40&lt;L40,N40=""),Listes!$A$76,IF(AND(K40&lt;J40,N40=""),Listes!$A$77,IF(AND(L40&lt;&gt;"",L40&lt;H40,M40=""),Listes!$A$78,IF(AND(P40="",OR(I40&lt;&gt;"",J40&lt;&gt;"",K40&lt;&gt;"")),Listes!$A$79,""))))))</f>
        <v/>
      </c>
      <c r="P40" s="44"/>
      <c r="Q40" s="9">
        <f t="shared" si="2"/>
        <v>0</v>
      </c>
    </row>
    <row r="41" spans="1:17" ht="20.100000000000001" customHeight="1" x14ac:dyDescent="0.25">
      <c r="A41" s="133">
        <v>35</v>
      </c>
      <c r="B41" s="331" t="str">
        <f>IF('Dépenses Autres frais'!B41="","",'Dépenses Autres frais'!B41)</f>
        <v/>
      </c>
      <c r="C41" s="331" t="str">
        <f>IF('Dépenses Autres frais'!C41="","",'Dépenses Autres frais'!C41)</f>
        <v/>
      </c>
      <c r="D41" s="331" t="str">
        <f>IF('Dépenses Autres frais'!D41="","",'Dépenses Autres frais'!D41)</f>
        <v/>
      </c>
      <c r="E41" s="331" t="str">
        <f>IF('Dépenses Autres frais'!E41="","",'Dépenses Autres frais'!E41)</f>
        <v/>
      </c>
      <c r="F41" s="332" t="str">
        <f>IF('Dépenses Autres frais'!F41="","",'Dépenses Autres frais'!F41)</f>
        <v/>
      </c>
      <c r="G41" s="332" t="str">
        <f>IF('Dépenses Autres frais'!G41="","",'Dépenses Autres frais'!G41)</f>
        <v/>
      </c>
      <c r="H41" s="333" t="str">
        <f>IF('Dépenses Autres frais'!H41="","",'Dépenses Autres frais'!H41)</f>
        <v/>
      </c>
      <c r="I41" s="295"/>
      <c r="J41" s="296" t="str">
        <f t="shared" si="0"/>
        <v/>
      </c>
      <c r="K41" s="296" t="str">
        <f t="shared" si="1"/>
        <v/>
      </c>
      <c r="L41" s="28"/>
      <c r="M41" s="139"/>
      <c r="N41" s="158"/>
      <c r="O41" s="338" t="str">
        <f>IF(AND(OR(I41="KO",L41&lt;&gt;""),OR(I41="",J41="",K41="")),Listes!$A$74,IF(AND(L41="",I41&lt;&gt;""),Listes!$A$75,IF(AND(H41&lt;L41,N41=""),Listes!$A$76,IF(AND(K41&lt;J41,N41=""),Listes!$A$77,IF(AND(L41&lt;&gt;"",L41&lt;H41,M41=""),Listes!$A$78,IF(AND(P41="",OR(I41&lt;&gt;"",J41&lt;&gt;"",K41&lt;&gt;"")),Listes!$A$79,""))))))</f>
        <v/>
      </c>
      <c r="P41" s="44"/>
      <c r="Q41" s="9">
        <f t="shared" si="2"/>
        <v>0</v>
      </c>
    </row>
    <row r="42" spans="1:17" ht="20.100000000000001" customHeight="1" x14ac:dyDescent="0.25">
      <c r="A42" s="133">
        <v>36</v>
      </c>
      <c r="B42" s="331" t="str">
        <f>IF('Dépenses Autres frais'!B42="","",'Dépenses Autres frais'!B42)</f>
        <v/>
      </c>
      <c r="C42" s="331" t="str">
        <f>IF('Dépenses Autres frais'!C42="","",'Dépenses Autres frais'!C42)</f>
        <v/>
      </c>
      <c r="D42" s="331" t="str">
        <f>IF('Dépenses Autres frais'!D42="","",'Dépenses Autres frais'!D42)</f>
        <v/>
      </c>
      <c r="E42" s="331" t="str">
        <f>IF('Dépenses Autres frais'!E42="","",'Dépenses Autres frais'!E42)</f>
        <v/>
      </c>
      <c r="F42" s="332" t="str">
        <f>IF('Dépenses Autres frais'!F42="","",'Dépenses Autres frais'!F42)</f>
        <v/>
      </c>
      <c r="G42" s="332" t="str">
        <f>IF('Dépenses Autres frais'!G42="","",'Dépenses Autres frais'!G42)</f>
        <v/>
      </c>
      <c r="H42" s="333" t="str">
        <f>IF('Dépenses Autres frais'!H42="","",'Dépenses Autres frais'!H42)</f>
        <v/>
      </c>
      <c r="I42" s="295"/>
      <c r="J42" s="296" t="str">
        <f t="shared" si="0"/>
        <v/>
      </c>
      <c r="K42" s="296" t="str">
        <f t="shared" si="1"/>
        <v/>
      </c>
      <c r="L42" s="28"/>
      <c r="M42" s="139"/>
      <c r="N42" s="158"/>
      <c r="O42" s="338" t="str">
        <f>IF(AND(OR(I42="KO",L42&lt;&gt;""),OR(I42="",J42="",K42="")),Listes!$A$74,IF(AND(L42="",I42&lt;&gt;""),Listes!$A$75,IF(AND(H42&lt;L42,N42=""),Listes!$A$76,IF(AND(K42&lt;J42,N42=""),Listes!$A$77,IF(AND(L42&lt;&gt;"",L42&lt;H42,M42=""),Listes!$A$78,IF(AND(P42="",OR(I42&lt;&gt;"",J42&lt;&gt;"",K42&lt;&gt;"")),Listes!$A$79,""))))))</f>
        <v/>
      </c>
      <c r="P42" s="44"/>
      <c r="Q42" s="9">
        <f t="shared" si="2"/>
        <v>0</v>
      </c>
    </row>
    <row r="43" spans="1:17" ht="20.100000000000001" customHeight="1" x14ac:dyDescent="0.25">
      <c r="A43" s="133">
        <v>37</v>
      </c>
      <c r="B43" s="331" t="str">
        <f>IF('Dépenses Autres frais'!B43="","",'Dépenses Autres frais'!B43)</f>
        <v/>
      </c>
      <c r="C43" s="331" t="str">
        <f>IF('Dépenses Autres frais'!C43="","",'Dépenses Autres frais'!C43)</f>
        <v/>
      </c>
      <c r="D43" s="331" t="str">
        <f>IF('Dépenses Autres frais'!D43="","",'Dépenses Autres frais'!D43)</f>
        <v/>
      </c>
      <c r="E43" s="331" t="str">
        <f>IF('Dépenses Autres frais'!E43="","",'Dépenses Autres frais'!E43)</f>
        <v/>
      </c>
      <c r="F43" s="332" t="str">
        <f>IF('Dépenses Autres frais'!F43="","",'Dépenses Autres frais'!F43)</f>
        <v/>
      </c>
      <c r="G43" s="332" t="str">
        <f>IF('Dépenses Autres frais'!G43="","",'Dépenses Autres frais'!G43)</f>
        <v/>
      </c>
      <c r="H43" s="333" t="str">
        <f>IF('Dépenses Autres frais'!H43="","",'Dépenses Autres frais'!H43)</f>
        <v/>
      </c>
      <c r="I43" s="295"/>
      <c r="J43" s="296" t="str">
        <f t="shared" si="0"/>
        <v/>
      </c>
      <c r="K43" s="296" t="str">
        <f t="shared" si="1"/>
        <v/>
      </c>
      <c r="L43" s="28"/>
      <c r="M43" s="139"/>
      <c r="N43" s="158"/>
      <c r="O43" s="338" t="str">
        <f>IF(AND(OR(I43="KO",L43&lt;&gt;""),OR(I43="",J43="",K43="")),Listes!$A$74,IF(AND(L43="",I43&lt;&gt;""),Listes!$A$75,IF(AND(H43&lt;L43,N43=""),Listes!$A$76,IF(AND(K43&lt;J43,N43=""),Listes!$A$77,IF(AND(L43&lt;&gt;"",L43&lt;H43,M43=""),Listes!$A$78,IF(AND(P43="",OR(I43&lt;&gt;"",J43&lt;&gt;"",K43&lt;&gt;"")),Listes!$A$79,""))))))</f>
        <v/>
      </c>
      <c r="P43" s="44"/>
      <c r="Q43" s="9">
        <f t="shared" si="2"/>
        <v>0</v>
      </c>
    </row>
    <row r="44" spans="1:17" ht="20.100000000000001" customHeight="1" x14ac:dyDescent="0.25">
      <c r="A44" s="133">
        <v>38</v>
      </c>
      <c r="B44" s="331" t="str">
        <f>IF('Dépenses Autres frais'!B44="","",'Dépenses Autres frais'!B44)</f>
        <v/>
      </c>
      <c r="C44" s="331" t="str">
        <f>IF('Dépenses Autres frais'!C44="","",'Dépenses Autres frais'!C44)</f>
        <v/>
      </c>
      <c r="D44" s="331" t="str">
        <f>IF('Dépenses Autres frais'!D44="","",'Dépenses Autres frais'!D44)</f>
        <v/>
      </c>
      <c r="E44" s="331" t="str">
        <f>IF('Dépenses Autres frais'!E44="","",'Dépenses Autres frais'!E44)</f>
        <v/>
      </c>
      <c r="F44" s="332" t="str">
        <f>IF('Dépenses Autres frais'!F44="","",'Dépenses Autres frais'!F44)</f>
        <v/>
      </c>
      <c r="G44" s="332" t="str">
        <f>IF('Dépenses Autres frais'!G44="","",'Dépenses Autres frais'!G44)</f>
        <v/>
      </c>
      <c r="H44" s="333" t="str">
        <f>IF('Dépenses Autres frais'!H44="","",'Dépenses Autres frais'!H44)</f>
        <v/>
      </c>
      <c r="I44" s="295"/>
      <c r="J44" s="296" t="str">
        <f t="shared" si="0"/>
        <v/>
      </c>
      <c r="K44" s="296" t="str">
        <f t="shared" si="1"/>
        <v/>
      </c>
      <c r="L44" s="28"/>
      <c r="M44" s="139"/>
      <c r="N44" s="158"/>
      <c r="O44" s="338" t="str">
        <f>IF(AND(OR(I44="KO",L44&lt;&gt;""),OR(I44="",J44="",K44="")),Listes!$A$74,IF(AND(L44="",I44&lt;&gt;""),Listes!$A$75,IF(AND(H44&lt;L44,N44=""),Listes!$A$76,IF(AND(K44&lt;J44,N44=""),Listes!$A$77,IF(AND(L44&lt;&gt;"",L44&lt;H44,M44=""),Listes!$A$78,IF(AND(P44="",OR(I44&lt;&gt;"",J44&lt;&gt;"",K44&lt;&gt;"")),Listes!$A$79,""))))))</f>
        <v/>
      </c>
      <c r="P44" s="44"/>
      <c r="Q44" s="9">
        <f t="shared" si="2"/>
        <v>0</v>
      </c>
    </row>
    <row r="45" spans="1:17" ht="20.100000000000001" customHeight="1" x14ac:dyDescent="0.25">
      <c r="A45" s="133">
        <v>39</v>
      </c>
      <c r="B45" s="331" t="str">
        <f>IF('Dépenses Autres frais'!B45="","",'Dépenses Autres frais'!B45)</f>
        <v/>
      </c>
      <c r="C45" s="331" t="str">
        <f>IF('Dépenses Autres frais'!C45="","",'Dépenses Autres frais'!C45)</f>
        <v/>
      </c>
      <c r="D45" s="331" t="str">
        <f>IF('Dépenses Autres frais'!D45="","",'Dépenses Autres frais'!D45)</f>
        <v/>
      </c>
      <c r="E45" s="331" t="str">
        <f>IF('Dépenses Autres frais'!E45="","",'Dépenses Autres frais'!E45)</f>
        <v/>
      </c>
      <c r="F45" s="332" t="str">
        <f>IF('Dépenses Autres frais'!F45="","",'Dépenses Autres frais'!F45)</f>
        <v/>
      </c>
      <c r="G45" s="332" t="str">
        <f>IF('Dépenses Autres frais'!G45="","",'Dépenses Autres frais'!G45)</f>
        <v/>
      </c>
      <c r="H45" s="333" t="str">
        <f>IF('Dépenses Autres frais'!H45="","",'Dépenses Autres frais'!H45)</f>
        <v/>
      </c>
      <c r="I45" s="295"/>
      <c r="J45" s="296" t="str">
        <f t="shared" si="0"/>
        <v/>
      </c>
      <c r="K45" s="296" t="str">
        <f t="shared" si="1"/>
        <v/>
      </c>
      <c r="L45" s="28"/>
      <c r="M45" s="139"/>
      <c r="N45" s="158"/>
      <c r="O45" s="338" t="str">
        <f>IF(AND(OR(I45="KO",L45&lt;&gt;""),OR(I45="",J45="",K45="")),Listes!$A$74,IF(AND(L45="",I45&lt;&gt;""),Listes!$A$75,IF(AND(H45&lt;L45,N45=""),Listes!$A$76,IF(AND(K45&lt;J45,N45=""),Listes!$A$77,IF(AND(L45&lt;&gt;"",L45&lt;H45,M45=""),Listes!$A$78,IF(AND(P45="",OR(I45&lt;&gt;"",J45&lt;&gt;"",K45&lt;&gt;"")),Listes!$A$79,""))))))</f>
        <v/>
      </c>
      <c r="P45" s="44"/>
      <c r="Q45" s="9">
        <f t="shared" si="2"/>
        <v>0</v>
      </c>
    </row>
    <row r="46" spans="1:17" ht="20.100000000000001" customHeight="1" x14ac:dyDescent="0.25">
      <c r="A46" s="133">
        <v>40</v>
      </c>
      <c r="B46" s="331" t="str">
        <f>IF('Dépenses Autres frais'!B46="","",'Dépenses Autres frais'!B46)</f>
        <v/>
      </c>
      <c r="C46" s="331" t="str">
        <f>IF('Dépenses Autres frais'!C46="","",'Dépenses Autres frais'!C46)</f>
        <v/>
      </c>
      <c r="D46" s="331" t="str">
        <f>IF('Dépenses Autres frais'!D46="","",'Dépenses Autres frais'!D46)</f>
        <v/>
      </c>
      <c r="E46" s="331" t="str">
        <f>IF('Dépenses Autres frais'!E46="","",'Dépenses Autres frais'!E46)</f>
        <v/>
      </c>
      <c r="F46" s="332" t="str">
        <f>IF('Dépenses Autres frais'!F46="","",'Dépenses Autres frais'!F46)</f>
        <v/>
      </c>
      <c r="G46" s="332" t="str">
        <f>IF('Dépenses Autres frais'!G46="","",'Dépenses Autres frais'!G46)</f>
        <v/>
      </c>
      <c r="H46" s="333" t="str">
        <f>IF('Dépenses Autres frais'!H46="","",'Dépenses Autres frais'!H46)</f>
        <v/>
      </c>
      <c r="I46" s="295"/>
      <c r="J46" s="296" t="str">
        <f t="shared" si="0"/>
        <v/>
      </c>
      <c r="K46" s="296" t="str">
        <f t="shared" si="1"/>
        <v/>
      </c>
      <c r="L46" s="28"/>
      <c r="M46" s="139"/>
      <c r="N46" s="158"/>
      <c r="O46" s="338" t="str">
        <f>IF(AND(OR(I46="KO",L46&lt;&gt;""),OR(I46="",J46="",K46="")),Listes!$A$74,IF(AND(L46="",I46&lt;&gt;""),Listes!$A$75,IF(AND(H46&lt;L46,N46=""),Listes!$A$76,IF(AND(K46&lt;J46,N46=""),Listes!$A$77,IF(AND(L46&lt;&gt;"",L46&lt;H46,M46=""),Listes!$A$78,IF(AND(P46="",OR(I46&lt;&gt;"",J46&lt;&gt;"",K46&lt;&gt;"")),Listes!$A$79,""))))))</f>
        <v/>
      </c>
      <c r="P46" s="44"/>
      <c r="Q46" s="9">
        <f t="shared" si="2"/>
        <v>0</v>
      </c>
    </row>
    <row r="47" spans="1:17" ht="20.100000000000001" customHeight="1" x14ac:dyDescent="0.25">
      <c r="A47" s="133">
        <v>41</v>
      </c>
      <c r="B47" s="331" t="str">
        <f>IF('Dépenses Autres frais'!B47="","",'Dépenses Autres frais'!B47)</f>
        <v/>
      </c>
      <c r="C47" s="331" t="str">
        <f>IF('Dépenses Autres frais'!C47="","",'Dépenses Autres frais'!C47)</f>
        <v/>
      </c>
      <c r="D47" s="331" t="str">
        <f>IF('Dépenses Autres frais'!D47="","",'Dépenses Autres frais'!D47)</f>
        <v/>
      </c>
      <c r="E47" s="331" t="str">
        <f>IF('Dépenses Autres frais'!E47="","",'Dépenses Autres frais'!E47)</f>
        <v/>
      </c>
      <c r="F47" s="332" t="str">
        <f>IF('Dépenses Autres frais'!F47="","",'Dépenses Autres frais'!F47)</f>
        <v/>
      </c>
      <c r="G47" s="332" t="str">
        <f>IF('Dépenses Autres frais'!G47="","",'Dépenses Autres frais'!G47)</f>
        <v/>
      </c>
      <c r="H47" s="333" t="str">
        <f>IF('Dépenses Autres frais'!H47="","",'Dépenses Autres frais'!H47)</f>
        <v/>
      </c>
      <c r="I47" s="295"/>
      <c r="J47" s="296" t="str">
        <f t="shared" si="0"/>
        <v/>
      </c>
      <c r="K47" s="296" t="str">
        <f t="shared" si="1"/>
        <v/>
      </c>
      <c r="L47" s="28"/>
      <c r="M47" s="139"/>
      <c r="N47" s="158"/>
      <c r="O47" s="338" t="str">
        <f>IF(AND(OR(I47="KO",L47&lt;&gt;""),OR(I47="",J47="",K47="")),Listes!$A$74,IF(AND(L47="",I47&lt;&gt;""),Listes!$A$75,IF(AND(H47&lt;L47,N47=""),Listes!$A$76,IF(AND(K47&lt;J47,N47=""),Listes!$A$77,IF(AND(L47&lt;&gt;"",L47&lt;H47,M47=""),Listes!$A$78,IF(AND(P47="",OR(I47&lt;&gt;"",J47&lt;&gt;"",K47&lt;&gt;"")),Listes!$A$79,""))))))</f>
        <v/>
      </c>
      <c r="P47" s="44"/>
      <c r="Q47" s="9">
        <f t="shared" si="2"/>
        <v>0</v>
      </c>
    </row>
    <row r="48" spans="1:17" ht="20.100000000000001" customHeight="1" x14ac:dyDescent="0.25">
      <c r="A48" s="133">
        <v>42</v>
      </c>
      <c r="B48" s="331" t="str">
        <f>IF('Dépenses Autres frais'!B48="","",'Dépenses Autres frais'!B48)</f>
        <v/>
      </c>
      <c r="C48" s="331" t="str">
        <f>IF('Dépenses Autres frais'!C48="","",'Dépenses Autres frais'!C48)</f>
        <v/>
      </c>
      <c r="D48" s="331" t="str">
        <f>IF('Dépenses Autres frais'!D48="","",'Dépenses Autres frais'!D48)</f>
        <v/>
      </c>
      <c r="E48" s="331" t="str">
        <f>IF('Dépenses Autres frais'!E48="","",'Dépenses Autres frais'!E48)</f>
        <v/>
      </c>
      <c r="F48" s="332" t="str">
        <f>IF('Dépenses Autres frais'!F48="","",'Dépenses Autres frais'!F48)</f>
        <v/>
      </c>
      <c r="G48" s="332" t="str">
        <f>IF('Dépenses Autres frais'!G48="","",'Dépenses Autres frais'!G48)</f>
        <v/>
      </c>
      <c r="H48" s="333" t="str">
        <f>IF('Dépenses Autres frais'!H48="","",'Dépenses Autres frais'!H48)</f>
        <v/>
      </c>
      <c r="I48" s="295"/>
      <c r="J48" s="296" t="str">
        <f t="shared" si="0"/>
        <v/>
      </c>
      <c r="K48" s="296" t="str">
        <f t="shared" si="1"/>
        <v/>
      </c>
      <c r="L48" s="28"/>
      <c r="M48" s="139"/>
      <c r="N48" s="158"/>
      <c r="O48" s="338" t="str">
        <f>IF(AND(OR(I48="KO",L48&lt;&gt;""),OR(I48="",J48="",K48="")),Listes!$A$74,IF(AND(L48="",I48&lt;&gt;""),Listes!$A$75,IF(AND(H48&lt;L48,N48=""),Listes!$A$76,IF(AND(K48&lt;J48,N48=""),Listes!$A$77,IF(AND(L48&lt;&gt;"",L48&lt;H48,M48=""),Listes!$A$78,IF(AND(P48="",OR(I48&lt;&gt;"",J48&lt;&gt;"",K48&lt;&gt;"")),Listes!$A$79,""))))))</f>
        <v/>
      </c>
      <c r="P48" s="44"/>
      <c r="Q48" s="9">
        <f t="shared" si="2"/>
        <v>0</v>
      </c>
    </row>
    <row r="49" spans="1:17" ht="20.100000000000001" customHeight="1" x14ac:dyDescent="0.25">
      <c r="A49" s="133">
        <v>43</v>
      </c>
      <c r="B49" s="331" t="str">
        <f>IF('Dépenses Autres frais'!B49="","",'Dépenses Autres frais'!B49)</f>
        <v/>
      </c>
      <c r="C49" s="331" t="str">
        <f>IF('Dépenses Autres frais'!C49="","",'Dépenses Autres frais'!C49)</f>
        <v/>
      </c>
      <c r="D49" s="331" t="str">
        <f>IF('Dépenses Autres frais'!D49="","",'Dépenses Autres frais'!D49)</f>
        <v/>
      </c>
      <c r="E49" s="331" t="str">
        <f>IF('Dépenses Autres frais'!E49="","",'Dépenses Autres frais'!E49)</f>
        <v/>
      </c>
      <c r="F49" s="332" t="str">
        <f>IF('Dépenses Autres frais'!F49="","",'Dépenses Autres frais'!F49)</f>
        <v/>
      </c>
      <c r="G49" s="332" t="str">
        <f>IF('Dépenses Autres frais'!G49="","",'Dépenses Autres frais'!G49)</f>
        <v/>
      </c>
      <c r="H49" s="333" t="str">
        <f>IF('Dépenses Autres frais'!H49="","",'Dépenses Autres frais'!H49)</f>
        <v/>
      </c>
      <c r="I49" s="295"/>
      <c r="J49" s="296" t="str">
        <f t="shared" si="0"/>
        <v/>
      </c>
      <c r="K49" s="296" t="str">
        <f t="shared" si="1"/>
        <v/>
      </c>
      <c r="L49" s="28"/>
      <c r="M49" s="139"/>
      <c r="N49" s="158"/>
      <c r="O49" s="338" t="str">
        <f>IF(AND(OR(I49="KO",L49&lt;&gt;""),OR(I49="",J49="",K49="")),Listes!$A$74,IF(AND(L49="",I49&lt;&gt;""),Listes!$A$75,IF(AND(H49&lt;L49,N49=""),Listes!$A$76,IF(AND(K49&lt;J49,N49=""),Listes!$A$77,IF(AND(L49&lt;&gt;"",L49&lt;H49,M49=""),Listes!$A$78,IF(AND(P49="",OR(I49&lt;&gt;"",J49&lt;&gt;"",K49&lt;&gt;"")),Listes!$A$79,""))))))</f>
        <v/>
      </c>
      <c r="P49" s="44"/>
      <c r="Q49" s="9">
        <f t="shared" si="2"/>
        <v>0</v>
      </c>
    </row>
    <row r="50" spans="1:17" ht="20.100000000000001" customHeight="1" x14ac:dyDescent="0.25">
      <c r="A50" s="133">
        <v>44</v>
      </c>
      <c r="B50" s="331" t="str">
        <f>IF('Dépenses Autres frais'!B50="","",'Dépenses Autres frais'!B50)</f>
        <v/>
      </c>
      <c r="C50" s="331" t="str">
        <f>IF('Dépenses Autres frais'!C50="","",'Dépenses Autres frais'!C50)</f>
        <v/>
      </c>
      <c r="D50" s="331" t="str">
        <f>IF('Dépenses Autres frais'!D50="","",'Dépenses Autres frais'!D50)</f>
        <v/>
      </c>
      <c r="E50" s="331" t="str">
        <f>IF('Dépenses Autres frais'!E50="","",'Dépenses Autres frais'!E50)</f>
        <v/>
      </c>
      <c r="F50" s="332" t="str">
        <f>IF('Dépenses Autres frais'!F50="","",'Dépenses Autres frais'!F50)</f>
        <v/>
      </c>
      <c r="G50" s="332" t="str">
        <f>IF('Dépenses Autres frais'!G50="","",'Dépenses Autres frais'!G50)</f>
        <v/>
      </c>
      <c r="H50" s="333" t="str">
        <f>IF('Dépenses Autres frais'!H50="","",'Dépenses Autres frais'!H50)</f>
        <v/>
      </c>
      <c r="I50" s="295"/>
      <c r="J50" s="296" t="str">
        <f t="shared" si="0"/>
        <v/>
      </c>
      <c r="K50" s="296" t="str">
        <f t="shared" si="1"/>
        <v/>
      </c>
      <c r="L50" s="28"/>
      <c r="M50" s="139"/>
      <c r="N50" s="158"/>
      <c r="O50" s="338" t="str">
        <f>IF(AND(OR(I50="KO",L50&lt;&gt;""),OR(I50="",J50="",K50="")),Listes!$A$74,IF(AND(L50="",I50&lt;&gt;""),Listes!$A$75,IF(AND(H50&lt;L50,N50=""),Listes!$A$76,IF(AND(K50&lt;J50,N50=""),Listes!$A$77,IF(AND(L50&lt;&gt;"",L50&lt;H50,M50=""),Listes!$A$78,IF(AND(P50="",OR(I50&lt;&gt;"",J50&lt;&gt;"",K50&lt;&gt;"")),Listes!$A$79,""))))))</f>
        <v/>
      </c>
      <c r="P50" s="44"/>
      <c r="Q50" s="9">
        <f t="shared" si="2"/>
        <v>0</v>
      </c>
    </row>
    <row r="51" spans="1:17" ht="20.100000000000001" customHeight="1" x14ac:dyDescent="0.25">
      <c r="A51" s="133">
        <v>45</v>
      </c>
      <c r="B51" s="331" t="str">
        <f>IF('Dépenses Autres frais'!B51="","",'Dépenses Autres frais'!B51)</f>
        <v/>
      </c>
      <c r="C51" s="331" t="str">
        <f>IF('Dépenses Autres frais'!C51="","",'Dépenses Autres frais'!C51)</f>
        <v/>
      </c>
      <c r="D51" s="331" t="str">
        <f>IF('Dépenses Autres frais'!D51="","",'Dépenses Autres frais'!D51)</f>
        <v/>
      </c>
      <c r="E51" s="331" t="str">
        <f>IF('Dépenses Autres frais'!E51="","",'Dépenses Autres frais'!E51)</f>
        <v/>
      </c>
      <c r="F51" s="332" t="str">
        <f>IF('Dépenses Autres frais'!F51="","",'Dépenses Autres frais'!F51)</f>
        <v/>
      </c>
      <c r="G51" s="332" t="str">
        <f>IF('Dépenses Autres frais'!G51="","",'Dépenses Autres frais'!G51)</f>
        <v/>
      </c>
      <c r="H51" s="333" t="str">
        <f>IF('Dépenses Autres frais'!H51="","",'Dépenses Autres frais'!H51)</f>
        <v/>
      </c>
      <c r="I51" s="295"/>
      <c r="J51" s="296" t="str">
        <f t="shared" si="0"/>
        <v/>
      </c>
      <c r="K51" s="296" t="str">
        <f t="shared" si="1"/>
        <v/>
      </c>
      <c r="L51" s="28"/>
      <c r="M51" s="139"/>
      <c r="N51" s="158"/>
      <c r="O51" s="338" t="str">
        <f>IF(AND(OR(I51="KO",L51&lt;&gt;""),OR(I51="",J51="",K51="")),Listes!$A$74,IF(AND(L51="",I51&lt;&gt;""),Listes!$A$75,IF(AND(H51&lt;L51,N51=""),Listes!$A$76,IF(AND(K51&lt;J51,N51=""),Listes!$A$77,IF(AND(L51&lt;&gt;"",L51&lt;H51,M51=""),Listes!$A$78,IF(AND(P51="",OR(I51&lt;&gt;"",J51&lt;&gt;"",K51&lt;&gt;"")),Listes!$A$79,""))))))</f>
        <v/>
      </c>
      <c r="P51" s="44"/>
      <c r="Q51" s="9">
        <f t="shared" si="2"/>
        <v>0</v>
      </c>
    </row>
    <row r="52" spans="1:17" ht="20.100000000000001" customHeight="1" x14ac:dyDescent="0.25">
      <c r="A52" s="133">
        <v>46</v>
      </c>
      <c r="B52" s="331" t="str">
        <f>IF('Dépenses Autres frais'!B52="","",'Dépenses Autres frais'!B52)</f>
        <v/>
      </c>
      <c r="C52" s="331" t="str">
        <f>IF('Dépenses Autres frais'!C52="","",'Dépenses Autres frais'!C52)</f>
        <v/>
      </c>
      <c r="D52" s="331" t="str">
        <f>IF('Dépenses Autres frais'!D52="","",'Dépenses Autres frais'!D52)</f>
        <v/>
      </c>
      <c r="E52" s="331" t="str">
        <f>IF('Dépenses Autres frais'!E52="","",'Dépenses Autres frais'!E52)</f>
        <v/>
      </c>
      <c r="F52" s="332" t="str">
        <f>IF('Dépenses Autres frais'!F52="","",'Dépenses Autres frais'!F52)</f>
        <v/>
      </c>
      <c r="G52" s="332" t="str">
        <f>IF('Dépenses Autres frais'!G52="","",'Dépenses Autres frais'!G52)</f>
        <v/>
      </c>
      <c r="H52" s="333" t="str">
        <f>IF('Dépenses Autres frais'!H52="","",'Dépenses Autres frais'!H52)</f>
        <v/>
      </c>
      <c r="I52" s="295"/>
      <c r="J52" s="296" t="str">
        <f t="shared" si="0"/>
        <v/>
      </c>
      <c r="K52" s="296" t="str">
        <f t="shared" si="1"/>
        <v/>
      </c>
      <c r="L52" s="28"/>
      <c r="M52" s="139"/>
      <c r="N52" s="158"/>
      <c r="O52" s="338" t="str">
        <f>IF(AND(OR(I52="KO",L52&lt;&gt;""),OR(I52="",J52="",K52="")),Listes!$A$74,IF(AND(L52="",I52&lt;&gt;""),Listes!$A$75,IF(AND(H52&lt;L52,N52=""),Listes!$A$76,IF(AND(K52&lt;J52,N52=""),Listes!$A$77,IF(AND(L52&lt;&gt;"",L52&lt;H52,M52=""),Listes!$A$78,IF(AND(P52="",OR(I52&lt;&gt;"",J52&lt;&gt;"",K52&lt;&gt;"")),Listes!$A$79,""))))))</f>
        <v/>
      </c>
      <c r="P52" s="44"/>
      <c r="Q52" s="9">
        <f t="shared" si="2"/>
        <v>0</v>
      </c>
    </row>
    <row r="53" spans="1:17" ht="20.100000000000001" customHeight="1" x14ac:dyDescent="0.25">
      <c r="A53" s="133">
        <v>47</v>
      </c>
      <c r="B53" s="331" t="str">
        <f>IF('Dépenses Autres frais'!B53="","",'Dépenses Autres frais'!B53)</f>
        <v/>
      </c>
      <c r="C53" s="331" t="str">
        <f>IF('Dépenses Autres frais'!C53="","",'Dépenses Autres frais'!C53)</f>
        <v/>
      </c>
      <c r="D53" s="331" t="str">
        <f>IF('Dépenses Autres frais'!D53="","",'Dépenses Autres frais'!D53)</f>
        <v/>
      </c>
      <c r="E53" s="331" t="str">
        <f>IF('Dépenses Autres frais'!E53="","",'Dépenses Autres frais'!E53)</f>
        <v/>
      </c>
      <c r="F53" s="332" t="str">
        <f>IF('Dépenses Autres frais'!F53="","",'Dépenses Autres frais'!F53)</f>
        <v/>
      </c>
      <c r="G53" s="332" t="str">
        <f>IF('Dépenses Autres frais'!G53="","",'Dépenses Autres frais'!G53)</f>
        <v/>
      </c>
      <c r="H53" s="333" t="str">
        <f>IF('Dépenses Autres frais'!H53="","",'Dépenses Autres frais'!H53)</f>
        <v/>
      </c>
      <c r="I53" s="295"/>
      <c r="J53" s="296" t="str">
        <f t="shared" si="0"/>
        <v/>
      </c>
      <c r="K53" s="296" t="str">
        <f t="shared" si="1"/>
        <v/>
      </c>
      <c r="L53" s="28"/>
      <c r="M53" s="139"/>
      <c r="N53" s="158"/>
      <c r="O53" s="338" t="str">
        <f>IF(AND(OR(I53="KO",L53&lt;&gt;""),OR(I53="",J53="",K53="")),Listes!$A$74,IF(AND(L53="",I53&lt;&gt;""),Listes!$A$75,IF(AND(H53&lt;L53,N53=""),Listes!$A$76,IF(AND(K53&lt;J53,N53=""),Listes!$A$77,IF(AND(L53&lt;&gt;"",L53&lt;H53,M53=""),Listes!$A$78,IF(AND(P53="",OR(I53&lt;&gt;"",J53&lt;&gt;"",K53&lt;&gt;"")),Listes!$A$79,""))))))</f>
        <v/>
      </c>
      <c r="P53" s="44"/>
      <c r="Q53" s="9">
        <f t="shared" si="2"/>
        <v>0</v>
      </c>
    </row>
    <row r="54" spans="1:17" ht="20.100000000000001" customHeight="1" x14ac:dyDescent="0.25">
      <c r="A54" s="133">
        <v>48</v>
      </c>
      <c r="B54" s="331" t="str">
        <f>IF('Dépenses Autres frais'!B54="","",'Dépenses Autres frais'!B54)</f>
        <v/>
      </c>
      <c r="C54" s="331" t="str">
        <f>IF('Dépenses Autres frais'!C54="","",'Dépenses Autres frais'!C54)</f>
        <v/>
      </c>
      <c r="D54" s="331" t="str">
        <f>IF('Dépenses Autres frais'!D54="","",'Dépenses Autres frais'!D54)</f>
        <v/>
      </c>
      <c r="E54" s="331" t="str">
        <f>IF('Dépenses Autres frais'!E54="","",'Dépenses Autres frais'!E54)</f>
        <v/>
      </c>
      <c r="F54" s="332" t="str">
        <f>IF('Dépenses Autres frais'!F54="","",'Dépenses Autres frais'!F54)</f>
        <v/>
      </c>
      <c r="G54" s="332" t="str">
        <f>IF('Dépenses Autres frais'!G54="","",'Dépenses Autres frais'!G54)</f>
        <v/>
      </c>
      <c r="H54" s="333" t="str">
        <f>IF('Dépenses Autres frais'!H54="","",'Dépenses Autres frais'!H54)</f>
        <v/>
      </c>
      <c r="I54" s="295"/>
      <c r="J54" s="296" t="str">
        <f t="shared" si="0"/>
        <v/>
      </c>
      <c r="K54" s="296" t="str">
        <f t="shared" si="1"/>
        <v/>
      </c>
      <c r="L54" s="28"/>
      <c r="M54" s="139"/>
      <c r="N54" s="158"/>
      <c r="O54" s="338" t="str">
        <f>IF(AND(OR(I54="KO",L54&lt;&gt;""),OR(I54="",J54="",K54="")),Listes!$A$74,IF(AND(L54="",I54&lt;&gt;""),Listes!$A$75,IF(AND(H54&lt;L54,N54=""),Listes!$A$76,IF(AND(K54&lt;J54,N54=""),Listes!$A$77,IF(AND(L54&lt;&gt;"",L54&lt;H54,M54=""),Listes!$A$78,IF(AND(P54="",OR(I54&lt;&gt;"",J54&lt;&gt;"",K54&lt;&gt;"")),Listes!$A$79,""))))))</f>
        <v/>
      </c>
      <c r="P54" s="44"/>
      <c r="Q54" s="9">
        <f t="shared" si="2"/>
        <v>0</v>
      </c>
    </row>
    <row r="55" spans="1:17" ht="20.100000000000001" customHeight="1" x14ac:dyDescent="0.25">
      <c r="A55" s="133">
        <v>49</v>
      </c>
      <c r="B55" s="331" t="str">
        <f>IF('Dépenses Autres frais'!B55="","",'Dépenses Autres frais'!B55)</f>
        <v/>
      </c>
      <c r="C55" s="331" t="str">
        <f>IF('Dépenses Autres frais'!C55="","",'Dépenses Autres frais'!C55)</f>
        <v/>
      </c>
      <c r="D55" s="331" t="str">
        <f>IF('Dépenses Autres frais'!D55="","",'Dépenses Autres frais'!D55)</f>
        <v/>
      </c>
      <c r="E55" s="331" t="str">
        <f>IF('Dépenses Autres frais'!E55="","",'Dépenses Autres frais'!E55)</f>
        <v/>
      </c>
      <c r="F55" s="332" t="str">
        <f>IF('Dépenses Autres frais'!F55="","",'Dépenses Autres frais'!F55)</f>
        <v/>
      </c>
      <c r="G55" s="332" t="str">
        <f>IF('Dépenses Autres frais'!G55="","",'Dépenses Autres frais'!G55)</f>
        <v/>
      </c>
      <c r="H55" s="333" t="str">
        <f>IF('Dépenses Autres frais'!H55="","",'Dépenses Autres frais'!H55)</f>
        <v/>
      </c>
      <c r="I55" s="295"/>
      <c r="J55" s="296" t="str">
        <f t="shared" si="0"/>
        <v/>
      </c>
      <c r="K55" s="296" t="str">
        <f t="shared" si="1"/>
        <v/>
      </c>
      <c r="L55" s="28"/>
      <c r="M55" s="139"/>
      <c r="N55" s="158"/>
      <c r="O55" s="338" t="str">
        <f>IF(AND(OR(I55="KO",L55&lt;&gt;""),OR(I55="",J55="",K55="")),Listes!$A$74,IF(AND(L55="",I55&lt;&gt;""),Listes!$A$75,IF(AND(H55&lt;L55,N55=""),Listes!$A$76,IF(AND(K55&lt;J55,N55=""),Listes!$A$77,IF(AND(L55&lt;&gt;"",L55&lt;H55,M55=""),Listes!$A$78,IF(AND(P55="",OR(I55&lt;&gt;"",J55&lt;&gt;"",K55&lt;&gt;"")),Listes!$A$79,""))))))</f>
        <v/>
      </c>
      <c r="P55" s="44"/>
      <c r="Q55" s="9">
        <f t="shared" si="2"/>
        <v>0</v>
      </c>
    </row>
    <row r="56" spans="1:17" ht="20.100000000000001" customHeight="1" x14ac:dyDescent="0.25">
      <c r="A56" s="133">
        <v>50</v>
      </c>
      <c r="B56" s="331" t="str">
        <f>IF('Dépenses Autres frais'!B56="","",'Dépenses Autres frais'!B56)</f>
        <v/>
      </c>
      <c r="C56" s="331" t="str">
        <f>IF('Dépenses Autres frais'!C56="","",'Dépenses Autres frais'!C56)</f>
        <v/>
      </c>
      <c r="D56" s="331" t="str">
        <f>IF('Dépenses Autres frais'!D56="","",'Dépenses Autres frais'!D56)</f>
        <v/>
      </c>
      <c r="E56" s="331" t="str">
        <f>IF('Dépenses Autres frais'!E56="","",'Dépenses Autres frais'!E56)</f>
        <v/>
      </c>
      <c r="F56" s="332" t="str">
        <f>IF('Dépenses Autres frais'!F56="","",'Dépenses Autres frais'!F56)</f>
        <v/>
      </c>
      <c r="G56" s="332" t="str">
        <f>IF('Dépenses Autres frais'!G56="","",'Dépenses Autres frais'!G56)</f>
        <v/>
      </c>
      <c r="H56" s="333" t="str">
        <f>IF('Dépenses Autres frais'!H56="","",'Dépenses Autres frais'!H56)</f>
        <v/>
      </c>
      <c r="I56" s="295"/>
      <c r="J56" s="296" t="str">
        <f t="shared" si="0"/>
        <v/>
      </c>
      <c r="K56" s="296" t="str">
        <f t="shared" si="1"/>
        <v/>
      </c>
      <c r="L56" s="28"/>
      <c r="M56" s="139"/>
      <c r="N56" s="158"/>
      <c r="O56" s="338" t="str">
        <f>IF(AND(OR(I56="KO",L56&lt;&gt;""),OR(I56="",J56="",K56="")),Listes!$A$74,IF(AND(L56="",I56&lt;&gt;""),Listes!$A$75,IF(AND(H56&lt;L56,N56=""),Listes!$A$76,IF(AND(K56&lt;J56,N56=""),Listes!$A$77,IF(AND(L56&lt;&gt;"",L56&lt;H56,M56=""),Listes!$A$78,IF(AND(P56="",OR(I56&lt;&gt;"",J56&lt;&gt;"",K56&lt;&gt;"")),Listes!$A$79,""))))))</f>
        <v/>
      </c>
      <c r="P56" s="44"/>
      <c r="Q56" s="9">
        <f t="shared" si="2"/>
        <v>0</v>
      </c>
    </row>
    <row r="57" spans="1:17" ht="20.100000000000001" customHeight="1" x14ac:dyDescent="0.25">
      <c r="A57" s="133">
        <v>51</v>
      </c>
      <c r="B57" s="331" t="str">
        <f>IF('Dépenses Autres frais'!B57="","",'Dépenses Autres frais'!B57)</f>
        <v/>
      </c>
      <c r="C57" s="331" t="str">
        <f>IF('Dépenses Autres frais'!C57="","",'Dépenses Autres frais'!C57)</f>
        <v/>
      </c>
      <c r="D57" s="331" t="str">
        <f>IF('Dépenses Autres frais'!D57="","",'Dépenses Autres frais'!D57)</f>
        <v/>
      </c>
      <c r="E57" s="331" t="str">
        <f>IF('Dépenses Autres frais'!E57="","",'Dépenses Autres frais'!E57)</f>
        <v/>
      </c>
      <c r="F57" s="332" t="str">
        <f>IF('Dépenses Autres frais'!F57="","",'Dépenses Autres frais'!F57)</f>
        <v/>
      </c>
      <c r="G57" s="332" t="str">
        <f>IF('Dépenses Autres frais'!G57="","",'Dépenses Autres frais'!G57)</f>
        <v/>
      </c>
      <c r="H57" s="333" t="str">
        <f>IF('Dépenses Autres frais'!H57="","",'Dépenses Autres frais'!H57)</f>
        <v/>
      </c>
      <c r="I57" s="295"/>
      <c r="J57" s="296" t="str">
        <f t="shared" si="0"/>
        <v/>
      </c>
      <c r="K57" s="296" t="str">
        <f t="shared" si="1"/>
        <v/>
      </c>
      <c r="L57" s="28"/>
      <c r="M57" s="139"/>
      <c r="N57" s="158"/>
      <c r="O57" s="338" t="str">
        <f>IF(AND(OR(I57="KO",L57&lt;&gt;""),OR(I57="",J57="",K57="")),Listes!$A$74,IF(AND(L57="",I57&lt;&gt;""),Listes!$A$75,IF(AND(H57&lt;L57,N57=""),Listes!$A$76,IF(AND(K57&lt;J57,N57=""),Listes!$A$77,IF(AND(L57&lt;&gt;"",L57&lt;H57,M57=""),Listes!$A$78,IF(AND(P57="",OR(I57&lt;&gt;"",J57&lt;&gt;"",K57&lt;&gt;"")),Listes!$A$79,""))))))</f>
        <v/>
      </c>
      <c r="P57" s="44"/>
      <c r="Q57" s="9">
        <f t="shared" si="2"/>
        <v>0</v>
      </c>
    </row>
    <row r="58" spans="1:17" ht="20.100000000000001" customHeight="1" x14ac:dyDescent="0.25">
      <c r="A58" s="133">
        <v>52</v>
      </c>
      <c r="B58" s="331" t="str">
        <f>IF('Dépenses Autres frais'!B58="","",'Dépenses Autres frais'!B58)</f>
        <v/>
      </c>
      <c r="C58" s="331" t="str">
        <f>IF('Dépenses Autres frais'!C58="","",'Dépenses Autres frais'!C58)</f>
        <v/>
      </c>
      <c r="D58" s="331" t="str">
        <f>IF('Dépenses Autres frais'!D58="","",'Dépenses Autres frais'!D58)</f>
        <v/>
      </c>
      <c r="E58" s="331" t="str">
        <f>IF('Dépenses Autres frais'!E58="","",'Dépenses Autres frais'!E58)</f>
        <v/>
      </c>
      <c r="F58" s="332" t="str">
        <f>IF('Dépenses Autres frais'!F58="","",'Dépenses Autres frais'!F58)</f>
        <v/>
      </c>
      <c r="G58" s="332" t="str">
        <f>IF('Dépenses Autres frais'!G58="","",'Dépenses Autres frais'!G58)</f>
        <v/>
      </c>
      <c r="H58" s="333" t="str">
        <f>IF('Dépenses Autres frais'!H58="","",'Dépenses Autres frais'!H58)</f>
        <v/>
      </c>
      <c r="I58" s="295"/>
      <c r="J58" s="296" t="str">
        <f t="shared" si="0"/>
        <v/>
      </c>
      <c r="K58" s="296" t="str">
        <f t="shared" si="1"/>
        <v/>
      </c>
      <c r="L58" s="28"/>
      <c r="M58" s="139"/>
      <c r="N58" s="158"/>
      <c r="O58" s="338" t="str">
        <f>IF(AND(OR(I58="KO",L58&lt;&gt;""),OR(I58="",J58="",K58="")),Listes!$A$74,IF(AND(L58="",I58&lt;&gt;""),Listes!$A$75,IF(AND(H58&lt;L58,N58=""),Listes!$A$76,IF(AND(K58&lt;J58,N58=""),Listes!$A$77,IF(AND(L58&lt;&gt;"",L58&lt;H58,M58=""),Listes!$A$78,IF(AND(P58="",OR(I58&lt;&gt;"",J58&lt;&gt;"",K58&lt;&gt;"")),Listes!$A$79,""))))))</f>
        <v/>
      </c>
      <c r="P58" s="44"/>
      <c r="Q58" s="9">
        <f t="shared" si="2"/>
        <v>0</v>
      </c>
    </row>
    <row r="59" spans="1:17" ht="20.100000000000001" customHeight="1" x14ac:dyDescent="0.25">
      <c r="A59" s="133">
        <v>53</v>
      </c>
      <c r="B59" s="331" t="str">
        <f>IF('Dépenses Autres frais'!B59="","",'Dépenses Autres frais'!B59)</f>
        <v/>
      </c>
      <c r="C59" s="331" t="str">
        <f>IF('Dépenses Autres frais'!C59="","",'Dépenses Autres frais'!C59)</f>
        <v/>
      </c>
      <c r="D59" s="331" t="str">
        <f>IF('Dépenses Autres frais'!D59="","",'Dépenses Autres frais'!D59)</f>
        <v/>
      </c>
      <c r="E59" s="331" t="str">
        <f>IF('Dépenses Autres frais'!E59="","",'Dépenses Autres frais'!E59)</f>
        <v/>
      </c>
      <c r="F59" s="332" t="str">
        <f>IF('Dépenses Autres frais'!F59="","",'Dépenses Autres frais'!F59)</f>
        <v/>
      </c>
      <c r="G59" s="332" t="str">
        <f>IF('Dépenses Autres frais'!G59="","",'Dépenses Autres frais'!G59)</f>
        <v/>
      </c>
      <c r="H59" s="333" t="str">
        <f>IF('Dépenses Autres frais'!H59="","",'Dépenses Autres frais'!H59)</f>
        <v/>
      </c>
      <c r="I59" s="295"/>
      <c r="J59" s="296" t="str">
        <f t="shared" si="0"/>
        <v/>
      </c>
      <c r="K59" s="296" t="str">
        <f t="shared" si="1"/>
        <v/>
      </c>
      <c r="L59" s="28"/>
      <c r="M59" s="139"/>
      <c r="N59" s="158"/>
      <c r="O59" s="338" t="str">
        <f>IF(AND(OR(I59="KO",L59&lt;&gt;""),OR(I59="",J59="",K59="")),Listes!$A$74,IF(AND(L59="",I59&lt;&gt;""),Listes!$A$75,IF(AND(H59&lt;L59,N59=""),Listes!$A$76,IF(AND(K59&lt;J59,N59=""),Listes!$A$77,IF(AND(L59&lt;&gt;"",L59&lt;H59,M59=""),Listes!$A$78,IF(AND(P59="",OR(I59&lt;&gt;"",J59&lt;&gt;"",K59&lt;&gt;"")),Listes!$A$79,""))))))</f>
        <v/>
      </c>
      <c r="P59" s="44"/>
      <c r="Q59" s="9">
        <f t="shared" si="2"/>
        <v>0</v>
      </c>
    </row>
    <row r="60" spans="1:17" ht="20.100000000000001" customHeight="1" x14ac:dyDescent="0.25">
      <c r="A60" s="133">
        <v>54</v>
      </c>
      <c r="B60" s="331" t="str">
        <f>IF('Dépenses Autres frais'!B60="","",'Dépenses Autres frais'!B60)</f>
        <v/>
      </c>
      <c r="C60" s="331" t="str">
        <f>IF('Dépenses Autres frais'!C60="","",'Dépenses Autres frais'!C60)</f>
        <v/>
      </c>
      <c r="D60" s="331" t="str">
        <f>IF('Dépenses Autres frais'!D60="","",'Dépenses Autres frais'!D60)</f>
        <v/>
      </c>
      <c r="E60" s="331" t="str">
        <f>IF('Dépenses Autres frais'!E60="","",'Dépenses Autres frais'!E60)</f>
        <v/>
      </c>
      <c r="F60" s="332" t="str">
        <f>IF('Dépenses Autres frais'!F60="","",'Dépenses Autres frais'!F60)</f>
        <v/>
      </c>
      <c r="G60" s="332" t="str">
        <f>IF('Dépenses Autres frais'!G60="","",'Dépenses Autres frais'!G60)</f>
        <v/>
      </c>
      <c r="H60" s="333" t="str">
        <f>IF('Dépenses Autres frais'!H60="","",'Dépenses Autres frais'!H60)</f>
        <v/>
      </c>
      <c r="I60" s="295"/>
      <c r="J60" s="296" t="str">
        <f t="shared" si="0"/>
        <v/>
      </c>
      <c r="K60" s="296" t="str">
        <f t="shared" si="1"/>
        <v/>
      </c>
      <c r="L60" s="28"/>
      <c r="M60" s="139"/>
      <c r="N60" s="158"/>
      <c r="O60" s="338" t="str">
        <f>IF(AND(OR(I60="KO",L60&lt;&gt;""),OR(I60="",J60="",K60="")),Listes!$A$74,IF(AND(L60="",I60&lt;&gt;""),Listes!$A$75,IF(AND(H60&lt;L60,N60=""),Listes!$A$76,IF(AND(K60&lt;J60,N60=""),Listes!$A$77,IF(AND(L60&lt;&gt;"",L60&lt;H60,M60=""),Listes!$A$78,IF(AND(P60="",OR(I60&lt;&gt;"",J60&lt;&gt;"",K60&lt;&gt;"")),Listes!$A$79,""))))))</f>
        <v/>
      </c>
      <c r="P60" s="44"/>
      <c r="Q60" s="9">
        <f t="shared" si="2"/>
        <v>0</v>
      </c>
    </row>
    <row r="61" spans="1:17" ht="20.100000000000001" customHeight="1" x14ac:dyDescent="0.25">
      <c r="A61" s="133">
        <v>55</v>
      </c>
      <c r="B61" s="331" t="str">
        <f>IF('Dépenses Autres frais'!B61="","",'Dépenses Autres frais'!B61)</f>
        <v/>
      </c>
      <c r="C61" s="331" t="str">
        <f>IF('Dépenses Autres frais'!C61="","",'Dépenses Autres frais'!C61)</f>
        <v/>
      </c>
      <c r="D61" s="331" t="str">
        <f>IF('Dépenses Autres frais'!D61="","",'Dépenses Autres frais'!D61)</f>
        <v/>
      </c>
      <c r="E61" s="331" t="str">
        <f>IF('Dépenses Autres frais'!E61="","",'Dépenses Autres frais'!E61)</f>
        <v/>
      </c>
      <c r="F61" s="332" t="str">
        <f>IF('Dépenses Autres frais'!F61="","",'Dépenses Autres frais'!F61)</f>
        <v/>
      </c>
      <c r="G61" s="332" t="str">
        <f>IF('Dépenses Autres frais'!G61="","",'Dépenses Autres frais'!G61)</f>
        <v/>
      </c>
      <c r="H61" s="333" t="str">
        <f>IF('Dépenses Autres frais'!H61="","",'Dépenses Autres frais'!H61)</f>
        <v/>
      </c>
      <c r="I61" s="295"/>
      <c r="J61" s="296" t="str">
        <f t="shared" si="0"/>
        <v/>
      </c>
      <c r="K61" s="296" t="str">
        <f t="shared" si="1"/>
        <v/>
      </c>
      <c r="L61" s="28"/>
      <c r="M61" s="139"/>
      <c r="N61" s="158"/>
      <c r="O61" s="338" t="str">
        <f>IF(AND(OR(I61="KO",L61&lt;&gt;""),OR(I61="",J61="",K61="")),Listes!$A$74,IF(AND(L61="",I61&lt;&gt;""),Listes!$A$75,IF(AND(H61&lt;L61,N61=""),Listes!$A$76,IF(AND(K61&lt;J61,N61=""),Listes!$A$77,IF(AND(L61&lt;&gt;"",L61&lt;H61,M61=""),Listes!$A$78,IF(AND(P61="",OR(I61&lt;&gt;"",J61&lt;&gt;"",K61&lt;&gt;"")),Listes!$A$79,""))))))</f>
        <v/>
      </c>
      <c r="P61" s="44"/>
      <c r="Q61" s="9">
        <f t="shared" si="2"/>
        <v>0</v>
      </c>
    </row>
    <row r="62" spans="1:17" ht="20.100000000000001" customHeight="1" x14ac:dyDescent="0.25">
      <c r="A62" s="133">
        <v>56</v>
      </c>
      <c r="B62" s="331" t="str">
        <f>IF('Dépenses Autres frais'!B62="","",'Dépenses Autres frais'!B62)</f>
        <v/>
      </c>
      <c r="C62" s="331" t="str">
        <f>IF('Dépenses Autres frais'!C62="","",'Dépenses Autres frais'!C62)</f>
        <v/>
      </c>
      <c r="D62" s="331" t="str">
        <f>IF('Dépenses Autres frais'!D62="","",'Dépenses Autres frais'!D62)</f>
        <v/>
      </c>
      <c r="E62" s="331" t="str">
        <f>IF('Dépenses Autres frais'!E62="","",'Dépenses Autres frais'!E62)</f>
        <v/>
      </c>
      <c r="F62" s="332" t="str">
        <f>IF('Dépenses Autres frais'!F62="","",'Dépenses Autres frais'!F62)</f>
        <v/>
      </c>
      <c r="G62" s="332" t="str">
        <f>IF('Dépenses Autres frais'!G62="","",'Dépenses Autres frais'!G62)</f>
        <v/>
      </c>
      <c r="H62" s="333" t="str">
        <f>IF('Dépenses Autres frais'!H62="","",'Dépenses Autres frais'!H62)</f>
        <v/>
      </c>
      <c r="I62" s="295"/>
      <c r="J62" s="296" t="str">
        <f t="shared" si="0"/>
        <v/>
      </c>
      <c r="K62" s="296" t="str">
        <f t="shared" si="1"/>
        <v/>
      </c>
      <c r="L62" s="28"/>
      <c r="M62" s="139"/>
      <c r="N62" s="158"/>
      <c r="O62" s="338" t="str">
        <f>IF(AND(OR(I62="KO",L62&lt;&gt;""),OR(I62="",J62="",K62="")),Listes!$A$74,IF(AND(L62="",I62&lt;&gt;""),Listes!$A$75,IF(AND(H62&lt;L62,N62=""),Listes!$A$76,IF(AND(K62&lt;J62,N62=""),Listes!$A$77,IF(AND(L62&lt;&gt;"",L62&lt;H62,M62=""),Listes!$A$78,IF(AND(P62="",OR(I62&lt;&gt;"",J62&lt;&gt;"",K62&lt;&gt;"")),Listes!$A$79,""))))))</f>
        <v/>
      </c>
      <c r="P62" s="44"/>
      <c r="Q62" s="9">
        <f t="shared" si="2"/>
        <v>0</v>
      </c>
    </row>
    <row r="63" spans="1:17" ht="20.100000000000001" customHeight="1" x14ac:dyDescent="0.25">
      <c r="A63" s="133">
        <v>57</v>
      </c>
      <c r="B63" s="331" t="str">
        <f>IF('Dépenses Autres frais'!B63="","",'Dépenses Autres frais'!B63)</f>
        <v/>
      </c>
      <c r="C63" s="331" t="str">
        <f>IF('Dépenses Autres frais'!C63="","",'Dépenses Autres frais'!C63)</f>
        <v/>
      </c>
      <c r="D63" s="331" t="str">
        <f>IF('Dépenses Autres frais'!D63="","",'Dépenses Autres frais'!D63)</f>
        <v/>
      </c>
      <c r="E63" s="331" t="str">
        <f>IF('Dépenses Autres frais'!E63="","",'Dépenses Autres frais'!E63)</f>
        <v/>
      </c>
      <c r="F63" s="332" t="str">
        <f>IF('Dépenses Autres frais'!F63="","",'Dépenses Autres frais'!F63)</f>
        <v/>
      </c>
      <c r="G63" s="332" t="str">
        <f>IF('Dépenses Autres frais'!G63="","",'Dépenses Autres frais'!G63)</f>
        <v/>
      </c>
      <c r="H63" s="333" t="str">
        <f>IF('Dépenses Autres frais'!H63="","",'Dépenses Autres frais'!H63)</f>
        <v/>
      </c>
      <c r="I63" s="295"/>
      <c r="J63" s="296" t="str">
        <f t="shared" si="0"/>
        <v/>
      </c>
      <c r="K63" s="296" t="str">
        <f t="shared" si="1"/>
        <v/>
      </c>
      <c r="L63" s="28"/>
      <c r="M63" s="139"/>
      <c r="N63" s="158"/>
      <c r="O63" s="338" t="str">
        <f>IF(AND(OR(I63="KO",L63&lt;&gt;""),OR(I63="",J63="",K63="")),Listes!$A$74,IF(AND(L63="",I63&lt;&gt;""),Listes!$A$75,IF(AND(H63&lt;L63,N63=""),Listes!$A$76,IF(AND(K63&lt;J63,N63=""),Listes!$A$77,IF(AND(L63&lt;&gt;"",L63&lt;H63,M63=""),Listes!$A$78,IF(AND(P63="",OR(I63&lt;&gt;"",J63&lt;&gt;"",K63&lt;&gt;"")),Listes!$A$79,""))))))</f>
        <v/>
      </c>
      <c r="P63" s="44"/>
      <c r="Q63" s="9">
        <f t="shared" si="2"/>
        <v>0</v>
      </c>
    </row>
    <row r="64" spans="1:17" ht="20.100000000000001" customHeight="1" x14ac:dyDescent="0.25">
      <c r="A64" s="133">
        <v>58</v>
      </c>
      <c r="B64" s="331" t="str">
        <f>IF('Dépenses Autres frais'!B64="","",'Dépenses Autres frais'!B64)</f>
        <v/>
      </c>
      <c r="C64" s="331" t="str">
        <f>IF('Dépenses Autres frais'!C64="","",'Dépenses Autres frais'!C64)</f>
        <v/>
      </c>
      <c r="D64" s="331" t="str">
        <f>IF('Dépenses Autres frais'!D64="","",'Dépenses Autres frais'!D64)</f>
        <v/>
      </c>
      <c r="E64" s="331" t="str">
        <f>IF('Dépenses Autres frais'!E64="","",'Dépenses Autres frais'!E64)</f>
        <v/>
      </c>
      <c r="F64" s="332" t="str">
        <f>IF('Dépenses Autres frais'!F64="","",'Dépenses Autres frais'!F64)</f>
        <v/>
      </c>
      <c r="G64" s="332" t="str">
        <f>IF('Dépenses Autres frais'!G64="","",'Dépenses Autres frais'!G64)</f>
        <v/>
      </c>
      <c r="H64" s="333" t="str">
        <f>IF('Dépenses Autres frais'!H64="","",'Dépenses Autres frais'!H64)</f>
        <v/>
      </c>
      <c r="I64" s="295"/>
      <c r="J64" s="296" t="str">
        <f t="shared" si="0"/>
        <v/>
      </c>
      <c r="K64" s="296" t="str">
        <f t="shared" si="1"/>
        <v/>
      </c>
      <c r="L64" s="28"/>
      <c r="M64" s="139"/>
      <c r="N64" s="158"/>
      <c r="O64" s="338" t="str">
        <f>IF(AND(OR(I64="KO",L64&lt;&gt;""),OR(I64="",J64="",K64="")),Listes!$A$74,IF(AND(L64="",I64&lt;&gt;""),Listes!$A$75,IF(AND(H64&lt;L64,N64=""),Listes!$A$76,IF(AND(K64&lt;J64,N64=""),Listes!$A$77,IF(AND(L64&lt;&gt;"",L64&lt;H64,M64=""),Listes!$A$78,IF(AND(P64="",OR(I64&lt;&gt;"",J64&lt;&gt;"",K64&lt;&gt;"")),Listes!$A$79,""))))))</f>
        <v/>
      </c>
      <c r="P64" s="44"/>
      <c r="Q64" s="9">
        <f t="shared" si="2"/>
        <v>0</v>
      </c>
    </row>
    <row r="65" spans="1:17" ht="20.100000000000001" customHeight="1" x14ac:dyDescent="0.25">
      <c r="A65" s="133">
        <v>59</v>
      </c>
      <c r="B65" s="331" t="str">
        <f>IF('Dépenses Autres frais'!B65="","",'Dépenses Autres frais'!B65)</f>
        <v/>
      </c>
      <c r="C65" s="331" t="str">
        <f>IF('Dépenses Autres frais'!C65="","",'Dépenses Autres frais'!C65)</f>
        <v/>
      </c>
      <c r="D65" s="331" t="str">
        <f>IF('Dépenses Autres frais'!D65="","",'Dépenses Autres frais'!D65)</f>
        <v/>
      </c>
      <c r="E65" s="331" t="str">
        <f>IF('Dépenses Autres frais'!E65="","",'Dépenses Autres frais'!E65)</f>
        <v/>
      </c>
      <c r="F65" s="332" t="str">
        <f>IF('Dépenses Autres frais'!F65="","",'Dépenses Autres frais'!F65)</f>
        <v/>
      </c>
      <c r="G65" s="332" t="str">
        <f>IF('Dépenses Autres frais'!G65="","",'Dépenses Autres frais'!G65)</f>
        <v/>
      </c>
      <c r="H65" s="333" t="str">
        <f>IF('Dépenses Autres frais'!H65="","",'Dépenses Autres frais'!H65)</f>
        <v/>
      </c>
      <c r="I65" s="295"/>
      <c r="J65" s="296" t="str">
        <f t="shared" si="0"/>
        <v/>
      </c>
      <c r="K65" s="296" t="str">
        <f t="shared" si="1"/>
        <v/>
      </c>
      <c r="L65" s="28"/>
      <c r="M65" s="139"/>
      <c r="N65" s="158"/>
      <c r="O65" s="338" t="str">
        <f>IF(AND(OR(I65="KO",L65&lt;&gt;""),OR(I65="",J65="",K65="")),Listes!$A$74,IF(AND(L65="",I65&lt;&gt;""),Listes!$A$75,IF(AND(H65&lt;L65,N65=""),Listes!$A$76,IF(AND(K65&lt;J65,N65=""),Listes!$A$77,IF(AND(L65&lt;&gt;"",L65&lt;H65,M65=""),Listes!$A$78,IF(AND(P65="",OR(I65&lt;&gt;"",J65&lt;&gt;"",K65&lt;&gt;"")),Listes!$A$79,""))))))</f>
        <v/>
      </c>
      <c r="P65" s="44"/>
      <c r="Q65" s="9">
        <f t="shared" si="2"/>
        <v>0</v>
      </c>
    </row>
    <row r="66" spans="1:17" ht="20.100000000000001" customHeight="1" x14ac:dyDescent="0.25">
      <c r="A66" s="133">
        <v>60</v>
      </c>
      <c r="B66" s="331" t="str">
        <f>IF('Dépenses Autres frais'!B66="","",'Dépenses Autres frais'!B66)</f>
        <v/>
      </c>
      <c r="C66" s="331" t="str">
        <f>IF('Dépenses Autres frais'!C66="","",'Dépenses Autres frais'!C66)</f>
        <v/>
      </c>
      <c r="D66" s="331" t="str">
        <f>IF('Dépenses Autres frais'!D66="","",'Dépenses Autres frais'!D66)</f>
        <v/>
      </c>
      <c r="E66" s="331" t="str">
        <f>IF('Dépenses Autres frais'!E66="","",'Dépenses Autres frais'!E66)</f>
        <v/>
      </c>
      <c r="F66" s="332" t="str">
        <f>IF('Dépenses Autres frais'!F66="","",'Dépenses Autres frais'!F66)</f>
        <v/>
      </c>
      <c r="G66" s="332" t="str">
        <f>IF('Dépenses Autres frais'!G66="","",'Dépenses Autres frais'!G66)</f>
        <v/>
      </c>
      <c r="H66" s="333" t="str">
        <f>IF('Dépenses Autres frais'!H66="","",'Dépenses Autres frais'!H66)</f>
        <v/>
      </c>
      <c r="I66" s="295"/>
      <c r="J66" s="296" t="str">
        <f t="shared" si="0"/>
        <v/>
      </c>
      <c r="K66" s="296" t="str">
        <f t="shared" si="1"/>
        <v/>
      </c>
      <c r="L66" s="28"/>
      <c r="M66" s="139"/>
      <c r="N66" s="158"/>
      <c r="O66" s="338" t="str">
        <f>IF(AND(OR(I66="KO",L66&lt;&gt;""),OR(I66="",J66="",K66="")),Listes!$A$74,IF(AND(L66="",I66&lt;&gt;""),Listes!$A$75,IF(AND(H66&lt;L66,N66=""),Listes!$A$76,IF(AND(K66&lt;J66,N66=""),Listes!$A$77,IF(AND(L66&lt;&gt;"",L66&lt;H66,M66=""),Listes!$A$78,IF(AND(P66="",OR(I66&lt;&gt;"",J66&lt;&gt;"",K66&lt;&gt;"")),Listes!$A$79,""))))))</f>
        <v/>
      </c>
      <c r="P66" s="44"/>
      <c r="Q66" s="9">
        <f t="shared" si="2"/>
        <v>0</v>
      </c>
    </row>
    <row r="67" spans="1:17" ht="20.100000000000001" customHeight="1" x14ac:dyDescent="0.25">
      <c r="A67" s="133">
        <v>61</v>
      </c>
      <c r="B67" s="331" t="str">
        <f>IF('Dépenses Autres frais'!B67="","",'Dépenses Autres frais'!B67)</f>
        <v/>
      </c>
      <c r="C67" s="331" t="str">
        <f>IF('Dépenses Autres frais'!C67="","",'Dépenses Autres frais'!C67)</f>
        <v/>
      </c>
      <c r="D67" s="331" t="str">
        <f>IF('Dépenses Autres frais'!D67="","",'Dépenses Autres frais'!D67)</f>
        <v/>
      </c>
      <c r="E67" s="331" t="str">
        <f>IF('Dépenses Autres frais'!E67="","",'Dépenses Autres frais'!E67)</f>
        <v/>
      </c>
      <c r="F67" s="332" t="str">
        <f>IF('Dépenses Autres frais'!F67="","",'Dépenses Autres frais'!F67)</f>
        <v/>
      </c>
      <c r="G67" s="332" t="str">
        <f>IF('Dépenses Autres frais'!G67="","",'Dépenses Autres frais'!G67)</f>
        <v/>
      </c>
      <c r="H67" s="333" t="str">
        <f>IF('Dépenses Autres frais'!H67="","",'Dépenses Autres frais'!H67)</f>
        <v/>
      </c>
      <c r="I67" s="295"/>
      <c r="J67" s="296" t="str">
        <f t="shared" si="0"/>
        <v/>
      </c>
      <c r="K67" s="296" t="str">
        <f t="shared" si="1"/>
        <v/>
      </c>
      <c r="L67" s="28"/>
      <c r="M67" s="139"/>
      <c r="N67" s="158"/>
      <c r="O67" s="338" t="str">
        <f>IF(AND(OR(I67="KO",L67&lt;&gt;""),OR(I67="",J67="",K67="")),Listes!$A$74,IF(AND(L67="",I67&lt;&gt;""),Listes!$A$75,IF(AND(H67&lt;L67,N67=""),Listes!$A$76,IF(AND(K67&lt;J67,N67=""),Listes!$A$77,IF(AND(L67&lt;&gt;"",L67&lt;H67,M67=""),Listes!$A$78,IF(AND(P67="",OR(I67&lt;&gt;"",J67&lt;&gt;"",K67&lt;&gt;"")),Listes!$A$79,""))))))</f>
        <v/>
      </c>
      <c r="P67" s="44"/>
      <c r="Q67" s="9">
        <f t="shared" si="2"/>
        <v>0</v>
      </c>
    </row>
    <row r="68" spans="1:17" ht="20.100000000000001" customHeight="1" x14ac:dyDescent="0.25">
      <c r="A68" s="133">
        <v>62</v>
      </c>
      <c r="B68" s="331" t="str">
        <f>IF('Dépenses Autres frais'!B68="","",'Dépenses Autres frais'!B68)</f>
        <v/>
      </c>
      <c r="C68" s="331" t="str">
        <f>IF('Dépenses Autres frais'!C68="","",'Dépenses Autres frais'!C68)</f>
        <v/>
      </c>
      <c r="D68" s="331" t="str">
        <f>IF('Dépenses Autres frais'!D68="","",'Dépenses Autres frais'!D68)</f>
        <v/>
      </c>
      <c r="E68" s="331" t="str">
        <f>IF('Dépenses Autres frais'!E68="","",'Dépenses Autres frais'!E68)</f>
        <v/>
      </c>
      <c r="F68" s="332" t="str">
        <f>IF('Dépenses Autres frais'!F68="","",'Dépenses Autres frais'!F68)</f>
        <v/>
      </c>
      <c r="G68" s="332" t="str">
        <f>IF('Dépenses Autres frais'!G68="","",'Dépenses Autres frais'!G68)</f>
        <v/>
      </c>
      <c r="H68" s="333" t="str">
        <f>IF('Dépenses Autres frais'!H68="","",'Dépenses Autres frais'!H68)</f>
        <v/>
      </c>
      <c r="I68" s="295"/>
      <c r="J68" s="296" t="str">
        <f t="shared" si="0"/>
        <v/>
      </c>
      <c r="K68" s="296" t="str">
        <f t="shared" si="1"/>
        <v/>
      </c>
      <c r="L68" s="28"/>
      <c r="M68" s="139"/>
      <c r="N68" s="158"/>
      <c r="O68" s="338" t="str">
        <f>IF(AND(OR(I68="KO",L68&lt;&gt;""),OR(I68="",J68="",K68="")),Listes!$A$74,IF(AND(L68="",I68&lt;&gt;""),Listes!$A$75,IF(AND(H68&lt;L68,N68=""),Listes!$A$76,IF(AND(K68&lt;J68,N68=""),Listes!$A$77,IF(AND(L68&lt;&gt;"",L68&lt;H68,M68=""),Listes!$A$78,IF(AND(P68="",OR(I68&lt;&gt;"",J68&lt;&gt;"",K68&lt;&gt;"")),Listes!$A$79,""))))))</f>
        <v/>
      </c>
      <c r="P68" s="44"/>
      <c r="Q68" s="9">
        <f t="shared" si="2"/>
        <v>0</v>
      </c>
    </row>
    <row r="69" spans="1:17" ht="20.100000000000001" customHeight="1" x14ac:dyDescent="0.25">
      <c r="A69" s="133">
        <v>63</v>
      </c>
      <c r="B69" s="331" t="str">
        <f>IF('Dépenses Autres frais'!B69="","",'Dépenses Autres frais'!B69)</f>
        <v/>
      </c>
      <c r="C69" s="331" t="str">
        <f>IF('Dépenses Autres frais'!C69="","",'Dépenses Autres frais'!C69)</f>
        <v/>
      </c>
      <c r="D69" s="331" t="str">
        <f>IF('Dépenses Autres frais'!D69="","",'Dépenses Autres frais'!D69)</f>
        <v/>
      </c>
      <c r="E69" s="331" t="str">
        <f>IF('Dépenses Autres frais'!E69="","",'Dépenses Autres frais'!E69)</f>
        <v/>
      </c>
      <c r="F69" s="332" t="str">
        <f>IF('Dépenses Autres frais'!F69="","",'Dépenses Autres frais'!F69)</f>
        <v/>
      </c>
      <c r="G69" s="332" t="str">
        <f>IF('Dépenses Autres frais'!G69="","",'Dépenses Autres frais'!G69)</f>
        <v/>
      </c>
      <c r="H69" s="333" t="str">
        <f>IF('Dépenses Autres frais'!H69="","",'Dépenses Autres frais'!H69)</f>
        <v/>
      </c>
      <c r="I69" s="295"/>
      <c r="J69" s="296" t="str">
        <f t="shared" si="0"/>
        <v/>
      </c>
      <c r="K69" s="296" t="str">
        <f t="shared" si="1"/>
        <v/>
      </c>
      <c r="L69" s="28"/>
      <c r="M69" s="139"/>
      <c r="N69" s="158"/>
      <c r="O69" s="338" t="str">
        <f>IF(AND(OR(I69="KO",L69&lt;&gt;""),OR(I69="",J69="",K69="")),Listes!$A$74,IF(AND(L69="",I69&lt;&gt;""),Listes!$A$75,IF(AND(H69&lt;L69,N69=""),Listes!$A$76,IF(AND(K69&lt;J69,N69=""),Listes!$A$77,IF(AND(L69&lt;&gt;"",L69&lt;H69,M69=""),Listes!$A$78,IF(AND(P69="",OR(I69&lt;&gt;"",J69&lt;&gt;"",K69&lt;&gt;"")),Listes!$A$79,""))))))</f>
        <v/>
      </c>
      <c r="P69" s="44"/>
      <c r="Q69" s="9">
        <f t="shared" si="2"/>
        <v>0</v>
      </c>
    </row>
    <row r="70" spans="1:17" ht="20.100000000000001" customHeight="1" x14ac:dyDescent="0.25">
      <c r="A70" s="133">
        <v>64</v>
      </c>
      <c r="B70" s="331" t="str">
        <f>IF('Dépenses Autres frais'!B70="","",'Dépenses Autres frais'!B70)</f>
        <v/>
      </c>
      <c r="C70" s="331" t="str">
        <f>IF('Dépenses Autres frais'!C70="","",'Dépenses Autres frais'!C70)</f>
        <v/>
      </c>
      <c r="D70" s="331" t="str">
        <f>IF('Dépenses Autres frais'!D70="","",'Dépenses Autres frais'!D70)</f>
        <v/>
      </c>
      <c r="E70" s="331" t="str">
        <f>IF('Dépenses Autres frais'!E70="","",'Dépenses Autres frais'!E70)</f>
        <v/>
      </c>
      <c r="F70" s="332" t="str">
        <f>IF('Dépenses Autres frais'!F70="","",'Dépenses Autres frais'!F70)</f>
        <v/>
      </c>
      <c r="G70" s="332" t="str">
        <f>IF('Dépenses Autres frais'!G70="","",'Dépenses Autres frais'!G70)</f>
        <v/>
      </c>
      <c r="H70" s="333" t="str">
        <f>IF('Dépenses Autres frais'!H70="","",'Dépenses Autres frais'!H70)</f>
        <v/>
      </c>
      <c r="I70" s="295"/>
      <c r="J70" s="296" t="str">
        <f t="shared" si="0"/>
        <v/>
      </c>
      <c r="K70" s="296" t="str">
        <f t="shared" si="1"/>
        <v/>
      </c>
      <c r="L70" s="28"/>
      <c r="M70" s="139"/>
      <c r="N70" s="158"/>
      <c r="O70" s="338" t="str">
        <f>IF(AND(OR(I70="KO",L70&lt;&gt;""),OR(I70="",J70="",K70="")),Listes!$A$74,IF(AND(L70="",I70&lt;&gt;""),Listes!$A$75,IF(AND(H70&lt;L70,N70=""),Listes!$A$76,IF(AND(K70&lt;J70,N70=""),Listes!$A$77,IF(AND(L70&lt;&gt;"",L70&lt;H70,M70=""),Listes!$A$78,IF(AND(P70="",OR(I70&lt;&gt;"",J70&lt;&gt;"",K70&lt;&gt;"")),Listes!$A$79,""))))))</f>
        <v/>
      </c>
      <c r="P70" s="44"/>
      <c r="Q70" s="9">
        <f t="shared" si="2"/>
        <v>0</v>
      </c>
    </row>
    <row r="71" spans="1:17" ht="20.100000000000001" customHeight="1" x14ac:dyDescent="0.25">
      <c r="A71" s="133">
        <v>65</v>
      </c>
      <c r="B71" s="331" t="str">
        <f>IF('Dépenses Autres frais'!B71="","",'Dépenses Autres frais'!B71)</f>
        <v/>
      </c>
      <c r="C71" s="331" t="str">
        <f>IF('Dépenses Autres frais'!C71="","",'Dépenses Autres frais'!C71)</f>
        <v/>
      </c>
      <c r="D71" s="331" t="str">
        <f>IF('Dépenses Autres frais'!D71="","",'Dépenses Autres frais'!D71)</f>
        <v/>
      </c>
      <c r="E71" s="331" t="str">
        <f>IF('Dépenses Autres frais'!E71="","",'Dépenses Autres frais'!E71)</f>
        <v/>
      </c>
      <c r="F71" s="332" t="str">
        <f>IF('Dépenses Autres frais'!F71="","",'Dépenses Autres frais'!F71)</f>
        <v/>
      </c>
      <c r="G71" s="332" t="str">
        <f>IF('Dépenses Autres frais'!G71="","",'Dépenses Autres frais'!G71)</f>
        <v/>
      </c>
      <c r="H71" s="333" t="str">
        <f>IF('Dépenses Autres frais'!H71="","",'Dépenses Autres frais'!H71)</f>
        <v/>
      </c>
      <c r="I71" s="295"/>
      <c r="J71" s="296" t="str">
        <f t="shared" si="0"/>
        <v/>
      </c>
      <c r="K71" s="296" t="str">
        <f t="shared" si="1"/>
        <v/>
      </c>
      <c r="L71" s="28"/>
      <c r="M71" s="139"/>
      <c r="N71" s="158"/>
      <c r="O71" s="338" t="str">
        <f>IF(AND(OR(I71="KO",L71&lt;&gt;""),OR(I71="",J71="",K71="")),Listes!$A$74,IF(AND(L71="",I71&lt;&gt;""),Listes!$A$75,IF(AND(H71&lt;L71,N71=""),Listes!$A$76,IF(AND(K71&lt;J71,N71=""),Listes!$A$77,IF(AND(L71&lt;&gt;"",L71&lt;H71,M71=""),Listes!$A$78,IF(AND(P71="",OR(I71&lt;&gt;"",J71&lt;&gt;"",K71&lt;&gt;"")),Listes!$A$79,""))))))</f>
        <v/>
      </c>
      <c r="P71" s="44"/>
      <c r="Q71" s="9">
        <f t="shared" si="2"/>
        <v>0</v>
      </c>
    </row>
    <row r="72" spans="1:17" ht="20.100000000000001" customHeight="1" x14ac:dyDescent="0.25">
      <c r="A72" s="133">
        <v>66</v>
      </c>
      <c r="B72" s="331" t="str">
        <f>IF('Dépenses Autres frais'!B72="","",'Dépenses Autres frais'!B72)</f>
        <v/>
      </c>
      <c r="C72" s="331" t="str">
        <f>IF('Dépenses Autres frais'!C72="","",'Dépenses Autres frais'!C72)</f>
        <v/>
      </c>
      <c r="D72" s="331" t="str">
        <f>IF('Dépenses Autres frais'!D72="","",'Dépenses Autres frais'!D72)</f>
        <v/>
      </c>
      <c r="E72" s="331" t="str">
        <f>IF('Dépenses Autres frais'!E72="","",'Dépenses Autres frais'!E72)</f>
        <v/>
      </c>
      <c r="F72" s="332" t="str">
        <f>IF('Dépenses Autres frais'!F72="","",'Dépenses Autres frais'!F72)</f>
        <v/>
      </c>
      <c r="G72" s="332" t="str">
        <f>IF('Dépenses Autres frais'!G72="","",'Dépenses Autres frais'!G72)</f>
        <v/>
      </c>
      <c r="H72" s="333" t="str">
        <f>IF('Dépenses Autres frais'!H72="","",'Dépenses Autres frais'!H72)</f>
        <v/>
      </c>
      <c r="I72" s="295"/>
      <c r="J72" s="296" t="str">
        <f t="shared" ref="J72:J135" si="3">IF(I72="KO","",IF(I72="","",F72))</f>
        <v/>
      </c>
      <c r="K72" s="296" t="str">
        <f t="shared" ref="K72:K135" si="4">IF(I72="KO","",IF(I72="","",G72))</f>
        <v/>
      </c>
      <c r="L72" s="28"/>
      <c r="M72" s="139"/>
      <c r="N72" s="158"/>
      <c r="O72" s="338" t="str">
        <f>IF(AND(OR(I72="KO",L72&lt;&gt;""),OR(I72="",J72="",K72="")),Listes!$A$74,IF(AND(L72="",I72&lt;&gt;""),Listes!$A$75,IF(AND(H72&lt;L72,N72=""),Listes!$A$76,IF(AND(K72&lt;J72,N72=""),Listes!$A$77,IF(AND(L72&lt;&gt;"",L72&lt;H72,M72=""),Listes!$A$78,IF(AND(P72="",OR(I72&lt;&gt;"",J72&lt;&gt;"",K72&lt;&gt;"")),Listes!$A$79,""))))))</f>
        <v/>
      </c>
      <c r="P72" s="44"/>
      <c r="Q72" s="9">
        <f t="shared" si="2"/>
        <v>0</v>
      </c>
    </row>
    <row r="73" spans="1:17" ht="20.100000000000001" customHeight="1" x14ac:dyDescent="0.25">
      <c r="A73" s="133">
        <v>67</v>
      </c>
      <c r="B73" s="331" t="str">
        <f>IF('Dépenses Autres frais'!B73="","",'Dépenses Autres frais'!B73)</f>
        <v/>
      </c>
      <c r="C73" s="331" t="str">
        <f>IF('Dépenses Autres frais'!C73="","",'Dépenses Autres frais'!C73)</f>
        <v/>
      </c>
      <c r="D73" s="331" t="str">
        <f>IF('Dépenses Autres frais'!D73="","",'Dépenses Autres frais'!D73)</f>
        <v/>
      </c>
      <c r="E73" s="331" t="str">
        <f>IF('Dépenses Autres frais'!E73="","",'Dépenses Autres frais'!E73)</f>
        <v/>
      </c>
      <c r="F73" s="332" t="str">
        <f>IF('Dépenses Autres frais'!F73="","",'Dépenses Autres frais'!F73)</f>
        <v/>
      </c>
      <c r="G73" s="332" t="str">
        <f>IF('Dépenses Autres frais'!G73="","",'Dépenses Autres frais'!G73)</f>
        <v/>
      </c>
      <c r="H73" s="333" t="str">
        <f>IF('Dépenses Autres frais'!H73="","",'Dépenses Autres frais'!H73)</f>
        <v/>
      </c>
      <c r="I73" s="295"/>
      <c r="J73" s="296" t="str">
        <f t="shared" si="3"/>
        <v/>
      </c>
      <c r="K73" s="296" t="str">
        <f t="shared" si="4"/>
        <v/>
      </c>
      <c r="L73" s="28"/>
      <c r="M73" s="139"/>
      <c r="N73" s="158"/>
      <c r="O73" s="338" t="str">
        <f>IF(AND(OR(I73="KO",L73&lt;&gt;""),OR(I73="",J73="",K73="")),Listes!$A$74,IF(AND(L73="",I73&lt;&gt;""),Listes!$A$75,IF(AND(H73&lt;L73,N73=""),Listes!$A$76,IF(AND(K73&lt;J73,N73=""),Listes!$A$77,IF(AND(L73&lt;&gt;"",L73&lt;H73,M73=""),Listes!$A$78,IF(AND(P73="",OR(I73&lt;&gt;"",J73&lt;&gt;"",K73&lt;&gt;"")),Listes!$A$79,""))))))</f>
        <v/>
      </c>
      <c r="P73" s="44"/>
      <c r="Q73" s="9">
        <f t="shared" ref="Q73:Q136" si="5">IF(AND(B73&lt;&gt;"",P73&lt;&gt;"Oui"),1,0)</f>
        <v>0</v>
      </c>
    </row>
    <row r="74" spans="1:17" ht="20.100000000000001" customHeight="1" x14ac:dyDescent="0.25">
      <c r="A74" s="133">
        <v>68</v>
      </c>
      <c r="B74" s="331" t="str">
        <f>IF('Dépenses Autres frais'!B74="","",'Dépenses Autres frais'!B74)</f>
        <v/>
      </c>
      <c r="C74" s="331" t="str">
        <f>IF('Dépenses Autres frais'!C74="","",'Dépenses Autres frais'!C74)</f>
        <v/>
      </c>
      <c r="D74" s="331" t="str">
        <f>IF('Dépenses Autres frais'!D74="","",'Dépenses Autres frais'!D74)</f>
        <v/>
      </c>
      <c r="E74" s="331" t="str">
        <f>IF('Dépenses Autres frais'!E74="","",'Dépenses Autres frais'!E74)</f>
        <v/>
      </c>
      <c r="F74" s="332" t="str">
        <f>IF('Dépenses Autres frais'!F74="","",'Dépenses Autres frais'!F74)</f>
        <v/>
      </c>
      <c r="G74" s="332" t="str">
        <f>IF('Dépenses Autres frais'!G74="","",'Dépenses Autres frais'!G74)</f>
        <v/>
      </c>
      <c r="H74" s="333" t="str">
        <f>IF('Dépenses Autres frais'!H74="","",'Dépenses Autres frais'!H74)</f>
        <v/>
      </c>
      <c r="I74" s="295"/>
      <c r="J74" s="296" t="str">
        <f t="shared" si="3"/>
        <v/>
      </c>
      <c r="K74" s="296" t="str">
        <f t="shared" si="4"/>
        <v/>
      </c>
      <c r="L74" s="28"/>
      <c r="M74" s="139"/>
      <c r="N74" s="158"/>
      <c r="O74" s="338" t="str">
        <f>IF(AND(OR(I74="KO",L74&lt;&gt;""),OR(I74="",J74="",K74="")),Listes!$A$74,IF(AND(L74="",I74&lt;&gt;""),Listes!$A$75,IF(AND(H74&lt;L74,N74=""),Listes!$A$76,IF(AND(K74&lt;J74,N74=""),Listes!$A$77,IF(AND(L74&lt;&gt;"",L74&lt;H74,M74=""),Listes!$A$78,IF(AND(P74="",OR(I74&lt;&gt;"",J74&lt;&gt;"",K74&lt;&gt;"")),Listes!$A$79,""))))))</f>
        <v/>
      </c>
      <c r="P74" s="44"/>
      <c r="Q74" s="9">
        <f t="shared" si="5"/>
        <v>0</v>
      </c>
    </row>
    <row r="75" spans="1:17" ht="20.100000000000001" customHeight="1" x14ac:dyDescent="0.25">
      <c r="A75" s="133">
        <v>69</v>
      </c>
      <c r="B75" s="331" t="str">
        <f>IF('Dépenses Autres frais'!B75="","",'Dépenses Autres frais'!B75)</f>
        <v/>
      </c>
      <c r="C75" s="331" t="str">
        <f>IF('Dépenses Autres frais'!C75="","",'Dépenses Autres frais'!C75)</f>
        <v/>
      </c>
      <c r="D75" s="331" t="str">
        <f>IF('Dépenses Autres frais'!D75="","",'Dépenses Autres frais'!D75)</f>
        <v/>
      </c>
      <c r="E75" s="331" t="str">
        <f>IF('Dépenses Autres frais'!E75="","",'Dépenses Autres frais'!E75)</f>
        <v/>
      </c>
      <c r="F75" s="332" t="str">
        <f>IF('Dépenses Autres frais'!F75="","",'Dépenses Autres frais'!F75)</f>
        <v/>
      </c>
      <c r="G75" s="332" t="str">
        <f>IF('Dépenses Autres frais'!G75="","",'Dépenses Autres frais'!G75)</f>
        <v/>
      </c>
      <c r="H75" s="333" t="str">
        <f>IF('Dépenses Autres frais'!H75="","",'Dépenses Autres frais'!H75)</f>
        <v/>
      </c>
      <c r="I75" s="295"/>
      <c r="J75" s="296" t="str">
        <f t="shared" si="3"/>
        <v/>
      </c>
      <c r="K75" s="296" t="str">
        <f t="shared" si="4"/>
        <v/>
      </c>
      <c r="L75" s="28"/>
      <c r="M75" s="139"/>
      <c r="N75" s="158"/>
      <c r="O75" s="338" t="str">
        <f>IF(AND(OR(I75="KO",L75&lt;&gt;""),OR(I75="",J75="",K75="")),Listes!$A$74,IF(AND(L75="",I75&lt;&gt;""),Listes!$A$75,IF(AND(H75&lt;L75,N75=""),Listes!$A$76,IF(AND(K75&lt;J75,N75=""),Listes!$A$77,IF(AND(L75&lt;&gt;"",L75&lt;H75,M75=""),Listes!$A$78,IF(AND(P75="",OR(I75&lt;&gt;"",J75&lt;&gt;"",K75&lt;&gt;"")),Listes!$A$79,""))))))</f>
        <v/>
      </c>
      <c r="P75" s="44"/>
      <c r="Q75" s="9">
        <f t="shared" si="5"/>
        <v>0</v>
      </c>
    </row>
    <row r="76" spans="1:17" ht="20.100000000000001" customHeight="1" x14ac:dyDescent="0.25">
      <c r="A76" s="133">
        <v>70</v>
      </c>
      <c r="B76" s="331" t="str">
        <f>IF('Dépenses Autres frais'!B76="","",'Dépenses Autres frais'!B76)</f>
        <v/>
      </c>
      <c r="C76" s="331" t="str">
        <f>IF('Dépenses Autres frais'!C76="","",'Dépenses Autres frais'!C76)</f>
        <v/>
      </c>
      <c r="D76" s="331" t="str">
        <f>IF('Dépenses Autres frais'!D76="","",'Dépenses Autres frais'!D76)</f>
        <v/>
      </c>
      <c r="E76" s="331" t="str">
        <f>IF('Dépenses Autres frais'!E76="","",'Dépenses Autres frais'!E76)</f>
        <v/>
      </c>
      <c r="F76" s="332" t="str">
        <f>IF('Dépenses Autres frais'!F76="","",'Dépenses Autres frais'!F76)</f>
        <v/>
      </c>
      <c r="G76" s="332" t="str">
        <f>IF('Dépenses Autres frais'!G76="","",'Dépenses Autres frais'!G76)</f>
        <v/>
      </c>
      <c r="H76" s="333" t="str">
        <f>IF('Dépenses Autres frais'!H76="","",'Dépenses Autres frais'!H76)</f>
        <v/>
      </c>
      <c r="I76" s="295"/>
      <c r="J76" s="296" t="str">
        <f t="shared" si="3"/>
        <v/>
      </c>
      <c r="K76" s="296" t="str">
        <f t="shared" si="4"/>
        <v/>
      </c>
      <c r="L76" s="28"/>
      <c r="M76" s="139"/>
      <c r="N76" s="158"/>
      <c r="O76" s="338" t="str">
        <f>IF(AND(OR(I76="KO",L76&lt;&gt;""),OR(I76="",J76="",K76="")),Listes!$A$74,IF(AND(L76="",I76&lt;&gt;""),Listes!$A$75,IF(AND(H76&lt;L76,N76=""),Listes!$A$76,IF(AND(K76&lt;J76,N76=""),Listes!$A$77,IF(AND(L76&lt;&gt;"",L76&lt;H76,M76=""),Listes!$A$78,IF(AND(P76="",OR(I76&lt;&gt;"",J76&lt;&gt;"",K76&lt;&gt;"")),Listes!$A$79,""))))))</f>
        <v/>
      </c>
      <c r="P76" s="44"/>
      <c r="Q76" s="9">
        <f t="shared" si="5"/>
        <v>0</v>
      </c>
    </row>
    <row r="77" spans="1:17" ht="20.100000000000001" customHeight="1" x14ac:dyDescent="0.25">
      <c r="A77" s="133">
        <v>71</v>
      </c>
      <c r="B77" s="331" t="str">
        <f>IF('Dépenses Autres frais'!B77="","",'Dépenses Autres frais'!B77)</f>
        <v/>
      </c>
      <c r="C77" s="331" t="str">
        <f>IF('Dépenses Autres frais'!C77="","",'Dépenses Autres frais'!C77)</f>
        <v/>
      </c>
      <c r="D77" s="331" t="str">
        <f>IF('Dépenses Autres frais'!D77="","",'Dépenses Autres frais'!D77)</f>
        <v/>
      </c>
      <c r="E77" s="331" t="str">
        <f>IF('Dépenses Autres frais'!E77="","",'Dépenses Autres frais'!E77)</f>
        <v/>
      </c>
      <c r="F77" s="332" t="str">
        <f>IF('Dépenses Autres frais'!F77="","",'Dépenses Autres frais'!F77)</f>
        <v/>
      </c>
      <c r="G77" s="332" t="str">
        <f>IF('Dépenses Autres frais'!G77="","",'Dépenses Autres frais'!G77)</f>
        <v/>
      </c>
      <c r="H77" s="333" t="str">
        <f>IF('Dépenses Autres frais'!H77="","",'Dépenses Autres frais'!H77)</f>
        <v/>
      </c>
      <c r="I77" s="295"/>
      <c r="J77" s="296" t="str">
        <f t="shared" si="3"/>
        <v/>
      </c>
      <c r="K77" s="296" t="str">
        <f t="shared" si="4"/>
        <v/>
      </c>
      <c r="L77" s="28"/>
      <c r="M77" s="139"/>
      <c r="N77" s="158"/>
      <c r="O77" s="338" t="str">
        <f>IF(AND(OR(I77="KO",L77&lt;&gt;""),OR(I77="",J77="",K77="")),Listes!$A$74,IF(AND(L77="",I77&lt;&gt;""),Listes!$A$75,IF(AND(H77&lt;L77,N77=""),Listes!$A$76,IF(AND(K77&lt;J77,N77=""),Listes!$A$77,IF(AND(L77&lt;&gt;"",L77&lt;H77,M77=""),Listes!$A$78,IF(AND(P77="",OR(I77&lt;&gt;"",J77&lt;&gt;"",K77&lt;&gt;"")),Listes!$A$79,""))))))</f>
        <v/>
      </c>
      <c r="P77" s="44"/>
      <c r="Q77" s="9">
        <f t="shared" si="5"/>
        <v>0</v>
      </c>
    </row>
    <row r="78" spans="1:17" ht="20.100000000000001" customHeight="1" x14ac:dyDescent="0.25">
      <c r="A78" s="133">
        <v>72</v>
      </c>
      <c r="B78" s="331" t="str">
        <f>IF('Dépenses Autres frais'!B78="","",'Dépenses Autres frais'!B78)</f>
        <v/>
      </c>
      <c r="C78" s="331" t="str">
        <f>IF('Dépenses Autres frais'!C78="","",'Dépenses Autres frais'!C78)</f>
        <v/>
      </c>
      <c r="D78" s="331" t="str">
        <f>IF('Dépenses Autres frais'!D78="","",'Dépenses Autres frais'!D78)</f>
        <v/>
      </c>
      <c r="E78" s="331" t="str">
        <f>IF('Dépenses Autres frais'!E78="","",'Dépenses Autres frais'!E78)</f>
        <v/>
      </c>
      <c r="F78" s="332" t="str">
        <f>IF('Dépenses Autres frais'!F78="","",'Dépenses Autres frais'!F78)</f>
        <v/>
      </c>
      <c r="G78" s="332" t="str">
        <f>IF('Dépenses Autres frais'!G78="","",'Dépenses Autres frais'!G78)</f>
        <v/>
      </c>
      <c r="H78" s="333" t="str">
        <f>IF('Dépenses Autres frais'!H78="","",'Dépenses Autres frais'!H78)</f>
        <v/>
      </c>
      <c r="I78" s="295"/>
      <c r="J78" s="296" t="str">
        <f t="shared" si="3"/>
        <v/>
      </c>
      <c r="K78" s="296" t="str">
        <f t="shared" si="4"/>
        <v/>
      </c>
      <c r="L78" s="28"/>
      <c r="M78" s="139"/>
      <c r="N78" s="158"/>
      <c r="O78" s="338" t="str">
        <f>IF(AND(OR(I78="KO",L78&lt;&gt;""),OR(I78="",J78="",K78="")),Listes!$A$74,IF(AND(L78="",I78&lt;&gt;""),Listes!$A$75,IF(AND(H78&lt;L78,N78=""),Listes!$A$76,IF(AND(K78&lt;J78,N78=""),Listes!$A$77,IF(AND(L78&lt;&gt;"",L78&lt;H78,M78=""),Listes!$A$78,IF(AND(P78="",OR(I78&lt;&gt;"",J78&lt;&gt;"",K78&lt;&gt;"")),Listes!$A$79,""))))))</f>
        <v/>
      </c>
      <c r="P78" s="44"/>
      <c r="Q78" s="9">
        <f t="shared" si="5"/>
        <v>0</v>
      </c>
    </row>
    <row r="79" spans="1:17" ht="20.100000000000001" customHeight="1" x14ac:dyDescent="0.25">
      <c r="A79" s="133">
        <v>73</v>
      </c>
      <c r="B79" s="331" t="str">
        <f>IF('Dépenses Autres frais'!B79="","",'Dépenses Autres frais'!B79)</f>
        <v/>
      </c>
      <c r="C79" s="331" t="str">
        <f>IF('Dépenses Autres frais'!C79="","",'Dépenses Autres frais'!C79)</f>
        <v/>
      </c>
      <c r="D79" s="331" t="str">
        <f>IF('Dépenses Autres frais'!D79="","",'Dépenses Autres frais'!D79)</f>
        <v/>
      </c>
      <c r="E79" s="331" t="str">
        <f>IF('Dépenses Autres frais'!E79="","",'Dépenses Autres frais'!E79)</f>
        <v/>
      </c>
      <c r="F79" s="332" t="str">
        <f>IF('Dépenses Autres frais'!F79="","",'Dépenses Autres frais'!F79)</f>
        <v/>
      </c>
      <c r="G79" s="332" t="str">
        <f>IF('Dépenses Autres frais'!G79="","",'Dépenses Autres frais'!G79)</f>
        <v/>
      </c>
      <c r="H79" s="333" t="str">
        <f>IF('Dépenses Autres frais'!H79="","",'Dépenses Autres frais'!H79)</f>
        <v/>
      </c>
      <c r="I79" s="295"/>
      <c r="J79" s="296" t="str">
        <f t="shared" si="3"/>
        <v/>
      </c>
      <c r="K79" s="296" t="str">
        <f t="shared" si="4"/>
        <v/>
      </c>
      <c r="L79" s="28"/>
      <c r="M79" s="139"/>
      <c r="N79" s="158"/>
      <c r="O79" s="338" t="str">
        <f>IF(AND(OR(I79="KO",L79&lt;&gt;""),OR(I79="",J79="",K79="")),Listes!$A$74,IF(AND(L79="",I79&lt;&gt;""),Listes!$A$75,IF(AND(H79&lt;L79,N79=""),Listes!$A$76,IF(AND(K79&lt;J79,N79=""),Listes!$A$77,IF(AND(L79&lt;&gt;"",L79&lt;H79,M79=""),Listes!$A$78,IF(AND(P79="",OR(I79&lt;&gt;"",J79&lt;&gt;"",K79&lt;&gt;"")),Listes!$A$79,""))))))</f>
        <v/>
      </c>
      <c r="P79" s="44"/>
      <c r="Q79" s="9">
        <f t="shared" si="5"/>
        <v>0</v>
      </c>
    </row>
    <row r="80" spans="1:17" ht="20.100000000000001" customHeight="1" x14ac:dyDescent="0.25">
      <c r="A80" s="133">
        <v>74</v>
      </c>
      <c r="B80" s="331" t="str">
        <f>IF('Dépenses Autres frais'!B80="","",'Dépenses Autres frais'!B80)</f>
        <v/>
      </c>
      <c r="C80" s="331" t="str">
        <f>IF('Dépenses Autres frais'!C80="","",'Dépenses Autres frais'!C80)</f>
        <v/>
      </c>
      <c r="D80" s="331" t="str">
        <f>IF('Dépenses Autres frais'!D80="","",'Dépenses Autres frais'!D80)</f>
        <v/>
      </c>
      <c r="E80" s="331" t="str">
        <f>IF('Dépenses Autres frais'!E80="","",'Dépenses Autres frais'!E80)</f>
        <v/>
      </c>
      <c r="F80" s="332" t="str">
        <f>IF('Dépenses Autres frais'!F80="","",'Dépenses Autres frais'!F80)</f>
        <v/>
      </c>
      <c r="G80" s="332" t="str">
        <f>IF('Dépenses Autres frais'!G80="","",'Dépenses Autres frais'!G80)</f>
        <v/>
      </c>
      <c r="H80" s="333" t="str">
        <f>IF('Dépenses Autres frais'!H80="","",'Dépenses Autres frais'!H80)</f>
        <v/>
      </c>
      <c r="I80" s="295"/>
      <c r="J80" s="296" t="str">
        <f t="shared" si="3"/>
        <v/>
      </c>
      <c r="K80" s="296" t="str">
        <f t="shared" si="4"/>
        <v/>
      </c>
      <c r="L80" s="28"/>
      <c r="M80" s="139"/>
      <c r="N80" s="158"/>
      <c r="O80" s="338" t="str">
        <f>IF(AND(OR(I80="KO",L80&lt;&gt;""),OR(I80="",J80="",K80="")),Listes!$A$74,IF(AND(L80="",I80&lt;&gt;""),Listes!$A$75,IF(AND(H80&lt;L80,N80=""),Listes!$A$76,IF(AND(K80&lt;J80,N80=""),Listes!$A$77,IF(AND(L80&lt;&gt;"",L80&lt;H80,M80=""),Listes!$A$78,IF(AND(P80="",OR(I80&lt;&gt;"",J80&lt;&gt;"",K80&lt;&gt;"")),Listes!$A$79,""))))))</f>
        <v/>
      </c>
      <c r="P80" s="44"/>
      <c r="Q80" s="9">
        <f t="shared" si="5"/>
        <v>0</v>
      </c>
    </row>
    <row r="81" spans="1:17" ht="20.100000000000001" customHeight="1" x14ac:dyDescent="0.25">
      <c r="A81" s="133">
        <v>75</v>
      </c>
      <c r="B81" s="331" t="str">
        <f>IF('Dépenses Autres frais'!B81="","",'Dépenses Autres frais'!B81)</f>
        <v/>
      </c>
      <c r="C81" s="331" t="str">
        <f>IF('Dépenses Autres frais'!C81="","",'Dépenses Autres frais'!C81)</f>
        <v/>
      </c>
      <c r="D81" s="331" t="str">
        <f>IF('Dépenses Autres frais'!D81="","",'Dépenses Autres frais'!D81)</f>
        <v/>
      </c>
      <c r="E81" s="331" t="str">
        <f>IF('Dépenses Autres frais'!E81="","",'Dépenses Autres frais'!E81)</f>
        <v/>
      </c>
      <c r="F81" s="332" t="str">
        <f>IF('Dépenses Autres frais'!F81="","",'Dépenses Autres frais'!F81)</f>
        <v/>
      </c>
      <c r="G81" s="332" t="str">
        <f>IF('Dépenses Autres frais'!G81="","",'Dépenses Autres frais'!G81)</f>
        <v/>
      </c>
      <c r="H81" s="333" t="str">
        <f>IF('Dépenses Autres frais'!H81="","",'Dépenses Autres frais'!H81)</f>
        <v/>
      </c>
      <c r="I81" s="295"/>
      <c r="J81" s="296" t="str">
        <f t="shared" si="3"/>
        <v/>
      </c>
      <c r="K81" s="296" t="str">
        <f t="shared" si="4"/>
        <v/>
      </c>
      <c r="L81" s="28"/>
      <c r="M81" s="139"/>
      <c r="N81" s="158"/>
      <c r="O81" s="338" t="str">
        <f>IF(AND(OR(I81="KO",L81&lt;&gt;""),OR(I81="",J81="",K81="")),Listes!$A$74,IF(AND(L81="",I81&lt;&gt;""),Listes!$A$75,IF(AND(H81&lt;L81,N81=""),Listes!$A$76,IF(AND(K81&lt;J81,N81=""),Listes!$A$77,IF(AND(L81&lt;&gt;"",L81&lt;H81,M81=""),Listes!$A$78,IF(AND(P81="",OR(I81&lt;&gt;"",J81&lt;&gt;"",K81&lt;&gt;"")),Listes!$A$79,""))))))</f>
        <v/>
      </c>
      <c r="P81" s="44"/>
      <c r="Q81" s="9">
        <f t="shared" si="5"/>
        <v>0</v>
      </c>
    </row>
    <row r="82" spans="1:17" ht="20.100000000000001" customHeight="1" x14ac:dyDescent="0.25">
      <c r="A82" s="133">
        <v>76</v>
      </c>
      <c r="B82" s="331" t="str">
        <f>IF('Dépenses Autres frais'!B82="","",'Dépenses Autres frais'!B82)</f>
        <v/>
      </c>
      <c r="C82" s="331" t="str">
        <f>IF('Dépenses Autres frais'!C82="","",'Dépenses Autres frais'!C82)</f>
        <v/>
      </c>
      <c r="D82" s="331" t="str">
        <f>IF('Dépenses Autres frais'!D82="","",'Dépenses Autres frais'!D82)</f>
        <v/>
      </c>
      <c r="E82" s="331" t="str">
        <f>IF('Dépenses Autres frais'!E82="","",'Dépenses Autres frais'!E82)</f>
        <v/>
      </c>
      <c r="F82" s="332" t="str">
        <f>IF('Dépenses Autres frais'!F82="","",'Dépenses Autres frais'!F82)</f>
        <v/>
      </c>
      <c r="G82" s="332" t="str">
        <f>IF('Dépenses Autres frais'!G82="","",'Dépenses Autres frais'!G82)</f>
        <v/>
      </c>
      <c r="H82" s="333" t="str">
        <f>IF('Dépenses Autres frais'!H82="","",'Dépenses Autres frais'!H82)</f>
        <v/>
      </c>
      <c r="I82" s="295"/>
      <c r="J82" s="296" t="str">
        <f t="shared" si="3"/>
        <v/>
      </c>
      <c r="K82" s="296" t="str">
        <f t="shared" si="4"/>
        <v/>
      </c>
      <c r="L82" s="28"/>
      <c r="M82" s="139"/>
      <c r="N82" s="158"/>
      <c r="O82" s="338" t="str">
        <f>IF(AND(OR(I82="KO",L82&lt;&gt;""),OR(I82="",J82="",K82="")),Listes!$A$74,IF(AND(L82="",I82&lt;&gt;""),Listes!$A$75,IF(AND(H82&lt;L82,N82=""),Listes!$A$76,IF(AND(K82&lt;J82,N82=""),Listes!$A$77,IF(AND(L82&lt;&gt;"",L82&lt;H82,M82=""),Listes!$A$78,IF(AND(P82="",OR(I82&lt;&gt;"",J82&lt;&gt;"",K82&lt;&gt;"")),Listes!$A$79,""))))))</f>
        <v/>
      </c>
      <c r="P82" s="44"/>
      <c r="Q82" s="9">
        <f t="shared" si="5"/>
        <v>0</v>
      </c>
    </row>
    <row r="83" spans="1:17" ht="20.100000000000001" customHeight="1" x14ac:dyDescent="0.25">
      <c r="A83" s="133">
        <v>77</v>
      </c>
      <c r="B83" s="331" t="str">
        <f>IF('Dépenses Autres frais'!B83="","",'Dépenses Autres frais'!B83)</f>
        <v/>
      </c>
      <c r="C83" s="331" t="str">
        <f>IF('Dépenses Autres frais'!C83="","",'Dépenses Autres frais'!C83)</f>
        <v/>
      </c>
      <c r="D83" s="331" t="str">
        <f>IF('Dépenses Autres frais'!D83="","",'Dépenses Autres frais'!D83)</f>
        <v/>
      </c>
      <c r="E83" s="331" t="str">
        <f>IF('Dépenses Autres frais'!E83="","",'Dépenses Autres frais'!E83)</f>
        <v/>
      </c>
      <c r="F83" s="332" t="str">
        <f>IF('Dépenses Autres frais'!F83="","",'Dépenses Autres frais'!F83)</f>
        <v/>
      </c>
      <c r="G83" s="332" t="str">
        <f>IF('Dépenses Autres frais'!G83="","",'Dépenses Autres frais'!G83)</f>
        <v/>
      </c>
      <c r="H83" s="333" t="str">
        <f>IF('Dépenses Autres frais'!H83="","",'Dépenses Autres frais'!H83)</f>
        <v/>
      </c>
      <c r="I83" s="295"/>
      <c r="J83" s="296" t="str">
        <f t="shared" si="3"/>
        <v/>
      </c>
      <c r="K83" s="296" t="str">
        <f t="shared" si="4"/>
        <v/>
      </c>
      <c r="L83" s="28"/>
      <c r="M83" s="139"/>
      <c r="N83" s="158"/>
      <c r="O83" s="338" t="str">
        <f>IF(AND(OR(I83="KO",L83&lt;&gt;""),OR(I83="",J83="",K83="")),Listes!$A$74,IF(AND(L83="",I83&lt;&gt;""),Listes!$A$75,IF(AND(H83&lt;L83,N83=""),Listes!$A$76,IF(AND(K83&lt;J83,N83=""),Listes!$A$77,IF(AND(L83&lt;&gt;"",L83&lt;H83,M83=""),Listes!$A$78,IF(AND(P83="",OR(I83&lt;&gt;"",J83&lt;&gt;"",K83&lt;&gt;"")),Listes!$A$79,""))))))</f>
        <v/>
      </c>
      <c r="P83" s="44"/>
      <c r="Q83" s="9">
        <f t="shared" si="5"/>
        <v>0</v>
      </c>
    </row>
    <row r="84" spans="1:17" ht="20.100000000000001" customHeight="1" x14ac:dyDescent="0.25">
      <c r="A84" s="133">
        <v>78</v>
      </c>
      <c r="B84" s="331" t="str">
        <f>IF('Dépenses Autres frais'!B84="","",'Dépenses Autres frais'!B84)</f>
        <v/>
      </c>
      <c r="C84" s="331" t="str">
        <f>IF('Dépenses Autres frais'!C84="","",'Dépenses Autres frais'!C84)</f>
        <v/>
      </c>
      <c r="D84" s="331" t="str">
        <f>IF('Dépenses Autres frais'!D84="","",'Dépenses Autres frais'!D84)</f>
        <v/>
      </c>
      <c r="E84" s="331" t="str">
        <f>IF('Dépenses Autres frais'!E84="","",'Dépenses Autres frais'!E84)</f>
        <v/>
      </c>
      <c r="F84" s="332" t="str">
        <f>IF('Dépenses Autres frais'!F84="","",'Dépenses Autres frais'!F84)</f>
        <v/>
      </c>
      <c r="G84" s="332" t="str">
        <f>IF('Dépenses Autres frais'!G84="","",'Dépenses Autres frais'!G84)</f>
        <v/>
      </c>
      <c r="H84" s="333" t="str">
        <f>IF('Dépenses Autres frais'!H84="","",'Dépenses Autres frais'!H84)</f>
        <v/>
      </c>
      <c r="I84" s="295"/>
      <c r="J84" s="296" t="str">
        <f t="shared" si="3"/>
        <v/>
      </c>
      <c r="K84" s="296" t="str">
        <f t="shared" si="4"/>
        <v/>
      </c>
      <c r="L84" s="28"/>
      <c r="M84" s="139"/>
      <c r="N84" s="158"/>
      <c r="O84" s="338" t="str">
        <f>IF(AND(OR(I84="KO",L84&lt;&gt;""),OR(I84="",J84="",K84="")),Listes!$A$74,IF(AND(L84="",I84&lt;&gt;""),Listes!$A$75,IF(AND(H84&lt;L84,N84=""),Listes!$A$76,IF(AND(K84&lt;J84,N84=""),Listes!$A$77,IF(AND(L84&lt;&gt;"",L84&lt;H84,M84=""),Listes!$A$78,IF(AND(P84="",OR(I84&lt;&gt;"",J84&lt;&gt;"",K84&lt;&gt;"")),Listes!$A$79,""))))))</f>
        <v/>
      </c>
      <c r="P84" s="44"/>
      <c r="Q84" s="9">
        <f t="shared" si="5"/>
        <v>0</v>
      </c>
    </row>
    <row r="85" spans="1:17" ht="20.100000000000001" customHeight="1" x14ac:dyDescent="0.25">
      <c r="A85" s="133">
        <v>79</v>
      </c>
      <c r="B85" s="331" t="str">
        <f>IF('Dépenses Autres frais'!B85="","",'Dépenses Autres frais'!B85)</f>
        <v/>
      </c>
      <c r="C85" s="331" t="str">
        <f>IF('Dépenses Autres frais'!C85="","",'Dépenses Autres frais'!C85)</f>
        <v/>
      </c>
      <c r="D85" s="331" t="str">
        <f>IF('Dépenses Autres frais'!D85="","",'Dépenses Autres frais'!D85)</f>
        <v/>
      </c>
      <c r="E85" s="331" t="str">
        <f>IF('Dépenses Autres frais'!E85="","",'Dépenses Autres frais'!E85)</f>
        <v/>
      </c>
      <c r="F85" s="332" t="str">
        <f>IF('Dépenses Autres frais'!F85="","",'Dépenses Autres frais'!F85)</f>
        <v/>
      </c>
      <c r="G85" s="332" t="str">
        <f>IF('Dépenses Autres frais'!G85="","",'Dépenses Autres frais'!G85)</f>
        <v/>
      </c>
      <c r="H85" s="333" t="str">
        <f>IF('Dépenses Autres frais'!H85="","",'Dépenses Autres frais'!H85)</f>
        <v/>
      </c>
      <c r="I85" s="295"/>
      <c r="J85" s="296" t="str">
        <f t="shared" si="3"/>
        <v/>
      </c>
      <c r="K85" s="296" t="str">
        <f t="shared" si="4"/>
        <v/>
      </c>
      <c r="L85" s="28"/>
      <c r="M85" s="139"/>
      <c r="N85" s="158"/>
      <c r="O85" s="338" t="str">
        <f>IF(AND(OR(I85="KO",L85&lt;&gt;""),OR(I85="",J85="",K85="")),Listes!$A$74,IF(AND(L85="",I85&lt;&gt;""),Listes!$A$75,IF(AND(H85&lt;L85,N85=""),Listes!$A$76,IF(AND(K85&lt;J85,N85=""),Listes!$A$77,IF(AND(L85&lt;&gt;"",L85&lt;H85,M85=""),Listes!$A$78,IF(AND(P85="",OR(I85&lt;&gt;"",J85&lt;&gt;"",K85&lt;&gt;"")),Listes!$A$79,""))))))</f>
        <v/>
      </c>
      <c r="P85" s="44"/>
      <c r="Q85" s="9">
        <f t="shared" si="5"/>
        <v>0</v>
      </c>
    </row>
    <row r="86" spans="1:17" ht="20.100000000000001" customHeight="1" x14ac:dyDescent="0.25">
      <c r="A86" s="133">
        <v>80</v>
      </c>
      <c r="B86" s="331" t="str">
        <f>IF('Dépenses Autres frais'!B86="","",'Dépenses Autres frais'!B86)</f>
        <v/>
      </c>
      <c r="C86" s="331" t="str">
        <f>IF('Dépenses Autres frais'!C86="","",'Dépenses Autres frais'!C86)</f>
        <v/>
      </c>
      <c r="D86" s="331" t="str">
        <f>IF('Dépenses Autres frais'!D86="","",'Dépenses Autres frais'!D86)</f>
        <v/>
      </c>
      <c r="E86" s="331" t="str">
        <f>IF('Dépenses Autres frais'!E86="","",'Dépenses Autres frais'!E86)</f>
        <v/>
      </c>
      <c r="F86" s="332" t="str">
        <f>IF('Dépenses Autres frais'!F86="","",'Dépenses Autres frais'!F86)</f>
        <v/>
      </c>
      <c r="G86" s="332" t="str">
        <f>IF('Dépenses Autres frais'!G86="","",'Dépenses Autres frais'!G86)</f>
        <v/>
      </c>
      <c r="H86" s="333" t="str">
        <f>IF('Dépenses Autres frais'!H86="","",'Dépenses Autres frais'!H86)</f>
        <v/>
      </c>
      <c r="I86" s="295"/>
      <c r="J86" s="296" t="str">
        <f t="shared" si="3"/>
        <v/>
      </c>
      <c r="K86" s="296" t="str">
        <f t="shared" si="4"/>
        <v/>
      </c>
      <c r="L86" s="28"/>
      <c r="M86" s="139"/>
      <c r="N86" s="158"/>
      <c r="O86" s="338" t="str">
        <f>IF(AND(OR(I86="KO",L86&lt;&gt;""),OR(I86="",J86="",K86="")),Listes!$A$74,IF(AND(L86="",I86&lt;&gt;""),Listes!$A$75,IF(AND(H86&lt;L86,N86=""),Listes!$A$76,IF(AND(K86&lt;J86,N86=""),Listes!$A$77,IF(AND(L86&lt;&gt;"",L86&lt;H86,M86=""),Listes!$A$78,IF(AND(P86="",OR(I86&lt;&gt;"",J86&lt;&gt;"",K86&lt;&gt;"")),Listes!$A$79,""))))))</f>
        <v/>
      </c>
      <c r="P86" s="44"/>
      <c r="Q86" s="9">
        <f t="shared" si="5"/>
        <v>0</v>
      </c>
    </row>
    <row r="87" spans="1:17" ht="20.100000000000001" customHeight="1" x14ac:dyDescent="0.25">
      <c r="A87" s="133">
        <v>81</v>
      </c>
      <c r="B87" s="331" t="str">
        <f>IF('Dépenses Autres frais'!B87="","",'Dépenses Autres frais'!B87)</f>
        <v/>
      </c>
      <c r="C87" s="331" t="str">
        <f>IF('Dépenses Autres frais'!C87="","",'Dépenses Autres frais'!C87)</f>
        <v/>
      </c>
      <c r="D87" s="331" t="str">
        <f>IF('Dépenses Autres frais'!D87="","",'Dépenses Autres frais'!D87)</f>
        <v/>
      </c>
      <c r="E87" s="331" t="str">
        <f>IF('Dépenses Autres frais'!E87="","",'Dépenses Autres frais'!E87)</f>
        <v/>
      </c>
      <c r="F87" s="332" t="str">
        <f>IF('Dépenses Autres frais'!F87="","",'Dépenses Autres frais'!F87)</f>
        <v/>
      </c>
      <c r="G87" s="332" t="str">
        <f>IF('Dépenses Autres frais'!G87="","",'Dépenses Autres frais'!G87)</f>
        <v/>
      </c>
      <c r="H87" s="333" t="str">
        <f>IF('Dépenses Autres frais'!H87="","",'Dépenses Autres frais'!H87)</f>
        <v/>
      </c>
      <c r="I87" s="295"/>
      <c r="J87" s="296" t="str">
        <f t="shared" si="3"/>
        <v/>
      </c>
      <c r="K87" s="296" t="str">
        <f t="shared" si="4"/>
        <v/>
      </c>
      <c r="L87" s="28"/>
      <c r="M87" s="139"/>
      <c r="N87" s="158"/>
      <c r="O87" s="338" t="str">
        <f>IF(AND(OR(I87="KO",L87&lt;&gt;""),OR(I87="",J87="",K87="")),Listes!$A$74,IF(AND(L87="",I87&lt;&gt;""),Listes!$A$75,IF(AND(H87&lt;L87,N87=""),Listes!$A$76,IF(AND(K87&lt;J87,N87=""),Listes!$A$77,IF(AND(L87&lt;&gt;"",L87&lt;H87,M87=""),Listes!$A$78,IF(AND(P87="",OR(I87&lt;&gt;"",J87&lt;&gt;"",K87&lt;&gt;"")),Listes!$A$79,""))))))</f>
        <v/>
      </c>
      <c r="P87" s="44"/>
      <c r="Q87" s="9">
        <f t="shared" si="5"/>
        <v>0</v>
      </c>
    </row>
    <row r="88" spans="1:17" ht="20.100000000000001" customHeight="1" x14ac:dyDescent="0.25">
      <c r="A88" s="133">
        <v>82</v>
      </c>
      <c r="B88" s="331" t="str">
        <f>IF('Dépenses Autres frais'!B88="","",'Dépenses Autres frais'!B88)</f>
        <v/>
      </c>
      <c r="C88" s="331" t="str">
        <f>IF('Dépenses Autres frais'!C88="","",'Dépenses Autres frais'!C88)</f>
        <v/>
      </c>
      <c r="D88" s="331" t="str">
        <f>IF('Dépenses Autres frais'!D88="","",'Dépenses Autres frais'!D88)</f>
        <v/>
      </c>
      <c r="E88" s="331" t="str">
        <f>IF('Dépenses Autres frais'!E88="","",'Dépenses Autres frais'!E88)</f>
        <v/>
      </c>
      <c r="F88" s="332" t="str">
        <f>IF('Dépenses Autres frais'!F88="","",'Dépenses Autres frais'!F88)</f>
        <v/>
      </c>
      <c r="G88" s="332" t="str">
        <f>IF('Dépenses Autres frais'!G88="","",'Dépenses Autres frais'!G88)</f>
        <v/>
      </c>
      <c r="H88" s="333" t="str">
        <f>IF('Dépenses Autres frais'!H88="","",'Dépenses Autres frais'!H88)</f>
        <v/>
      </c>
      <c r="I88" s="295"/>
      <c r="J88" s="296" t="str">
        <f t="shared" si="3"/>
        <v/>
      </c>
      <c r="K88" s="296" t="str">
        <f t="shared" si="4"/>
        <v/>
      </c>
      <c r="L88" s="28"/>
      <c r="M88" s="139"/>
      <c r="N88" s="158"/>
      <c r="O88" s="338" t="str">
        <f>IF(AND(OR(I88="KO",L88&lt;&gt;""),OR(I88="",J88="",K88="")),Listes!$A$74,IF(AND(L88="",I88&lt;&gt;""),Listes!$A$75,IF(AND(H88&lt;L88,N88=""),Listes!$A$76,IF(AND(K88&lt;J88,N88=""),Listes!$A$77,IF(AND(L88&lt;&gt;"",L88&lt;H88,M88=""),Listes!$A$78,IF(AND(P88="",OR(I88&lt;&gt;"",J88&lt;&gt;"",K88&lt;&gt;"")),Listes!$A$79,""))))))</f>
        <v/>
      </c>
      <c r="P88" s="44"/>
      <c r="Q88" s="9">
        <f t="shared" si="5"/>
        <v>0</v>
      </c>
    </row>
    <row r="89" spans="1:17" ht="20.100000000000001" customHeight="1" x14ac:dyDescent="0.25">
      <c r="A89" s="133">
        <v>83</v>
      </c>
      <c r="B89" s="331" t="str">
        <f>IF('Dépenses Autres frais'!B89="","",'Dépenses Autres frais'!B89)</f>
        <v/>
      </c>
      <c r="C89" s="331" t="str">
        <f>IF('Dépenses Autres frais'!C89="","",'Dépenses Autres frais'!C89)</f>
        <v/>
      </c>
      <c r="D89" s="331" t="str">
        <f>IF('Dépenses Autres frais'!D89="","",'Dépenses Autres frais'!D89)</f>
        <v/>
      </c>
      <c r="E89" s="331" t="str">
        <f>IF('Dépenses Autres frais'!E89="","",'Dépenses Autres frais'!E89)</f>
        <v/>
      </c>
      <c r="F89" s="332" t="str">
        <f>IF('Dépenses Autres frais'!F89="","",'Dépenses Autres frais'!F89)</f>
        <v/>
      </c>
      <c r="G89" s="332" t="str">
        <f>IF('Dépenses Autres frais'!G89="","",'Dépenses Autres frais'!G89)</f>
        <v/>
      </c>
      <c r="H89" s="333" t="str">
        <f>IF('Dépenses Autres frais'!H89="","",'Dépenses Autres frais'!H89)</f>
        <v/>
      </c>
      <c r="I89" s="295"/>
      <c r="J89" s="296" t="str">
        <f t="shared" si="3"/>
        <v/>
      </c>
      <c r="K89" s="296" t="str">
        <f t="shared" si="4"/>
        <v/>
      </c>
      <c r="L89" s="28"/>
      <c r="M89" s="139"/>
      <c r="N89" s="158"/>
      <c r="O89" s="338" t="str">
        <f>IF(AND(OR(I89="KO",L89&lt;&gt;""),OR(I89="",J89="",K89="")),Listes!$A$74,IF(AND(L89="",I89&lt;&gt;""),Listes!$A$75,IF(AND(H89&lt;L89,N89=""),Listes!$A$76,IF(AND(K89&lt;J89,N89=""),Listes!$A$77,IF(AND(L89&lt;&gt;"",L89&lt;H89,M89=""),Listes!$A$78,IF(AND(P89="",OR(I89&lt;&gt;"",J89&lt;&gt;"",K89&lt;&gt;"")),Listes!$A$79,""))))))</f>
        <v/>
      </c>
      <c r="P89" s="44"/>
      <c r="Q89" s="9">
        <f t="shared" si="5"/>
        <v>0</v>
      </c>
    </row>
    <row r="90" spans="1:17" ht="20.100000000000001" customHeight="1" x14ac:dyDescent="0.25">
      <c r="A90" s="133">
        <v>84</v>
      </c>
      <c r="B90" s="331" t="str">
        <f>IF('Dépenses Autres frais'!B90="","",'Dépenses Autres frais'!B90)</f>
        <v/>
      </c>
      <c r="C90" s="331" t="str">
        <f>IF('Dépenses Autres frais'!C90="","",'Dépenses Autres frais'!C90)</f>
        <v/>
      </c>
      <c r="D90" s="331" t="str">
        <f>IF('Dépenses Autres frais'!D90="","",'Dépenses Autres frais'!D90)</f>
        <v/>
      </c>
      <c r="E90" s="331" t="str">
        <f>IF('Dépenses Autres frais'!E90="","",'Dépenses Autres frais'!E90)</f>
        <v/>
      </c>
      <c r="F90" s="332" t="str">
        <f>IF('Dépenses Autres frais'!F90="","",'Dépenses Autres frais'!F90)</f>
        <v/>
      </c>
      <c r="G90" s="332" t="str">
        <f>IF('Dépenses Autres frais'!G90="","",'Dépenses Autres frais'!G90)</f>
        <v/>
      </c>
      <c r="H90" s="333" t="str">
        <f>IF('Dépenses Autres frais'!H90="","",'Dépenses Autres frais'!H90)</f>
        <v/>
      </c>
      <c r="I90" s="295"/>
      <c r="J90" s="296" t="str">
        <f t="shared" si="3"/>
        <v/>
      </c>
      <c r="K90" s="296" t="str">
        <f t="shared" si="4"/>
        <v/>
      </c>
      <c r="L90" s="28"/>
      <c r="M90" s="139"/>
      <c r="N90" s="158"/>
      <c r="O90" s="338" t="str">
        <f>IF(AND(OR(I90="KO",L90&lt;&gt;""),OR(I90="",J90="",K90="")),Listes!$A$74,IF(AND(L90="",I90&lt;&gt;""),Listes!$A$75,IF(AND(H90&lt;L90,N90=""),Listes!$A$76,IF(AND(K90&lt;J90,N90=""),Listes!$A$77,IF(AND(L90&lt;&gt;"",L90&lt;H90,M90=""),Listes!$A$78,IF(AND(P90="",OR(I90&lt;&gt;"",J90&lt;&gt;"",K90&lt;&gt;"")),Listes!$A$79,""))))))</f>
        <v/>
      </c>
      <c r="P90" s="44"/>
      <c r="Q90" s="9">
        <f t="shared" si="5"/>
        <v>0</v>
      </c>
    </row>
    <row r="91" spans="1:17" ht="20.100000000000001" customHeight="1" x14ac:dyDescent="0.25">
      <c r="A91" s="133">
        <v>85</v>
      </c>
      <c r="B91" s="331" t="str">
        <f>IF('Dépenses Autres frais'!B91="","",'Dépenses Autres frais'!B91)</f>
        <v/>
      </c>
      <c r="C91" s="331" t="str">
        <f>IF('Dépenses Autres frais'!C91="","",'Dépenses Autres frais'!C91)</f>
        <v/>
      </c>
      <c r="D91" s="331" t="str">
        <f>IF('Dépenses Autres frais'!D91="","",'Dépenses Autres frais'!D91)</f>
        <v/>
      </c>
      <c r="E91" s="331" t="str">
        <f>IF('Dépenses Autres frais'!E91="","",'Dépenses Autres frais'!E91)</f>
        <v/>
      </c>
      <c r="F91" s="332" t="str">
        <f>IF('Dépenses Autres frais'!F91="","",'Dépenses Autres frais'!F91)</f>
        <v/>
      </c>
      <c r="G91" s="332" t="str">
        <f>IF('Dépenses Autres frais'!G91="","",'Dépenses Autres frais'!G91)</f>
        <v/>
      </c>
      <c r="H91" s="333" t="str">
        <f>IF('Dépenses Autres frais'!H91="","",'Dépenses Autres frais'!H91)</f>
        <v/>
      </c>
      <c r="I91" s="295"/>
      <c r="J91" s="296" t="str">
        <f t="shared" si="3"/>
        <v/>
      </c>
      <c r="K91" s="296" t="str">
        <f t="shared" si="4"/>
        <v/>
      </c>
      <c r="L91" s="28"/>
      <c r="M91" s="139"/>
      <c r="N91" s="158"/>
      <c r="O91" s="338" t="str">
        <f>IF(AND(OR(I91="KO",L91&lt;&gt;""),OR(I91="",J91="",K91="")),Listes!$A$74,IF(AND(L91="",I91&lt;&gt;""),Listes!$A$75,IF(AND(H91&lt;L91,N91=""),Listes!$A$76,IF(AND(K91&lt;J91,N91=""),Listes!$A$77,IF(AND(L91&lt;&gt;"",L91&lt;H91,M91=""),Listes!$A$78,IF(AND(P91="",OR(I91&lt;&gt;"",J91&lt;&gt;"",K91&lt;&gt;"")),Listes!$A$79,""))))))</f>
        <v/>
      </c>
      <c r="P91" s="44"/>
      <c r="Q91" s="9">
        <f t="shared" si="5"/>
        <v>0</v>
      </c>
    </row>
    <row r="92" spans="1:17" ht="20.100000000000001" customHeight="1" x14ac:dyDescent="0.25">
      <c r="A92" s="133">
        <v>86</v>
      </c>
      <c r="B92" s="331" t="str">
        <f>IF('Dépenses Autres frais'!B92="","",'Dépenses Autres frais'!B92)</f>
        <v/>
      </c>
      <c r="C92" s="331" t="str">
        <f>IF('Dépenses Autres frais'!C92="","",'Dépenses Autres frais'!C92)</f>
        <v/>
      </c>
      <c r="D92" s="331" t="str">
        <f>IF('Dépenses Autres frais'!D92="","",'Dépenses Autres frais'!D92)</f>
        <v/>
      </c>
      <c r="E92" s="331" t="str">
        <f>IF('Dépenses Autres frais'!E92="","",'Dépenses Autres frais'!E92)</f>
        <v/>
      </c>
      <c r="F92" s="332" t="str">
        <f>IF('Dépenses Autres frais'!F92="","",'Dépenses Autres frais'!F92)</f>
        <v/>
      </c>
      <c r="G92" s="332" t="str">
        <f>IF('Dépenses Autres frais'!G92="","",'Dépenses Autres frais'!G92)</f>
        <v/>
      </c>
      <c r="H92" s="333" t="str">
        <f>IF('Dépenses Autres frais'!H92="","",'Dépenses Autres frais'!H92)</f>
        <v/>
      </c>
      <c r="I92" s="295"/>
      <c r="J92" s="296" t="str">
        <f t="shared" si="3"/>
        <v/>
      </c>
      <c r="K92" s="296" t="str">
        <f t="shared" si="4"/>
        <v/>
      </c>
      <c r="L92" s="28"/>
      <c r="M92" s="139"/>
      <c r="N92" s="158"/>
      <c r="O92" s="338" t="str">
        <f>IF(AND(OR(I92="KO",L92&lt;&gt;""),OR(I92="",J92="",K92="")),Listes!$A$74,IF(AND(L92="",I92&lt;&gt;""),Listes!$A$75,IF(AND(H92&lt;L92,N92=""),Listes!$A$76,IF(AND(K92&lt;J92,N92=""),Listes!$A$77,IF(AND(L92&lt;&gt;"",L92&lt;H92,M92=""),Listes!$A$78,IF(AND(P92="",OR(I92&lt;&gt;"",J92&lt;&gt;"",K92&lt;&gt;"")),Listes!$A$79,""))))))</f>
        <v/>
      </c>
      <c r="P92" s="44"/>
      <c r="Q92" s="9">
        <f t="shared" si="5"/>
        <v>0</v>
      </c>
    </row>
    <row r="93" spans="1:17" ht="20.100000000000001" customHeight="1" x14ac:dyDescent="0.25">
      <c r="A93" s="133">
        <v>87</v>
      </c>
      <c r="B93" s="331" t="str">
        <f>IF('Dépenses Autres frais'!B93="","",'Dépenses Autres frais'!B93)</f>
        <v/>
      </c>
      <c r="C93" s="331" t="str">
        <f>IF('Dépenses Autres frais'!C93="","",'Dépenses Autres frais'!C93)</f>
        <v/>
      </c>
      <c r="D93" s="331" t="str">
        <f>IF('Dépenses Autres frais'!D93="","",'Dépenses Autres frais'!D93)</f>
        <v/>
      </c>
      <c r="E93" s="331" t="str">
        <f>IF('Dépenses Autres frais'!E93="","",'Dépenses Autres frais'!E93)</f>
        <v/>
      </c>
      <c r="F93" s="332" t="str">
        <f>IF('Dépenses Autres frais'!F93="","",'Dépenses Autres frais'!F93)</f>
        <v/>
      </c>
      <c r="G93" s="332" t="str">
        <f>IF('Dépenses Autres frais'!G93="","",'Dépenses Autres frais'!G93)</f>
        <v/>
      </c>
      <c r="H93" s="333" t="str">
        <f>IF('Dépenses Autres frais'!H93="","",'Dépenses Autres frais'!H93)</f>
        <v/>
      </c>
      <c r="I93" s="295"/>
      <c r="J93" s="296" t="str">
        <f t="shared" si="3"/>
        <v/>
      </c>
      <c r="K93" s="296" t="str">
        <f t="shared" si="4"/>
        <v/>
      </c>
      <c r="L93" s="28"/>
      <c r="M93" s="139"/>
      <c r="N93" s="158"/>
      <c r="O93" s="338" t="str">
        <f>IF(AND(OR(I93="KO",L93&lt;&gt;""),OR(I93="",J93="",K93="")),Listes!$A$74,IF(AND(L93="",I93&lt;&gt;""),Listes!$A$75,IF(AND(H93&lt;L93,N93=""),Listes!$A$76,IF(AND(K93&lt;J93,N93=""),Listes!$A$77,IF(AND(L93&lt;&gt;"",L93&lt;H93,M93=""),Listes!$A$78,IF(AND(P93="",OR(I93&lt;&gt;"",J93&lt;&gt;"",K93&lt;&gt;"")),Listes!$A$79,""))))))</f>
        <v/>
      </c>
      <c r="P93" s="44"/>
      <c r="Q93" s="9">
        <f t="shared" si="5"/>
        <v>0</v>
      </c>
    </row>
    <row r="94" spans="1:17" ht="20.100000000000001" customHeight="1" x14ac:dyDescent="0.25">
      <c r="A94" s="133">
        <v>88</v>
      </c>
      <c r="B94" s="331" t="str">
        <f>IF('Dépenses Autres frais'!B94="","",'Dépenses Autres frais'!B94)</f>
        <v/>
      </c>
      <c r="C94" s="331" t="str">
        <f>IF('Dépenses Autres frais'!C94="","",'Dépenses Autres frais'!C94)</f>
        <v/>
      </c>
      <c r="D94" s="331" t="str">
        <f>IF('Dépenses Autres frais'!D94="","",'Dépenses Autres frais'!D94)</f>
        <v/>
      </c>
      <c r="E94" s="331" t="str">
        <f>IF('Dépenses Autres frais'!E94="","",'Dépenses Autres frais'!E94)</f>
        <v/>
      </c>
      <c r="F94" s="332" t="str">
        <f>IF('Dépenses Autres frais'!F94="","",'Dépenses Autres frais'!F94)</f>
        <v/>
      </c>
      <c r="G94" s="332" t="str">
        <f>IF('Dépenses Autres frais'!G94="","",'Dépenses Autres frais'!G94)</f>
        <v/>
      </c>
      <c r="H94" s="333" t="str">
        <f>IF('Dépenses Autres frais'!H94="","",'Dépenses Autres frais'!H94)</f>
        <v/>
      </c>
      <c r="I94" s="295"/>
      <c r="J94" s="296" t="str">
        <f t="shared" si="3"/>
        <v/>
      </c>
      <c r="K94" s="296" t="str">
        <f t="shared" si="4"/>
        <v/>
      </c>
      <c r="L94" s="28"/>
      <c r="M94" s="139"/>
      <c r="N94" s="158"/>
      <c r="O94" s="338" t="str">
        <f>IF(AND(OR(I94="KO",L94&lt;&gt;""),OR(I94="",J94="",K94="")),Listes!$A$74,IF(AND(L94="",I94&lt;&gt;""),Listes!$A$75,IF(AND(H94&lt;L94,N94=""),Listes!$A$76,IF(AND(K94&lt;J94,N94=""),Listes!$A$77,IF(AND(L94&lt;&gt;"",L94&lt;H94,M94=""),Listes!$A$78,IF(AND(P94="",OR(I94&lt;&gt;"",J94&lt;&gt;"",K94&lt;&gt;"")),Listes!$A$79,""))))))</f>
        <v/>
      </c>
      <c r="P94" s="44"/>
      <c r="Q94" s="9">
        <f t="shared" si="5"/>
        <v>0</v>
      </c>
    </row>
    <row r="95" spans="1:17" ht="20.100000000000001" customHeight="1" x14ac:dyDescent="0.25">
      <c r="A95" s="133">
        <v>89</v>
      </c>
      <c r="B95" s="331" t="str">
        <f>IF('Dépenses Autres frais'!B95="","",'Dépenses Autres frais'!B95)</f>
        <v/>
      </c>
      <c r="C95" s="331" t="str">
        <f>IF('Dépenses Autres frais'!C95="","",'Dépenses Autres frais'!C95)</f>
        <v/>
      </c>
      <c r="D95" s="331" t="str">
        <f>IF('Dépenses Autres frais'!D95="","",'Dépenses Autres frais'!D95)</f>
        <v/>
      </c>
      <c r="E95" s="331" t="str">
        <f>IF('Dépenses Autres frais'!E95="","",'Dépenses Autres frais'!E95)</f>
        <v/>
      </c>
      <c r="F95" s="332" t="str">
        <f>IF('Dépenses Autres frais'!F95="","",'Dépenses Autres frais'!F95)</f>
        <v/>
      </c>
      <c r="G95" s="332" t="str">
        <f>IF('Dépenses Autres frais'!G95="","",'Dépenses Autres frais'!G95)</f>
        <v/>
      </c>
      <c r="H95" s="333" t="str">
        <f>IF('Dépenses Autres frais'!H95="","",'Dépenses Autres frais'!H95)</f>
        <v/>
      </c>
      <c r="I95" s="295"/>
      <c r="J95" s="296" t="str">
        <f t="shared" si="3"/>
        <v/>
      </c>
      <c r="K95" s="296" t="str">
        <f t="shared" si="4"/>
        <v/>
      </c>
      <c r="L95" s="28"/>
      <c r="M95" s="139"/>
      <c r="N95" s="158"/>
      <c r="O95" s="338" t="str">
        <f>IF(AND(OR(I95="KO",L95&lt;&gt;""),OR(I95="",J95="",K95="")),Listes!$A$74,IF(AND(L95="",I95&lt;&gt;""),Listes!$A$75,IF(AND(H95&lt;L95,N95=""),Listes!$A$76,IF(AND(K95&lt;J95,N95=""),Listes!$A$77,IF(AND(L95&lt;&gt;"",L95&lt;H95,M95=""),Listes!$A$78,IF(AND(P95="",OR(I95&lt;&gt;"",J95&lt;&gt;"",K95&lt;&gt;"")),Listes!$A$79,""))))))</f>
        <v/>
      </c>
      <c r="P95" s="44"/>
      <c r="Q95" s="9">
        <f t="shared" si="5"/>
        <v>0</v>
      </c>
    </row>
    <row r="96" spans="1:17" ht="20.100000000000001" customHeight="1" x14ac:dyDescent="0.25">
      <c r="A96" s="133">
        <v>90</v>
      </c>
      <c r="B96" s="331" t="str">
        <f>IF('Dépenses Autres frais'!B96="","",'Dépenses Autres frais'!B96)</f>
        <v/>
      </c>
      <c r="C96" s="331" t="str">
        <f>IF('Dépenses Autres frais'!C96="","",'Dépenses Autres frais'!C96)</f>
        <v/>
      </c>
      <c r="D96" s="331" t="str">
        <f>IF('Dépenses Autres frais'!D96="","",'Dépenses Autres frais'!D96)</f>
        <v/>
      </c>
      <c r="E96" s="331" t="str">
        <f>IF('Dépenses Autres frais'!E96="","",'Dépenses Autres frais'!E96)</f>
        <v/>
      </c>
      <c r="F96" s="332" t="str">
        <f>IF('Dépenses Autres frais'!F96="","",'Dépenses Autres frais'!F96)</f>
        <v/>
      </c>
      <c r="G96" s="332" t="str">
        <f>IF('Dépenses Autres frais'!G96="","",'Dépenses Autres frais'!G96)</f>
        <v/>
      </c>
      <c r="H96" s="333" t="str">
        <f>IF('Dépenses Autres frais'!H96="","",'Dépenses Autres frais'!H96)</f>
        <v/>
      </c>
      <c r="I96" s="295"/>
      <c r="J96" s="296" t="str">
        <f t="shared" si="3"/>
        <v/>
      </c>
      <c r="K96" s="296" t="str">
        <f t="shared" si="4"/>
        <v/>
      </c>
      <c r="L96" s="28"/>
      <c r="M96" s="139"/>
      <c r="N96" s="158"/>
      <c r="O96" s="338" t="str">
        <f>IF(AND(OR(I96="KO",L96&lt;&gt;""),OR(I96="",J96="",K96="")),Listes!$A$74,IF(AND(L96="",I96&lt;&gt;""),Listes!$A$75,IF(AND(H96&lt;L96,N96=""),Listes!$A$76,IF(AND(K96&lt;J96,N96=""),Listes!$A$77,IF(AND(L96&lt;&gt;"",L96&lt;H96,M96=""),Listes!$A$78,IF(AND(P96="",OR(I96&lt;&gt;"",J96&lt;&gt;"",K96&lt;&gt;"")),Listes!$A$79,""))))))</f>
        <v/>
      </c>
      <c r="P96" s="44"/>
      <c r="Q96" s="9">
        <f t="shared" si="5"/>
        <v>0</v>
      </c>
    </row>
    <row r="97" spans="1:17" ht="20.100000000000001" customHeight="1" x14ac:dyDescent="0.25">
      <c r="A97" s="133">
        <v>91</v>
      </c>
      <c r="B97" s="331" t="str">
        <f>IF('Dépenses Autres frais'!B97="","",'Dépenses Autres frais'!B97)</f>
        <v/>
      </c>
      <c r="C97" s="331" t="str">
        <f>IF('Dépenses Autres frais'!C97="","",'Dépenses Autres frais'!C97)</f>
        <v/>
      </c>
      <c r="D97" s="331" t="str">
        <f>IF('Dépenses Autres frais'!D97="","",'Dépenses Autres frais'!D97)</f>
        <v/>
      </c>
      <c r="E97" s="331" t="str">
        <f>IF('Dépenses Autres frais'!E97="","",'Dépenses Autres frais'!E97)</f>
        <v/>
      </c>
      <c r="F97" s="332" t="str">
        <f>IF('Dépenses Autres frais'!F97="","",'Dépenses Autres frais'!F97)</f>
        <v/>
      </c>
      <c r="G97" s="332" t="str">
        <f>IF('Dépenses Autres frais'!G97="","",'Dépenses Autres frais'!G97)</f>
        <v/>
      </c>
      <c r="H97" s="333" t="str">
        <f>IF('Dépenses Autres frais'!H97="","",'Dépenses Autres frais'!H97)</f>
        <v/>
      </c>
      <c r="I97" s="295"/>
      <c r="J97" s="296" t="str">
        <f t="shared" si="3"/>
        <v/>
      </c>
      <c r="K97" s="296" t="str">
        <f t="shared" si="4"/>
        <v/>
      </c>
      <c r="L97" s="28"/>
      <c r="M97" s="139"/>
      <c r="N97" s="158"/>
      <c r="O97" s="338" t="str">
        <f>IF(AND(OR(I97="KO",L97&lt;&gt;""),OR(I97="",J97="",K97="")),Listes!$A$74,IF(AND(L97="",I97&lt;&gt;""),Listes!$A$75,IF(AND(H97&lt;L97,N97=""),Listes!$A$76,IF(AND(K97&lt;J97,N97=""),Listes!$A$77,IF(AND(L97&lt;&gt;"",L97&lt;H97,M97=""),Listes!$A$78,IF(AND(P97="",OR(I97&lt;&gt;"",J97&lt;&gt;"",K97&lt;&gt;"")),Listes!$A$79,""))))))</f>
        <v/>
      </c>
      <c r="P97" s="44"/>
      <c r="Q97" s="9">
        <f t="shared" si="5"/>
        <v>0</v>
      </c>
    </row>
    <row r="98" spans="1:17" ht="20.100000000000001" customHeight="1" x14ac:dyDescent="0.25">
      <c r="A98" s="133">
        <v>92</v>
      </c>
      <c r="B98" s="331" t="str">
        <f>IF('Dépenses Autres frais'!B98="","",'Dépenses Autres frais'!B98)</f>
        <v/>
      </c>
      <c r="C98" s="331" t="str">
        <f>IF('Dépenses Autres frais'!C98="","",'Dépenses Autres frais'!C98)</f>
        <v/>
      </c>
      <c r="D98" s="331" t="str">
        <f>IF('Dépenses Autres frais'!D98="","",'Dépenses Autres frais'!D98)</f>
        <v/>
      </c>
      <c r="E98" s="331" t="str">
        <f>IF('Dépenses Autres frais'!E98="","",'Dépenses Autres frais'!E98)</f>
        <v/>
      </c>
      <c r="F98" s="332" t="str">
        <f>IF('Dépenses Autres frais'!F98="","",'Dépenses Autres frais'!F98)</f>
        <v/>
      </c>
      <c r="G98" s="332" t="str">
        <f>IF('Dépenses Autres frais'!G98="","",'Dépenses Autres frais'!G98)</f>
        <v/>
      </c>
      <c r="H98" s="333" t="str">
        <f>IF('Dépenses Autres frais'!H98="","",'Dépenses Autres frais'!H98)</f>
        <v/>
      </c>
      <c r="I98" s="295"/>
      <c r="J98" s="296" t="str">
        <f t="shared" si="3"/>
        <v/>
      </c>
      <c r="K98" s="296" t="str">
        <f t="shared" si="4"/>
        <v/>
      </c>
      <c r="L98" s="28"/>
      <c r="M98" s="139"/>
      <c r="N98" s="158"/>
      <c r="O98" s="338" t="str">
        <f>IF(AND(OR(I98="KO",L98&lt;&gt;""),OR(I98="",J98="",K98="")),Listes!$A$74,IF(AND(L98="",I98&lt;&gt;""),Listes!$A$75,IF(AND(H98&lt;L98,N98=""),Listes!$A$76,IF(AND(K98&lt;J98,N98=""),Listes!$A$77,IF(AND(L98&lt;&gt;"",L98&lt;H98,M98=""),Listes!$A$78,IF(AND(P98="",OR(I98&lt;&gt;"",J98&lt;&gt;"",K98&lt;&gt;"")),Listes!$A$79,""))))))</f>
        <v/>
      </c>
      <c r="P98" s="44"/>
      <c r="Q98" s="9">
        <f t="shared" si="5"/>
        <v>0</v>
      </c>
    </row>
    <row r="99" spans="1:17" ht="20.100000000000001" customHeight="1" x14ac:dyDescent="0.25">
      <c r="A99" s="133">
        <v>93</v>
      </c>
      <c r="B99" s="331" t="str">
        <f>IF('Dépenses Autres frais'!B99="","",'Dépenses Autres frais'!B99)</f>
        <v/>
      </c>
      <c r="C99" s="331" t="str">
        <f>IF('Dépenses Autres frais'!C99="","",'Dépenses Autres frais'!C99)</f>
        <v/>
      </c>
      <c r="D99" s="331" t="str">
        <f>IF('Dépenses Autres frais'!D99="","",'Dépenses Autres frais'!D99)</f>
        <v/>
      </c>
      <c r="E99" s="331" t="str">
        <f>IF('Dépenses Autres frais'!E99="","",'Dépenses Autres frais'!E99)</f>
        <v/>
      </c>
      <c r="F99" s="332" t="str">
        <f>IF('Dépenses Autres frais'!F99="","",'Dépenses Autres frais'!F99)</f>
        <v/>
      </c>
      <c r="G99" s="332" t="str">
        <f>IF('Dépenses Autres frais'!G99="","",'Dépenses Autres frais'!G99)</f>
        <v/>
      </c>
      <c r="H99" s="333" t="str">
        <f>IF('Dépenses Autres frais'!H99="","",'Dépenses Autres frais'!H99)</f>
        <v/>
      </c>
      <c r="I99" s="295"/>
      <c r="J99" s="296" t="str">
        <f t="shared" si="3"/>
        <v/>
      </c>
      <c r="K99" s="296" t="str">
        <f t="shared" si="4"/>
        <v/>
      </c>
      <c r="L99" s="28"/>
      <c r="M99" s="139"/>
      <c r="N99" s="158"/>
      <c r="O99" s="338" t="str">
        <f>IF(AND(OR(I99="KO",L99&lt;&gt;""),OR(I99="",J99="",K99="")),Listes!$A$74,IF(AND(L99="",I99&lt;&gt;""),Listes!$A$75,IF(AND(H99&lt;L99,N99=""),Listes!$A$76,IF(AND(K99&lt;J99,N99=""),Listes!$A$77,IF(AND(L99&lt;&gt;"",L99&lt;H99,M99=""),Listes!$A$78,IF(AND(P99="",OR(I99&lt;&gt;"",J99&lt;&gt;"",K99&lt;&gt;"")),Listes!$A$79,""))))))</f>
        <v/>
      </c>
      <c r="P99" s="44"/>
      <c r="Q99" s="9">
        <f t="shared" si="5"/>
        <v>0</v>
      </c>
    </row>
    <row r="100" spans="1:17" ht="20.100000000000001" customHeight="1" x14ac:dyDescent="0.25">
      <c r="A100" s="133">
        <v>94</v>
      </c>
      <c r="B100" s="331" t="str">
        <f>IF('Dépenses Autres frais'!B100="","",'Dépenses Autres frais'!B100)</f>
        <v/>
      </c>
      <c r="C100" s="331" t="str">
        <f>IF('Dépenses Autres frais'!C100="","",'Dépenses Autres frais'!C100)</f>
        <v/>
      </c>
      <c r="D100" s="331" t="str">
        <f>IF('Dépenses Autres frais'!D100="","",'Dépenses Autres frais'!D100)</f>
        <v/>
      </c>
      <c r="E100" s="331" t="str">
        <f>IF('Dépenses Autres frais'!E100="","",'Dépenses Autres frais'!E100)</f>
        <v/>
      </c>
      <c r="F100" s="332" t="str">
        <f>IF('Dépenses Autres frais'!F100="","",'Dépenses Autres frais'!F100)</f>
        <v/>
      </c>
      <c r="G100" s="332" t="str">
        <f>IF('Dépenses Autres frais'!G100="","",'Dépenses Autres frais'!G100)</f>
        <v/>
      </c>
      <c r="H100" s="333" t="str">
        <f>IF('Dépenses Autres frais'!H100="","",'Dépenses Autres frais'!H100)</f>
        <v/>
      </c>
      <c r="I100" s="295"/>
      <c r="J100" s="296" t="str">
        <f t="shared" si="3"/>
        <v/>
      </c>
      <c r="K100" s="296" t="str">
        <f t="shared" si="4"/>
        <v/>
      </c>
      <c r="L100" s="28"/>
      <c r="M100" s="139"/>
      <c r="N100" s="158"/>
      <c r="O100" s="338" t="str">
        <f>IF(AND(OR(I100="KO",L100&lt;&gt;""),OR(I100="",J100="",K100="")),Listes!$A$74,IF(AND(L100="",I100&lt;&gt;""),Listes!$A$75,IF(AND(H100&lt;L100,N100=""),Listes!$A$76,IF(AND(K100&lt;J100,N100=""),Listes!$A$77,IF(AND(L100&lt;&gt;"",L100&lt;H100,M100=""),Listes!$A$78,IF(AND(P100="",OR(I100&lt;&gt;"",J100&lt;&gt;"",K100&lt;&gt;"")),Listes!$A$79,""))))))</f>
        <v/>
      </c>
      <c r="P100" s="44"/>
      <c r="Q100" s="9">
        <f t="shared" si="5"/>
        <v>0</v>
      </c>
    </row>
    <row r="101" spans="1:17" ht="20.100000000000001" customHeight="1" x14ac:dyDescent="0.25">
      <c r="A101" s="133">
        <v>95</v>
      </c>
      <c r="B101" s="331" t="str">
        <f>IF('Dépenses Autres frais'!B101="","",'Dépenses Autres frais'!B101)</f>
        <v/>
      </c>
      <c r="C101" s="331" t="str">
        <f>IF('Dépenses Autres frais'!C101="","",'Dépenses Autres frais'!C101)</f>
        <v/>
      </c>
      <c r="D101" s="331" t="str">
        <f>IF('Dépenses Autres frais'!D101="","",'Dépenses Autres frais'!D101)</f>
        <v/>
      </c>
      <c r="E101" s="331" t="str">
        <f>IF('Dépenses Autres frais'!E101="","",'Dépenses Autres frais'!E101)</f>
        <v/>
      </c>
      <c r="F101" s="332" t="str">
        <f>IF('Dépenses Autres frais'!F101="","",'Dépenses Autres frais'!F101)</f>
        <v/>
      </c>
      <c r="G101" s="332" t="str">
        <f>IF('Dépenses Autres frais'!G101="","",'Dépenses Autres frais'!G101)</f>
        <v/>
      </c>
      <c r="H101" s="333" t="str">
        <f>IF('Dépenses Autres frais'!H101="","",'Dépenses Autres frais'!H101)</f>
        <v/>
      </c>
      <c r="I101" s="295"/>
      <c r="J101" s="296" t="str">
        <f t="shared" si="3"/>
        <v/>
      </c>
      <c r="K101" s="296" t="str">
        <f t="shared" si="4"/>
        <v/>
      </c>
      <c r="L101" s="28"/>
      <c r="M101" s="139"/>
      <c r="N101" s="158"/>
      <c r="O101" s="338" t="str">
        <f>IF(AND(OR(I101="KO",L101&lt;&gt;""),OR(I101="",J101="",K101="")),Listes!$A$74,IF(AND(L101="",I101&lt;&gt;""),Listes!$A$75,IF(AND(H101&lt;L101,N101=""),Listes!$A$76,IF(AND(K101&lt;J101,N101=""),Listes!$A$77,IF(AND(L101&lt;&gt;"",L101&lt;H101,M101=""),Listes!$A$78,IF(AND(P101="",OR(I101&lt;&gt;"",J101&lt;&gt;"",K101&lt;&gt;"")),Listes!$A$79,""))))))</f>
        <v/>
      </c>
      <c r="P101" s="44"/>
      <c r="Q101" s="9">
        <f t="shared" si="5"/>
        <v>0</v>
      </c>
    </row>
    <row r="102" spans="1:17" ht="20.100000000000001" customHeight="1" x14ac:dyDescent="0.25">
      <c r="A102" s="133">
        <v>96</v>
      </c>
      <c r="B102" s="331" t="str">
        <f>IF('Dépenses Autres frais'!B102="","",'Dépenses Autres frais'!B102)</f>
        <v/>
      </c>
      <c r="C102" s="331" t="str">
        <f>IF('Dépenses Autres frais'!C102="","",'Dépenses Autres frais'!C102)</f>
        <v/>
      </c>
      <c r="D102" s="331" t="str">
        <f>IF('Dépenses Autres frais'!D102="","",'Dépenses Autres frais'!D102)</f>
        <v/>
      </c>
      <c r="E102" s="331" t="str">
        <f>IF('Dépenses Autres frais'!E102="","",'Dépenses Autres frais'!E102)</f>
        <v/>
      </c>
      <c r="F102" s="332" t="str">
        <f>IF('Dépenses Autres frais'!F102="","",'Dépenses Autres frais'!F102)</f>
        <v/>
      </c>
      <c r="G102" s="332" t="str">
        <f>IF('Dépenses Autres frais'!G102="","",'Dépenses Autres frais'!G102)</f>
        <v/>
      </c>
      <c r="H102" s="333" t="str">
        <f>IF('Dépenses Autres frais'!H102="","",'Dépenses Autres frais'!H102)</f>
        <v/>
      </c>
      <c r="I102" s="295"/>
      <c r="J102" s="296" t="str">
        <f t="shared" si="3"/>
        <v/>
      </c>
      <c r="K102" s="296" t="str">
        <f t="shared" si="4"/>
        <v/>
      </c>
      <c r="L102" s="28"/>
      <c r="M102" s="139"/>
      <c r="N102" s="158"/>
      <c r="O102" s="338" t="str">
        <f>IF(AND(OR(I102="KO",L102&lt;&gt;""),OR(I102="",J102="",K102="")),Listes!$A$74,IF(AND(L102="",I102&lt;&gt;""),Listes!$A$75,IF(AND(H102&lt;L102,N102=""),Listes!$A$76,IF(AND(K102&lt;J102,N102=""),Listes!$A$77,IF(AND(L102&lt;&gt;"",L102&lt;H102,M102=""),Listes!$A$78,IF(AND(P102="",OR(I102&lt;&gt;"",J102&lt;&gt;"",K102&lt;&gt;"")),Listes!$A$79,""))))))</f>
        <v/>
      </c>
      <c r="P102" s="44"/>
      <c r="Q102" s="9">
        <f t="shared" si="5"/>
        <v>0</v>
      </c>
    </row>
    <row r="103" spans="1:17" ht="20.100000000000001" customHeight="1" x14ac:dyDescent="0.25">
      <c r="A103" s="133">
        <v>97</v>
      </c>
      <c r="B103" s="331" t="str">
        <f>IF('Dépenses Autres frais'!B103="","",'Dépenses Autres frais'!B103)</f>
        <v/>
      </c>
      <c r="C103" s="331" t="str">
        <f>IF('Dépenses Autres frais'!C103="","",'Dépenses Autres frais'!C103)</f>
        <v/>
      </c>
      <c r="D103" s="331" t="str">
        <f>IF('Dépenses Autres frais'!D103="","",'Dépenses Autres frais'!D103)</f>
        <v/>
      </c>
      <c r="E103" s="331" t="str">
        <f>IF('Dépenses Autres frais'!E103="","",'Dépenses Autres frais'!E103)</f>
        <v/>
      </c>
      <c r="F103" s="332" t="str">
        <f>IF('Dépenses Autres frais'!F103="","",'Dépenses Autres frais'!F103)</f>
        <v/>
      </c>
      <c r="G103" s="332" t="str">
        <f>IF('Dépenses Autres frais'!G103="","",'Dépenses Autres frais'!G103)</f>
        <v/>
      </c>
      <c r="H103" s="333" t="str">
        <f>IF('Dépenses Autres frais'!H103="","",'Dépenses Autres frais'!H103)</f>
        <v/>
      </c>
      <c r="I103" s="295"/>
      <c r="J103" s="296" t="str">
        <f t="shared" si="3"/>
        <v/>
      </c>
      <c r="K103" s="296" t="str">
        <f t="shared" si="4"/>
        <v/>
      </c>
      <c r="L103" s="28"/>
      <c r="M103" s="139"/>
      <c r="N103" s="158"/>
      <c r="O103" s="338" t="str">
        <f>IF(AND(OR(I103="KO",L103&lt;&gt;""),OR(I103="",J103="",K103="")),Listes!$A$74,IF(AND(L103="",I103&lt;&gt;""),Listes!$A$75,IF(AND(H103&lt;L103,N103=""),Listes!$A$76,IF(AND(K103&lt;J103,N103=""),Listes!$A$77,IF(AND(L103&lt;&gt;"",L103&lt;H103,M103=""),Listes!$A$78,IF(AND(P103="",OR(I103&lt;&gt;"",J103&lt;&gt;"",K103&lt;&gt;"")),Listes!$A$79,""))))))</f>
        <v/>
      </c>
      <c r="P103" s="44"/>
      <c r="Q103" s="9">
        <f t="shared" si="5"/>
        <v>0</v>
      </c>
    </row>
    <row r="104" spans="1:17" ht="20.100000000000001" customHeight="1" x14ac:dyDescent="0.25">
      <c r="A104" s="133">
        <v>98</v>
      </c>
      <c r="B104" s="331" t="str">
        <f>IF('Dépenses Autres frais'!B104="","",'Dépenses Autres frais'!B104)</f>
        <v/>
      </c>
      <c r="C104" s="331" t="str">
        <f>IF('Dépenses Autres frais'!C104="","",'Dépenses Autres frais'!C104)</f>
        <v/>
      </c>
      <c r="D104" s="331" t="str">
        <f>IF('Dépenses Autres frais'!D104="","",'Dépenses Autres frais'!D104)</f>
        <v/>
      </c>
      <c r="E104" s="331" t="str">
        <f>IF('Dépenses Autres frais'!E104="","",'Dépenses Autres frais'!E104)</f>
        <v/>
      </c>
      <c r="F104" s="332" t="str">
        <f>IF('Dépenses Autres frais'!F104="","",'Dépenses Autres frais'!F104)</f>
        <v/>
      </c>
      <c r="G104" s="332" t="str">
        <f>IF('Dépenses Autres frais'!G104="","",'Dépenses Autres frais'!G104)</f>
        <v/>
      </c>
      <c r="H104" s="333" t="str">
        <f>IF('Dépenses Autres frais'!H104="","",'Dépenses Autres frais'!H104)</f>
        <v/>
      </c>
      <c r="I104" s="295"/>
      <c r="J104" s="296" t="str">
        <f t="shared" si="3"/>
        <v/>
      </c>
      <c r="K104" s="296" t="str">
        <f t="shared" si="4"/>
        <v/>
      </c>
      <c r="L104" s="28"/>
      <c r="M104" s="139"/>
      <c r="N104" s="158"/>
      <c r="O104" s="338" t="str">
        <f>IF(AND(OR(I104="KO",L104&lt;&gt;""),OR(I104="",J104="",K104="")),Listes!$A$74,IF(AND(L104="",I104&lt;&gt;""),Listes!$A$75,IF(AND(H104&lt;L104,N104=""),Listes!$A$76,IF(AND(K104&lt;J104,N104=""),Listes!$A$77,IF(AND(L104&lt;&gt;"",L104&lt;H104,M104=""),Listes!$A$78,IF(AND(P104="",OR(I104&lt;&gt;"",J104&lt;&gt;"",K104&lt;&gt;"")),Listes!$A$79,""))))))</f>
        <v/>
      </c>
      <c r="P104" s="44"/>
      <c r="Q104" s="9">
        <f t="shared" si="5"/>
        <v>0</v>
      </c>
    </row>
    <row r="105" spans="1:17" ht="20.100000000000001" customHeight="1" x14ac:dyDescent="0.25">
      <c r="A105" s="133">
        <v>99</v>
      </c>
      <c r="B105" s="331" t="str">
        <f>IF('Dépenses Autres frais'!B105="","",'Dépenses Autres frais'!B105)</f>
        <v/>
      </c>
      <c r="C105" s="331" t="str">
        <f>IF('Dépenses Autres frais'!C105="","",'Dépenses Autres frais'!C105)</f>
        <v/>
      </c>
      <c r="D105" s="331" t="str">
        <f>IF('Dépenses Autres frais'!D105="","",'Dépenses Autres frais'!D105)</f>
        <v/>
      </c>
      <c r="E105" s="331" t="str">
        <f>IF('Dépenses Autres frais'!E105="","",'Dépenses Autres frais'!E105)</f>
        <v/>
      </c>
      <c r="F105" s="332" t="str">
        <f>IF('Dépenses Autres frais'!F105="","",'Dépenses Autres frais'!F105)</f>
        <v/>
      </c>
      <c r="G105" s="332" t="str">
        <f>IF('Dépenses Autres frais'!G105="","",'Dépenses Autres frais'!G105)</f>
        <v/>
      </c>
      <c r="H105" s="333" t="str">
        <f>IF('Dépenses Autres frais'!H105="","",'Dépenses Autres frais'!H105)</f>
        <v/>
      </c>
      <c r="I105" s="295"/>
      <c r="J105" s="296" t="str">
        <f t="shared" si="3"/>
        <v/>
      </c>
      <c r="K105" s="296" t="str">
        <f t="shared" si="4"/>
        <v/>
      </c>
      <c r="L105" s="28"/>
      <c r="M105" s="139"/>
      <c r="N105" s="158"/>
      <c r="O105" s="338" t="str">
        <f>IF(AND(OR(I105="KO",L105&lt;&gt;""),OR(I105="",J105="",K105="")),Listes!$A$74,IF(AND(L105="",I105&lt;&gt;""),Listes!$A$75,IF(AND(H105&lt;L105,N105=""),Listes!$A$76,IF(AND(K105&lt;J105,N105=""),Listes!$A$77,IF(AND(L105&lt;&gt;"",L105&lt;H105,M105=""),Listes!$A$78,IF(AND(P105="",OR(I105&lt;&gt;"",J105&lt;&gt;"",K105&lt;&gt;"")),Listes!$A$79,""))))))</f>
        <v/>
      </c>
      <c r="P105" s="44"/>
      <c r="Q105" s="9">
        <f t="shared" si="5"/>
        <v>0</v>
      </c>
    </row>
    <row r="106" spans="1:17" ht="20.100000000000001" customHeight="1" x14ac:dyDescent="0.25">
      <c r="A106" s="133">
        <v>100</v>
      </c>
      <c r="B106" s="331" t="str">
        <f>IF('Dépenses Autres frais'!B106="","",'Dépenses Autres frais'!B106)</f>
        <v/>
      </c>
      <c r="C106" s="331" t="str">
        <f>IF('Dépenses Autres frais'!C106="","",'Dépenses Autres frais'!C106)</f>
        <v/>
      </c>
      <c r="D106" s="331" t="str">
        <f>IF('Dépenses Autres frais'!D106="","",'Dépenses Autres frais'!D106)</f>
        <v/>
      </c>
      <c r="E106" s="331" t="str">
        <f>IF('Dépenses Autres frais'!E106="","",'Dépenses Autres frais'!E106)</f>
        <v/>
      </c>
      <c r="F106" s="332" t="str">
        <f>IF('Dépenses Autres frais'!F106="","",'Dépenses Autres frais'!F106)</f>
        <v/>
      </c>
      <c r="G106" s="332" t="str">
        <f>IF('Dépenses Autres frais'!G106="","",'Dépenses Autres frais'!G106)</f>
        <v/>
      </c>
      <c r="H106" s="333" t="str">
        <f>IF('Dépenses Autres frais'!H106="","",'Dépenses Autres frais'!H106)</f>
        <v/>
      </c>
      <c r="I106" s="295"/>
      <c r="J106" s="296" t="str">
        <f t="shared" si="3"/>
        <v/>
      </c>
      <c r="K106" s="296" t="str">
        <f t="shared" si="4"/>
        <v/>
      </c>
      <c r="L106" s="28"/>
      <c r="M106" s="139"/>
      <c r="N106" s="158"/>
      <c r="O106" s="338" t="str">
        <f>IF(AND(OR(I106="KO",L106&lt;&gt;""),OR(I106="",J106="",K106="")),Listes!$A$74,IF(AND(L106="",I106&lt;&gt;""),Listes!$A$75,IF(AND(H106&lt;L106,N106=""),Listes!$A$76,IF(AND(K106&lt;J106,N106=""),Listes!$A$77,IF(AND(L106&lt;&gt;"",L106&lt;H106,M106=""),Listes!$A$78,IF(AND(P106="",OR(I106&lt;&gt;"",J106&lt;&gt;"",K106&lt;&gt;"")),Listes!$A$79,""))))))</f>
        <v/>
      </c>
      <c r="P106" s="44"/>
      <c r="Q106" s="9">
        <f t="shared" si="5"/>
        <v>0</v>
      </c>
    </row>
    <row r="107" spans="1:17" ht="20.100000000000001" customHeight="1" x14ac:dyDescent="0.25">
      <c r="A107" s="133">
        <v>101</v>
      </c>
      <c r="B107" s="331" t="str">
        <f>IF('Dépenses Autres frais'!B107="","",'Dépenses Autres frais'!B107)</f>
        <v/>
      </c>
      <c r="C107" s="331" t="str">
        <f>IF('Dépenses Autres frais'!C107="","",'Dépenses Autres frais'!C107)</f>
        <v/>
      </c>
      <c r="D107" s="331" t="str">
        <f>IF('Dépenses Autres frais'!D107="","",'Dépenses Autres frais'!D107)</f>
        <v/>
      </c>
      <c r="E107" s="331" t="str">
        <f>IF('Dépenses Autres frais'!E107="","",'Dépenses Autres frais'!E107)</f>
        <v/>
      </c>
      <c r="F107" s="332" t="str">
        <f>IF('Dépenses Autres frais'!F107="","",'Dépenses Autres frais'!F107)</f>
        <v/>
      </c>
      <c r="G107" s="332" t="str">
        <f>IF('Dépenses Autres frais'!G107="","",'Dépenses Autres frais'!G107)</f>
        <v/>
      </c>
      <c r="H107" s="333" t="str">
        <f>IF('Dépenses Autres frais'!H107="","",'Dépenses Autres frais'!H107)</f>
        <v/>
      </c>
      <c r="I107" s="295"/>
      <c r="J107" s="296" t="str">
        <f t="shared" si="3"/>
        <v/>
      </c>
      <c r="K107" s="296" t="str">
        <f t="shared" si="4"/>
        <v/>
      </c>
      <c r="L107" s="28"/>
      <c r="M107" s="139"/>
      <c r="N107" s="158"/>
      <c r="O107" s="338" t="str">
        <f>IF(AND(OR(I107="KO",L107&lt;&gt;""),OR(I107="",J107="",K107="")),Listes!$A$74,IF(AND(L107="",I107&lt;&gt;""),Listes!$A$75,IF(AND(H107&lt;L107,N107=""),Listes!$A$76,IF(AND(K107&lt;J107,N107=""),Listes!$A$77,IF(AND(L107&lt;&gt;"",L107&lt;H107,M107=""),Listes!$A$78,IF(AND(P107="",OR(I107&lt;&gt;"",J107&lt;&gt;"",K107&lt;&gt;"")),Listes!$A$79,""))))))</f>
        <v/>
      </c>
      <c r="P107" s="44"/>
      <c r="Q107" s="9">
        <f t="shared" si="5"/>
        <v>0</v>
      </c>
    </row>
    <row r="108" spans="1:17" ht="20.100000000000001" customHeight="1" x14ac:dyDescent="0.25">
      <c r="A108" s="133">
        <v>102</v>
      </c>
      <c r="B108" s="331" t="str">
        <f>IF('Dépenses Autres frais'!B108="","",'Dépenses Autres frais'!B108)</f>
        <v/>
      </c>
      <c r="C108" s="331" t="str">
        <f>IF('Dépenses Autres frais'!C108="","",'Dépenses Autres frais'!C108)</f>
        <v/>
      </c>
      <c r="D108" s="331" t="str">
        <f>IF('Dépenses Autres frais'!D108="","",'Dépenses Autres frais'!D108)</f>
        <v/>
      </c>
      <c r="E108" s="331" t="str">
        <f>IF('Dépenses Autres frais'!E108="","",'Dépenses Autres frais'!E108)</f>
        <v/>
      </c>
      <c r="F108" s="332" t="str">
        <f>IF('Dépenses Autres frais'!F108="","",'Dépenses Autres frais'!F108)</f>
        <v/>
      </c>
      <c r="G108" s="332" t="str">
        <f>IF('Dépenses Autres frais'!G108="","",'Dépenses Autres frais'!G108)</f>
        <v/>
      </c>
      <c r="H108" s="333" t="str">
        <f>IF('Dépenses Autres frais'!H108="","",'Dépenses Autres frais'!H108)</f>
        <v/>
      </c>
      <c r="I108" s="295"/>
      <c r="J108" s="296" t="str">
        <f t="shared" si="3"/>
        <v/>
      </c>
      <c r="K108" s="296" t="str">
        <f t="shared" si="4"/>
        <v/>
      </c>
      <c r="L108" s="28"/>
      <c r="M108" s="139"/>
      <c r="N108" s="158"/>
      <c r="O108" s="338" t="str">
        <f>IF(AND(OR(I108="KO",L108&lt;&gt;""),OR(I108="",J108="",K108="")),Listes!$A$74,IF(AND(L108="",I108&lt;&gt;""),Listes!$A$75,IF(AND(H108&lt;L108,N108=""),Listes!$A$76,IF(AND(K108&lt;J108,N108=""),Listes!$A$77,IF(AND(L108&lt;&gt;"",L108&lt;H108,M108=""),Listes!$A$78,IF(AND(P108="",OR(I108&lt;&gt;"",J108&lt;&gt;"",K108&lt;&gt;"")),Listes!$A$79,""))))))</f>
        <v/>
      </c>
      <c r="P108" s="44"/>
      <c r="Q108" s="9">
        <f t="shared" si="5"/>
        <v>0</v>
      </c>
    </row>
    <row r="109" spans="1:17" ht="20.100000000000001" customHeight="1" x14ac:dyDescent="0.25">
      <c r="A109" s="133">
        <v>103</v>
      </c>
      <c r="B109" s="331" t="str">
        <f>IF('Dépenses Autres frais'!B109="","",'Dépenses Autres frais'!B109)</f>
        <v/>
      </c>
      <c r="C109" s="331" t="str">
        <f>IF('Dépenses Autres frais'!C109="","",'Dépenses Autres frais'!C109)</f>
        <v/>
      </c>
      <c r="D109" s="331" t="str">
        <f>IF('Dépenses Autres frais'!D109="","",'Dépenses Autres frais'!D109)</f>
        <v/>
      </c>
      <c r="E109" s="331" t="str">
        <f>IF('Dépenses Autres frais'!E109="","",'Dépenses Autres frais'!E109)</f>
        <v/>
      </c>
      <c r="F109" s="332" t="str">
        <f>IF('Dépenses Autres frais'!F109="","",'Dépenses Autres frais'!F109)</f>
        <v/>
      </c>
      <c r="G109" s="332" t="str">
        <f>IF('Dépenses Autres frais'!G109="","",'Dépenses Autres frais'!G109)</f>
        <v/>
      </c>
      <c r="H109" s="333" t="str">
        <f>IF('Dépenses Autres frais'!H109="","",'Dépenses Autres frais'!H109)</f>
        <v/>
      </c>
      <c r="I109" s="295"/>
      <c r="J109" s="296" t="str">
        <f t="shared" si="3"/>
        <v/>
      </c>
      <c r="K109" s="296" t="str">
        <f t="shared" si="4"/>
        <v/>
      </c>
      <c r="L109" s="28"/>
      <c r="M109" s="139"/>
      <c r="N109" s="158"/>
      <c r="O109" s="338" t="str">
        <f>IF(AND(OR(I109="KO",L109&lt;&gt;""),OR(I109="",J109="",K109="")),Listes!$A$74,IF(AND(L109="",I109&lt;&gt;""),Listes!$A$75,IF(AND(H109&lt;L109,N109=""),Listes!$A$76,IF(AND(K109&lt;J109,N109=""),Listes!$A$77,IF(AND(L109&lt;&gt;"",L109&lt;H109,M109=""),Listes!$A$78,IF(AND(P109="",OR(I109&lt;&gt;"",J109&lt;&gt;"",K109&lt;&gt;"")),Listes!$A$79,""))))))</f>
        <v/>
      </c>
      <c r="P109" s="44"/>
      <c r="Q109" s="9">
        <f t="shared" si="5"/>
        <v>0</v>
      </c>
    </row>
    <row r="110" spans="1:17" ht="20.100000000000001" customHeight="1" x14ac:dyDescent="0.25">
      <c r="A110" s="133">
        <v>104</v>
      </c>
      <c r="B110" s="331" t="str">
        <f>IF('Dépenses Autres frais'!B110="","",'Dépenses Autres frais'!B110)</f>
        <v/>
      </c>
      <c r="C110" s="331" t="str">
        <f>IF('Dépenses Autres frais'!C110="","",'Dépenses Autres frais'!C110)</f>
        <v/>
      </c>
      <c r="D110" s="331" t="str">
        <f>IF('Dépenses Autres frais'!D110="","",'Dépenses Autres frais'!D110)</f>
        <v/>
      </c>
      <c r="E110" s="331" t="str">
        <f>IF('Dépenses Autres frais'!E110="","",'Dépenses Autres frais'!E110)</f>
        <v/>
      </c>
      <c r="F110" s="332" t="str">
        <f>IF('Dépenses Autres frais'!F110="","",'Dépenses Autres frais'!F110)</f>
        <v/>
      </c>
      <c r="G110" s="332" t="str">
        <f>IF('Dépenses Autres frais'!G110="","",'Dépenses Autres frais'!G110)</f>
        <v/>
      </c>
      <c r="H110" s="333" t="str">
        <f>IF('Dépenses Autres frais'!H110="","",'Dépenses Autres frais'!H110)</f>
        <v/>
      </c>
      <c r="I110" s="295"/>
      <c r="J110" s="296" t="str">
        <f t="shared" si="3"/>
        <v/>
      </c>
      <c r="K110" s="296" t="str">
        <f t="shared" si="4"/>
        <v/>
      </c>
      <c r="L110" s="28"/>
      <c r="M110" s="139"/>
      <c r="N110" s="158"/>
      <c r="O110" s="338" t="str">
        <f>IF(AND(OR(I110="KO",L110&lt;&gt;""),OR(I110="",J110="",K110="")),Listes!$A$74,IF(AND(L110="",I110&lt;&gt;""),Listes!$A$75,IF(AND(H110&lt;L110,N110=""),Listes!$A$76,IF(AND(K110&lt;J110,N110=""),Listes!$A$77,IF(AND(L110&lt;&gt;"",L110&lt;H110,M110=""),Listes!$A$78,IF(AND(P110="",OR(I110&lt;&gt;"",J110&lt;&gt;"",K110&lt;&gt;"")),Listes!$A$79,""))))))</f>
        <v/>
      </c>
      <c r="P110" s="44"/>
      <c r="Q110" s="9">
        <f t="shared" si="5"/>
        <v>0</v>
      </c>
    </row>
    <row r="111" spans="1:17" ht="20.100000000000001" customHeight="1" x14ac:dyDescent="0.25">
      <c r="A111" s="133">
        <v>105</v>
      </c>
      <c r="B111" s="331" t="str">
        <f>IF('Dépenses Autres frais'!B111="","",'Dépenses Autres frais'!B111)</f>
        <v/>
      </c>
      <c r="C111" s="331" t="str">
        <f>IF('Dépenses Autres frais'!C111="","",'Dépenses Autres frais'!C111)</f>
        <v/>
      </c>
      <c r="D111" s="331" t="str">
        <f>IF('Dépenses Autres frais'!D111="","",'Dépenses Autres frais'!D111)</f>
        <v/>
      </c>
      <c r="E111" s="331" t="str">
        <f>IF('Dépenses Autres frais'!E111="","",'Dépenses Autres frais'!E111)</f>
        <v/>
      </c>
      <c r="F111" s="332" t="str">
        <f>IF('Dépenses Autres frais'!F111="","",'Dépenses Autres frais'!F111)</f>
        <v/>
      </c>
      <c r="G111" s="332" t="str">
        <f>IF('Dépenses Autres frais'!G111="","",'Dépenses Autres frais'!G111)</f>
        <v/>
      </c>
      <c r="H111" s="333" t="str">
        <f>IF('Dépenses Autres frais'!H111="","",'Dépenses Autres frais'!H111)</f>
        <v/>
      </c>
      <c r="I111" s="295"/>
      <c r="J111" s="296" t="str">
        <f t="shared" si="3"/>
        <v/>
      </c>
      <c r="K111" s="296" t="str">
        <f t="shared" si="4"/>
        <v/>
      </c>
      <c r="L111" s="28"/>
      <c r="M111" s="139"/>
      <c r="N111" s="158"/>
      <c r="O111" s="338" t="str">
        <f>IF(AND(OR(I111="KO",L111&lt;&gt;""),OR(I111="",J111="",K111="")),Listes!$A$74,IF(AND(L111="",I111&lt;&gt;""),Listes!$A$75,IF(AND(H111&lt;L111,N111=""),Listes!$A$76,IF(AND(K111&lt;J111,N111=""),Listes!$A$77,IF(AND(L111&lt;&gt;"",L111&lt;H111,M111=""),Listes!$A$78,IF(AND(P111="",OR(I111&lt;&gt;"",J111&lt;&gt;"",K111&lt;&gt;"")),Listes!$A$79,""))))))</f>
        <v/>
      </c>
      <c r="P111" s="44"/>
      <c r="Q111" s="9">
        <f t="shared" si="5"/>
        <v>0</v>
      </c>
    </row>
    <row r="112" spans="1:17" ht="20.100000000000001" customHeight="1" x14ac:dyDescent="0.25">
      <c r="A112" s="133">
        <v>106</v>
      </c>
      <c r="B112" s="331" t="str">
        <f>IF('Dépenses Autres frais'!B112="","",'Dépenses Autres frais'!B112)</f>
        <v/>
      </c>
      <c r="C112" s="331" t="str">
        <f>IF('Dépenses Autres frais'!C112="","",'Dépenses Autres frais'!C112)</f>
        <v/>
      </c>
      <c r="D112" s="331" t="str">
        <f>IF('Dépenses Autres frais'!D112="","",'Dépenses Autres frais'!D112)</f>
        <v/>
      </c>
      <c r="E112" s="331" t="str">
        <f>IF('Dépenses Autres frais'!E112="","",'Dépenses Autres frais'!E112)</f>
        <v/>
      </c>
      <c r="F112" s="332" t="str">
        <f>IF('Dépenses Autres frais'!F112="","",'Dépenses Autres frais'!F112)</f>
        <v/>
      </c>
      <c r="G112" s="332" t="str">
        <f>IF('Dépenses Autres frais'!G112="","",'Dépenses Autres frais'!G112)</f>
        <v/>
      </c>
      <c r="H112" s="333" t="str">
        <f>IF('Dépenses Autres frais'!H112="","",'Dépenses Autres frais'!H112)</f>
        <v/>
      </c>
      <c r="I112" s="295"/>
      <c r="J112" s="296" t="str">
        <f t="shared" si="3"/>
        <v/>
      </c>
      <c r="K112" s="296" t="str">
        <f t="shared" si="4"/>
        <v/>
      </c>
      <c r="L112" s="28"/>
      <c r="M112" s="139"/>
      <c r="N112" s="158"/>
      <c r="O112" s="338" t="str">
        <f>IF(AND(OR(I112="KO",L112&lt;&gt;""),OR(I112="",J112="",K112="")),Listes!$A$74,IF(AND(L112="",I112&lt;&gt;""),Listes!$A$75,IF(AND(H112&lt;L112,N112=""),Listes!$A$76,IF(AND(K112&lt;J112,N112=""),Listes!$A$77,IF(AND(L112&lt;&gt;"",L112&lt;H112,M112=""),Listes!$A$78,IF(AND(P112="",OR(I112&lt;&gt;"",J112&lt;&gt;"",K112&lt;&gt;"")),Listes!$A$79,""))))))</f>
        <v/>
      </c>
      <c r="P112" s="44"/>
      <c r="Q112" s="9">
        <f t="shared" si="5"/>
        <v>0</v>
      </c>
    </row>
    <row r="113" spans="1:17" ht="20.100000000000001" customHeight="1" x14ac:dyDescent="0.25">
      <c r="A113" s="133">
        <v>107</v>
      </c>
      <c r="B113" s="331" t="str">
        <f>IF('Dépenses Autres frais'!B113="","",'Dépenses Autres frais'!B113)</f>
        <v/>
      </c>
      <c r="C113" s="331" t="str">
        <f>IF('Dépenses Autres frais'!C113="","",'Dépenses Autres frais'!C113)</f>
        <v/>
      </c>
      <c r="D113" s="331" t="str">
        <f>IF('Dépenses Autres frais'!D113="","",'Dépenses Autres frais'!D113)</f>
        <v/>
      </c>
      <c r="E113" s="331" t="str">
        <f>IF('Dépenses Autres frais'!E113="","",'Dépenses Autres frais'!E113)</f>
        <v/>
      </c>
      <c r="F113" s="332" t="str">
        <f>IF('Dépenses Autres frais'!F113="","",'Dépenses Autres frais'!F113)</f>
        <v/>
      </c>
      <c r="G113" s="332" t="str">
        <f>IF('Dépenses Autres frais'!G113="","",'Dépenses Autres frais'!G113)</f>
        <v/>
      </c>
      <c r="H113" s="333" t="str">
        <f>IF('Dépenses Autres frais'!H113="","",'Dépenses Autres frais'!H113)</f>
        <v/>
      </c>
      <c r="I113" s="295"/>
      <c r="J113" s="296" t="str">
        <f t="shared" si="3"/>
        <v/>
      </c>
      <c r="K113" s="296" t="str">
        <f t="shared" si="4"/>
        <v/>
      </c>
      <c r="L113" s="28"/>
      <c r="M113" s="139"/>
      <c r="N113" s="158"/>
      <c r="O113" s="338" t="str">
        <f>IF(AND(OR(I113="KO",L113&lt;&gt;""),OR(I113="",J113="",K113="")),Listes!$A$74,IF(AND(L113="",I113&lt;&gt;""),Listes!$A$75,IF(AND(H113&lt;L113,N113=""),Listes!$A$76,IF(AND(K113&lt;J113,N113=""),Listes!$A$77,IF(AND(L113&lt;&gt;"",L113&lt;H113,M113=""),Listes!$A$78,IF(AND(P113="",OR(I113&lt;&gt;"",J113&lt;&gt;"",K113&lt;&gt;"")),Listes!$A$79,""))))))</f>
        <v/>
      </c>
      <c r="P113" s="44"/>
      <c r="Q113" s="9">
        <f t="shared" si="5"/>
        <v>0</v>
      </c>
    </row>
    <row r="114" spans="1:17" ht="20.100000000000001" customHeight="1" x14ac:dyDescent="0.25">
      <c r="A114" s="133">
        <v>108</v>
      </c>
      <c r="B114" s="331" t="str">
        <f>IF('Dépenses Autres frais'!B114="","",'Dépenses Autres frais'!B114)</f>
        <v/>
      </c>
      <c r="C114" s="331" t="str">
        <f>IF('Dépenses Autres frais'!C114="","",'Dépenses Autres frais'!C114)</f>
        <v/>
      </c>
      <c r="D114" s="331" t="str">
        <f>IF('Dépenses Autres frais'!D114="","",'Dépenses Autres frais'!D114)</f>
        <v/>
      </c>
      <c r="E114" s="331" t="str">
        <f>IF('Dépenses Autres frais'!E114="","",'Dépenses Autres frais'!E114)</f>
        <v/>
      </c>
      <c r="F114" s="332" t="str">
        <f>IF('Dépenses Autres frais'!F114="","",'Dépenses Autres frais'!F114)</f>
        <v/>
      </c>
      <c r="G114" s="332" t="str">
        <f>IF('Dépenses Autres frais'!G114="","",'Dépenses Autres frais'!G114)</f>
        <v/>
      </c>
      <c r="H114" s="333" t="str">
        <f>IF('Dépenses Autres frais'!H114="","",'Dépenses Autres frais'!H114)</f>
        <v/>
      </c>
      <c r="I114" s="295"/>
      <c r="J114" s="296" t="str">
        <f t="shared" si="3"/>
        <v/>
      </c>
      <c r="K114" s="296" t="str">
        <f t="shared" si="4"/>
        <v/>
      </c>
      <c r="L114" s="28"/>
      <c r="M114" s="139"/>
      <c r="N114" s="158"/>
      <c r="O114" s="338" t="str">
        <f>IF(AND(OR(I114="KO",L114&lt;&gt;""),OR(I114="",J114="",K114="")),Listes!$A$74,IF(AND(L114="",I114&lt;&gt;""),Listes!$A$75,IF(AND(H114&lt;L114,N114=""),Listes!$A$76,IF(AND(K114&lt;J114,N114=""),Listes!$A$77,IF(AND(L114&lt;&gt;"",L114&lt;H114,M114=""),Listes!$A$78,IF(AND(P114="",OR(I114&lt;&gt;"",J114&lt;&gt;"",K114&lt;&gt;"")),Listes!$A$79,""))))))</f>
        <v/>
      </c>
      <c r="P114" s="44"/>
      <c r="Q114" s="9">
        <f t="shared" si="5"/>
        <v>0</v>
      </c>
    </row>
    <row r="115" spans="1:17" ht="20.100000000000001" customHeight="1" x14ac:dyDescent="0.25">
      <c r="A115" s="133">
        <v>109</v>
      </c>
      <c r="B115" s="331" t="str">
        <f>IF('Dépenses Autres frais'!B115="","",'Dépenses Autres frais'!B115)</f>
        <v/>
      </c>
      <c r="C115" s="331" t="str">
        <f>IF('Dépenses Autres frais'!C115="","",'Dépenses Autres frais'!C115)</f>
        <v/>
      </c>
      <c r="D115" s="331" t="str">
        <f>IF('Dépenses Autres frais'!D115="","",'Dépenses Autres frais'!D115)</f>
        <v/>
      </c>
      <c r="E115" s="331" t="str">
        <f>IF('Dépenses Autres frais'!E115="","",'Dépenses Autres frais'!E115)</f>
        <v/>
      </c>
      <c r="F115" s="332" t="str">
        <f>IF('Dépenses Autres frais'!F115="","",'Dépenses Autres frais'!F115)</f>
        <v/>
      </c>
      <c r="G115" s="332" t="str">
        <f>IF('Dépenses Autres frais'!G115="","",'Dépenses Autres frais'!G115)</f>
        <v/>
      </c>
      <c r="H115" s="333" t="str">
        <f>IF('Dépenses Autres frais'!H115="","",'Dépenses Autres frais'!H115)</f>
        <v/>
      </c>
      <c r="I115" s="295"/>
      <c r="J115" s="296" t="str">
        <f t="shared" si="3"/>
        <v/>
      </c>
      <c r="K115" s="296" t="str">
        <f t="shared" si="4"/>
        <v/>
      </c>
      <c r="L115" s="28"/>
      <c r="M115" s="139"/>
      <c r="N115" s="158"/>
      <c r="O115" s="338" t="str">
        <f>IF(AND(OR(I115="KO",L115&lt;&gt;""),OR(I115="",J115="",K115="")),Listes!$A$74,IF(AND(L115="",I115&lt;&gt;""),Listes!$A$75,IF(AND(H115&lt;L115,N115=""),Listes!$A$76,IF(AND(K115&lt;J115,N115=""),Listes!$A$77,IF(AND(L115&lt;&gt;"",L115&lt;H115,M115=""),Listes!$A$78,IF(AND(P115="",OR(I115&lt;&gt;"",J115&lt;&gt;"",K115&lt;&gt;"")),Listes!$A$79,""))))))</f>
        <v/>
      </c>
      <c r="P115" s="44"/>
      <c r="Q115" s="9">
        <f t="shared" si="5"/>
        <v>0</v>
      </c>
    </row>
    <row r="116" spans="1:17" ht="20.100000000000001" customHeight="1" x14ac:dyDescent="0.25">
      <c r="A116" s="133">
        <v>110</v>
      </c>
      <c r="B116" s="331" t="str">
        <f>IF('Dépenses Autres frais'!B116="","",'Dépenses Autres frais'!B116)</f>
        <v/>
      </c>
      <c r="C116" s="331" t="str">
        <f>IF('Dépenses Autres frais'!C116="","",'Dépenses Autres frais'!C116)</f>
        <v/>
      </c>
      <c r="D116" s="331" t="str">
        <f>IF('Dépenses Autres frais'!D116="","",'Dépenses Autres frais'!D116)</f>
        <v/>
      </c>
      <c r="E116" s="331" t="str">
        <f>IF('Dépenses Autres frais'!E116="","",'Dépenses Autres frais'!E116)</f>
        <v/>
      </c>
      <c r="F116" s="332" t="str">
        <f>IF('Dépenses Autres frais'!F116="","",'Dépenses Autres frais'!F116)</f>
        <v/>
      </c>
      <c r="G116" s="332" t="str">
        <f>IF('Dépenses Autres frais'!G116="","",'Dépenses Autres frais'!G116)</f>
        <v/>
      </c>
      <c r="H116" s="333" t="str">
        <f>IF('Dépenses Autres frais'!H116="","",'Dépenses Autres frais'!H116)</f>
        <v/>
      </c>
      <c r="I116" s="295"/>
      <c r="J116" s="296" t="str">
        <f t="shared" si="3"/>
        <v/>
      </c>
      <c r="K116" s="296" t="str">
        <f t="shared" si="4"/>
        <v/>
      </c>
      <c r="L116" s="28"/>
      <c r="M116" s="139"/>
      <c r="N116" s="158"/>
      <c r="O116" s="338" t="str">
        <f>IF(AND(OR(I116="KO",L116&lt;&gt;""),OR(I116="",J116="",K116="")),Listes!$A$74,IF(AND(L116="",I116&lt;&gt;""),Listes!$A$75,IF(AND(H116&lt;L116,N116=""),Listes!$A$76,IF(AND(K116&lt;J116,N116=""),Listes!$A$77,IF(AND(L116&lt;&gt;"",L116&lt;H116,M116=""),Listes!$A$78,IF(AND(P116="",OR(I116&lt;&gt;"",J116&lt;&gt;"",K116&lt;&gt;"")),Listes!$A$79,""))))))</f>
        <v/>
      </c>
      <c r="P116" s="44"/>
      <c r="Q116" s="9">
        <f t="shared" si="5"/>
        <v>0</v>
      </c>
    </row>
    <row r="117" spans="1:17" ht="20.100000000000001" customHeight="1" x14ac:dyDescent="0.25">
      <c r="A117" s="133">
        <v>111</v>
      </c>
      <c r="B117" s="331" t="str">
        <f>IF('Dépenses Autres frais'!B117="","",'Dépenses Autres frais'!B117)</f>
        <v/>
      </c>
      <c r="C117" s="331" t="str">
        <f>IF('Dépenses Autres frais'!C117="","",'Dépenses Autres frais'!C117)</f>
        <v/>
      </c>
      <c r="D117" s="331" t="str">
        <f>IF('Dépenses Autres frais'!D117="","",'Dépenses Autres frais'!D117)</f>
        <v/>
      </c>
      <c r="E117" s="331" t="str">
        <f>IF('Dépenses Autres frais'!E117="","",'Dépenses Autres frais'!E117)</f>
        <v/>
      </c>
      <c r="F117" s="332" t="str">
        <f>IF('Dépenses Autres frais'!F117="","",'Dépenses Autres frais'!F117)</f>
        <v/>
      </c>
      <c r="G117" s="332" t="str">
        <f>IF('Dépenses Autres frais'!G117="","",'Dépenses Autres frais'!G117)</f>
        <v/>
      </c>
      <c r="H117" s="333" t="str">
        <f>IF('Dépenses Autres frais'!H117="","",'Dépenses Autres frais'!H117)</f>
        <v/>
      </c>
      <c r="I117" s="295"/>
      <c r="J117" s="296" t="str">
        <f t="shared" si="3"/>
        <v/>
      </c>
      <c r="K117" s="296" t="str">
        <f t="shared" si="4"/>
        <v/>
      </c>
      <c r="L117" s="28"/>
      <c r="M117" s="139"/>
      <c r="N117" s="158"/>
      <c r="O117" s="338" t="str">
        <f>IF(AND(OR(I117="KO",L117&lt;&gt;""),OR(I117="",J117="",K117="")),Listes!$A$74,IF(AND(L117="",I117&lt;&gt;""),Listes!$A$75,IF(AND(H117&lt;L117,N117=""),Listes!$A$76,IF(AND(K117&lt;J117,N117=""),Listes!$A$77,IF(AND(L117&lt;&gt;"",L117&lt;H117,M117=""),Listes!$A$78,IF(AND(P117="",OR(I117&lt;&gt;"",J117&lt;&gt;"",K117&lt;&gt;"")),Listes!$A$79,""))))))</f>
        <v/>
      </c>
      <c r="P117" s="44"/>
      <c r="Q117" s="9">
        <f t="shared" si="5"/>
        <v>0</v>
      </c>
    </row>
    <row r="118" spans="1:17" ht="20.100000000000001" customHeight="1" x14ac:dyDescent="0.25">
      <c r="A118" s="133">
        <v>112</v>
      </c>
      <c r="B118" s="331" t="str">
        <f>IF('Dépenses Autres frais'!B118="","",'Dépenses Autres frais'!B118)</f>
        <v/>
      </c>
      <c r="C118" s="331" t="str">
        <f>IF('Dépenses Autres frais'!C118="","",'Dépenses Autres frais'!C118)</f>
        <v/>
      </c>
      <c r="D118" s="331" t="str">
        <f>IF('Dépenses Autres frais'!D118="","",'Dépenses Autres frais'!D118)</f>
        <v/>
      </c>
      <c r="E118" s="331" t="str">
        <f>IF('Dépenses Autres frais'!E118="","",'Dépenses Autres frais'!E118)</f>
        <v/>
      </c>
      <c r="F118" s="332" t="str">
        <f>IF('Dépenses Autres frais'!F118="","",'Dépenses Autres frais'!F118)</f>
        <v/>
      </c>
      <c r="G118" s="332" t="str">
        <f>IF('Dépenses Autres frais'!G118="","",'Dépenses Autres frais'!G118)</f>
        <v/>
      </c>
      <c r="H118" s="333" t="str">
        <f>IF('Dépenses Autres frais'!H118="","",'Dépenses Autres frais'!H118)</f>
        <v/>
      </c>
      <c r="I118" s="295"/>
      <c r="J118" s="296" t="str">
        <f t="shared" si="3"/>
        <v/>
      </c>
      <c r="K118" s="296" t="str">
        <f t="shared" si="4"/>
        <v/>
      </c>
      <c r="L118" s="28"/>
      <c r="M118" s="139"/>
      <c r="N118" s="158"/>
      <c r="O118" s="338" t="str">
        <f>IF(AND(OR(I118="KO",L118&lt;&gt;""),OR(I118="",J118="",K118="")),Listes!$A$74,IF(AND(L118="",I118&lt;&gt;""),Listes!$A$75,IF(AND(H118&lt;L118,N118=""),Listes!$A$76,IF(AND(K118&lt;J118,N118=""),Listes!$A$77,IF(AND(L118&lt;&gt;"",L118&lt;H118,M118=""),Listes!$A$78,IF(AND(P118="",OR(I118&lt;&gt;"",J118&lt;&gt;"",K118&lt;&gt;"")),Listes!$A$79,""))))))</f>
        <v/>
      </c>
      <c r="P118" s="44"/>
      <c r="Q118" s="9">
        <f t="shared" si="5"/>
        <v>0</v>
      </c>
    </row>
    <row r="119" spans="1:17" ht="20.100000000000001" customHeight="1" x14ac:dyDescent="0.25">
      <c r="A119" s="133">
        <v>113</v>
      </c>
      <c r="B119" s="331" t="str">
        <f>IF('Dépenses Autres frais'!B119="","",'Dépenses Autres frais'!B119)</f>
        <v/>
      </c>
      <c r="C119" s="331" t="str">
        <f>IF('Dépenses Autres frais'!C119="","",'Dépenses Autres frais'!C119)</f>
        <v/>
      </c>
      <c r="D119" s="331" t="str">
        <f>IF('Dépenses Autres frais'!D119="","",'Dépenses Autres frais'!D119)</f>
        <v/>
      </c>
      <c r="E119" s="331" t="str">
        <f>IF('Dépenses Autres frais'!E119="","",'Dépenses Autres frais'!E119)</f>
        <v/>
      </c>
      <c r="F119" s="332" t="str">
        <f>IF('Dépenses Autres frais'!F119="","",'Dépenses Autres frais'!F119)</f>
        <v/>
      </c>
      <c r="G119" s="332" t="str">
        <f>IF('Dépenses Autres frais'!G119="","",'Dépenses Autres frais'!G119)</f>
        <v/>
      </c>
      <c r="H119" s="333" t="str">
        <f>IF('Dépenses Autres frais'!H119="","",'Dépenses Autres frais'!H119)</f>
        <v/>
      </c>
      <c r="I119" s="295"/>
      <c r="J119" s="296" t="str">
        <f t="shared" si="3"/>
        <v/>
      </c>
      <c r="K119" s="296" t="str">
        <f t="shared" si="4"/>
        <v/>
      </c>
      <c r="L119" s="28"/>
      <c r="M119" s="139"/>
      <c r="N119" s="158"/>
      <c r="O119" s="338" t="str">
        <f>IF(AND(OR(I119="KO",L119&lt;&gt;""),OR(I119="",J119="",K119="")),Listes!$A$74,IF(AND(L119="",I119&lt;&gt;""),Listes!$A$75,IF(AND(H119&lt;L119,N119=""),Listes!$A$76,IF(AND(K119&lt;J119,N119=""),Listes!$A$77,IF(AND(L119&lt;&gt;"",L119&lt;H119,M119=""),Listes!$A$78,IF(AND(P119="",OR(I119&lt;&gt;"",J119&lt;&gt;"",K119&lt;&gt;"")),Listes!$A$79,""))))))</f>
        <v/>
      </c>
      <c r="P119" s="44"/>
      <c r="Q119" s="9">
        <f t="shared" si="5"/>
        <v>0</v>
      </c>
    </row>
    <row r="120" spans="1:17" ht="20.100000000000001" customHeight="1" x14ac:dyDescent="0.25">
      <c r="A120" s="133">
        <v>114</v>
      </c>
      <c r="B120" s="331" t="str">
        <f>IF('Dépenses Autres frais'!B120="","",'Dépenses Autres frais'!B120)</f>
        <v/>
      </c>
      <c r="C120" s="331" t="str">
        <f>IF('Dépenses Autres frais'!C120="","",'Dépenses Autres frais'!C120)</f>
        <v/>
      </c>
      <c r="D120" s="331" t="str">
        <f>IF('Dépenses Autres frais'!D120="","",'Dépenses Autres frais'!D120)</f>
        <v/>
      </c>
      <c r="E120" s="331" t="str">
        <f>IF('Dépenses Autres frais'!E120="","",'Dépenses Autres frais'!E120)</f>
        <v/>
      </c>
      <c r="F120" s="332" t="str">
        <f>IF('Dépenses Autres frais'!F120="","",'Dépenses Autres frais'!F120)</f>
        <v/>
      </c>
      <c r="G120" s="332" t="str">
        <f>IF('Dépenses Autres frais'!G120="","",'Dépenses Autres frais'!G120)</f>
        <v/>
      </c>
      <c r="H120" s="333" t="str">
        <f>IF('Dépenses Autres frais'!H120="","",'Dépenses Autres frais'!H120)</f>
        <v/>
      </c>
      <c r="I120" s="295"/>
      <c r="J120" s="296" t="str">
        <f t="shared" si="3"/>
        <v/>
      </c>
      <c r="K120" s="296" t="str">
        <f t="shared" si="4"/>
        <v/>
      </c>
      <c r="L120" s="28"/>
      <c r="M120" s="139"/>
      <c r="N120" s="158"/>
      <c r="O120" s="338" t="str">
        <f>IF(AND(OR(I120="KO",L120&lt;&gt;""),OR(I120="",J120="",K120="")),Listes!$A$74,IF(AND(L120="",I120&lt;&gt;""),Listes!$A$75,IF(AND(H120&lt;L120,N120=""),Listes!$A$76,IF(AND(K120&lt;J120,N120=""),Listes!$A$77,IF(AND(L120&lt;&gt;"",L120&lt;H120,M120=""),Listes!$A$78,IF(AND(P120="",OR(I120&lt;&gt;"",J120&lt;&gt;"",K120&lt;&gt;"")),Listes!$A$79,""))))))</f>
        <v/>
      </c>
      <c r="P120" s="44"/>
      <c r="Q120" s="9">
        <f t="shared" si="5"/>
        <v>0</v>
      </c>
    </row>
    <row r="121" spans="1:17" ht="20.100000000000001" customHeight="1" x14ac:dyDescent="0.25">
      <c r="A121" s="133">
        <v>115</v>
      </c>
      <c r="B121" s="331" t="str">
        <f>IF('Dépenses Autres frais'!B121="","",'Dépenses Autres frais'!B121)</f>
        <v/>
      </c>
      <c r="C121" s="331" t="str">
        <f>IF('Dépenses Autres frais'!C121="","",'Dépenses Autres frais'!C121)</f>
        <v/>
      </c>
      <c r="D121" s="331" t="str">
        <f>IF('Dépenses Autres frais'!D121="","",'Dépenses Autres frais'!D121)</f>
        <v/>
      </c>
      <c r="E121" s="331" t="str">
        <f>IF('Dépenses Autres frais'!E121="","",'Dépenses Autres frais'!E121)</f>
        <v/>
      </c>
      <c r="F121" s="332" t="str">
        <f>IF('Dépenses Autres frais'!F121="","",'Dépenses Autres frais'!F121)</f>
        <v/>
      </c>
      <c r="G121" s="332" t="str">
        <f>IF('Dépenses Autres frais'!G121="","",'Dépenses Autres frais'!G121)</f>
        <v/>
      </c>
      <c r="H121" s="333" t="str">
        <f>IF('Dépenses Autres frais'!H121="","",'Dépenses Autres frais'!H121)</f>
        <v/>
      </c>
      <c r="I121" s="295"/>
      <c r="J121" s="296" t="str">
        <f t="shared" si="3"/>
        <v/>
      </c>
      <c r="K121" s="296" t="str">
        <f t="shared" si="4"/>
        <v/>
      </c>
      <c r="L121" s="28"/>
      <c r="M121" s="139"/>
      <c r="N121" s="158"/>
      <c r="O121" s="338" t="str">
        <f>IF(AND(OR(I121="KO",L121&lt;&gt;""),OR(I121="",J121="",K121="")),Listes!$A$74,IF(AND(L121="",I121&lt;&gt;""),Listes!$A$75,IF(AND(H121&lt;L121,N121=""),Listes!$A$76,IF(AND(K121&lt;J121,N121=""),Listes!$A$77,IF(AND(L121&lt;&gt;"",L121&lt;H121,M121=""),Listes!$A$78,IF(AND(P121="",OR(I121&lt;&gt;"",J121&lt;&gt;"",K121&lt;&gt;"")),Listes!$A$79,""))))))</f>
        <v/>
      </c>
      <c r="P121" s="44"/>
      <c r="Q121" s="9">
        <f t="shared" si="5"/>
        <v>0</v>
      </c>
    </row>
    <row r="122" spans="1:17" ht="20.100000000000001" customHeight="1" x14ac:dyDescent="0.25">
      <c r="A122" s="133">
        <v>116</v>
      </c>
      <c r="B122" s="331" t="str">
        <f>IF('Dépenses Autres frais'!B122="","",'Dépenses Autres frais'!B122)</f>
        <v/>
      </c>
      <c r="C122" s="331" t="str">
        <f>IF('Dépenses Autres frais'!C122="","",'Dépenses Autres frais'!C122)</f>
        <v/>
      </c>
      <c r="D122" s="331" t="str">
        <f>IF('Dépenses Autres frais'!D122="","",'Dépenses Autres frais'!D122)</f>
        <v/>
      </c>
      <c r="E122" s="331" t="str">
        <f>IF('Dépenses Autres frais'!E122="","",'Dépenses Autres frais'!E122)</f>
        <v/>
      </c>
      <c r="F122" s="332" t="str">
        <f>IF('Dépenses Autres frais'!F122="","",'Dépenses Autres frais'!F122)</f>
        <v/>
      </c>
      <c r="G122" s="332" t="str">
        <f>IF('Dépenses Autres frais'!G122="","",'Dépenses Autres frais'!G122)</f>
        <v/>
      </c>
      <c r="H122" s="333" t="str">
        <f>IF('Dépenses Autres frais'!H122="","",'Dépenses Autres frais'!H122)</f>
        <v/>
      </c>
      <c r="I122" s="295"/>
      <c r="J122" s="296" t="str">
        <f t="shared" si="3"/>
        <v/>
      </c>
      <c r="K122" s="296" t="str">
        <f t="shared" si="4"/>
        <v/>
      </c>
      <c r="L122" s="28"/>
      <c r="M122" s="139"/>
      <c r="N122" s="158"/>
      <c r="O122" s="338" t="str">
        <f>IF(AND(OR(I122="KO",L122&lt;&gt;""),OR(I122="",J122="",K122="")),Listes!$A$74,IF(AND(L122="",I122&lt;&gt;""),Listes!$A$75,IF(AND(H122&lt;L122,N122=""),Listes!$A$76,IF(AND(K122&lt;J122,N122=""),Listes!$A$77,IF(AND(L122&lt;&gt;"",L122&lt;H122,M122=""),Listes!$A$78,IF(AND(P122="",OR(I122&lt;&gt;"",J122&lt;&gt;"",K122&lt;&gt;"")),Listes!$A$79,""))))))</f>
        <v/>
      </c>
      <c r="P122" s="44"/>
      <c r="Q122" s="9">
        <f t="shared" si="5"/>
        <v>0</v>
      </c>
    </row>
    <row r="123" spans="1:17" ht="20.100000000000001" customHeight="1" x14ac:dyDescent="0.25">
      <c r="A123" s="133">
        <v>117</v>
      </c>
      <c r="B123" s="331" t="str">
        <f>IF('Dépenses Autres frais'!B123="","",'Dépenses Autres frais'!B123)</f>
        <v/>
      </c>
      <c r="C123" s="331" t="str">
        <f>IF('Dépenses Autres frais'!C123="","",'Dépenses Autres frais'!C123)</f>
        <v/>
      </c>
      <c r="D123" s="331" t="str">
        <f>IF('Dépenses Autres frais'!D123="","",'Dépenses Autres frais'!D123)</f>
        <v/>
      </c>
      <c r="E123" s="331" t="str">
        <f>IF('Dépenses Autres frais'!E123="","",'Dépenses Autres frais'!E123)</f>
        <v/>
      </c>
      <c r="F123" s="332" t="str">
        <f>IF('Dépenses Autres frais'!F123="","",'Dépenses Autres frais'!F123)</f>
        <v/>
      </c>
      <c r="G123" s="332" t="str">
        <f>IF('Dépenses Autres frais'!G123="","",'Dépenses Autres frais'!G123)</f>
        <v/>
      </c>
      <c r="H123" s="333" t="str">
        <f>IF('Dépenses Autres frais'!H123="","",'Dépenses Autres frais'!H123)</f>
        <v/>
      </c>
      <c r="I123" s="295"/>
      <c r="J123" s="296" t="str">
        <f t="shared" si="3"/>
        <v/>
      </c>
      <c r="K123" s="296" t="str">
        <f t="shared" si="4"/>
        <v/>
      </c>
      <c r="L123" s="28"/>
      <c r="M123" s="139"/>
      <c r="N123" s="158"/>
      <c r="O123" s="338" t="str">
        <f>IF(AND(OR(I123="KO",L123&lt;&gt;""),OR(I123="",J123="",K123="")),Listes!$A$74,IF(AND(L123="",I123&lt;&gt;""),Listes!$A$75,IF(AND(H123&lt;L123,N123=""),Listes!$A$76,IF(AND(K123&lt;J123,N123=""),Listes!$A$77,IF(AND(L123&lt;&gt;"",L123&lt;H123,M123=""),Listes!$A$78,IF(AND(P123="",OR(I123&lt;&gt;"",J123&lt;&gt;"",K123&lt;&gt;"")),Listes!$A$79,""))))))</f>
        <v/>
      </c>
      <c r="P123" s="44"/>
      <c r="Q123" s="9">
        <f t="shared" si="5"/>
        <v>0</v>
      </c>
    </row>
    <row r="124" spans="1:17" ht="20.100000000000001" customHeight="1" x14ac:dyDescent="0.25">
      <c r="A124" s="133">
        <v>118</v>
      </c>
      <c r="B124" s="331" t="str">
        <f>IF('Dépenses Autres frais'!B124="","",'Dépenses Autres frais'!B124)</f>
        <v/>
      </c>
      <c r="C124" s="331" t="str">
        <f>IF('Dépenses Autres frais'!C124="","",'Dépenses Autres frais'!C124)</f>
        <v/>
      </c>
      <c r="D124" s="331" t="str">
        <f>IF('Dépenses Autres frais'!D124="","",'Dépenses Autres frais'!D124)</f>
        <v/>
      </c>
      <c r="E124" s="331" t="str">
        <f>IF('Dépenses Autres frais'!E124="","",'Dépenses Autres frais'!E124)</f>
        <v/>
      </c>
      <c r="F124" s="332" t="str">
        <f>IF('Dépenses Autres frais'!F124="","",'Dépenses Autres frais'!F124)</f>
        <v/>
      </c>
      <c r="G124" s="332" t="str">
        <f>IF('Dépenses Autres frais'!G124="","",'Dépenses Autres frais'!G124)</f>
        <v/>
      </c>
      <c r="H124" s="333" t="str">
        <f>IF('Dépenses Autres frais'!H124="","",'Dépenses Autres frais'!H124)</f>
        <v/>
      </c>
      <c r="I124" s="295"/>
      <c r="J124" s="296" t="str">
        <f t="shared" si="3"/>
        <v/>
      </c>
      <c r="K124" s="296" t="str">
        <f t="shared" si="4"/>
        <v/>
      </c>
      <c r="L124" s="28"/>
      <c r="M124" s="139"/>
      <c r="N124" s="158"/>
      <c r="O124" s="338" t="str">
        <f>IF(AND(OR(I124="KO",L124&lt;&gt;""),OR(I124="",J124="",K124="")),Listes!$A$74,IF(AND(L124="",I124&lt;&gt;""),Listes!$A$75,IF(AND(H124&lt;L124,N124=""),Listes!$A$76,IF(AND(K124&lt;J124,N124=""),Listes!$A$77,IF(AND(L124&lt;&gt;"",L124&lt;H124,M124=""),Listes!$A$78,IF(AND(P124="",OR(I124&lt;&gt;"",J124&lt;&gt;"",K124&lt;&gt;"")),Listes!$A$79,""))))))</f>
        <v/>
      </c>
      <c r="P124" s="44"/>
      <c r="Q124" s="9">
        <f t="shared" si="5"/>
        <v>0</v>
      </c>
    </row>
    <row r="125" spans="1:17" ht="20.100000000000001" customHeight="1" x14ac:dyDescent="0.25">
      <c r="A125" s="133">
        <v>119</v>
      </c>
      <c r="B125" s="331" t="str">
        <f>IF('Dépenses Autres frais'!B125="","",'Dépenses Autres frais'!B125)</f>
        <v/>
      </c>
      <c r="C125" s="331" t="str">
        <f>IF('Dépenses Autres frais'!C125="","",'Dépenses Autres frais'!C125)</f>
        <v/>
      </c>
      <c r="D125" s="331" t="str">
        <f>IF('Dépenses Autres frais'!D125="","",'Dépenses Autres frais'!D125)</f>
        <v/>
      </c>
      <c r="E125" s="331" t="str">
        <f>IF('Dépenses Autres frais'!E125="","",'Dépenses Autres frais'!E125)</f>
        <v/>
      </c>
      <c r="F125" s="332" t="str">
        <f>IF('Dépenses Autres frais'!F125="","",'Dépenses Autres frais'!F125)</f>
        <v/>
      </c>
      <c r="G125" s="332" t="str">
        <f>IF('Dépenses Autres frais'!G125="","",'Dépenses Autres frais'!G125)</f>
        <v/>
      </c>
      <c r="H125" s="333" t="str">
        <f>IF('Dépenses Autres frais'!H125="","",'Dépenses Autres frais'!H125)</f>
        <v/>
      </c>
      <c r="I125" s="295"/>
      <c r="J125" s="296" t="str">
        <f t="shared" si="3"/>
        <v/>
      </c>
      <c r="K125" s="296" t="str">
        <f t="shared" si="4"/>
        <v/>
      </c>
      <c r="L125" s="28"/>
      <c r="M125" s="139"/>
      <c r="N125" s="158"/>
      <c r="O125" s="338" t="str">
        <f>IF(AND(OR(I125="KO",L125&lt;&gt;""),OR(I125="",J125="",K125="")),Listes!$A$74,IF(AND(L125="",I125&lt;&gt;""),Listes!$A$75,IF(AND(H125&lt;L125,N125=""),Listes!$A$76,IF(AND(K125&lt;J125,N125=""),Listes!$A$77,IF(AND(L125&lt;&gt;"",L125&lt;H125,M125=""),Listes!$A$78,IF(AND(P125="",OR(I125&lt;&gt;"",J125&lt;&gt;"",K125&lt;&gt;"")),Listes!$A$79,""))))))</f>
        <v/>
      </c>
      <c r="P125" s="44"/>
      <c r="Q125" s="9">
        <f t="shared" si="5"/>
        <v>0</v>
      </c>
    </row>
    <row r="126" spans="1:17" ht="20.100000000000001" customHeight="1" x14ac:dyDescent="0.25">
      <c r="A126" s="133">
        <v>120</v>
      </c>
      <c r="B126" s="331" t="str">
        <f>IF('Dépenses Autres frais'!B126="","",'Dépenses Autres frais'!B126)</f>
        <v/>
      </c>
      <c r="C126" s="331" t="str">
        <f>IF('Dépenses Autres frais'!C126="","",'Dépenses Autres frais'!C126)</f>
        <v/>
      </c>
      <c r="D126" s="331" t="str">
        <f>IF('Dépenses Autres frais'!D126="","",'Dépenses Autres frais'!D126)</f>
        <v/>
      </c>
      <c r="E126" s="331" t="str">
        <f>IF('Dépenses Autres frais'!E126="","",'Dépenses Autres frais'!E126)</f>
        <v/>
      </c>
      <c r="F126" s="332" t="str">
        <f>IF('Dépenses Autres frais'!F126="","",'Dépenses Autres frais'!F126)</f>
        <v/>
      </c>
      <c r="G126" s="332" t="str">
        <f>IF('Dépenses Autres frais'!G126="","",'Dépenses Autres frais'!G126)</f>
        <v/>
      </c>
      <c r="H126" s="333" t="str">
        <f>IF('Dépenses Autres frais'!H126="","",'Dépenses Autres frais'!H126)</f>
        <v/>
      </c>
      <c r="I126" s="295"/>
      <c r="J126" s="296" t="str">
        <f t="shared" si="3"/>
        <v/>
      </c>
      <c r="K126" s="296" t="str">
        <f t="shared" si="4"/>
        <v/>
      </c>
      <c r="L126" s="28"/>
      <c r="M126" s="139"/>
      <c r="N126" s="158"/>
      <c r="O126" s="338" t="str">
        <f>IF(AND(OR(I126="KO",L126&lt;&gt;""),OR(I126="",J126="",K126="")),Listes!$A$74,IF(AND(L126="",I126&lt;&gt;""),Listes!$A$75,IF(AND(H126&lt;L126,N126=""),Listes!$A$76,IF(AND(K126&lt;J126,N126=""),Listes!$A$77,IF(AND(L126&lt;&gt;"",L126&lt;H126,M126=""),Listes!$A$78,IF(AND(P126="",OR(I126&lt;&gt;"",J126&lt;&gt;"",K126&lt;&gt;"")),Listes!$A$79,""))))))</f>
        <v/>
      </c>
      <c r="P126" s="44"/>
      <c r="Q126" s="9">
        <f t="shared" si="5"/>
        <v>0</v>
      </c>
    </row>
    <row r="127" spans="1:17" ht="20.100000000000001" customHeight="1" x14ac:dyDescent="0.25">
      <c r="A127" s="133">
        <v>121</v>
      </c>
      <c r="B127" s="331" t="str">
        <f>IF('Dépenses Autres frais'!B127="","",'Dépenses Autres frais'!B127)</f>
        <v/>
      </c>
      <c r="C127" s="331" t="str">
        <f>IF('Dépenses Autres frais'!C127="","",'Dépenses Autres frais'!C127)</f>
        <v/>
      </c>
      <c r="D127" s="331" t="str">
        <f>IF('Dépenses Autres frais'!D127="","",'Dépenses Autres frais'!D127)</f>
        <v/>
      </c>
      <c r="E127" s="331" t="str">
        <f>IF('Dépenses Autres frais'!E127="","",'Dépenses Autres frais'!E127)</f>
        <v/>
      </c>
      <c r="F127" s="332" t="str">
        <f>IF('Dépenses Autres frais'!F127="","",'Dépenses Autres frais'!F127)</f>
        <v/>
      </c>
      <c r="G127" s="332" t="str">
        <f>IF('Dépenses Autres frais'!G127="","",'Dépenses Autres frais'!G127)</f>
        <v/>
      </c>
      <c r="H127" s="333" t="str">
        <f>IF('Dépenses Autres frais'!H127="","",'Dépenses Autres frais'!H127)</f>
        <v/>
      </c>
      <c r="I127" s="295"/>
      <c r="J127" s="296" t="str">
        <f t="shared" si="3"/>
        <v/>
      </c>
      <c r="K127" s="296" t="str">
        <f t="shared" si="4"/>
        <v/>
      </c>
      <c r="L127" s="28"/>
      <c r="M127" s="139"/>
      <c r="N127" s="158"/>
      <c r="O127" s="338" t="str">
        <f>IF(AND(OR(I127="KO",L127&lt;&gt;""),OR(I127="",J127="",K127="")),Listes!$A$74,IF(AND(L127="",I127&lt;&gt;""),Listes!$A$75,IF(AND(H127&lt;L127,N127=""),Listes!$A$76,IF(AND(K127&lt;J127,N127=""),Listes!$A$77,IF(AND(L127&lt;&gt;"",L127&lt;H127,M127=""),Listes!$A$78,IF(AND(P127="",OR(I127&lt;&gt;"",J127&lt;&gt;"",K127&lt;&gt;"")),Listes!$A$79,""))))))</f>
        <v/>
      </c>
      <c r="P127" s="44"/>
      <c r="Q127" s="9">
        <f t="shared" si="5"/>
        <v>0</v>
      </c>
    </row>
    <row r="128" spans="1:17" ht="20.100000000000001" customHeight="1" x14ac:dyDescent="0.25">
      <c r="A128" s="133">
        <v>122</v>
      </c>
      <c r="B128" s="331" t="str">
        <f>IF('Dépenses Autres frais'!B128="","",'Dépenses Autres frais'!B128)</f>
        <v/>
      </c>
      <c r="C128" s="331" t="str">
        <f>IF('Dépenses Autres frais'!C128="","",'Dépenses Autres frais'!C128)</f>
        <v/>
      </c>
      <c r="D128" s="331" t="str">
        <f>IF('Dépenses Autres frais'!D128="","",'Dépenses Autres frais'!D128)</f>
        <v/>
      </c>
      <c r="E128" s="331" t="str">
        <f>IF('Dépenses Autres frais'!E128="","",'Dépenses Autres frais'!E128)</f>
        <v/>
      </c>
      <c r="F128" s="332" t="str">
        <f>IF('Dépenses Autres frais'!F128="","",'Dépenses Autres frais'!F128)</f>
        <v/>
      </c>
      <c r="G128" s="332" t="str">
        <f>IF('Dépenses Autres frais'!G128="","",'Dépenses Autres frais'!G128)</f>
        <v/>
      </c>
      <c r="H128" s="333" t="str">
        <f>IF('Dépenses Autres frais'!H128="","",'Dépenses Autres frais'!H128)</f>
        <v/>
      </c>
      <c r="I128" s="295"/>
      <c r="J128" s="296" t="str">
        <f t="shared" si="3"/>
        <v/>
      </c>
      <c r="K128" s="296" t="str">
        <f t="shared" si="4"/>
        <v/>
      </c>
      <c r="L128" s="28"/>
      <c r="M128" s="139"/>
      <c r="N128" s="158"/>
      <c r="O128" s="338" t="str">
        <f>IF(AND(OR(I128="KO",L128&lt;&gt;""),OR(I128="",J128="",K128="")),Listes!$A$74,IF(AND(L128="",I128&lt;&gt;""),Listes!$A$75,IF(AND(H128&lt;L128,N128=""),Listes!$A$76,IF(AND(K128&lt;J128,N128=""),Listes!$A$77,IF(AND(L128&lt;&gt;"",L128&lt;H128,M128=""),Listes!$A$78,IF(AND(P128="",OR(I128&lt;&gt;"",J128&lt;&gt;"",K128&lt;&gt;"")),Listes!$A$79,""))))))</f>
        <v/>
      </c>
      <c r="P128" s="44"/>
      <c r="Q128" s="9">
        <f t="shared" si="5"/>
        <v>0</v>
      </c>
    </row>
    <row r="129" spans="1:17" ht="20.100000000000001" customHeight="1" x14ac:dyDescent="0.25">
      <c r="A129" s="133">
        <v>123</v>
      </c>
      <c r="B129" s="331" t="str">
        <f>IF('Dépenses Autres frais'!B129="","",'Dépenses Autres frais'!B129)</f>
        <v/>
      </c>
      <c r="C129" s="331" t="str">
        <f>IF('Dépenses Autres frais'!C129="","",'Dépenses Autres frais'!C129)</f>
        <v/>
      </c>
      <c r="D129" s="331" t="str">
        <f>IF('Dépenses Autres frais'!D129="","",'Dépenses Autres frais'!D129)</f>
        <v/>
      </c>
      <c r="E129" s="331" t="str">
        <f>IF('Dépenses Autres frais'!E129="","",'Dépenses Autres frais'!E129)</f>
        <v/>
      </c>
      <c r="F129" s="332" t="str">
        <f>IF('Dépenses Autres frais'!F129="","",'Dépenses Autres frais'!F129)</f>
        <v/>
      </c>
      <c r="G129" s="332" t="str">
        <f>IF('Dépenses Autres frais'!G129="","",'Dépenses Autres frais'!G129)</f>
        <v/>
      </c>
      <c r="H129" s="333" t="str">
        <f>IF('Dépenses Autres frais'!H129="","",'Dépenses Autres frais'!H129)</f>
        <v/>
      </c>
      <c r="I129" s="295"/>
      <c r="J129" s="296" t="str">
        <f t="shared" si="3"/>
        <v/>
      </c>
      <c r="K129" s="296" t="str">
        <f t="shared" si="4"/>
        <v/>
      </c>
      <c r="L129" s="28"/>
      <c r="M129" s="139"/>
      <c r="N129" s="158"/>
      <c r="O129" s="338" t="str">
        <f>IF(AND(OR(I129="KO",L129&lt;&gt;""),OR(I129="",J129="",K129="")),Listes!$A$74,IF(AND(L129="",I129&lt;&gt;""),Listes!$A$75,IF(AND(H129&lt;L129,N129=""),Listes!$A$76,IF(AND(K129&lt;J129,N129=""),Listes!$A$77,IF(AND(L129&lt;&gt;"",L129&lt;H129,M129=""),Listes!$A$78,IF(AND(P129="",OR(I129&lt;&gt;"",J129&lt;&gt;"",K129&lt;&gt;"")),Listes!$A$79,""))))))</f>
        <v/>
      </c>
      <c r="P129" s="44"/>
      <c r="Q129" s="9">
        <f t="shared" si="5"/>
        <v>0</v>
      </c>
    </row>
    <row r="130" spans="1:17" ht="20.100000000000001" customHeight="1" x14ac:dyDescent="0.25">
      <c r="A130" s="133">
        <v>124</v>
      </c>
      <c r="B130" s="331" t="str">
        <f>IF('Dépenses Autres frais'!B130="","",'Dépenses Autres frais'!B130)</f>
        <v/>
      </c>
      <c r="C130" s="331" t="str">
        <f>IF('Dépenses Autres frais'!C130="","",'Dépenses Autres frais'!C130)</f>
        <v/>
      </c>
      <c r="D130" s="331" t="str">
        <f>IF('Dépenses Autres frais'!D130="","",'Dépenses Autres frais'!D130)</f>
        <v/>
      </c>
      <c r="E130" s="331" t="str">
        <f>IF('Dépenses Autres frais'!E130="","",'Dépenses Autres frais'!E130)</f>
        <v/>
      </c>
      <c r="F130" s="332" t="str">
        <f>IF('Dépenses Autres frais'!F130="","",'Dépenses Autres frais'!F130)</f>
        <v/>
      </c>
      <c r="G130" s="332" t="str">
        <f>IF('Dépenses Autres frais'!G130="","",'Dépenses Autres frais'!G130)</f>
        <v/>
      </c>
      <c r="H130" s="333" t="str">
        <f>IF('Dépenses Autres frais'!H130="","",'Dépenses Autres frais'!H130)</f>
        <v/>
      </c>
      <c r="I130" s="295"/>
      <c r="J130" s="296" t="str">
        <f t="shared" si="3"/>
        <v/>
      </c>
      <c r="K130" s="296" t="str">
        <f t="shared" si="4"/>
        <v/>
      </c>
      <c r="L130" s="28"/>
      <c r="M130" s="139"/>
      <c r="N130" s="158"/>
      <c r="O130" s="338" t="str">
        <f>IF(AND(OR(I130="KO",L130&lt;&gt;""),OR(I130="",J130="",K130="")),Listes!$A$74,IF(AND(L130="",I130&lt;&gt;""),Listes!$A$75,IF(AND(H130&lt;L130,N130=""),Listes!$A$76,IF(AND(K130&lt;J130,N130=""),Listes!$A$77,IF(AND(L130&lt;&gt;"",L130&lt;H130,M130=""),Listes!$A$78,IF(AND(P130="",OR(I130&lt;&gt;"",J130&lt;&gt;"",K130&lt;&gt;"")),Listes!$A$79,""))))))</f>
        <v/>
      </c>
      <c r="P130" s="44"/>
      <c r="Q130" s="9">
        <f t="shared" si="5"/>
        <v>0</v>
      </c>
    </row>
    <row r="131" spans="1:17" ht="20.100000000000001" customHeight="1" x14ac:dyDescent="0.25">
      <c r="A131" s="133">
        <v>125</v>
      </c>
      <c r="B131" s="331" t="str">
        <f>IF('Dépenses Autres frais'!B131="","",'Dépenses Autres frais'!B131)</f>
        <v/>
      </c>
      <c r="C131" s="331" t="str">
        <f>IF('Dépenses Autres frais'!C131="","",'Dépenses Autres frais'!C131)</f>
        <v/>
      </c>
      <c r="D131" s="331" t="str">
        <f>IF('Dépenses Autres frais'!D131="","",'Dépenses Autres frais'!D131)</f>
        <v/>
      </c>
      <c r="E131" s="331" t="str">
        <f>IF('Dépenses Autres frais'!E131="","",'Dépenses Autres frais'!E131)</f>
        <v/>
      </c>
      <c r="F131" s="332" t="str">
        <f>IF('Dépenses Autres frais'!F131="","",'Dépenses Autres frais'!F131)</f>
        <v/>
      </c>
      <c r="G131" s="332" t="str">
        <f>IF('Dépenses Autres frais'!G131="","",'Dépenses Autres frais'!G131)</f>
        <v/>
      </c>
      <c r="H131" s="333" t="str">
        <f>IF('Dépenses Autres frais'!H131="","",'Dépenses Autres frais'!H131)</f>
        <v/>
      </c>
      <c r="I131" s="295"/>
      <c r="J131" s="296" t="str">
        <f t="shared" si="3"/>
        <v/>
      </c>
      <c r="K131" s="296" t="str">
        <f t="shared" si="4"/>
        <v/>
      </c>
      <c r="L131" s="28"/>
      <c r="M131" s="139"/>
      <c r="N131" s="158"/>
      <c r="O131" s="338" t="str">
        <f>IF(AND(OR(I131="KO",L131&lt;&gt;""),OR(I131="",J131="",K131="")),Listes!$A$74,IF(AND(L131="",I131&lt;&gt;""),Listes!$A$75,IF(AND(H131&lt;L131,N131=""),Listes!$A$76,IF(AND(K131&lt;J131,N131=""),Listes!$A$77,IF(AND(L131&lt;&gt;"",L131&lt;H131,M131=""),Listes!$A$78,IF(AND(P131="",OR(I131&lt;&gt;"",J131&lt;&gt;"",K131&lt;&gt;"")),Listes!$A$79,""))))))</f>
        <v/>
      </c>
      <c r="P131" s="44"/>
      <c r="Q131" s="9">
        <f t="shared" si="5"/>
        <v>0</v>
      </c>
    </row>
    <row r="132" spans="1:17" ht="20.100000000000001" customHeight="1" x14ac:dyDescent="0.25">
      <c r="A132" s="133">
        <v>126</v>
      </c>
      <c r="B132" s="331" t="str">
        <f>IF('Dépenses Autres frais'!B132="","",'Dépenses Autres frais'!B132)</f>
        <v/>
      </c>
      <c r="C132" s="331" t="str">
        <f>IF('Dépenses Autres frais'!C132="","",'Dépenses Autres frais'!C132)</f>
        <v/>
      </c>
      <c r="D132" s="331" t="str">
        <f>IF('Dépenses Autres frais'!D132="","",'Dépenses Autres frais'!D132)</f>
        <v/>
      </c>
      <c r="E132" s="331" t="str">
        <f>IF('Dépenses Autres frais'!E132="","",'Dépenses Autres frais'!E132)</f>
        <v/>
      </c>
      <c r="F132" s="332" t="str">
        <f>IF('Dépenses Autres frais'!F132="","",'Dépenses Autres frais'!F132)</f>
        <v/>
      </c>
      <c r="G132" s="332" t="str">
        <f>IF('Dépenses Autres frais'!G132="","",'Dépenses Autres frais'!G132)</f>
        <v/>
      </c>
      <c r="H132" s="333" t="str">
        <f>IF('Dépenses Autres frais'!H132="","",'Dépenses Autres frais'!H132)</f>
        <v/>
      </c>
      <c r="I132" s="295"/>
      <c r="J132" s="296" t="str">
        <f t="shared" si="3"/>
        <v/>
      </c>
      <c r="K132" s="296" t="str">
        <f t="shared" si="4"/>
        <v/>
      </c>
      <c r="L132" s="28"/>
      <c r="M132" s="139"/>
      <c r="N132" s="158"/>
      <c r="O132" s="338" t="str">
        <f>IF(AND(OR(I132="KO",L132&lt;&gt;""),OR(I132="",J132="",K132="")),Listes!$A$74,IF(AND(L132="",I132&lt;&gt;""),Listes!$A$75,IF(AND(H132&lt;L132,N132=""),Listes!$A$76,IF(AND(K132&lt;J132,N132=""),Listes!$A$77,IF(AND(L132&lt;&gt;"",L132&lt;H132,M132=""),Listes!$A$78,IF(AND(P132="",OR(I132&lt;&gt;"",J132&lt;&gt;"",K132&lt;&gt;"")),Listes!$A$79,""))))))</f>
        <v/>
      </c>
      <c r="P132" s="44"/>
      <c r="Q132" s="9">
        <f t="shared" si="5"/>
        <v>0</v>
      </c>
    </row>
    <row r="133" spans="1:17" ht="20.100000000000001" customHeight="1" x14ac:dyDescent="0.25">
      <c r="A133" s="133">
        <v>127</v>
      </c>
      <c r="B133" s="331" t="str">
        <f>IF('Dépenses Autres frais'!B133="","",'Dépenses Autres frais'!B133)</f>
        <v/>
      </c>
      <c r="C133" s="331" t="str">
        <f>IF('Dépenses Autres frais'!C133="","",'Dépenses Autres frais'!C133)</f>
        <v/>
      </c>
      <c r="D133" s="331" t="str">
        <f>IF('Dépenses Autres frais'!D133="","",'Dépenses Autres frais'!D133)</f>
        <v/>
      </c>
      <c r="E133" s="331" t="str">
        <f>IF('Dépenses Autres frais'!E133="","",'Dépenses Autres frais'!E133)</f>
        <v/>
      </c>
      <c r="F133" s="332" t="str">
        <f>IF('Dépenses Autres frais'!F133="","",'Dépenses Autres frais'!F133)</f>
        <v/>
      </c>
      <c r="G133" s="332" t="str">
        <f>IF('Dépenses Autres frais'!G133="","",'Dépenses Autres frais'!G133)</f>
        <v/>
      </c>
      <c r="H133" s="333" t="str">
        <f>IF('Dépenses Autres frais'!H133="","",'Dépenses Autres frais'!H133)</f>
        <v/>
      </c>
      <c r="I133" s="295"/>
      <c r="J133" s="296" t="str">
        <f t="shared" si="3"/>
        <v/>
      </c>
      <c r="K133" s="296" t="str">
        <f t="shared" si="4"/>
        <v/>
      </c>
      <c r="L133" s="28"/>
      <c r="M133" s="139"/>
      <c r="N133" s="158"/>
      <c r="O133" s="338" t="str">
        <f>IF(AND(OR(I133="KO",L133&lt;&gt;""),OR(I133="",J133="",K133="")),Listes!$A$74,IF(AND(L133="",I133&lt;&gt;""),Listes!$A$75,IF(AND(H133&lt;L133,N133=""),Listes!$A$76,IF(AND(K133&lt;J133,N133=""),Listes!$A$77,IF(AND(L133&lt;&gt;"",L133&lt;H133,M133=""),Listes!$A$78,IF(AND(P133="",OR(I133&lt;&gt;"",J133&lt;&gt;"",K133&lt;&gt;"")),Listes!$A$79,""))))))</f>
        <v/>
      </c>
      <c r="P133" s="44"/>
      <c r="Q133" s="9">
        <f t="shared" si="5"/>
        <v>0</v>
      </c>
    </row>
    <row r="134" spans="1:17" ht="20.100000000000001" customHeight="1" x14ac:dyDescent="0.25">
      <c r="A134" s="133">
        <v>128</v>
      </c>
      <c r="B134" s="331" t="str">
        <f>IF('Dépenses Autres frais'!B134="","",'Dépenses Autres frais'!B134)</f>
        <v/>
      </c>
      <c r="C134" s="331" t="str">
        <f>IF('Dépenses Autres frais'!C134="","",'Dépenses Autres frais'!C134)</f>
        <v/>
      </c>
      <c r="D134" s="331" t="str">
        <f>IF('Dépenses Autres frais'!D134="","",'Dépenses Autres frais'!D134)</f>
        <v/>
      </c>
      <c r="E134" s="331" t="str">
        <f>IF('Dépenses Autres frais'!E134="","",'Dépenses Autres frais'!E134)</f>
        <v/>
      </c>
      <c r="F134" s="332" t="str">
        <f>IF('Dépenses Autres frais'!F134="","",'Dépenses Autres frais'!F134)</f>
        <v/>
      </c>
      <c r="G134" s="332" t="str">
        <f>IF('Dépenses Autres frais'!G134="","",'Dépenses Autres frais'!G134)</f>
        <v/>
      </c>
      <c r="H134" s="333" t="str">
        <f>IF('Dépenses Autres frais'!H134="","",'Dépenses Autres frais'!H134)</f>
        <v/>
      </c>
      <c r="I134" s="295"/>
      <c r="J134" s="296" t="str">
        <f t="shared" si="3"/>
        <v/>
      </c>
      <c r="K134" s="296" t="str">
        <f t="shared" si="4"/>
        <v/>
      </c>
      <c r="L134" s="28"/>
      <c r="M134" s="139"/>
      <c r="N134" s="158"/>
      <c r="O134" s="338" t="str">
        <f>IF(AND(OR(I134="KO",L134&lt;&gt;""),OR(I134="",J134="",K134="")),Listes!$A$74,IF(AND(L134="",I134&lt;&gt;""),Listes!$A$75,IF(AND(H134&lt;L134,N134=""),Listes!$A$76,IF(AND(K134&lt;J134,N134=""),Listes!$A$77,IF(AND(L134&lt;&gt;"",L134&lt;H134,M134=""),Listes!$A$78,IF(AND(P134="",OR(I134&lt;&gt;"",J134&lt;&gt;"",K134&lt;&gt;"")),Listes!$A$79,""))))))</f>
        <v/>
      </c>
      <c r="P134" s="44"/>
      <c r="Q134" s="9">
        <f t="shared" si="5"/>
        <v>0</v>
      </c>
    </row>
    <row r="135" spans="1:17" ht="20.100000000000001" customHeight="1" x14ac:dyDescent="0.25">
      <c r="A135" s="133">
        <v>129</v>
      </c>
      <c r="B135" s="331" t="str">
        <f>IF('Dépenses Autres frais'!B135="","",'Dépenses Autres frais'!B135)</f>
        <v/>
      </c>
      <c r="C135" s="331" t="str">
        <f>IF('Dépenses Autres frais'!C135="","",'Dépenses Autres frais'!C135)</f>
        <v/>
      </c>
      <c r="D135" s="331" t="str">
        <f>IF('Dépenses Autres frais'!D135="","",'Dépenses Autres frais'!D135)</f>
        <v/>
      </c>
      <c r="E135" s="331" t="str">
        <f>IF('Dépenses Autres frais'!E135="","",'Dépenses Autres frais'!E135)</f>
        <v/>
      </c>
      <c r="F135" s="332" t="str">
        <f>IF('Dépenses Autres frais'!F135="","",'Dépenses Autres frais'!F135)</f>
        <v/>
      </c>
      <c r="G135" s="332" t="str">
        <f>IF('Dépenses Autres frais'!G135="","",'Dépenses Autres frais'!G135)</f>
        <v/>
      </c>
      <c r="H135" s="333" t="str">
        <f>IF('Dépenses Autres frais'!H135="","",'Dépenses Autres frais'!H135)</f>
        <v/>
      </c>
      <c r="I135" s="295"/>
      <c r="J135" s="296" t="str">
        <f t="shared" si="3"/>
        <v/>
      </c>
      <c r="K135" s="296" t="str">
        <f t="shared" si="4"/>
        <v/>
      </c>
      <c r="L135" s="28"/>
      <c r="M135" s="139"/>
      <c r="N135" s="158"/>
      <c r="O135" s="338" t="str">
        <f>IF(AND(OR(I135="KO",L135&lt;&gt;""),OR(I135="",J135="",K135="")),Listes!$A$74,IF(AND(L135="",I135&lt;&gt;""),Listes!$A$75,IF(AND(H135&lt;L135,N135=""),Listes!$A$76,IF(AND(K135&lt;J135,N135=""),Listes!$A$77,IF(AND(L135&lt;&gt;"",L135&lt;H135,M135=""),Listes!$A$78,IF(AND(P135="",OR(I135&lt;&gt;"",J135&lt;&gt;"",K135&lt;&gt;"")),Listes!$A$79,""))))))</f>
        <v/>
      </c>
      <c r="P135" s="44"/>
      <c r="Q135" s="9">
        <f t="shared" si="5"/>
        <v>0</v>
      </c>
    </row>
    <row r="136" spans="1:17" ht="20.100000000000001" customHeight="1" x14ac:dyDescent="0.25">
      <c r="A136" s="133">
        <v>130</v>
      </c>
      <c r="B136" s="331" t="str">
        <f>IF('Dépenses Autres frais'!B136="","",'Dépenses Autres frais'!B136)</f>
        <v/>
      </c>
      <c r="C136" s="331" t="str">
        <f>IF('Dépenses Autres frais'!C136="","",'Dépenses Autres frais'!C136)</f>
        <v/>
      </c>
      <c r="D136" s="331" t="str">
        <f>IF('Dépenses Autres frais'!D136="","",'Dépenses Autres frais'!D136)</f>
        <v/>
      </c>
      <c r="E136" s="331" t="str">
        <f>IF('Dépenses Autres frais'!E136="","",'Dépenses Autres frais'!E136)</f>
        <v/>
      </c>
      <c r="F136" s="332" t="str">
        <f>IF('Dépenses Autres frais'!F136="","",'Dépenses Autres frais'!F136)</f>
        <v/>
      </c>
      <c r="G136" s="332" t="str">
        <f>IF('Dépenses Autres frais'!G136="","",'Dépenses Autres frais'!G136)</f>
        <v/>
      </c>
      <c r="H136" s="333" t="str">
        <f>IF('Dépenses Autres frais'!H136="","",'Dépenses Autres frais'!H136)</f>
        <v/>
      </c>
      <c r="I136" s="295"/>
      <c r="J136" s="296" t="str">
        <f t="shared" ref="J136:J199" si="6">IF(I136="KO","",IF(I136="","",F136))</f>
        <v/>
      </c>
      <c r="K136" s="296" t="str">
        <f t="shared" ref="K136:K199" si="7">IF(I136="KO","",IF(I136="","",G136))</f>
        <v/>
      </c>
      <c r="L136" s="28"/>
      <c r="M136" s="139"/>
      <c r="N136" s="158"/>
      <c r="O136" s="338" t="str">
        <f>IF(AND(OR(I136="KO",L136&lt;&gt;""),OR(I136="",J136="",K136="")),Listes!$A$74,IF(AND(L136="",I136&lt;&gt;""),Listes!$A$75,IF(AND(H136&lt;L136,N136=""),Listes!$A$76,IF(AND(K136&lt;J136,N136=""),Listes!$A$77,IF(AND(L136&lt;&gt;"",L136&lt;H136,M136=""),Listes!$A$78,IF(AND(P136="",OR(I136&lt;&gt;"",J136&lt;&gt;"",K136&lt;&gt;"")),Listes!$A$79,""))))))</f>
        <v/>
      </c>
      <c r="P136" s="44"/>
      <c r="Q136" s="9">
        <f t="shared" si="5"/>
        <v>0</v>
      </c>
    </row>
    <row r="137" spans="1:17" ht="20.100000000000001" customHeight="1" x14ac:dyDescent="0.25">
      <c r="A137" s="133">
        <v>131</v>
      </c>
      <c r="B137" s="331" t="str">
        <f>IF('Dépenses Autres frais'!B137="","",'Dépenses Autres frais'!B137)</f>
        <v/>
      </c>
      <c r="C137" s="331" t="str">
        <f>IF('Dépenses Autres frais'!C137="","",'Dépenses Autres frais'!C137)</f>
        <v/>
      </c>
      <c r="D137" s="331" t="str">
        <f>IF('Dépenses Autres frais'!D137="","",'Dépenses Autres frais'!D137)</f>
        <v/>
      </c>
      <c r="E137" s="331" t="str">
        <f>IF('Dépenses Autres frais'!E137="","",'Dépenses Autres frais'!E137)</f>
        <v/>
      </c>
      <c r="F137" s="332" t="str">
        <f>IF('Dépenses Autres frais'!F137="","",'Dépenses Autres frais'!F137)</f>
        <v/>
      </c>
      <c r="G137" s="332" t="str">
        <f>IF('Dépenses Autres frais'!G137="","",'Dépenses Autres frais'!G137)</f>
        <v/>
      </c>
      <c r="H137" s="333" t="str">
        <f>IF('Dépenses Autres frais'!H137="","",'Dépenses Autres frais'!H137)</f>
        <v/>
      </c>
      <c r="I137" s="295"/>
      <c r="J137" s="296" t="str">
        <f t="shared" si="6"/>
        <v/>
      </c>
      <c r="K137" s="296" t="str">
        <f t="shared" si="7"/>
        <v/>
      </c>
      <c r="L137" s="28"/>
      <c r="M137" s="139"/>
      <c r="N137" s="158"/>
      <c r="O137" s="338" t="str">
        <f>IF(AND(OR(I137="KO",L137&lt;&gt;""),OR(I137="",J137="",K137="")),Listes!$A$74,IF(AND(L137="",I137&lt;&gt;""),Listes!$A$75,IF(AND(H137&lt;L137,N137=""),Listes!$A$76,IF(AND(K137&lt;J137,N137=""),Listes!$A$77,IF(AND(L137&lt;&gt;"",L137&lt;H137,M137=""),Listes!$A$78,IF(AND(P137="",OR(I137&lt;&gt;"",J137&lt;&gt;"",K137&lt;&gt;"")),Listes!$A$79,""))))))</f>
        <v/>
      </c>
      <c r="P137" s="44"/>
      <c r="Q137" s="9">
        <f t="shared" ref="Q137:Q200" si="8">IF(AND(B137&lt;&gt;"",P137&lt;&gt;"Oui"),1,0)</f>
        <v>0</v>
      </c>
    </row>
    <row r="138" spans="1:17" ht="20.100000000000001" customHeight="1" x14ac:dyDescent="0.25">
      <c r="A138" s="133">
        <v>132</v>
      </c>
      <c r="B138" s="331" t="str">
        <f>IF('Dépenses Autres frais'!B138="","",'Dépenses Autres frais'!B138)</f>
        <v/>
      </c>
      <c r="C138" s="331" t="str">
        <f>IF('Dépenses Autres frais'!C138="","",'Dépenses Autres frais'!C138)</f>
        <v/>
      </c>
      <c r="D138" s="331" t="str">
        <f>IF('Dépenses Autres frais'!D138="","",'Dépenses Autres frais'!D138)</f>
        <v/>
      </c>
      <c r="E138" s="331" t="str">
        <f>IF('Dépenses Autres frais'!E138="","",'Dépenses Autres frais'!E138)</f>
        <v/>
      </c>
      <c r="F138" s="332" t="str">
        <f>IF('Dépenses Autres frais'!F138="","",'Dépenses Autres frais'!F138)</f>
        <v/>
      </c>
      <c r="G138" s="332" t="str">
        <f>IF('Dépenses Autres frais'!G138="","",'Dépenses Autres frais'!G138)</f>
        <v/>
      </c>
      <c r="H138" s="333" t="str">
        <f>IF('Dépenses Autres frais'!H138="","",'Dépenses Autres frais'!H138)</f>
        <v/>
      </c>
      <c r="I138" s="295"/>
      <c r="J138" s="296" t="str">
        <f t="shared" si="6"/>
        <v/>
      </c>
      <c r="K138" s="296" t="str">
        <f t="shared" si="7"/>
        <v/>
      </c>
      <c r="L138" s="28"/>
      <c r="M138" s="139"/>
      <c r="N138" s="158"/>
      <c r="O138" s="338" t="str">
        <f>IF(AND(OR(I138="KO",L138&lt;&gt;""),OR(I138="",J138="",K138="")),Listes!$A$74,IF(AND(L138="",I138&lt;&gt;""),Listes!$A$75,IF(AND(H138&lt;L138,N138=""),Listes!$A$76,IF(AND(K138&lt;J138,N138=""),Listes!$A$77,IF(AND(L138&lt;&gt;"",L138&lt;H138,M138=""),Listes!$A$78,IF(AND(P138="",OR(I138&lt;&gt;"",J138&lt;&gt;"",K138&lt;&gt;"")),Listes!$A$79,""))))))</f>
        <v/>
      </c>
      <c r="P138" s="44"/>
      <c r="Q138" s="9">
        <f t="shared" si="8"/>
        <v>0</v>
      </c>
    </row>
    <row r="139" spans="1:17" ht="20.100000000000001" customHeight="1" x14ac:dyDescent="0.25">
      <c r="A139" s="133">
        <v>133</v>
      </c>
      <c r="B139" s="331" t="str">
        <f>IF('Dépenses Autres frais'!B139="","",'Dépenses Autres frais'!B139)</f>
        <v/>
      </c>
      <c r="C139" s="331" t="str">
        <f>IF('Dépenses Autres frais'!C139="","",'Dépenses Autres frais'!C139)</f>
        <v/>
      </c>
      <c r="D139" s="331" t="str">
        <f>IF('Dépenses Autres frais'!D139="","",'Dépenses Autres frais'!D139)</f>
        <v/>
      </c>
      <c r="E139" s="331" t="str">
        <f>IF('Dépenses Autres frais'!E139="","",'Dépenses Autres frais'!E139)</f>
        <v/>
      </c>
      <c r="F139" s="332" t="str">
        <f>IF('Dépenses Autres frais'!F139="","",'Dépenses Autres frais'!F139)</f>
        <v/>
      </c>
      <c r="G139" s="332" t="str">
        <f>IF('Dépenses Autres frais'!G139="","",'Dépenses Autres frais'!G139)</f>
        <v/>
      </c>
      <c r="H139" s="333" t="str">
        <f>IF('Dépenses Autres frais'!H139="","",'Dépenses Autres frais'!H139)</f>
        <v/>
      </c>
      <c r="I139" s="295"/>
      <c r="J139" s="296" t="str">
        <f t="shared" si="6"/>
        <v/>
      </c>
      <c r="K139" s="296" t="str">
        <f t="shared" si="7"/>
        <v/>
      </c>
      <c r="L139" s="28"/>
      <c r="M139" s="139"/>
      <c r="N139" s="158"/>
      <c r="O139" s="338" t="str">
        <f>IF(AND(OR(I139="KO",L139&lt;&gt;""),OR(I139="",J139="",K139="")),Listes!$A$74,IF(AND(L139="",I139&lt;&gt;""),Listes!$A$75,IF(AND(H139&lt;L139,N139=""),Listes!$A$76,IF(AND(K139&lt;J139,N139=""),Listes!$A$77,IF(AND(L139&lt;&gt;"",L139&lt;H139,M139=""),Listes!$A$78,IF(AND(P139="",OR(I139&lt;&gt;"",J139&lt;&gt;"",K139&lt;&gt;"")),Listes!$A$79,""))))))</f>
        <v/>
      </c>
      <c r="P139" s="44"/>
      <c r="Q139" s="9">
        <f t="shared" si="8"/>
        <v>0</v>
      </c>
    </row>
    <row r="140" spans="1:17" ht="20.100000000000001" customHeight="1" x14ac:dyDescent="0.25">
      <c r="A140" s="133">
        <v>134</v>
      </c>
      <c r="B140" s="331" t="str">
        <f>IF('Dépenses Autres frais'!B140="","",'Dépenses Autres frais'!B140)</f>
        <v/>
      </c>
      <c r="C140" s="331" t="str">
        <f>IF('Dépenses Autres frais'!C140="","",'Dépenses Autres frais'!C140)</f>
        <v/>
      </c>
      <c r="D140" s="331" t="str">
        <f>IF('Dépenses Autres frais'!D140="","",'Dépenses Autres frais'!D140)</f>
        <v/>
      </c>
      <c r="E140" s="331" t="str">
        <f>IF('Dépenses Autres frais'!E140="","",'Dépenses Autres frais'!E140)</f>
        <v/>
      </c>
      <c r="F140" s="332" t="str">
        <f>IF('Dépenses Autres frais'!F140="","",'Dépenses Autres frais'!F140)</f>
        <v/>
      </c>
      <c r="G140" s="332" t="str">
        <f>IF('Dépenses Autres frais'!G140="","",'Dépenses Autres frais'!G140)</f>
        <v/>
      </c>
      <c r="H140" s="333" t="str">
        <f>IF('Dépenses Autres frais'!H140="","",'Dépenses Autres frais'!H140)</f>
        <v/>
      </c>
      <c r="I140" s="295"/>
      <c r="J140" s="296" t="str">
        <f t="shared" si="6"/>
        <v/>
      </c>
      <c r="K140" s="296" t="str">
        <f t="shared" si="7"/>
        <v/>
      </c>
      <c r="L140" s="28"/>
      <c r="M140" s="139"/>
      <c r="N140" s="158"/>
      <c r="O140" s="338" t="str">
        <f>IF(AND(OR(I140="KO",L140&lt;&gt;""),OR(I140="",J140="",K140="")),Listes!$A$74,IF(AND(L140="",I140&lt;&gt;""),Listes!$A$75,IF(AND(H140&lt;L140,N140=""),Listes!$A$76,IF(AND(K140&lt;J140,N140=""),Listes!$A$77,IF(AND(L140&lt;&gt;"",L140&lt;H140,M140=""),Listes!$A$78,IF(AND(P140="",OR(I140&lt;&gt;"",J140&lt;&gt;"",K140&lt;&gt;"")),Listes!$A$79,""))))))</f>
        <v/>
      </c>
      <c r="P140" s="44"/>
      <c r="Q140" s="9">
        <f t="shared" si="8"/>
        <v>0</v>
      </c>
    </row>
    <row r="141" spans="1:17" ht="20.100000000000001" customHeight="1" x14ac:dyDescent="0.25">
      <c r="A141" s="133">
        <v>135</v>
      </c>
      <c r="B141" s="331" t="str">
        <f>IF('Dépenses Autres frais'!B141="","",'Dépenses Autres frais'!B141)</f>
        <v/>
      </c>
      <c r="C141" s="331" t="str">
        <f>IF('Dépenses Autres frais'!C141="","",'Dépenses Autres frais'!C141)</f>
        <v/>
      </c>
      <c r="D141" s="331" t="str">
        <f>IF('Dépenses Autres frais'!D141="","",'Dépenses Autres frais'!D141)</f>
        <v/>
      </c>
      <c r="E141" s="331" t="str">
        <f>IF('Dépenses Autres frais'!E141="","",'Dépenses Autres frais'!E141)</f>
        <v/>
      </c>
      <c r="F141" s="332" t="str">
        <f>IF('Dépenses Autres frais'!F141="","",'Dépenses Autres frais'!F141)</f>
        <v/>
      </c>
      <c r="G141" s="332" t="str">
        <f>IF('Dépenses Autres frais'!G141="","",'Dépenses Autres frais'!G141)</f>
        <v/>
      </c>
      <c r="H141" s="333" t="str">
        <f>IF('Dépenses Autres frais'!H141="","",'Dépenses Autres frais'!H141)</f>
        <v/>
      </c>
      <c r="I141" s="295"/>
      <c r="J141" s="296" t="str">
        <f t="shared" si="6"/>
        <v/>
      </c>
      <c r="K141" s="296" t="str">
        <f t="shared" si="7"/>
        <v/>
      </c>
      <c r="L141" s="28"/>
      <c r="M141" s="139"/>
      <c r="N141" s="158"/>
      <c r="O141" s="338" t="str">
        <f>IF(AND(OR(I141="KO",L141&lt;&gt;""),OR(I141="",J141="",K141="")),Listes!$A$74,IF(AND(L141="",I141&lt;&gt;""),Listes!$A$75,IF(AND(H141&lt;L141,N141=""),Listes!$A$76,IF(AND(K141&lt;J141,N141=""),Listes!$A$77,IF(AND(L141&lt;&gt;"",L141&lt;H141,M141=""),Listes!$A$78,IF(AND(P141="",OR(I141&lt;&gt;"",J141&lt;&gt;"",K141&lt;&gt;"")),Listes!$A$79,""))))))</f>
        <v/>
      </c>
      <c r="P141" s="44"/>
      <c r="Q141" s="9">
        <f t="shared" si="8"/>
        <v>0</v>
      </c>
    </row>
    <row r="142" spans="1:17" ht="20.100000000000001" customHeight="1" x14ac:dyDescent="0.25">
      <c r="A142" s="133">
        <v>136</v>
      </c>
      <c r="B142" s="331" t="str">
        <f>IF('Dépenses Autres frais'!B142="","",'Dépenses Autres frais'!B142)</f>
        <v/>
      </c>
      <c r="C142" s="331" t="str">
        <f>IF('Dépenses Autres frais'!C142="","",'Dépenses Autres frais'!C142)</f>
        <v/>
      </c>
      <c r="D142" s="331" t="str">
        <f>IF('Dépenses Autres frais'!D142="","",'Dépenses Autres frais'!D142)</f>
        <v/>
      </c>
      <c r="E142" s="331" t="str">
        <f>IF('Dépenses Autres frais'!E142="","",'Dépenses Autres frais'!E142)</f>
        <v/>
      </c>
      <c r="F142" s="332" t="str">
        <f>IF('Dépenses Autres frais'!F142="","",'Dépenses Autres frais'!F142)</f>
        <v/>
      </c>
      <c r="G142" s="332" t="str">
        <f>IF('Dépenses Autres frais'!G142="","",'Dépenses Autres frais'!G142)</f>
        <v/>
      </c>
      <c r="H142" s="333" t="str">
        <f>IF('Dépenses Autres frais'!H142="","",'Dépenses Autres frais'!H142)</f>
        <v/>
      </c>
      <c r="I142" s="295"/>
      <c r="J142" s="296" t="str">
        <f t="shared" si="6"/>
        <v/>
      </c>
      <c r="K142" s="296" t="str">
        <f t="shared" si="7"/>
        <v/>
      </c>
      <c r="L142" s="28"/>
      <c r="M142" s="139"/>
      <c r="N142" s="158"/>
      <c r="O142" s="338" t="str">
        <f>IF(AND(OR(I142="KO",L142&lt;&gt;""),OR(I142="",J142="",K142="")),Listes!$A$74,IF(AND(L142="",I142&lt;&gt;""),Listes!$A$75,IF(AND(H142&lt;L142,N142=""),Listes!$A$76,IF(AND(K142&lt;J142,N142=""),Listes!$A$77,IF(AND(L142&lt;&gt;"",L142&lt;H142,M142=""),Listes!$A$78,IF(AND(P142="",OR(I142&lt;&gt;"",J142&lt;&gt;"",K142&lt;&gt;"")),Listes!$A$79,""))))))</f>
        <v/>
      </c>
      <c r="P142" s="44"/>
      <c r="Q142" s="9">
        <f t="shared" si="8"/>
        <v>0</v>
      </c>
    </row>
    <row r="143" spans="1:17" ht="20.100000000000001" customHeight="1" x14ac:dyDescent="0.25">
      <c r="A143" s="133">
        <v>137</v>
      </c>
      <c r="B143" s="331" t="str">
        <f>IF('Dépenses Autres frais'!B143="","",'Dépenses Autres frais'!B143)</f>
        <v/>
      </c>
      <c r="C143" s="331" t="str">
        <f>IF('Dépenses Autres frais'!C143="","",'Dépenses Autres frais'!C143)</f>
        <v/>
      </c>
      <c r="D143" s="331" t="str">
        <f>IF('Dépenses Autres frais'!D143="","",'Dépenses Autres frais'!D143)</f>
        <v/>
      </c>
      <c r="E143" s="331" t="str">
        <f>IF('Dépenses Autres frais'!E143="","",'Dépenses Autres frais'!E143)</f>
        <v/>
      </c>
      <c r="F143" s="332" t="str">
        <f>IF('Dépenses Autres frais'!F143="","",'Dépenses Autres frais'!F143)</f>
        <v/>
      </c>
      <c r="G143" s="332" t="str">
        <f>IF('Dépenses Autres frais'!G143="","",'Dépenses Autres frais'!G143)</f>
        <v/>
      </c>
      <c r="H143" s="333" t="str">
        <f>IF('Dépenses Autres frais'!H143="","",'Dépenses Autres frais'!H143)</f>
        <v/>
      </c>
      <c r="I143" s="295"/>
      <c r="J143" s="296" t="str">
        <f t="shared" si="6"/>
        <v/>
      </c>
      <c r="K143" s="296" t="str">
        <f t="shared" si="7"/>
        <v/>
      </c>
      <c r="L143" s="28"/>
      <c r="M143" s="139"/>
      <c r="N143" s="158"/>
      <c r="O143" s="338" t="str">
        <f>IF(AND(OR(I143="KO",L143&lt;&gt;""),OR(I143="",J143="",K143="")),Listes!$A$74,IF(AND(L143="",I143&lt;&gt;""),Listes!$A$75,IF(AND(H143&lt;L143,N143=""),Listes!$A$76,IF(AND(K143&lt;J143,N143=""),Listes!$A$77,IF(AND(L143&lt;&gt;"",L143&lt;H143,M143=""),Listes!$A$78,IF(AND(P143="",OR(I143&lt;&gt;"",J143&lt;&gt;"",K143&lt;&gt;"")),Listes!$A$79,""))))))</f>
        <v/>
      </c>
      <c r="P143" s="44"/>
      <c r="Q143" s="9">
        <f t="shared" si="8"/>
        <v>0</v>
      </c>
    </row>
    <row r="144" spans="1:17" ht="20.100000000000001" customHeight="1" x14ac:dyDescent="0.25">
      <c r="A144" s="133">
        <v>138</v>
      </c>
      <c r="B144" s="331" t="str">
        <f>IF('Dépenses Autres frais'!B144="","",'Dépenses Autres frais'!B144)</f>
        <v/>
      </c>
      <c r="C144" s="331" t="str">
        <f>IF('Dépenses Autres frais'!C144="","",'Dépenses Autres frais'!C144)</f>
        <v/>
      </c>
      <c r="D144" s="331" t="str">
        <f>IF('Dépenses Autres frais'!D144="","",'Dépenses Autres frais'!D144)</f>
        <v/>
      </c>
      <c r="E144" s="331" t="str">
        <f>IF('Dépenses Autres frais'!E144="","",'Dépenses Autres frais'!E144)</f>
        <v/>
      </c>
      <c r="F144" s="332" t="str">
        <f>IF('Dépenses Autres frais'!F144="","",'Dépenses Autres frais'!F144)</f>
        <v/>
      </c>
      <c r="G144" s="332" t="str">
        <f>IF('Dépenses Autres frais'!G144="","",'Dépenses Autres frais'!G144)</f>
        <v/>
      </c>
      <c r="H144" s="333" t="str">
        <f>IF('Dépenses Autres frais'!H144="","",'Dépenses Autres frais'!H144)</f>
        <v/>
      </c>
      <c r="I144" s="295"/>
      <c r="J144" s="296" t="str">
        <f t="shared" si="6"/>
        <v/>
      </c>
      <c r="K144" s="296" t="str">
        <f t="shared" si="7"/>
        <v/>
      </c>
      <c r="L144" s="28"/>
      <c r="M144" s="139"/>
      <c r="N144" s="158"/>
      <c r="O144" s="338" t="str">
        <f>IF(AND(OR(I144="KO",L144&lt;&gt;""),OR(I144="",J144="",K144="")),Listes!$A$74,IF(AND(L144="",I144&lt;&gt;""),Listes!$A$75,IF(AND(H144&lt;L144,N144=""),Listes!$A$76,IF(AND(K144&lt;J144,N144=""),Listes!$A$77,IF(AND(L144&lt;&gt;"",L144&lt;H144,M144=""),Listes!$A$78,IF(AND(P144="",OR(I144&lt;&gt;"",J144&lt;&gt;"",K144&lt;&gt;"")),Listes!$A$79,""))))))</f>
        <v/>
      </c>
      <c r="P144" s="44"/>
      <c r="Q144" s="9">
        <f t="shared" si="8"/>
        <v>0</v>
      </c>
    </row>
    <row r="145" spans="1:17" ht="20.100000000000001" customHeight="1" x14ac:dyDescent="0.25">
      <c r="A145" s="133">
        <v>139</v>
      </c>
      <c r="B145" s="331" t="str">
        <f>IF('Dépenses Autres frais'!B145="","",'Dépenses Autres frais'!B145)</f>
        <v/>
      </c>
      <c r="C145" s="331" t="str">
        <f>IF('Dépenses Autres frais'!C145="","",'Dépenses Autres frais'!C145)</f>
        <v/>
      </c>
      <c r="D145" s="331" t="str">
        <f>IF('Dépenses Autres frais'!D145="","",'Dépenses Autres frais'!D145)</f>
        <v/>
      </c>
      <c r="E145" s="331" t="str">
        <f>IF('Dépenses Autres frais'!E145="","",'Dépenses Autres frais'!E145)</f>
        <v/>
      </c>
      <c r="F145" s="332" t="str">
        <f>IF('Dépenses Autres frais'!F145="","",'Dépenses Autres frais'!F145)</f>
        <v/>
      </c>
      <c r="G145" s="332" t="str">
        <f>IF('Dépenses Autres frais'!G145="","",'Dépenses Autres frais'!G145)</f>
        <v/>
      </c>
      <c r="H145" s="333" t="str">
        <f>IF('Dépenses Autres frais'!H145="","",'Dépenses Autres frais'!H145)</f>
        <v/>
      </c>
      <c r="I145" s="295"/>
      <c r="J145" s="296" t="str">
        <f t="shared" si="6"/>
        <v/>
      </c>
      <c r="K145" s="296" t="str">
        <f t="shared" si="7"/>
        <v/>
      </c>
      <c r="L145" s="28"/>
      <c r="M145" s="139"/>
      <c r="N145" s="158"/>
      <c r="O145" s="338" t="str">
        <f>IF(AND(OR(I145="KO",L145&lt;&gt;""),OR(I145="",J145="",K145="")),Listes!$A$74,IF(AND(L145="",I145&lt;&gt;""),Listes!$A$75,IF(AND(H145&lt;L145,N145=""),Listes!$A$76,IF(AND(K145&lt;J145,N145=""),Listes!$A$77,IF(AND(L145&lt;&gt;"",L145&lt;H145,M145=""),Listes!$A$78,IF(AND(P145="",OR(I145&lt;&gt;"",J145&lt;&gt;"",K145&lt;&gt;"")),Listes!$A$79,""))))))</f>
        <v/>
      </c>
      <c r="P145" s="44"/>
      <c r="Q145" s="9">
        <f t="shared" si="8"/>
        <v>0</v>
      </c>
    </row>
    <row r="146" spans="1:17" ht="20.100000000000001" customHeight="1" x14ac:dyDescent="0.25">
      <c r="A146" s="133">
        <v>140</v>
      </c>
      <c r="B146" s="331" t="str">
        <f>IF('Dépenses Autres frais'!B146="","",'Dépenses Autres frais'!B146)</f>
        <v/>
      </c>
      <c r="C146" s="331" t="str">
        <f>IF('Dépenses Autres frais'!C146="","",'Dépenses Autres frais'!C146)</f>
        <v/>
      </c>
      <c r="D146" s="331" t="str">
        <f>IF('Dépenses Autres frais'!D146="","",'Dépenses Autres frais'!D146)</f>
        <v/>
      </c>
      <c r="E146" s="331" t="str">
        <f>IF('Dépenses Autres frais'!E146="","",'Dépenses Autres frais'!E146)</f>
        <v/>
      </c>
      <c r="F146" s="332" t="str">
        <f>IF('Dépenses Autres frais'!F146="","",'Dépenses Autres frais'!F146)</f>
        <v/>
      </c>
      <c r="G146" s="332" t="str">
        <f>IF('Dépenses Autres frais'!G146="","",'Dépenses Autres frais'!G146)</f>
        <v/>
      </c>
      <c r="H146" s="333" t="str">
        <f>IF('Dépenses Autres frais'!H146="","",'Dépenses Autres frais'!H146)</f>
        <v/>
      </c>
      <c r="I146" s="295"/>
      <c r="J146" s="296" t="str">
        <f t="shared" si="6"/>
        <v/>
      </c>
      <c r="K146" s="296" t="str">
        <f t="shared" si="7"/>
        <v/>
      </c>
      <c r="L146" s="28"/>
      <c r="M146" s="139"/>
      <c r="N146" s="158"/>
      <c r="O146" s="338" t="str">
        <f>IF(AND(OR(I146="KO",L146&lt;&gt;""),OR(I146="",J146="",K146="")),Listes!$A$74,IF(AND(L146="",I146&lt;&gt;""),Listes!$A$75,IF(AND(H146&lt;L146,N146=""),Listes!$A$76,IF(AND(K146&lt;J146,N146=""),Listes!$A$77,IF(AND(L146&lt;&gt;"",L146&lt;H146,M146=""),Listes!$A$78,IF(AND(P146="",OR(I146&lt;&gt;"",J146&lt;&gt;"",K146&lt;&gt;"")),Listes!$A$79,""))))))</f>
        <v/>
      </c>
      <c r="P146" s="44"/>
      <c r="Q146" s="9">
        <f t="shared" si="8"/>
        <v>0</v>
      </c>
    </row>
    <row r="147" spans="1:17" ht="20.100000000000001" customHeight="1" x14ac:dyDescent="0.25">
      <c r="A147" s="133">
        <v>141</v>
      </c>
      <c r="B147" s="331" t="str">
        <f>IF('Dépenses Autres frais'!B147="","",'Dépenses Autres frais'!B147)</f>
        <v/>
      </c>
      <c r="C147" s="331" t="str">
        <f>IF('Dépenses Autres frais'!C147="","",'Dépenses Autres frais'!C147)</f>
        <v/>
      </c>
      <c r="D147" s="331" t="str">
        <f>IF('Dépenses Autres frais'!D147="","",'Dépenses Autres frais'!D147)</f>
        <v/>
      </c>
      <c r="E147" s="331" t="str">
        <f>IF('Dépenses Autres frais'!E147="","",'Dépenses Autres frais'!E147)</f>
        <v/>
      </c>
      <c r="F147" s="332" t="str">
        <f>IF('Dépenses Autres frais'!F147="","",'Dépenses Autres frais'!F147)</f>
        <v/>
      </c>
      <c r="G147" s="332" t="str">
        <f>IF('Dépenses Autres frais'!G147="","",'Dépenses Autres frais'!G147)</f>
        <v/>
      </c>
      <c r="H147" s="333" t="str">
        <f>IF('Dépenses Autres frais'!H147="","",'Dépenses Autres frais'!H147)</f>
        <v/>
      </c>
      <c r="I147" s="295"/>
      <c r="J147" s="296" t="str">
        <f t="shared" si="6"/>
        <v/>
      </c>
      <c r="K147" s="296" t="str">
        <f t="shared" si="7"/>
        <v/>
      </c>
      <c r="L147" s="28"/>
      <c r="M147" s="139"/>
      <c r="N147" s="158"/>
      <c r="O147" s="338" t="str">
        <f>IF(AND(OR(I147="KO",L147&lt;&gt;""),OR(I147="",J147="",K147="")),Listes!$A$74,IF(AND(L147="",I147&lt;&gt;""),Listes!$A$75,IF(AND(H147&lt;L147,N147=""),Listes!$A$76,IF(AND(K147&lt;J147,N147=""),Listes!$A$77,IF(AND(L147&lt;&gt;"",L147&lt;H147,M147=""),Listes!$A$78,IF(AND(P147="",OR(I147&lt;&gt;"",J147&lt;&gt;"",K147&lt;&gt;"")),Listes!$A$79,""))))))</f>
        <v/>
      </c>
      <c r="P147" s="44"/>
      <c r="Q147" s="9">
        <f t="shared" si="8"/>
        <v>0</v>
      </c>
    </row>
    <row r="148" spans="1:17" ht="20.100000000000001" customHeight="1" x14ac:dyDescent="0.25">
      <c r="A148" s="133">
        <v>142</v>
      </c>
      <c r="B148" s="331" t="str">
        <f>IF('Dépenses Autres frais'!B148="","",'Dépenses Autres frais'!B148)</f>
        <v/>
      </c>
      <c r="C148" s="331" t="str">
        <f>IF('Dépenses Autres frais'!C148="","",'Dépenses Autres frais'!C148)</f>
        <v/>
      </c>
      <c r="D148" s="331" t="str">
        <f>IF('Dépenses Autres frais'!D148="","",'Dépenses Autres frais'!D148)</f>
        <v/>
      </c>
      <c r="E148" s="331" t="str">
        <f>IF('Dépenses Autres frais'!E148="","",'Dépenses Autres frais'!E148)</f>
        <v/>
      </c>
      <c r="F148" s="332" t="str">
        <f>IF('Dépenses Autres frais'!F148="","",'Dépenses Autres frais'!F148)</f>
        <v/>
      </c>
      <c r="G148" s="332" t="str">
        <f>IF('Dépenses Autres frais'!G148="","",'Dépenses Autres frais'!G148)</f>
        <v/>
      </c>
      <c r="H148" s="333" t="str">
        <f>IF('Dépenses Autres frais'!H148="","",'Dépenses Autres frais'!H148)</f>
        <v/>
      </c>
      <c r="I148" s="295"/>
      <c r="J148" s="296" t="str">
        <f t="shared" si="6"/>
        <v/>
      </c>
      <c r="K148" s="296" t="str">
        <f t="shared" si="7"/>
        <v/>
      </c>
      <c r="L148" s="28"/>
      <c r="M148" s="139"/>
      <c r="N148" s="158"/>
      <c r="O148" s="338" t="str">
        <f>IF(AND(OR(I148="KO",L148&lt;&gt;""),OR(I148="",J148="",K148="")),Listes!$A$74,IF(AND(L148="",I148&lt;&gt;""),Listes!$A$75,IF(AND(H148&lt;L148,N148=""),Listes!$A$76,IF(AND(K148&lt;J148,N148=""),Listes!$A$77,IF(AND(L148&lt;&gt;"",L148&lt;H148,M148=""),Listes!$A$78,IF(AND(P148="",OR(I148&lt;&gt;"",J148&lt;&gt;"",K148&lt;&gt;"")),Listes!$A$79,""))))))</f>
        <v/>
      </c>
      <c r="P148" s="44"/>
      <c r="Q148" s="9">
        <f t="shared" si="8"/>
        <v>0</v>
      </c>
    </row>
    <row r="149" spans="1:17" ht="20.100000000000001" customHeight="1" x14ac:dyDescent="0.25">
      <c r="A149" s="133">
        <v>143</v>
      </c>
      <c r="B149" s="331" t="str">
        <f>IF('Dépenses Autres frais'!B149="","",'Dépenses Autres frais'!B149)</f>
        <v/>
      </c>
      <c r="C149" s="331" t="str">
        <f>IF('Dépenses Autres frais'!C149="","",'Dépenses Autres frais'!C149)</f>
        <v/>
      </c>
      <c r="D149" s="331" t="str">
        <f>IF('Dépenses Autres frais'!D149="","",'Dépenses Autres frais'!D149)</f>
        <v/>
      </c>
      <c r="E149" s="331" t="str">
        <f>IF('Dépenses Autres frais'!E149="","",'Dépenses Autres frais'!E149)</f>
        <v/>
      </c>
      <c r="F149" s="332" t="str">
        <f>IF('Dépenses Autres frais'!F149="","",'Dépenses Autres frais'!F149)</f>
        <v/>
      </c>
      <c r="G149" s="332" t="str">
        <f>IF('Dépenses Autres frais'!G149="","",'Dépenses Autres frais'!G149)</f>
        <v/>
      </c>
      <c r="H149" s="333" t="str">
        <f>IF('Dépenses Autres frais'!H149="","",'Dépenses Autres frais'!H149)</f>
        <v/>
      </c>
      <c r="I149" s="295"/>
      <c r="J149" s="296" t="str">
        <f t="shared" si="6"/>
        <v/>
      </c>
      <c r="K149" s="296" t="str">
        <f t="shared" si="7"/>
        <v/>
      </c>
      <c r="L149" s="28"/>
      <c r="M149" s="139"/>
      <c r="N149" s="158"/>
      <c r="O149" s="338" t="str">
        <f>IF(AND(OR(I149="KO",L149&lt;&gt;""),OR(I149="",J149="",K149="")),Listes!$A$74,IF(AND(L149="",I149&lt;&gt;""),Listes!$A$75,IF(AND(H149&lt;L149,N149=""),Listes!$A$76,IF(AND(K149&lt;J149,N149=""),Listes!$A$77,IF(AND(L149&lt;&gt;"",L149&lt;H149,M149=""),Listes!$A$78,IF(AND(P149="",OR(I149&lt;&gt;"",J149&lt;&gt;"",K149&lt;&gt;"")),Listes!$A$79,""))))))</f>
        <v/>
      </c>
      <c r="P149" s="44"/>
      <c r="Q149" s="9">
        <f t="shared" si="8"/>
        <v>0</v>
      </c>
    </row>
    <row r="150" spans="1:17" ht="20.100000000000001" customHeight="1" x14ac:dyDescent="0.25">
      <c r="A150" s="133">
        <v>144</v>
      </c>
      <c r="B150" s="331" t="str">
        <f>IF('Dépenses Autres frais'!B150="","",'Dépenses Autres frais'!B150)</f>
        <v/>
      </c>
      <c r="C150" s="331" t="str">
        <f>IF('Dépenses Autres frais'!C150="","",'Dépenses Autres frais'!C150)</f>
        <v/>
      </c>
      <c r="D150" s="331" t="str">
        <f>IF('Dépenses Autres frais'!D150="","",'Dépenses Autres frais'!D150)</f>
        <v/>
      </c>
      <c r="E150" s="331" t="str">
        <f>IF('Dépenses Autres frais'!E150="","",'Dépenses Autres frais'!E150)</f>
        <v/>
      </c>
      <c r="F150" s="332" t="str">
        <f>IF('Dépenses Autres frais'!F150="","",'Dépenses Autres frais'!F150)</f>
        <v/>
      </c>
      <c r="G150" s="332" t="str">
        <f>IF('Dépenses Autres frais'!G150="","",'Dépenses Autres frais'!G150)</f>
        <v/>
      </c>
      <c r="H150" s="333" t="str">
        <f>IF('Dépenses Autres frais'!H150="","",'Dépenses Autres frais'!H150)</f>
        <v/>
      </c>
      <c r="I150" s="295"/>
      <c r="J150" s="296" t="str">
        <f t="shared" si="6"/>
        <v/>
      </c>
      <c r="K150" s="296" t="str">
        <f t="shared" si="7"/>
        <v/>
      </c>
      <c r="L150" s="28"/>
      <c r="M150" s="139"/>
      <c r="N150" s="158"/>
      <c r="O150" s="338" t="str">
        <f>IF(AND(OR(I150="KO",L150&lt;&gt;""),OR(I150="",J150="",K150="")),Listes!$A$74,IF(AND(L150="",I150&lt;&gt;""),Listes!$A$75,IF(AND(H150&lt;L150,N150=""),Listes!$A$76,IF(AND(K150&lt;J150,N150=""),Listes!$A$77,IF(AND(L150&lt;&gt;"",L150&lt;H150,M150=""),Listes!$A$78,IF(AND(P150="",OR(I150&lt;&gt;"",J150&lt;&gt;"",K150&lt;&gt;"")),Listes!$A$79,""))))))</f>
        <v/>
      </c>
      <c r="P150" s="44"/>
      <c r="Q150" s="9">
        <f t="shared" si="8"/>
        <v>0</v>
      </c>
    </row>
    <row r="151" spans="1:17" ht="20.100000000000001" customHeight="1" x14ac:dyDescent="0.25">
      <c r="A151" s="133">
        <v>145</v>
      </c>
      <c r="B151" s="331" t="str">
        <f>IF('Dépenses Autres frais'!B151="","",'Dépenses Autres frais'!B151)</f>
        <v/>
      </c>
      <c r="C151" s="331" t="str">
        <f>IF('Dépenses Autres frais'!C151="","",'Dépenses Autres frais'!C151)</f>
        <v/>
      </c>
      <c r="D151" s="331" t="str">
        <f>IF('Dépenses Autres frais'!D151="","",'Dépenses Autres frais'!D151)</f>
        <v/>
      </c>
      <c r="E151" s="331" t="str">
        <f>IF('Dépenses Autres frais'!E151="","",'Dépenses Autres frais'!E151)</f>
        <v/>
      </c>
      <c r="F151" s="332" t="str">
        <f>IF('Dépenses Autres frais'!F151="","",'Dépenses Autres frais'!F151)</f>
        <v/>
      </c>
      <c r="G151" s="332" t="str">
        <f>IF('Dépenses Autres frais'!G151="","",'Dépenses Autres frais'!G151)</f>
        <v/>
      </c>
      <c r="H151" s="333" t="str">
        <f>IF('Dépenses Autres frais'!H151="","",'Dépenses Autres frais'!H151)</f>
        <v/>
      </c>
      <c r="I151" s="295"/>
      <c r="J151" s="296" t="str">
        <f t="shared" si="6"/>
        <v/>
      </c>
      <c r="K151" s="296" t="str">
        <f t="shared" si="7"/>
        <v/>
      </c>
      <c r="L151" s="28"/>
      <c r="M151" s="139"/>
      <c r="N151" s="158"/>
      <c r="O151" s="338" t="str">
        <f>IF(AND(OR(I151="KO",L151&lt;&gt;""),OR(I151="",J151="",K151="")),Listes!$A$74,IF(AND(L151="",I151&lt;&gt;""),Listes!$A$75,IF(AND(H151&lt;L151,N151=""),Listes!$A$76,IF(AND(K151&lt;J151,N151=""),Listes!$A$77,IF(AND(L151&lt;&gt;"",L151&lt;H151,M151=""),Listes!$A$78,IF(AND(P151="",OR(I151&lt;&gt;"",J151&lt;&gt;"",K151&lt;&gt;"")),Listes!$A$79,""))))))</f>
        <v/>
      </c>
      <c r="P151" s="44"/>
      <c r="Q151" s="9">
        <f t="shared" si="8"/>
        <v>0</v>
      </c>
    </row>
    <row r="152" spans="1:17" ht="20.100000000000001" customHeight="1" x14ac:dyDescent="0.25">
      <c r="A152" s="133">
        <v>146</v>
      </c>
      <c r="B152" s="331" t="str">
        <f>IF('Dépenses Autres frais'!B152="","",'Dépenses Autres frais'!B152)</f>
        <v/>
      </c>
      <c r="C152" s="331" t="str">
        <f>IF('Dépenses Autres frais'!C152="","",'Dépenses Autres frais'!C152)</f>
        <v/>
      </c>
      <c r="D152" s="331" t="str">
        <f>IF('Dépenses Autres frais'!D152="","",'Dépenses Autres frais'!D152)</f>
        <v/>
      </c>
      <c r="E152" s="331" t="str">
        <f>IF('Dépenses Autres frais'!E152="","",'Dépenses Autres frais'!E152)</f>
        <v/>
      </c>
      <c r="F152" s="332" t="str">
        <f>IF('Dépenses Autres frais'!F152="","",'Dépenses Autres frais'!F152)</f>
        <v/>
      </c>
      <c r="G152" s="332" t="str">
        <f>IF('Dépenses Autres frais'!G152="","",'Dépenses Autres frais'!G152)</f>
        <v/>
      </c>
      <c r="H152" s="333" t="str">
        <f>IF('Dépenses Autres frais'!H152="","",'Dépenses Autres frais'!H152)</f>
        <v/>
      </c>
      <c r="I152" s="295"/>
      <c r="J152" s="296" t="str">
        <f t="shared" si="6"/>
        <v/>
      </c>
      <c r="K152" s="296" t="str">
        <f t="shared" si="7"/>
        <v/>
      </c>
      <c r="L152" s="28"/>
      <c r="M152" s="139"/>
      <c r="N152" s="158"/>
      <c r="O152" s="338" t="str">
        <f>IF(AND(OR(I152="KO",L152&lt;&gt;""),OR(I152="",J152="",K152="")),Listes!$A$74,IF(AND(L152="",I152&lt;&gt;""),Listes!$A$75,IF(AND(H152&lt;L152,N152=""),Listes!$A$76,IF(AND(K152&lt;J152,N152=""),Listes!$A$77,IF(AND(L152&lt;&gt;"",L152&lt;H152,M152=""),Listes!$A$78,IF(AND(P152="",OR(I152&lt;&gt;"",J152&lt;&gt;"",K152&lt;&gt;"")),Listes!$A$79,""))))))</f>
        <v/>
      </c>
      <c r="P152" s="44"/>
      <c r="Q152" s="9">
        <f t="shared" si="8"/>
        <v>0</v>
      </c>
    </row>
    <row r="153" spans="1:17" ht="20.100000000000001" customHeight="1" x14ac:dyDescent="0.25">
      <c r="A153" s="133">
        <v>147</v>
      </c>
      <c r="B153" s="331" t="str">
        <f>IF('Dépenses Autres frais'!B153="","",'Dépenses Autres frais'!B153)</f>
        <v/>
      </c>
      <c r="C153" s="331" t="str">
        <f>IF('Dépenses Autres frais'!C153="","",'Dépenses Autres frais'!C153)</f>
        <v/>
      </c>
      <c r="D153" s="331" t="str">
        <f>IF('Dépenses Autres frais'!D153="","",'Dépenses Autres frais'!D153)</f>
        <v/>
      </c>
      <c r="E153" s="331" t="str">
        <f>IF('Dépenses Autres frais'!E153="","",'Dépenses Autres frais'!E153)</f>
        <v/>
      </c>
      <c r="F153" s="332" t="str">
        <f>IF('Dépenses Autres frais'!F153="","",'Dépenses Autres frais'!F153)</f>
        <v/>
      </c>
      <c r="G153" s="332" t="str">
        <f>IF('Dépenses Autres frais'!G153="","",'Dépenses Autres frais'!G153)</f>
        <v/>
      </c>
      <c r="H153" s="333" t="str">
        <f>IF('Dépenses Autres frais'!H153="","",'Dépenses Autres frais'!H153)</f>
        <v/>
      </c>
      <c r="I153" s="295"/>
      <c r="J153" s="296" t="str">
        <f t="shared" si="6"/>
        <v/>
      </c>
      <c r="K153" s="296" t="str">
        <f t="shared" si="7"/>
        <v/>
      </c>
      <c r="L153" s="28"/>
      <c r="M153" s="139"/>
      <c r="N153" s="158"/>
      <c r="O153" s="338" t="str">
        <f>IF(AND(OR(I153="KO",L153&lt;&gt;""),OR(I153="",J153="",K153="")),Listes!$A$74,IF(AND(L153="",I153&lt;&gt;""),Listes!$A$75,IF(AND(H153&lt;L153,N153=""),Listes!$A$76,IF(AND(K153&lt;J153,N153=""),Listes!$A$77,IF(AND(L153&lt;&gt;"",L153&lt;H153,M153=""),Listes!$A$78,IF(AND(P153="",OR(I153&lt;&gt;"",J153&lt;&gt;"",K153&lt;&gt;"")),Listes!$A$79,""))))))</f>
        <v/>
      </c>
      <c r="P153" s="44"/>
      <c r="Q153" s="9">
        <f t="shared" si="8"/>
        <v>0</v>
      </c>
    </row>
    <row r="154" spans="1:17" ht="20.100000000000001" customHeight="1" x14ac:dyDescent="0.25">
      <c r="A154" s="133">
        <v>148</v>
      </c>
      <c r="B154" s="331" t="str">
        <f>IF('Dépenses Autres frais'!B154="","",'Dépenses Autres frais'!B154)</f>
        <v/>
      </c>
      <c r="C154" s="331" t="str">
        <f>IF('Dépenses Autres frais'!C154="","",'Dépenses Autres frais'!C154)</f>
        <v/>
      </c>
      <c r="D154" s="331" t="str">
        <f>IF('Dépenses Autres frais'!D154="","",'Dépenses Autres frais'!D154)</f>
        <v/>
      </c>
      <c r="E154" s="331" t="str">
        <f>IF('Dépenses Autres frais'!E154="","",'Dépenses Autres frais'!E154)</f>
        <v/>
      </c>
      <c r="F154" s="332" t="str">
        <f>IF('Dépenses Autres frais'!F154="","",'Dépenses Autres frais'!F154)</f>
        <v/>
      </c>
      <c r="G154" s="332" t="str">
        <f>IF('Dépenses Autres frais'!G154="","",'Dépenses Autres frais'!G154)</f>
        <v/>
      </c>
      <c r="H154" s="333" t="str">
        <f>IF('Dépenses Autres frais'!H154="","",'Dépenses Autres frais'!H154)</f>
        <v/>
      </c>
      <c r="I154" s="295"/>
      <c r="J154" s="296" t="str">
        <f t="shared" si="6"/>
        <v/>
      </c>
      <c r="K154" s="296" t="str">
        <f t="shared" si="7"/>
        <v/>
      </c>
      <c r="L154" s="28"/>
      <c r="M154" s="139"/>
      <c r="N154" s="158"/>
      <c r="O154" s="338" t="str">
        <f>IF(AND(OR(I154="KO",L154&lt;&gt;""),OR(I154="",J154="",K154="")),Listes!$A$74,IF(AND(L154="",I154&lt;&gt;""),Listes!$A$75,IF(AND(H154&lt;L154,N154=""),Listes!$A$76,IF(AND(K154&lt;J154,N154=""),Listes!$A$77,IF(AND(L154&lt;&gt;"",L154&lt;H154,M154=""),Listes!$A$78,IF(AND(P154="",OR(I154&lt;&gt;"",J154&lt;&gt;"",K154&lt;&gt;"")),Listes!$A$79,""))))))</f>
        <v/>
      </c>
      <c r="P154" s="44"/>
      <c r="Q154" s="9">
        <f t="shared" si="8"/>
        <v>0</v>
      </c>
    </row>
    <row r="155" spans="1:17" ht="20.100000000000001" customHeight="1" x14ac:dyDescent="0.25">
      <c r="A155" s="133">
        <v>149</v>
      </c>
      <c r="B155" s="331" t="str">
        <f>IF('Dépenses Autres frais'!B155="","",'Dépenses Autres frais'!B155)</f>
        <v/>
      </c>
      <c r="C155" s="331" t="str">
        <f>IF('Dépenses Autres frais'!C155="","",'Dépenses Autres frais'!C155)</f>
        <v/>
      </c>
      <c r="D155" s="331" t="str">
        <f>IF('Dépenses Autres frais'!D155="","",'Dépenses Autres frais'!D155)</f>
        <v/>
      </c>
      <c r="E155" s="331" t="str">
        <f>IF('Dépenses Autres frais'!E155="","",'Dépenses Autres frais'!E155)</f>
        <v/>
      </c>
      <c r="F155" s="332" t="str">
        <f>IF('Dépenses Autres frais'!F155="","",'Dépenses Autres frais'!F155)</f>
        <v/>
      </c>
      <c r="G155" s="332" t="str">
        <f>IF('Dépenses Autres frais'!G155="","",'Dépenses Autres frais'!G155)</f>
        <v/>
      </c>
      <c r="H155" s="333" t="str">
        <f>IF('Dépenses Autres frais'!H155="","",'Dépenses Autres frais'!H155)</f>
        <v/>
      </c>
      <c r="I155" s="295"/>
      <c r="J155" s="296" t="str">
        <f t="shared" si="6"/>
        <v/>
      </c>
      <c r="K155" s="296" t="str">
        <f t="shared" si="7"/>
        <v/>
      </c>
      <c r="L155" s="28"/>
      <c r="M155" s="139"/>
      <c r="N155" s="158"/>
      <c r="O155" s="338" t="str">
        <f>IF(AND(OR(I155="KO",L155&lt;&gt;""),OR(I155="",J155="",K155="")),Listes!$A$74,IF(AND(L155="",I155&lt;&gt;""),Listes!$A$75,IF(AND(H155&lt;L155,N155=""),Listes!$A$76,IF(AND(K155&lt;J155,N155=""),Listes!$A$77,IF(AND(L155&lt;&gt;"",L155&lt;H155,M155=""),Listes!$A$78,IF(AND(P155="",OR(I155&lt;&gt;"",J155&lt;&gt;"",K155&lt;&gt;"")),Listes!$A$79,""))))))</f>
        <v/>
      </c>
      <c r="P155" s="44"/>
      <c r="Q155" s="9">
        <f t="shared" si="8"/>
        <v>0</v>
      </c>
    </row>
    <row r="156" spans="1:17" ht="20.100000000000001" customHeight="1" x14ac:dyDescent="0.25">
      <c r="A156" s="133">
        <v>150</v>
      </c>
      <c r="B156" s="331" t="str">
        <f>IF('Dépenses Autres frais'!B156="","",'Dépenses Autres frais'!B156)</f>
        <v/>
      </c>
      <c r="C156" s="331" t="str">
        <f>IF('Dépenses Autres frais'!C156="","",'Dépenses Autres frais'!C156)</f>
        <v/>
      </c>
      <c r="D156" s="331" t="str">
        <f>IF('Dépenses Autres frais'!D156="","",'Dépenses Autres frais'!D156)</f>
        <v/>
      </c>
      <c r="E156" s="331" t="str">
        <f>IF('Dépenses Autres frais'!E156="","",'Dépenses Autres frais'!E156)</f>
        <v/>
      </c>
      <c r="F156" s="332" t="str">
        <f>IF('Dépenses Autres frais'!F156="","",'Dépenses Autres frais'!F156)</f>
        <v/>
      </c>
      <c r="G156" s="332" t="str">
        <f>IF('Dépenses Autres frais'!G156="","",'Dépenses Autres frais'!G156)</f>
        <v/>
      </c>
      <c r="H156" s="333" t="str">
        <f>IF('Dépenses Autres frais'!H156="","",'Dépenses Autres frais'!H156)</f>
        <v/>
      </c>
      <c r="I156" s="295"/>
      <c r="J156" s="296" t="str">
        <f t="shared" si="6"/>
        <v/>
      </c>
      <c r="K156" s="296" t="str">
        <f t="shared" si="7"/>
        <v/>
      </c>
      <c r="L156" s="28"/>
      <c r="M156" s="139"/>
      <c r="N156" s="158"/>
      <c r="O156" s="338" t="str">
        <f>IF(AND(OR(I156="KO",L156&lt;&gt;""),OR(I156="",J156="",K156="")),Listes!$A$74,IF(AND(L156="",I156&lt;&gt;""),Listes!$A$75,IF(AND(H156&lt;L156,N156=""),Listes!$A$76,IF(AND(K156&lt;J156,N156=""),Listes!$A$77,IF(AND(L156&lt;&gt;"",L156&lt;H156,M156=""),Listes!$A$78,IF(AND(P156="",OR(I156&lt;&gt;"",J156&lt;&gt;"",K156&lt;&gt;"")),Listes!$A$79,""))))))</f>
        <v/>
      </c>
      <c r="P156" s="44"/>
      <c r="Q156" s="9">
        <f t="shared" si="8"/>
        <v>0</v>
      </c>
    </row>
    <row r="157" spans="1:17" ht="20.100000000000001" customHeight="1" x14ac:dyDescent="0.25">
      <c r="A157" s="133">
        <v>151</v>
      </c>
      <c r="B157" s="331" t="str">
        <f>IF('Dépenses Autres frais'!B157="","",'Dépenses Autres frais'!B157)</f>
        <v/>
      </c>
      <c r="C157" s="331" t="str">
        <f>IF('Dépenses Autres frais'!C157="","",'Dépenses Autres frais'!C157)</f>
        <v/>
      </c>
      <c r="D157" s="331" t="str">
        <f>IF('Dépenses Autres frais'!D157="","",'Dépenses Autres frais'!D157)</f>
        <v/>
      </c>
      <c r="E157" s="331" t="str">
        <f>IF('Dépenses Autres frais'!E157="","",'Dépenses Autres frais'!E157)</f>
        <v/>
      </c>
      <c r="F157" s="332" t="str">
        <f>IF('Dépenses Autres frais'!F157="","",'Dépenses Autres frais'!F157)</f>
        <v/>
      </c>
      <c r="G157" s="332" t="str">
        <f>IF('Dépenses Autres frais'!G157="","",'Dépenses Autres frais'!G157)</f>
        <v/>
      </c>
      <c r="H157" s="333" t="str">
        <f>IF('Dépenses Autres frais'!H157="","",'Dépenses Autres frais'!H157)</f>
        <v/>
      </c>
      <c r="I157" s="295"/>
      <c r="J157" s="296" t="str">
        <f t="shared" si="6"/>
        <v/>
      </c>
      <c r="K157" s="296" t="str">
        <f t="shared" si="7"/>
        <v/>
      </c>
      <c r="L157" s="28"/>
      <c r="M157" s="139"/>
      <c r="N157" s="158"/>
      <c r="O157" s="338" t="str">
        <f>IF(AND(OR(I157="KO",L157&lt;&gt;""),OR(I157="",J157="",K157="")),Listes!$A$74,IF(AND(L157="",I157&lt;&gt;""),Listes!$A$75,IF(AND(H157&lt;L157,N157=""),Listes!$A$76,IF(AND(K157&lt;J157,N157=""),Listes!$A$77,IF(AND(L157&lt;&gt;"",L157&lt;H157,M157=""),Listes!$A$78,IF(AND(P157="",OR(I157&lt;&gt;"",J157&lt;&gt;"",K157&lt;&gt;"")),Listes!$A$79,""))))))</f>
        <v/>
      </c>
      <c r="P157" s="44"/>
      <c r="Q157" s="9">
        <f t="shared" si="8"/>
        <v>0</v>
      </c>
    </row>
    <row r="158" spans="1:17" ht="20.100000000000001" customHeight="1" x14ac:dyDescent="0.25">
      <c r="A158" s="133">
        <v>152</v>
      </c>
      <c r="B158" s="331" t="str">
        <f>IF('Dépenses Autres frais'!B158="","",'Dépenses Autres frais'!B158)</f>
        <v/>
      </c>
      <c r="C158" s="331" t="str">
        <f>IF('Dépenses Autres frais'!C158="","",'Dépenses Autres frais'!C158)</f>
        <v/>
      </c>
      <c r="D158" s="331" t="str">
        <f>IF('Dépenses Autres frais'!D158="","",'Dépenses Autres frais'!D158)</f>
        <v/>
      </c>
      <c r="E158" s="331" t="str">
        <f>IF('Dépenses Autres frais'!E158="","",'Dépenses Autres frais'!E158)</f>
        <v/>
      </c>
      <c r="F158" s="332" t="str">
        <f>IF('Dépenses Autres frais'!F158="","",'Dépenses Autres frais'!F158)</f>
        <v/>
      </c>
      <c r="G158" s="332" t="str">
        <f>IF('Dépenses Autres frais'!G158="","",'Dépenses Autres frais'!G158)</f>
        <v/>
      </c>
      <c r="H158" s="333" t="str">
        <f>IF('Dépenses Autres frais'!H158="","",'Dépenses Autres frais'!H158)</f>
        <v/>
      </c>
      <c r="I158" s="295"/>
      <c r="J158" s="296" t="str">
        <f t="shared" si="6"/>
        <v/>
      </c>
      <c r="K158" s="296" t="str">
        <f t="shared" si="7"/>
        <v/>
      </c>
      <c r="L158" s="28"/>
      <c r="M158" s="139"/>
      <c r="N158" s="158"/>
      <c r="O158" s="338" t="str">
        <f>IF(AND(OR(I158="KO",L158&lt;&gt;""),OR(I158="",J158="",K158="")),Listes!$A$74,IF(AND(L158="",I158&lt;&gt;""),Listes!$A$75,IF(AND(H158&lt;L158,N158=""),Listes!$A$76,IF(AND(K158&lt;J158,N158=""),Listes!$A$77,IF(AND(L158&lt;&gt;"",L158&lt;H158,M158=""),Listes!$A$78,IF(AND(P158="",OR(I158&lt;&gt;"",J158&lt;&gt;"",K158&lt;&gt;"")),Listes!$A$79,""))))))</f>
        <v/>
      </c>
      <c r="P158" s="44"/>
      <c r="Q158" s="9">
        <f t="shared" si="8"/>
        <v>0</v>
      </c>
    </row>
    <row r="159" spans="1:17" ht="20.100000000000001" customHeight="1" x14ac:dyDescent="0.25">
      <c r="A159" s="133">
        <v>153</v>
      </c>
      <c r="B159" s="331" t="str">
        <f>IF('Dépenses Autres frais'!B159="","",'Dépenses Autres frais'!B159)</f>
        <v/>
      </c>
      <c r="C159" s="331" t="str">
        <f>IF('Dépenses Autres frais'!C159="","",'Dépenses Autres frais'!C159)</f>
        <v/>
      </c>
      <c r="D159" s="331" t="str">
        <f>IF('Dépenses Autres frais'!D159="","",'Dépenses Autres frais'!D159)</f>
        <v/>
      </c>
      <c r="E159" s="331" t="str">
        <f>IF('Dépenses Autres frais'!E159="","",'Dépenses Autres frais'!E159)</f>
        <v/>
      </c>
      <c r="F159" s="332" t="str">
        <f>IF('Dépenses Autres frais'!F159="","",'Dépenses Autres frais'!F159)</f>
        <v/>
      </c>
      <c r="G159" s="332" t="str">
        <f>IF('Dépenses Autres frais'!G159="","",'Dépenses Autres frais'!G159)</f>
        <v/>
      </c>
      <c r="H159" s="333" t="str">
        <f>IF('Dépenses Autres frais'!H159="","",'Dépenses Autres frais'!H159)</f>
        <v/>
      </c>
      <c r="I159" s="295"/>
      <c r="J159" s="296" t="str">
        <f t="shared" si="6"/>
        <v/>
      </c>
      <c r="K159" s="296" t="str">
        <f t="shared" si="7"/>
        <v/>
      </c>
      <c r="L159" s="28"/>
      <c r="M159" s="139"/>
      <c r="N159" s="158"/>
      <c r="O159" s="338" t="str">
        <f>IF(AND(OR(I159="KO",L159&lt;&gt;""),OR(I159="",J159="",K159="")),Listes!$A$74,IF(AND(L159="",I159&lt;&gt;""),Listes!$A$75,IF(AND(H159&lt;L159,N159=""),Listes!$A$76,IF(AND(K159&lt;J159,N159=""),Listes!$A$77,IF(AND(L159&lt;&gt;"",L159&lt;H159,M159=""),Listes!$A$78,IF(AND(P159="",OR(I159&lt;&gt;"",J159&lt;&gt;"",K159&lt;&gt;"")),Listes!$A$79,""))))))</f>
        <v/>
      </c>
      <c r="P159" s="44"/>
      <c r="Q159" s="9">
        <f t="shared" si="8"/>
        <v>0</v>
      </c>
    </row>
    <row r="160" spans="1:17" ht="20.100000000000001" customHeight="1" x14ac:dyDescent="0.25">
      <c r="A160" s="133">
        <v>154</v>
      </c>
      <c r="B160" s="331" t="str">
        <f>IF('Dépenses Autres frais'!B160="","",'Dépenses Autres frais'!B160)</f>
        <v/>
      </c>
      <c r="C160" s="331" t="str">
        <f>IF('Dépenses Autres frais'!C160="","",'Dépenses Autres frais'!C160)</f>
        <v/>
      </c>
      <c r="D160" s="331" t="str">
        <f>IF('Dépenses Autres frais'!D160="","",'Dépenses Autres frais'!D160)</f>
        <v/>
      </c>
      <c r="E160" s="331" t="str">
        <f>IF('Dépenses Autres frais'!E160="","",'Dépenses Autres frais'!E160)</f>
        <v/>
      </c>
      <c r="F160" s="332" t="str">
        <f>IF('Dépenses Autres frais'!F160="","",'Dépenses Autres frais'!F160)</f>
        <v/>
      </c>
      <c r="G160" s="332" t="str">
        <f>IF('Dépenses Autres frais'!G160="","",'Dépenses Autres frais'!G160)</f>
        <v/>
      </c>
      <c r="H160" s="333" t="str">
        <f>IF('Dépenses Autres frais'!H160="","",'Dépenses Autres frais'!H160)</f>
        <v/>
      </c>
      <c r="I160" s="295"/>
      <c r="J160" s="296" t="str">
        <f t="shared" si="6"/>
        <v/>
      </c>
      <c r="K160" s="296" t="str">
        <f t="shared" si="7"/>
        <v/>
      </c>
      <c r="L160" s="28"/>
      <c r="M160" s="139"/>
      <c r="N160" s="158"/>
      <c r="O160" s="338" t="str">
        <f>IF(AND(OR(I160="KO",L160&lt;&gt;""),OR(I160="",J160="",K160="")),Listes!$A$74,IF(AND(L160="",I160&lt;&gt;""),Listes!$A$75,IF(AND(H160&lt;L160,N160=""),Listes!$A$76,IF(AND(K160&lt;J160,N160=""),Listes!$A$77,IF(AND(L160&lt;&gt;"",L160&lt;H160,M160=""),Listes!$A$78,IF(AND(P160="",OR(I160&lt;&gt;"",J160&lt;&gt;"",K160&lt;&gt;"")),Listes!$A$79,""))))))</f>
        <v/>
      </c>
      <c r="P160" s="44"/>
      <c r="Q160" s="9">
        <f t="shared" si="8"/>
        <v>0</v>
      </c>
    </row>
    <row r="161" spans="1:17" ht="20.100000000000001" customHeight="1" x14ac:dyDescent="0.25">
      <c r="A161" s="133">
        <v>155</v>
      </c>
      <c r="B161" s="331" t="str">
        <f>IF('Dépenses Autres frais'!B161="","",'Dépenses Autres frais'!B161)</f>
        <v/>
      </c>
      <c r="C161" s="331" t="str">
        <f>IF('Dépenses Autres frais'!C161="","",'Dépenses Autres frais'!C161)</f>
        <v/>
      </c>
      <c r="D161" s="331" t="str">
        <f>IF('Dépenses Autres frais'!D161="","",'Dépenses Autres frais'!D161)</f>
        <v/>
      </c>
      <c r="E161" s="331" t="str">
        <f>IF('Dépenses Autres frais'!E161="","",'Dépenses Autres frais'!E161)</f>
        <v/>
      </c>
      <c r="F161" s="332" t="str">
        <f>IF('Dépenses Autres frais'!F161="","",'Dépenses Autres frais'!F161)</f>
        <v/>
      </c>
      <c r="G161" s="332" t="str">
        <f>IF('Dépenses Autres frais'!G161="","",'Dépenses Autres frais'!G161)</f>
        <v/>
      </c>
      <c r="H161" s="333" t="str">
        <f>IF('Dépenses Autres frais'!H161="","",'Dépenses Autres frais'!H161)</f>
        <v/>
      </c>
      <c r="I161" s="295"/>
      <c r="J161" s="296" t="str">
        <f t="shared" si="6"/>
        <v/>
      </c>
      <c r="K161" s="296" t="str">
        <f t="shared" si="7"/>
        <v/>
      </c>
      <c r="L161" s="28"/>
      <c r="M161" s="139"/>
      <c r="N161" s="158"/>
      <c r="O161" s="338" t="str">
        <f>IF(AND(OR(I161="KO",L161&lt;&gt;""),OR(I161="",J161="",K161="")),Listes!$A$74,IF(AND(L161="",I161&lt;&gt;""),Listes!$A$75,IF(AND(H161&lt;L161,N161=""),Listes!$A$76,IF(AND(K161&lt;J161,N161=""),Listes!$A$77,IF(AND(L161&lt;&gt;"",L161&lt;H161,M161=""),Listes!$A$78,IF(AND(P161="",OR(I161&lt;&gt;"",J161&lt;&gt;"",K161&lt;&gt;"")),Listes!$A$79,""))))))</f>
        <v/>
      </c>
      <c r="P161" s="44"/>
      <c r="Q161" s="9">
        <f t="shared" si="8"/>
        <v>0</v>
      </c>
    </row>
    <row r="162" spans="1:17" ht="20.100000000000001" customHeight="1" x14ac:dyDescent="0.25">
      <c r="A162" s="133">
        <v>156</v>
      </c>
      <c r="B162" s="331" t="str">
        <f>IF('Dépenses Autres frais'!B162="","",'Dépenses Autres frais'!B162)</f>
        <v/>
      </c>
      <c r="C162" s="331" t="str">
        <f>IF('Dépenses Autres frais'!C162="","",'Dépenses Autres frais'!C162)</f>
        <v/>
      </c>
      <c r="D162" s="331" t="str">
        <f>IF('Dépenses Autres frais'!D162="","",'Dépenses Autres frais'!D162)</f>
        <v/>
      </c>
      <c r="E162" s="331" t="str">
        <f>IF('Dépenses Autres frais'!E162="","",'Dépenses Autres frais'!E162)</f>
        <v/>
      </c>
      <c r="F162" s="332" t="str">
        <f>IF('Dépenses Autres frais'!F162="","",'Dépenses Autres frais'!F162)</f>
        <v/>
      </c>
      <c r="G162" s="332" t="str">
        <f>IF('Dépenses Autres frais'!G162="","",'Dépenses Autres frais'!G162)</f>
        <v/>
      </c>
      <c r="H162" s="333" t="str">
        <f>IF('Dépenses Autres frais'!H162="","",'Dépenses Autres frais'!H162)</f>
        <v/>
      </c>
      <c r="I162" s="295"/>
      <c r="J162" s="296" t="str">
        <f t="shared" si="6"/>
        <v/>
      </c>
      <c r="K162" s="296" t="str">
        <f t="shared" si="7"/>
        <v/>
      </c>
      <c r="L162" s="28"/>
      <c r="M162" s="139"/>
      <c r="N162" s="158"/>
      <c r="O162" s="338" t="str">
        <f>IF(AND(OR(I162="KO",L162&lt;&gt;""),OR(I162="",J162="",K162="")),Listes!$A$74,IF(AND(L162="",I162&lt;&gt;""),Listes!$A$75,IF(AND(H162&lt;L162,N162=""),Listes!$A$76,IF(AND(K162&lt;J162,N162=""),Listes!$A$77,IF(AND(L162&lt;&gt;"",L162&lt;H162,M162=""),Listes!$A$78,IF(AND(P162="",OR(I162&lt;&gt;"",J162&lt;&gt;"",K162&lt;&gt;"")),Listes!$A$79,""))))))</f>
        <v/>
      </c>
      <c r="P162" s="44"/>
      <c r="Q162" s="9">
        <f t="shared" si="8"/>
        <v>0</v>
      </c>
    </row>
    <row r="163" spans="1:17" ht="20.100000000000001" customHeight="1" x14ac:dyDescent="0.25">
      <c r="A163" s="133">
        <v>157</v>
      </c>
      <c r="B163" s="331" t="str">
        <f>IF('Dépenses Autres frais'!B163="","",'Dépenses Autres frais'!B163)</f>
        <v/>
      </c>
      <c r="C163" s="331" t="str">
        <f>IF('Dépenses Autres frais'!C163="","",'Dépenses Autres frais'!C163)</f>
        <v/>
      </c>
      <c r="D163" s="331" t="str">
        <f>IF('Dépenses Autres frais'!D163="","",'Dépenses Autres frais'!D163)</f>
        <v/>
      </c>
      <c r="E163" s="331" t="str">
        <f>IF('Dépenses Autres frais'!E163="","",'Dépenses Autres frais'!E163)</f>
        <v/>
      </c>
      <c r="F163" s="332" t="str">
        <f>IF('Dépenses Autres frais'!F163="","",'Dépenses Autres frais'!F163)</f>
        <v/>
      </c>
      <c r="G163" s="332" t="str">
        <f>IF('Dépenses Autres frais'!G163="","",'Dépenses Autres frais'!G163)</f>
        <v/>
      </c>
      <c r="H163" s="333" t="str">
        <f>IF('Dépenses Autres frais'!H163="","",'Dépenses Autres frais'!H163)</f>
        <v/>
      </c>
      <c r="I163" s="295"/>
      <c r="J163" s="296" t="str">
        <f t="shared" si="6"/>
        <v/>
      </c>
      <c r="K163" s="296" t="str">
        <f t="shared" si="7"/>
        <v/>
      </c>
      <c r="L163" s="28"/>
      <c r="M163" s="139"/>
      <c r="N163" s="158"/>
      <c r="O163" s="338" t="str">
        <f>IF(AND(OR(I163="KO",L163&lt;&gt;""),OR(I163="",J163="",K163="")),Listes!$A$74,IF(AND(L163="",I163&lt;&gt;""),Listes!$A$75,IF(AND(H163&lt;L163,N163=""),Listes!$A$76,IF(AND(K163&lt;J163,N163=""),Listes!$A$77,IF(AND(L163&lt;&gt;"",L163&lt;H163,M163=""),Listes!$A$78,IF(AND(P163="",OR(I163&lt;&gt;"",J163&lt;&gt;"",K163&lt;&gt;"")),Listes!$A$79,""))))))</f>
        <v/>
      </c>
      <c r="P163" s="44"/>
      <c r="Q163" s="9">
        <f t="shared" si="8"/>
        <v>0</v>
      </c>
    </row>
    <row r="164" spans="1:17" ht="20.100000000000001" customHeight="1" x14ac:dyDescent="0.25">
      <c r="A164" s="133">
        <v>158</v>
      </c>
      <c r="B164" s="331" t="str">
        <f>IF('Dépenses Autres frais'!B164="","",'Dépenses Autres frais'!B164)</f>
        <v/>
      </c>
      <c r="C164" s="331" t="str">
        <f>IF('Dépenses Autres frais'!C164="","",'Dépenses Autres frais'!C164)</f>
        <v/>
      </c>
      <c r="D164" s="331" t="str">
        <f>IF('Dépenses Autres frais'!D164="","",'Dépenses Autres frais'!D164)</f>
        <v/>
      </c>
      <c r="E164" s="331" t="str">
        <f>IF('Dépenses Autres frais'!E164="","",'Dépenses Autres frais'!E164)</f>
        <v/>
      </c>
      <c r="F164" s="332" t="str">
        <f>IF('Dépenses Autres frais'!F164="","",'Dépenses Autres frais'!F164)</f>
        <v/>
      </c>
      <c r="G164" s="332" t="str">
        <f>IF('Dépenses Autres frais'!G164="","",'Dépenses Autres frais'!G164)</f>
        <v/>
      </c>
      <c r="H164" s="333" t="str">
        <f>IF('Dépenses Autres frais'!H164="","",'Dépenses Autres frais'!H164)</f>
        <v/>
      </c>
      <c r="I164" s="295"/>
      <c r="J164" s="296" t="str">
        <f t="shared" si="6"/>
        <v/>
      </c>
      <c r="K164" s="296" t="str">
        <f t="shared" si="7"/>
        <v/>
      </c>
      <c r="L164" s="28"/>
      <c r="M164" s="139"/>
      <c r="N164" s="158"/>
      <c r="O164" s="338" t="str">
        <f>IF(AND(OR(I164="KO",L164&lt;&gt;""),OR(I164="",J164="",K164="")),Listes!$A$74,IF(AND(L164="",I164&lt;&gt;""),Listes!$A$75,IF(AND(H164&lt;L164,N164=""),Listes!$A$76,IF(AND(K164&lt;J164,N164=""),Listes!$A$77,IF(AND(L164&lt;&gt;"",L164&lt;H164,M164=""),Listes!$A$78,IF(AND(P164="",OR(I164&lt;&gt;"",J164&lt;&gt;"",K164&lt;&gt;"")),Listes!$A$79,""))))))</f>
        <v/>
      </c>
      <c r="P164" s="44"/>
      <c r="Q164" s="9">
        <f t="shared" si="8"/>
        <v>0</v>
      </c>
    </row>
    <row r="165" spans="1:17" ht="20.100000000000001" customHeight="1" x14ac:dyDescent="0.25">
      <c r="A165" s="133">
        <v>159</v>
      </c>
      <c r="B165" s="331" t="str">
        <f>IF('Dépenses Autres frais'!B165="","",'Dépenses Autres frais'!B165)</f>
        <v/>
      </c>
      <c r="C165" s="331" t="str">
        <f>IF('Dépenses Autres frais'!C165="","",'Dépenses Autres frais'!C165)</f>
        <v/>
      </c>
      <c r="D165" s="331" t="str">
        <f>IF('Dépenses Autres frais'!D165="","",'Dépenses Autres frais'!D165)</f>
        <v/>
      </c>
      <c r="E165" s="331" t="str">
        <f>IF('Dépenses Autres frais'!E165="","",'Dépenses Autres frais'!E165)</f>
        <v/>
      </c>
      <c r="F165" s="332" t="str">
        <f>IF('Dépenses Autres frais'!F165="","",'Dépenses Autres frais'!F165)</f>
        <v/>
      </c>
      <c r="G165" s="332" t="str">
        <f>IF('Dépenses Autres frais'!G165="","",'Dépenses Autres frais'!G165)</f>
        <v/>
      </c>
      <c r="H165" s="333" t="str">
        <f>IF('Dépenses Autres frais'!H165="","",'Dépenses Autres frais'!H165)</f>
        <v/>
      </c>
      <c r="I165" s="295"/>
      <c r="J165" s="296" t="str">
        <f t="shared" si="6"/>
        <v/>
      </c>
      <c r="K165" s="296" t="str">
        <f t="shared" si="7"/>
        <v/>
      </c>
      <c r="L165" s="28"/>
      <c r="M165" s="139"/>
      <c r="N165" s="158"/>
      <c r="O165" s="338" t="str">
        <f>IF(AND(OR(I165="KO",L165&lt;&gt;""),OR(I165="",J165="",K165="")),Listes!$A$74,IF(AND(L165="",I165&lt;&gt;""),Listes!$A$75,IF(AND(H165&lt;L165,N165=""),Listes!$A$76,IF(AND(K165&lt;J165,N165=""),Listes!$A$77,IF(AND(L165&lt;&gt;"",L165&lt;H165,M165=""),Listes!$A$78,IF(AND(P165="",OR(I165&lt;&gt;"",J165&lt;&gt;"",K165&lt;&gt;"")),Listes!$A$79,""))))))</f>
        <v/>
      </c>
      <c r="P165" s="44"/>
      <c r="Q165" s="9">
        <f t="shared" si="8"/>
        <v>0</v>
      </c>
    </row>
    <row r="166" spans="1:17" ht="20.100000000000001" customHeight="1" x14ac:dyDescent="0.25">
      <c r="A166" s="133">
        <v>160</v>
      </c>
      <c r="B166" s="331" t="str">
        <f>IF('Dépenses Autres frais'!B166="","",'Dépenses Autres frais'!B166)</f>
        <v/>
      </c>
      <c r="C166" s="331" t="str">
        <f>IF('Dépenses Autres frais'!C166="","",'Dépenses Autres frais'!C166)</f>
        <v/>
      </c>
      <c r="D166" s="331" t="str">
        <f>IF('Dépenses Autres frais'!D166="","",'Dépenses Autres frais'!D166)</f>
        <v/>
      </c>
      <c r="E166" s="331" t="str">
        <f>IF('Dépenses Autres frais'!E166="","",'Dépenses Autres frais'!E166)</f>
        <v/>
      </c>
      <c r="F166" s="332" t="str">
        <f>IF('Dépenses Autres frais'!F166="","",'Dépenses Autres frais'!F166)</f>
        <v/>
      </c>
      <c r="G166" s="332" t="str">
        <f>IF('Dépenses Autres frais'!G166="","",'Dépenses Autres frais'!G166)</f>
        <v/>
      </c>
      <c r="H166" s="333" t="str">
        <f>IF('Dépenses Autres frais'!H166="","",'Dépenses Autres frais'!H166)</f>
        <v/>
      </c>
      <c r="I166" s="295"/>
      <c r="J166" s="296" t="str">
        <f t="shared" si="6"/>
        <v/>
      </c>
      <c r="K166" s="296" t="str">
        <f t="shared" si="7"/>
        <v/>
      </c>
      <c r="L166" s="28"/>
      <c r="M166" s="139"/>
      <c r="N166" s="158"/>
      <c r="O166" s="338" t="str">
        <f>IF(AND(OR(I166="KO",L166&lt;&gt;""),OR(I166="",J166="",K166="")),Listes!$A$74,IF(AND(L166="",I166&lt;&gt;""),Listes!$A$75,IF(AND(H166&lt;L166,N166=""),Listes!$A$76,IF(AND(K166&lt;J166,N166=""),Listes!$A$77,IF(AND(L166&lt;&gt;"",L166&lt;H166,M166=""),Listes!$A$78,IF(AND(P166="",OR(I166&lt;&gt;"",J166&lt;&gt;"",K166&lt;&gt;"")),Listes!$A$79,""))))))</f>
        <v/>
      </c>
      <c r="P166" s="44"/>
      <c r="Q166" s="9">
        <f t="shared" si="8"/>
        <v>0</v>
      </c>
    </row>
    <row r="167" spans="1:17" ht="20.100000000000001" customHeight="1" x14ac:dyDescent="0.25">
      <c r="A167" s="133">
        <v>161</v>
      </c>
      <c r="B167" s="331" t="str">
        <f>IF('Dépenses Autres frais'!B167="","",'Dépenses Autres frais'!B167)</f>
        <v/>
      </c>
      <c r="C167" s="331" t="str">
        <f>IF('Dépenses Autres frais'!C167="","",'Dépenses Autres frais'!C167)</f>
        <v/>
      </c>
      <c r="D167" s="331" t="str">
        <f>IF('Dépenses Autres frais'!D167="","",'Dépenses Autres frais'!D167)</f>
        <v/>
      </c>
      <c r="E167" s="331" t="str">
        <f>IF('Dépenses Autres frais'!E167="","",'Dépenses Autres frais'!E167)</f>
        <v/>
      </c>
      <c r="F167" s="332" t="str">
        <f>IF('Dépenses Autres frais'!F167="","",'Dépenses Autres frais'!F167)</f>
        <v/>
      </c>
      <c r="G167" s="332" t="str">
        <f>IF('Dépenses Autres frais'!G167="","",'Dépenses Autres frais'!G167)</f>
        <v/>
      </c>
      <c r="H167" s="333" t="str">
        <f>IF('Dépenses Autres frais'!H167="","",'Dépenses Autres frais'!H167)</f>
        <v/>
      </c>
      <c r="I167" s="295"/>
      <c r="J167" s="296" t="str">
        <f t="shared" si="6"/>
        <v/>
      </c>
      <c r="K167" s="296" t="str">
        <f t="shared" si="7"/>
        <v/>
      </c>
      <c r="L167" s="28"/>
      <c r="M167" s="139"/>
      <c r="N167" s="158"/>
      <c r="O167" s="338" t="str">
        <f>IF(AND(OR(I167="KO",L167&lt;&gt;""),OR(I167="",J167="",K167="")),Listes!$A$74,IF(AND(L167="",I167&lt;&gt;""),Listes!$A$75,IF(AND(H167&lt;L167,N167=""),Listes!$A$76,IF(AND(K167&lt;J167,N167=""),Listes!$A$77,IF(AND(L167&lt;&gt;"",L167&lt;H167,M167=""),Listes!$A$78,IF(AND(P167="",OR(I167&lt;&gt;"",J167&lt;&gt;"",K167&lt;&gt;"")),Listes!$A$79,""))))))</f>
        <v/>
      </c>
      <c r="P167" s="44"/>
      <c r="Q167" s="9">
        <f t="shared" si="8"/>
        <v>0</v>
      </c>
    </row>
    <row r="168" spans="1:17" ht="20.100000000000001" customHeight="1" x14ac:dyDescent="0.25">
      <c r="A168" s="133">
        <v>162</v>
      </c>
      <c r="B168" s="331" t="str">
        <f>IF('Dépenses Autres frais'!B168="","",'Dépenses Autres frais'!B168)</f>
        <v/>
      </c>
      <c r="C168" s="331" t="str">
        <f>IF('Dépenses Autres frais'!C168="","",'Dépenses Autres frais'!C168)</f>
        <v/>
      </c>
      <c r="D168" s="331" t="str">
        <f>IF('Dépenses Autres frais'!D168="","",'Dépenses Autres frais'!D168)</f>
        <v/>
      </c>
      <c r="E168" s="331" t="str">
        <f>IF('Dépenses Autres frais'!E168="","",'Dépenses Autres frais'!E168)</f>
        <v/>
      </c>
      <c r="F168" s="332" t="str">
        <f>IF('Dépenses Autres frais'!F168="","",'Dépenses Autres frais'!F168)</f>
        <v/>
      </c>
      <c r="G168" s="332" t="str">
        <f>IF('Dépenses Autres frais'!G168="","",'Dépenses Autres frais'!G168)</f>
        <v/>
      </c>
      <c r="H168" s="333" t="str">
        <f>IF('Dépenses Autres frais'!H168="","",'Dépenses Autres frais'!H168)</f>
        <v/>
      </c>
      <c r="I168" s="295"/>
      <c r="J168" s="296" t="str">
        <f t="shared" si="6"/>
        <v/>
      </c>
      <c r="K168" s="296" t="str">
        <f t="shared" si="7"/>
        <v/>
      </c>
      <c r="L168" s="28"/>
      <c r="M168" s="139"/>
      <c r="N168" s="158"/>
      <c r="O168" s="338" t="str">
        <f>IF(AND(OR(I168="KO",L168&lt;&gt;""),OR(I168="",J168="",K168="")),Listes!$A$74,IF(AND(L168="",I168&lt;&gt;""),Listes!$A$75,IF(AND(H168&lt;L168,N168=""),Listes!$A$76,IF(AND(K168&lt;J168,N168=""),Listes!$A$77,IF(AND(L168&lt;&gt;"",L168&lt;H168,M168=""),Listes!$A$78,IF(AND(P168="",OR(I168&lt;&gt;"",J168&lt;&gt;"",K168&lt;&gt;"")),Listes!$A$79,""))))))</f>
        <v/>
      </c>
      <c r="P168" s="44"/>
      <c r="Q168" s="9">
        <f t="shared" si="8"/>
        <v>0</v>
      </c>
    </row>
    <row r="169" spans="1:17" ht="20.100000000000001" customHeight="1" x14ac:dyDescent="0.25">
      <c r="A169" s="133">
        <v>163</v>
      </c>
      <c r="B169" s="331" t="str">
        <f>IF('Dépenses Autres frais'!B169="","",'Dépenses Autres frais'!B169)</f>
        <v/>
      </c>
      <c r="C169" s="331" t="str">
        <f>IF('Dépenses Autres frais'!C169="","",'Dépenses Autres frais'!C169)</f>
        <v/>
      </c>
      <c r="D169" s="331" t="str">
        <f>IF('Dépenses Autres frais'!D169="","",'Dépenses Autres frais'!D169)</f>
        <v/>
      </c>
      <c r="E169" s="331" t="str">
        <f>IF('Dépenses Autres frais'!E169="","",'Dépenses Autres frais'!E169)</f>
        <v/>
      </c>
      <c r="F169" s="332" t="str">
        <f>IF('Dépenses Autres frais'!F169="","",'Dépenses Autres frais'!F169)</f>
        <v/>
      </c>
      <c r="G169" s="332" t="str">
        <f>IF('Dépenses Autres frais'!G169="","",'Dépenses Autres frais'!G169)</f>
        <v/>
      </c>
      <c r="H169" s="333" t="str">
        <f>IF('Dépenses Autres frais'!H169="","",'Dépenses Autres frais'!H169)</f>
        <v/>
      </c>
      <c r="I169" s="295"/>
      <c r="J169" s="296" t="str">
        <f t="shared" si="6"/>
        <v/>
      </c>
      <c r="K169" s="296" t="str">
        <f t="shared" si="7"/>
        <v/>
      </c>
      <c r="L169" s="28"/>
      <c r="M169" s="139"/>
      <c r="N169" s="158"/>
      <c r="O169" s="338" t="str">
        <f>IF(AND(OR(I169="KO",L169&lt;&gt;""),OR(I169="",J169="",K169="")),Listes!$A$74,IF(AND(L169="",I169&lt;&gt;""),Listes!$A$75,IF(AND(H169&lt;L169,N169=""),Listes!$A$76,IF(AND(K169&lt;J169,N169=""),Listes!$A$77,IF(AND(L169&lt;&gt;"",L169&lt;H169,M169=""),Listes!$A$78,IF(AND(P169="",OR(I169&lt;&gt;"",J169&lt;&gt;"",K169&lt;&gt;"")),Listes!$A$79,""))))))</f>
        <v/>
      </c>
      <c r="P169" s="44"/>
      <c r="Q169" s="9">
        <f t="shared" si="8"/>
        <v>0</v>
      </c>
    </row>
    <row r="170" spans="1:17" ht="20.100000000000001" customHeight="1" x14ac:dyDescent="0.25">
      <c r="A170" s="133">
        <v>164</v>
      </c>
      <c r="B170" s="331" t="str">
        <f>IF('Dépenses Autres frais'!B170="","",'Dépenses Autres frais'!B170)</f>
        <v/>
      </c>
      <c r="C170" s="331" t="str">
        <f>IF('Dépenses Autres frais'!C170="","",'Dépenses Autres frais'!C170)</f>
        <v/>
      </c>
      <c r="D170" s="331" t="str">
        <f>IF('Dépenses Autres frais'!D170="","",'Dépenses Autres frais'!D170)</f>
        <v/>
      </c>
      <c r="E170" s="331" t="str">
        <f>IF('Dépenses Autres frais'!E170="","",'Dépenses Autres frais'!E170)</f>
        <v/>
      </c>
      <c r="F170" s="332" t="str">
        <f>IF('Dépenses Autres frais'!F170="","",'Dépenses Autres frais'!F170)</f>
        <v/>
      </c>
      <c r="G170" s="332" t="str">
        <f>IF('Dépenses Autres frais'!G170="","",'Dépenses Autres frais'!G170)</f>
        <v/>
      </c>
      <c r="H170" s="333" t="str">
        <f>IF('Dépenses Autres frais'!H170="","",'Dépenses Autres frais'!H170)</f>
        <v/>
      </c>
      <c r="I170" s="295"/>
      <c r="J170" s="296" t="str">
        <f t="shared" si="6"/>
        <v/>
      </c>
      <c r="K170" s="296" t="str">
        <f t="shared" si="7"/>
        <v/>
      </c>
      <c r="L170" s="28"/>
      <c r="M170" s="139"/>
      <c r="N170" s="158"/>
      <c r="O170" s="338" t="str">
        <f>IF(AND(OR(I170="KO",L170&lt;&gt;""),OR(I170="",J170="",K170="")),Listes!$A$74,IF(AND(L170="",I170&lt;&gt;""),Listes!$A$75,IF(AND(H170&lt;L170,N170=""),Listes!$A$76,IF(AND(K170&lt;J170,N170=""),Listes!$A$77,IF(AND(L170&lt;&gt;"",L170&lt;H170,M170=""),Listes!$A$78,IF(AND(P170="",OR(I170&lt;&gt;"",J170&lt;&gt;"",K170&lt;&gt;"")),Listes!$A$79,""))))))</f>
        <v/>
      </c>
      <c r="P170" s="44"/>
      <c r="Q170" s="9">
        <f t="shared" si="8"/>
        <v>0</v>
      </c>
    </row>
    <row r="171" spans="1:17" ht="20.100000000000001" customHeight="1" x14ac:dyDescent="0.25">
      <c r="A171" s="133">
        <v>165</v>
      </c>
      <c r="B171" s="331" t="str">
        <f>IF('Dépenses Autres frais'!B171="","",'Dépenses Autres frais'!B171)</f>
        <v/>
      </c>
      <c r="C171" s="331" t="str">
        <f>IF('Dépenses Autres frais'!C171="","",'Dépenses Autres frais'!C171)</f>
        <v/>
      </c>
      <c r="D171" s="331" t="str">
        <f>IF('Dépenses Autres frais'!D171="","",'Dépenses Autres frais'!D171)</f>
        <v/>
      </c>
      <c r="E171" s="331" t="str">
        <f>IF('Dépenses Autres frais'!E171="","",'Dépenses Autres frais'!E171)</f>
        <v/>
      </c>
      <c r="F171" s="332" t="str">
        <f>IF('Dépenses Autres frais'!F171="","",'Dépenses Autres frais'!F171)</f>
        <v/>
      </c>
      <c r="G171" s="332" t="str">
        <f>IF('Dépenses Autres frais'!G171="","",'Dépenses Autres frais'!G171)</f>
        <v/>
      </c>
      <c r="H171" s="333" t="str">
        <f>IF('Dépenses Autres frais'!H171="","",'Dépenses Autres frais'!H171)</f>
        <v/>
      </c>
      <c r="I171" s="295"/>
      <c r="J171" s="296" t="str">
        <f t="shared" si="6"/>
        <v/>
      </c>
      <c r="K171" s="296" t="str">
        <f t="shared" si="7"/>
        <v/>
      </c>
      <c r="L171" s="28"/>
      <c r="M171" s="139"/>
      <c r="N171" s="158"/>
      <c r="O171" s="338" t="str">
        <f>IF(AND(OR(I171="KO",L171&lt;&gt;""),OR(I171="",J171="",K171="")),Listes!$A$74,IF(AND(L171="",I171&lt;&gt;""),Listes!$A$75,IF(AND(H171&lt;L171,N171=""),Listes!$A$76,IF(AND(K171&lt;J171,N171=""),Listes!$A$77,IF(AND(L171&lt;&gt;"",L171&lt;H171,M171=""),Listes!$A$78,IF(AND(P171="",OR(I171&lt;&gt;"",J171&lt;&gt;"",K171&lt;&gt;"")),Listes!$A$79,""))))))</f>
        <v/>
      </c>
      <c r="P171" s="44"/>
      <c r="Q171" s="9">
        <f t="shared" si="8"/>
        <v>0</v>
      </c>
    </row>
    <row r="172" spans="1:17" ht="20.100000000000001" customHeight="1" x14ac:dyDescent="0.25">
      <c r="A172" s="133">
        <v>166</v>
      </c>
      <c r="B172" s="331" t="str">
        <f>IF('Dépenses Autres frais'!B172="","",'Dépenses Autres frais'!B172)</f>
        <v/>
      </c>
      <c r="C172" s="331" t="str">
        <f>IF('Dépenses Autres frais'!C172="","",'Dépenses Autres frais'!C172)</f>
        <v/>
      </c>
      <c r="D172" s="331" t="str">
        <f>IF('Dépenses Autres frais'!D172="","",'Dépenses Autres frais'!D172)</f>
        <v/>
      </c>
      <c r="E172" s="331" t="str">
        <f>IF('Dépenses Autres frais'!E172="","",'Dépenses Autres frais'!E172)</f>
        <v/>
      </c>
      <c r="F172" s="332" t="str">
        <f>IF('Dépenses Autres frais'!F172="","",'Dépenses Autres frais'!F172)</f>
        <v/>
      </c>
      <c r="G172" s="332" t="str">
        <f>IF('Dépenses Autres frais'!G172="","",'Dépenses Autres frais'!G172)</f>
        <v/>
      </c>
      <c r="H172" s="333" t="str">
        <f>IF('Dépenses Autres frais'!H172="","",'Dépenses Autres frais'!H172)</f>
        <v/>
      </c>
      <c r="I172" s="295"/>
      <c r="J172" s="296" t="str">
        <f t="shared" si="6"/>
        <v/>
      </c>
      <c r="K172" s="296" t="str">
        <f t="shared" si="7"/>
        <v/>
      </c>
      <c r="L172" s="28"/>
      <c r="M172" s="139"/>
      <c r="N172" s="158"/>
      <c r="O172" s="338" t="str">
        <f>IF(AND(OR(I172="KO",L172&lt;&gt;""),OR(I172="",J172="",K172="")),Listes!$A$74,IF(AND(L172="",I172&lt;&gt;""),Listes!$A$75,IF(AND(H172&lt;L172,N172=""),Listes!$A$76,IF(AND(K172&lt;J172,N172=""),Listes!$A$77,IF(AND(L172&lt;&gt;"",L172&lt;H172,M172=""),Listes!$A$78,IF(AND(P172="",OR(I172&lt;&gt;"",J172&lt;&gt;"",K172&lt;&gt;"")),Listes!$A$79,""))))))</f>
        <v/>
      </c>
      <c r="P172" s="44"/>
      <c r="Q172" s="9">
        <f t="shared" si="8"/>
        <v>0</v>
      </c>
    </row>
    <row r="173" spans="1:17" ht="20.100000000000001" customHeight="1" x14ac:dyDescent="0.25">
      <c r="A173" s="133">
        <v>167</v>
      </c>
      <c r="B173" s="331" t="str">
        <f>IF('Dépenses Autres frais'!B173="","",'Dépenses Autres frais'!B173)</f>
        <v/>
      </c>
      <c r="C173" s="331" t="str">
        <f>IF('Dépenses Autres frais'!C173="","",'Dépenses Autres frais'!C173)</f>
        <v/>
      </c>
      <c r="D173" s="331" t="str">
        <f>IF('Dépenses Autres frais'!D173="","",'Dépenses Autres frais'!D173)</f>
        <v/>
      </c>
      <c r="E173" s="331" t="str">
        <f>IF('Dépenses Autres frais'!E173="","",'Dépenses Autres frais'!E173)</f>
        <v/>
      </c>
      <c r="F173" s="332" t="str">
        <f>IF('Dépenses Autres frais'!F173="","",'Dépenses Autres frais'!F173)</f>
        <v/>
      </c>
      <c r="G173" s="332" t="str">
        <f>IF('Dépenses Autres frais'!G173="","",'Dépenses Autres frais'!G173)</f>
        <v/>
      </c>
      <c r="H173" s="333" t="str">
        <f>IF('Dépenses Autres frais'!H173="","",'Dépenses Autres frais'!H173)</f>
        <v/>
      </c>
      <c r="I173" s="295"/>
      <c r="J173" s="296" t="str">
        <f t="shared" si="6"/>
        <v/>
      </c>
      <c r="K173" s="296" t="str">
        <f t="shared" si="7"/>
        <v/>
      </c>
      <c r="L173" s="28"/>
      <c r="M173" s="139"/>
      <c r="N173" s="158"/>
      <c r="O173" s="338" t="str">
        <f>IF(AND(OR(I173="KO",L173&lt;&gt;""),OR(I173="",J173="",K173="")),Listes!$A$74,IF(AND(L173="",I173&lt;&gt;""),Listes!$A$75,IF(AND(H173&lt;L173,N173=""),Listes!$A$76,IF(AND(K173&lt;J173,N173=""),Listes!$A$77,IF(AND(L173&lt;&gt;"",L173&lt;H173,M173=""),Listes!$A$78,IF(AND(P173="",OR(I173&lt;&gt;"",J173&lt;&gt;"",K173&lt;&gt;"")),Listes!$A$79,""))))))</f>
        <v/>
      </c>
      <c r="P173" s="44"/>
      <c r="Q173" s="9">
        <f t="shared" si="8"/>
        <v>0</v>
      </c>
    </row>
    <row r="174" spans="1:17" ht="20.100000000000001" customHeight="1" x14ac:dyDescent="0.25">
      <c r="A174" s="133">
        <v>168</v>
      </c>
      <c r="B174" s="331" t="str">
        <f>IF('Dépenses Autres frais'!B174="","",'Dépenses Autres frais'!B174)</f>
        <v/>
      </c>
      <c r="C174" s="331" t="str">
        <f>IF('Dépenses Autres frais'!C174="","",'Dépenses Autres frais'!C174)</f>
        <v/>
      </c>
      <c r="D174" s="331" t="str">
        <f>IF('Dépenses Autres frais'!D174="","",'Dépenses Autres frais'!D174)</f>
        <v/>
      </c>
      <c r="E174" s="331" t="str">
        <f>IF('Dépenses Autres frais'!E174="","",'Dépenses Autres frais'!E174)</f>
        <v/>
      </c>
      <c r="F174" s="332" t="str">
        <f>IF('Dépenses Autres frais'!F174="","",'Dépenses Autres frais'!F174)</f>
        <v/>
      </c>
      <c r="G174" s="332" t="str">
        <f>IF('Dépenses Autres frais'!G174="","",'Dépenses Autres frais'!G174)</f>
        <v/>
      </c>
      <c r="H174" s="333" t="str">
        <f>IF('Dépenses Autres frais'!H174="","",'Dépenses Autres frais'!H174)</f>
        <v/>
      </c>
      <c r="I174" s="295"/>
      <c r="J174" s="296" t="str">
        <f t="shared" si="6"/>
        <v/>
      </c>
      <c r="K174" s="296" t="str">
        <f t="shared" si="7"/>
        <v/>
      </c>
      <c r="L174" s="28"/>
      <c r="M174" s="139"/>
      <c r="N174" s="158"/>
      <c r="O174" s="338" t="str">
        <f>IF(AND(OR(I174="KO",L174&lt;&gt;""),OR(I174="",J174="",K174="")),Listes!$A$74,IF(AND(L174="",I174&lt;&gt;""),Listes!$A$75,IF(AND(H174&lt;L174,N174=""),Listes!$A$76,IF(AND(K174&lt;J174,N174=""),Listes!$A$77,IF(AND(L174&lt;&gt;"",L174&lt;H174,M174=""),Listes!$A$78,IF(AND(P174="",OR(I174&lt;&gt;"",J174&lt;&gt;"",K174&lt;&gt;"")),Listes!$A$79,""))))))</f>
        <v/>
      </c>
      <c r="P174" s="44"/>
      <c r="Q174" s="9">
        <f t="shared" si="8"/>
        <v>0</v>
      </c>
    </row>
    <row r="175" spans="1:17" ht="20.100000000000001" customHeight="1" x14ac:dyDescent="0.25">
      <c r="A175" s="133">
        <v>169</v>
      </c>
      <c r="B175" s="331" t="str">
        <f>IF('Dépenses Autres frais'!B175="","",'Dépenses Autres frais'!B175)</f>
        <v/>
      </c>
      <c r="C175" s="331" t="str">
        <f>IF('Dépenses Autres frais'!C175="","",'Dépenses Autres frais'!C175)</f>
        <v/>
      </c>
      <c r="D175" s="331" t="str">
        <f>IF('Dépenses Autres frais'!D175="","",'Dépenses Autres frais'!D175)</f>
        <v/>
      </c>
      <c r="E175" s="331" t="str">
        <f>IF('Dépenses Autres frais'!E175="","",'Dépenses Autres frais'!E175)</f>
        <v/>
      </c>
      <c r="F175" s="332" t="str">
        <f>IF('Dépenses Autres frais'!F175="","",'Dépenses Autres frais'!F175)</f>
        <v/>
      </c>
      <c r="G175" s="332" t="str">
        <f>IF('Dépenses Autres frais'!G175="","",'Dépenses Autres frais'!G175)</f>
        <v/>
      </c>
      <c r="H175" s="333" t="str">
        <f>IF('Dépenses Autres frais'!H175="","",'Dépenses Autres frais'!H175)</f>
        <v/>
      </c>
      <c r="I175" s="295"/>
      <c r="J175" s="296" t="str">
        <f t="shared" si="6"/>
        <v/>
      </c>
      <c r="K175" s="296" t="str">
        <f t="shared" si="7"/>
        <v/>
      </c>
      <c r="L175" s="28"/>
      <c r="M175" s="139"/>
      <c r="N175" s="158"/>
      <c r="O175" s="338" t="str">
        <f>IF(AND(OR(I175="KO",L175&lt;&gt;""),OR(I175="",J175="",K175="")),Listes!$A$74,IF(AND(L175="",I175&lt;&gt;""),Listes!$A$75,IF(AND(H175&lt;L175,N175=""),Listes!$A$76,IF(AND(K175&lt;J175,N175=""),Listes!$A$77,IF(AND(L175&lt;&gt;"",L175&lt;H175,M175=""),Listes!$A$78,IF(AND(P175="",OR(I175&lt;&gt;"",J175&lt;&gt;"",K175&lt;&gt;"")),Listes!$A$79,""))))))</f>
        <v/>
      </c>
      <c r="P175" s="44"/>
      <c r="Q175" s="9">
        <f t="shared" si="8"/>
        <v>0</v>
      </c>
    </row>
    <row r="176" spans="1:17" ht="20.100000000000001" customHeight="1" x14ac:dyDescent="0.25">
      <c r="A176" s="133">
        <v>170</v>
      </c>
      <c r="B176" s="331" t="str">
        <f>IF('Dépenses Autres frais'!B176="","",'Dépenses Autres frais'!B176)</f>
        <v/>
      </c>
      <c r="C176" s="331" t="str">
        <f>IF('Dépenses Autres frais'!C176="","",'Dépenses Autres frais'!C176)</f>
        <v/>
      </c>
      <c r="D176" s="331" t="str">
        <f>IF('Dépenses Autres frais'!D176="","",'Dépenses Autres frais'!D176)</f>
        <v/>
      </c>
      <c r="E176" s="331" t="str">
        <f>IF('Dépenses Autres frais'!E176="","",'Dépenses Autres frais'!E176)</f>
        <v/>
      </c>
      <c r="F176" s="332" t="str">
        <f>IF('Dépenses Autres frais'!F176="","",'Dépenses Autres frais'!F176)</f>
        <v/>
      </c>
      <c r="G176" s="332" t="str">
        <f>IF('Dépenses Autres frais'!G176="","",'Dépenses Autres frais'!G176)</f>
        <v/>
      </c>
      <c r="H176" s="333" t="str">
        <f>IF('Dépenses Autres frais'!H176="","",'Dépenses Autres frais'!H176)</f>
        <v/>
      </c>
      <c r="I176" s="295"/>
      <c r="J176" s="296" t="str">
        <f t="shared" si="6"/>
        <v/>
      </c>
      <c r="K176" s="296" t="str">
        <f t="shared" si="7"/>
        <v/>
      </c>
      <c r="L176" s="28"/>
      <c r="M176" s="139"/>
      <c r="N176" s="158"/>
      <c r="O176" s="338" t="str">
        <f>IF(AND(OR(I176="KO",L176&lt;&gt;""),OR(I176="",J176="",K176="")),Listes!$A$74,IF(AND(L176="",I176&lt;&gt;""),Listes!$A$75,IF(AND(H176&lt;L176,N176=""),Listes!$A$76,IF(AND(K176&lt;J176,N176=""),Listes!$A$77,IF(AND(L176&lt;&gt;"",L176&lt;H176,M176=""),Listes!$A$78,IF(AND(P176="",OR(I176&lt;&gt;"",J176&lt;&gt;"",K176&lt;&gt;"")),Listes!$A$79,""))))))</f>
        <v/>
      </c>
      <c r="P176" s="44"/>
      <c r="Q176" s="9">
        <f t="shared" si="8"/>
        <v>0</v>
      </c>
    </row>
    <row r="177" spans="1:17" ht="20.100000000000001" customHeight="1" x14ac:dyDescent="0.25">
      <c r="A177" s="133">
        <v>171</v>
      </c>
      <c r="B177" s="331" t="str">
        <f>IF('Dépenses Autres frais'!B177="","",'Dépenses Autres frais'!B177)</f>
        <v/>
      </c>
      <c r="C177" s="331" t="str">
        <f>IF('Dépenses Autres frais'!C177="","",'Dépenses Autres frais'!C177)</f>
        <v/>
      </c>
      <c r="D177" s="331" t="str">
        <f>IF('Dépenses Autres frais'!D177="","",'Dépenses Autres frais'!D177)</f>
        <v/>
      </c>
      <c r="E177" s="331" t="str">
        <f>IF('Dépenses Autres frais'!E177="","",'Dépenses Autres frais'!E177)</f>
        <v/>
      </c>
      <c r="F177" s="332" t="str">
        <f>IF('Dépenses Autres frais'!F177="","",'Dépenses Autres frais'!F177)</f>
        <v/>
      </c>
      <c r="G177" s="332" t="str">
        <f>IF('Dépenses Autres frais'!G177="","",'Dépenses Autres frais'!G177)</f>
        <v/>
      </c>
      <c r="H177" s="333" t="str">
        <f>IF('Dépenses Autres frais'!H177="","",'Dépenses Autres frais'!H177)</f>
        <v/>
      </c>
      <c r="I177" s="295"/>
      <c r="J177" s="296" t="str">
        <f t="shared" si="6"/>
        <v/>
      </c>
      <c r="K177" s="296" t="str">
        <f t="shared" si="7"/>
        <v/>
      </c>
      <c r="L177" s="28"/>
      <c r="M177" s="139"/>
      <c r="N177" s="158"/>
      <c r="O177" s="338" t="str">
        <f>IF(AND(OR(I177="KO",L177&lt;&gt;""),OR(I177="",J177="",K177="")),Listes!$A$74,IF(AND(L177="",I177&lt;&gt;""),Listes!$A$75,IF(AND(H177&lt;L177,N177=""),Listes!$A$76,IF(AND(K177&lt;J177,N177=""),Listes!$A$77,IF(AND(L177&lt;&gt;"",L177&lt;H177,M177=""),Listes!$A$78,IF(AND(P177="",OR(I177&lt;&gt;"",J177&lt;&gt;"",K177&lt;&gt;"")),Listes!$A$79,""))))))</f>
        <v/>
      </c>
      <c r="P177" s="44"/>
      <c r="Q177" s="9">
        <f t="shared" si="8"/>
        <v>0</v>
      </c>
    </row>
    <row r="178" spans="1:17" ht="20.100000000000001" customHeight="1" x14ac:dyDescent="0.25">
      <c r="A178" s="133">
        <v>172</v>
      </c>
      <c r="B178" s="331" t="str">
        <f>IF('Dépenses Autres frais'!B178="","",'Dépenses Autres frais'!B178)</f>
        <v/>
      </c>
      <c r="C178" s="331" t="str">
        <f>IF('Dépenses Autres frais'!C178="","",'Dépenses Autres frais'!C178)</f>
        <v/>
      </c>
      <c r="D178" s="331" t="str">
        <f>IF('Dépenses Autres frais'!D178="","",'Dépenses Autres frais'!D178)</f>
        <v/>
      </c>
      <c r="E178" s="331" t="str">
        <f>IF('Dépenses Autres frais'!E178="","",'Dépenses Autres frais'!E178)</f>
        <v/>
      </c>
      <c r="F178" s="332" t="str">
        <f>IF('Dépenses Autres frais'!F178="","",'Dépenses Autres frais'!F178)</f>
        <v/>
      </c>
      <c r="G178" s="332" t="str">
        <f>IF('Dépenses Autres frais'!G178="","",'Dépenses Autres frais'!G178)</f>
        <v/>
      </c>
      <c r="H178" s="333" t="str">
        <f>IF('Dépenses Autres frais'!H178="","",'Dépenses Autres frais'!H178)</f>
        <v/>
      </c>
      <c r="I178" s="295"/>
      <c r="J178" s="296" t="str">
        <f t="shared" si="6"/>
        <v/>
      </c>
      <c r="K178" s="296" t="str">
        <f t="shared" si="7"/>
        <v/>
      </c>
      <c r="L178" s="28"/>
      <c r="M178" s="139"/>
      <c r="N178" s="158"/>
      <c r="O178" s="338" t="str">
        <f>IF(AND(OR(I178="KO",L178&lt;&gt;""),OR(I178="",J178="",K178="")),Listes!$A$74,IF(AND(L178="",I178&lt;&gt;""),Listes!$A$75,IF(AND(H178&lt;L178,N178=""),Listes!$A$76,IF(AND(K178&lt;J178,N178=""),Listes!$A$77,IF(AND(L178&lt;&gt;"",L178&lt;H178,M178=""),Listes!$A$78,IF(AND(P178="",OR(I178&lt;&gt;"",J178&lt;&gt;"",K178&lt;&gt;"")),Listes!$A$79,""))))))</f>
        <v/>
      </c>
      <c r="P178" s="44"/>
      <c r="Q178" s="9">
        <f t="shared" si="8"/>
        <v>0</v>
      </c>
    </row>
    <row r="179" spans="1:17" ht="20.100000000000001" customHeight="1" x14ac:dyDescent="0.25">
      <c r="A179" s="133">
        <v>173</v>
      </c>
      <c r="B179" s="331" t="str">
        <f>IF('Dépenses Autres frais'!B179="","",'Dépenses Autres frais'!B179)</f>
        <v/>
      </c>
      <c r="C179" s="331" t="str">
        <f>IF('Dépenses Autres frais'!C179="","",'Dépenses Autres frais'!C179)</f>
        <v/>
      </c>
      <c r="D179" s="331" t="str">
        <f>IF('Dépenses Autres frais'!D179="","",'Dépenses Autres frais'!D179)</f>
        <v/>
      </c>
      <c r="E179" s="331" t="str">
        <f>IF('Dépenses Autres frais'!E179="","",'Dépenses Autres frais'!E179)</f>
        <v/>
      </c>
      <c r="F179" s="332" t="str">
        <f>IF('Dépenses Autres frais'!F179="","",'Dépenses Autres frais'!F179)</f>
        <v/>
      </c>
      <c r="G179" s="332" t="str">
        <f>IF('Dépenses Autres frais'!G179="","",'Dépenses Autres frais'!G179)</f>
        <v/>
      </c>
      <c r="H179" s="333" t="str">
        <f>IF('Dépenses Autres frais'!H179="","",'Dépenses Autres frais'!H179)</f>
        <v/>
      </c>
      <c r="I179" s="295"/>
      <c r="J179" s="296" t="str">
        <f t="shared" si="6"/>
        <v/>
      </c>
      <c r="K179" s="296" t="str">
        <f t="shared" si="7"/>
        <v/>
      </c>
      <c r="L179" s="28"/>
      <c r="M179" s="139"/>
      <c r="N179" s="158"/>
      <c r="O179" s="338" t="str">
        <f>IF(AND(OR(I179="KO",L179&lt;&gt;""),OR(I179="",J179="",K179="")),Listes!$A$74,IF(AND(L179="",I179&lt;&gt;""),Listes!$A$75,IF(AND(H179&lt;L179,N179=""),Listes!$A$76,IF(AND(K179&lt;J179,N179=""),Listes!$A$77,IF(AND(L179&lt;&gt;"",L179&lt;H179,M179=""),Listes!$A$78,IF(AND(P179="",OR(I179&lt;&gt;"",J179&lt;&gt;"",K179&lt;&gt;"")),Listes!$A$79,""))))))</f>
        <v/>
      </c>
      <c r="P179" s="44"/>
      <c r="Q179" s="9">
        <f t="shared" si="8"/>
        <v>0</v>
      </c>
    </row>
    <row r="180" spans="1:17" ht="20.100000000000001" customHeight="1" x14ac:dyDescent="0.25">
      <c r="A180" s="133">
        <v>174</v>
      </c>
      <c r="B180" s="331" t="str">
        <f>IF('Dépenses Autres frais'!B180="","",'Dépenses Autres frais'!B180)</f>
        <v/>
      </c>
      <c r="C180" s="331" t="str">
        <f>IF('Dépenses Autres frais'!C180="","",'Dépenses Autres frais'!C180)</f>
        <v/>
      </c>
      <c r="D180" s="331" t="str">
        <f>IF('Dépenses Autres frais'!D180="","",'Dépenses Autres frais'!D180)</f>
        <v/>
      </c>
      <c r="E180" s="331" t="str">
        <f>IF('Dépenses Autres frais'!E180="","",'Dépenses Autres frais'!E180)</f>
        <v/>
      </c>
      <c r="F180" s="332" t="str">
        <f>IF('Dépenses Autres frais'!F180="","",'Dépenses Autres frais'!F180)</f>
        <v/>
      </c>
      <c r="G180" s="332" t="str">
        <f>IF('Dépenses Autres frais'!G180="","",'Dépenses Autres frais'!G180)</f>
        <v/>
      </c>
      <c r="H180" s="333" t="str">
        <f>IF('Dépenses Autres frais'!H180="","",'Dépenses Autres frais'!H180)</f>
        <v/>
      </c>
      <c r="I180" s="295"/>
      <c r="J180" s="296" t="str">
        <f t="shared" si="6"/>
        <v/>
      </c>
      <c r="K180" s="296" t="str">
        <f t="shared" si="7"/>
        <v/>
      </c>
      <c r="L180" s="28"/>
      <c r="M180" s="139"/>
      <c r="N180" s="158"/>
      <c r="O180" s="338" t="str">
        <f>IF(AND(OR(I180="KO",L180&lt;&gt;""),OR(I180="",J180="",K180="")),Listes!$A$74,IF(AND(L180="",I180&lt;&gt;""),Listes!$A$75,IF(AND(H180&lt;L180,N180=""),Listes!$A$76,IF(AND(K180&lt;J180,N180=""),Listes!$A$77,IF(AND(L180&lt;&gt;"",L180&lt;H180,M180=""),Listes!$A$78,IF(AND(P180="",OR(I180&lt;&gt;"",J180&lt;&gt;"",K180&lt;&gt;"")),Listes!$A$79,""))))))</f>
        <v/>
      </c>
      <c r="P180" s="44"/>
      <c r="Q180" s="9">
        <f t="shared" si="8"/>
        <v>0</v>
      </c>
    </row>
    <row r="181" spans="1:17" ht="20.100000000000001" customHeight="1" x14ac:dyDescent="0.25">
      <c r="A181" s="133">
        <v>175</v>
      </c>
      <c r="B181" s="331" t="str">
        <f>IF('Dépenses Autres frais'!B181="","",'Dépenses Autres frais'!B181)</f>
        <v/>
      </c>
      <c r="C181" s="331" t="str">
        <f>IF('Dépenses Autres frais'!C181="","",'Dépenses Autres frais'!C181)</f>
        <v/>
      </c>
      <c r="D181" s="331" t="str">
        <f>IF('Dépenses Autres frais'!D181="","",'Dépenses Autres frais'!D181)</f>
        <v/>
      </c>
      <c r="E181" s="331" t="str">
        <f>IF('Dépenses Autres frais'!E181="","",'Dépenses Autres frais'!E181)</f>
        <v/>
      </c>
      <c r="F181" s="332" t="str">
        <f>IF('Dépenses Autres frais'!F181="","",'Dépenses Autres frais'!F181)</f>
        <v/>
      </c>
      <c r="G181" s="332" t="str">
        <f>IF('Dépenses Autres frais'!G181="","",'Dépenses Autres frais'!G181)</f>
        <v/>
      </c>
      <c r="H181" s="333" t="str">
        <f>IF('Dépenses Autres frais'!H181="","",'Dépenses Autres frais'!H181)</f>
        <v/>
      </c>
      <c r="I181" s="295"/>
      <c r="J181" s="296" t="str">
        <f t="shared" si="6"/>
        <v/>
      </c>
      <c r="K181" s="296" t="str">
        <f t="shared" si="7"/>
        <v/>
      </c>
      <c r="L181" s="28"/>
      <c r="M181" s="139"/>
      <c r="N181" s="158"/>
      <c r="O181" s="338" t="str">
        <f>IF(AND(OR(I181="KO",L181&lt;&gt;""),OR(I181="",J181="",K181="")),Listes!$A$74,IF(AND(L181="",I181&lt;&gt;""),Listes!$A$75,IF(AND(H181&lt;L181,N181=""),Listes!$A$76,IF(AND(K181&lt;J181,N181=""),Listes!$A$77,IF(AND(L181&lt;&gt;"",L181&lt;H181,M181=""),Listes!$A$78,IF(AND(P181="",OR(I181&lt;&gt;"",J181&lt;&gt;"",K181&lt;&gt;"")),Listes!$A$79,""))))))</f>
        <v/>
      </c>
      <c r="P181" s="44"/>
      <c r="Q181" s="9">
        <f t="shared" si="8"/>
        <v>0</v>
      </c>
    </row>
    <row r="182" spans="1:17" ht="20.100000000000001" customHeight="1" x14ac:dyDescent="0.25">
      <c r="A182" s="133">
        <v>176</v>
      </c>
      <c r="B182" s="331" t="str">
        <f>IF('Dépenses Autres frais'!B182="","",'Dépenses Autres frais'!B182)</f>
        <v/>
      </c>
      <c r="C182" s="331" t="str">
        <f>IF('Dépenses Autres frais'!C182="","",'Dépenses Autres frais'!C182)</f>
        <v/>
      </c>
      <c r="D182" s="331" t="str">
        <f>IF('Dépenses Autres frais'!D182="","",'Dépenses Autres frais'!D182)</f>
        <v/>
      </c>
      <c r="E182" s="331" t="str">
        <f>IF('Dépenses Autres frais'!E182="","",'Dépenses Autres frais'!E182)</f>
        <v/>
      </c>
      <c r="F182" s="332" t="str">
        <f>IF('Dépenses Autres frais'!F182="","",'Dépenses Autres frais'!F182)</f>
        <v/>
      </c>
      <c r="G182" s="332" t="str">
        <f>IF('Dépenses Autres frais'!G182="","",'Dépenses Autres frais'!G182)</f>
        <v/>
      </c>
      <c r="H182" s="333" t="str">
        <f>IF('Dépenses Autres frais'!H182="","",'Dépenses Autres frais'!H182)</f>
        <v/>
      </c>
      <c r="I182" s="295"/>
      <c r="J182" s="296" t="str">
        <f t="shared" si="6"/>
        <v/>
      </c>
      <c r="K182" s="296" t="str">
        <f t="shared" si="7"/>
        <v/>
      </c>
      <c r="L182" s="28"/>
      <c r="M182" s="139"/>
      <c r="N182" s="158"/>
      <c r="O182" s="338" t="str">
        <f>IF(AND(OR(I182="KO",L182&lt;&gt;""),OR(I182="",J182="",K182="")),Listes!$A$74,IF(AND(L182="",I182&lt;&gt;""),Listes!$A$75,IF(AND(H182&lt;L182,N182=""),Listes!$A$76,IF(AND(K182&lt;J182,N182=""),Listes!$A$77,IF(AND(L182&lt;&gt;"",L182&lt;H182,M182=""),Listes!$A$78,IF(AND(P182="",OR(I182&lt;&gt;"",J182&lt;&gt;"",K182&lt;&gt;"")),Listes!$A$79,""))))))</f>
        <v/>
      </c>
      <c r="P182" s="44"/>
      <c r="Q182" s="9">
        <f t="shared" si="8"/>
        <v>0</v>
      </c>
    </row>
    <row r="183" spans="1:17" ht="20.100000000000001" customHeight="1" x14ac:dyDescent="0.25">
      <c r="A183" s="133">
        <v>177</v>
      </c>
      <c r="B183" s="331" t="str">
        <f>IF('Dépenses Autres frais'!B183="","",'Dépenses Autres frais'!B183)</f>
        <v/>
      </c>
      <c r="C183" s="331" t="str">
        <f>IF('Dépenses Autres frais'!C183="","",'Dépenses Autres frais'!C183)</f>
        <v/>
      </c>
      <c r="D183" s="331" t="str">
        <f>IF('Dépenses Autres frais'!D183="","",'Dépenses Autres frais'!D183)</f>
        <v/>
      </c>
      <c r="E183" s="331" t="str">
        <f>IF('Dépenses Autres frais'!E183="","",'Dépenses Autres frais'!E183)</f>
        <v/>
      </c>
      <c r="F183" s="332" t="str">
        <f>IF('Dépenses Autres frais'!F183="","",'Dépenses Autres frais'!F183)</f>
        <v/>
      </c>
      <c r="G183" s="332" t="str">
        <f>IF('Dépenses Autres frais'!G183="","",'Dépenses Autres frais'!G183)</f>
        <v/>
      </c>
      <c r="H183" s="333" t="str">
        <f>IF('Dépenses Autres frais'!H183="","",'Dépenses Autres frais'!H183)</f>
        <v/>
      </c>
      <c r="I183" s="295"/>
      <c r="J183" s="296" t="str">
        <f t="shared" si="6"/>
        <v/>
      </c>
      <c r="K183" s="296" t="str">
        <f t="shared" si="7"/>
        <v/>
      </c>
      <c r="L183" s="28"/>
      <c r="M183" s="139"/>
      <c r="N183" s="158"/>
      <c r="O183" s="338" t="str">
        <f>IF(AND(OR(I183="KO",L183&lt;&gt;""),OR(I183="",J183="",K183="")),Listes!$A$74,IF(AND(L183="",I183&lt;&gt;""),Listes!$A$75,IF(AND(H183&lt;L183,N183=""),Listes!$A$76,IF(AND(K183&lt;J183,N183=""),Listes!$A$77,IF(AND(L183&lt;&gt;"",L183&lt;H183,M183=""),Listes!$A$78,IF(AND(P183="",OR(I183&lt;&gt;"",J183&lt;&gt;"",K183&lt;&gt;"")),Listes!$A$79,""))))))</f>
        <v/>
      </c>
      <c r="P183" s="44"/>
      <c r="Q183" s="9">
        <f t="shared" si="8"/>
        <v>0</v>
      </c>
    </row>
    <row r="184" spans="1:17" ht="20.100000000000001" customHeight="1" x14ac:dyDescent="0.25">
      <c r="A184" s="133">
        <v>178</v>
      </c>
      <c r="B184" s="331" t="str">
        <f>IF('Dépenses Autres frais'!B184="","",'Dépenses Autres frais'!B184)</f>
        <v/>
      </c>
      <c r="C184" s="331" t="str">
        <f>IF('Dépenses Autres frais'!C184="","",'Dépenses Autres frais'!C184)</f>
        <v/>
      </c>
      <c r="D184" s="331" t="str">
        <f>IF('Dépenses Autres frais'!D184="","",'Dépenses Autres frais'!D184)</f>
        <v/>
      </c>
      <c r="E184" s="331" t="str">
        <f>IF('Dépenses Autres frais'!E184="","",'Dépenses Autres frais'!E184)</f>
        <v/>
      </c>
      <c r="F184" s="332" t="str">
        <f>IF('Dépenses Autres frais'!F184="","",'Dépenses Autres frais'!F184)</f>
        <v/>
      </c>
      <c r="G184" s="332" t="str">
        <f>IF('Dépenses Autres frais'!G184="","",'Dépenses Autres frais'!G184)</f>
        <v/>
      </c>
      <c r="H184" s="333" t="str">
        <f>IF('Dépenses Autres frais'!H184="","",'Dépenses Autres frais'!H184)</f>
        <v/>
      </c>
      <c r="I184" s="295"/>
      <c r="J184" s="296" t="str">
        <f t="shared" si="6"/>
        <v/>
      </c>
      <c r="K184" s="296" t="str">
        <f t="shared" si="7"/>
        <v/>
      </c>
      <c r="L184" s="28"/>
      <c r="M184" s="139"/>
      <c r="N184" s="158"/>
      <c r="O184" s="338" t="str">
        <f>IF(AND(OR(I184="KO",L184&lt;&gt;""),OR(I184="",J184="",K184="")),Listes!$A$74,IF(AND(L184="",I184&lt;&gt;""),Listes!$A$75,IF(AND(H184&lt;L184,N184=""),Listes!$A$76,IF(AND(K184&lt;J184,N184=""),Listes!$A$77,IF(AND(L184&lt;&gt;"",L184&lt;H184,M184=""),Listes!$A$78,IF(AND(P184="",OR(I184&lt;&gt;"",J184&lt;&gt;"",K184&lt;&gt;"")),Listes!$A$79,""))))))</f>
        <v/>
      </c>
      <c r="P184" s="44"/>
      <c r="Q184" s="9">
        <f t="shared" si="8"/>
        <v>0</v>
      </c>
    </row>
    <row r="185" spans="1:17" ht="20.100000000000001" customHeight="1" x14ac:dyDescent="0.25">
      <c r="A185" s="133">
        <v>179</v>
      </c>
      <c r="B185" s="331" t="str">
        <f>IF('Dépenses Autres frais'!B185="","",'Dépenses Autres frais'!B185)</f>
        <v/>
      </c>
      <c r="C185" s="331" t="str">
        <f>IF('Dépenses Autres frais'!C185="","",'Dépenses Autres frais'!C185)</f>
        <v/>
      </c>
      <c r="D185" s="331" t="str">
        <f>IF('Dépenses Autres frais'!D185="","",'Dépenses Autres frais'!D185)</f>
        <v/>
      </c>
      <c r="E185" s="331" t="str">
        <f>IF('Dépenses Autres frais'!E185="","",'Dépenses Autres frais'!E185)</f>
        <v/>
      </c>
      <c r="F185" s="332" t="str">
        <f>IF('Dépenses Autres frais'!F185="","",'Dépenses Autres frais'!F185)</f>
        <v/>
      </c>
      <c r="G185" s="332" t="str">
        <f>IF('Dépenses Autres frais'!G185="","",'Dépenses Autres frais'!G185)</f>
        <v/>
      </c>
      <c r="H185" s="333" t="str">
        <f>IF('Dépenses Autres frais'!H185="","",'Dépenses Autres frais'!H185)</f>
        <v/>
      </c>
      <c r="I185" s="295"/>
      <c r="J185" s="296" t="str">
        <f t="shared" si="6"/>
        <v/>
      </c>
      <c r="K185" s="296" t="str">
        <f t="shared" si="7"/>
        <v/>
      </c>
      <c r="L185" s="28"/>
      <c r="M185" s="139"/>
      <c r="N185" s="158"/>
      <c r="O185" s="338" t="str">
        <f>IF(AND(OR(I185="KO",L185&lt;&gt;""),OR(I185="",J185="",K185="")),Listes!$A$74,IF(AND(L185="",I185&lt;&gt;""),Listes!$A$75,IF(AND(H185&lt;L185,N185=""),Listes!$A$76,IF(AND(K185&lt;J185,N185=""),Listes!$A$77,IF(AND(L185&lt;&gt;"",L185&lt;H185,M185=""),Listes!$A$78,IF(AND(P185="",OR(I185&lt;&gt;"",J185&lt;&gt;"",K185&lt;&gt;"")),Listes!$A$79,""))))))</f>
        <v/>
      </c>
      <c r="P185" s="44"/>
      <c r="Q185" s="9">
        <f t="shared" si="8"/>
        <v>0</v>
      </c>
    </row>
    <row r="186" spans="1:17" ht="20.100000000000001" customHeight="1" x14ac:dyDescent="0.25">
      <c r="A186" s="133">
        <v>180</v>
      </c>
      <c r="B186" s="331" t="str">
        <f>IF('Dépenses Autres frais'!B186="","",'Dépenses Autres frais'!B186)</f>
        <v/>
      </c>
      <c r="C186" s="331" t="str">
        <f>IF('Dépenses Autres frais'!C186="","",'Dépenses Autres frais'!C186)</f>
        <v/>
      </c>
      <c r="D186" s="331" t="str">
        <f>IF('Dépenses Autres frais'!D186="","",'Dépenses Autres frais'!D186)</f>
        <v/>
      </c>
      <c r="E186" s="331" t="str">
        <f>IF('Dépenses Autres frais'!E186="","",'Dépenses Autres frais'!E186)</f>
        <v/>
      </c>
      <c r="F186" s="332" t="str">
        <f>IF('Dépenses Autres frais'!F186="","",'Dépenses Autres frais'!F186)</f>
        <v/>
      </c>
      <c r="G186" s="332" t="str">
        <f>IF('Dépenses Autres frais'!G186="","",'Dépenses Autres frais'!G186)</f>
        <v/>
      </c>
      <c r="H186" s="333" t="str">
        <f>IF('Dépenses Autres frais'!H186="","",'Dépenses Autres frais'!H186)</f>
        <v/>
      </c>
      <c r="I186" s="295"/>
      <c r="J186" s="296" t="str">
        <f t="shared" si="6"/>
        <v/>
      </c>
      <c r="K186" s="296" t="str">
        <f t="shared" si="7"/>
        <v/>
      </c>
      <c r="L186" s="28"/>
      <c r="M186" s="139"/>
      <c r="N186" s="158"/>
      <c r="O186" s="338" t="str">
        <f>IF(AND(OR(I186="KO",L186&lt;&gt;""),OR(I186="",J186="",K186="")),Listes!$A$74,IF(AND(L186="",I186&lt;&gt;""),Listes!$A$75,IF(AND(H186&lt;L186,N186=""),Listes!$A$76,IF(AND(K186&lt;J186,N186=""),Listes!$A$77,IF(AND(L186&lt;&gt;"",L186&lt;H186,M186=""),Listes!$A$78,IF(AND(P186="",OR(I186&lt;&gt;"",J186&lt;&gt;"",K186&lt;&gt;"")),Listes!$A$79,""))))))</f>
        <v/>
      </c>
      <c r="P186" s="44"/>
      <c r="Q186" s="9">
        <f t="shared" si="8"/>
        <v>0</v>
      </c>
    </row>
    <row r="187" spans="1:17" ht="20.100000000000001" customHeight="1" x14ac:dyDescent="0.25">
      <c r="A187" s="133">
        <v>181</v>
      </c>
      <c r="B187" s="331" t="str">
        <f>IF('Dépenses Autres frais'!B187="","",'Dépenses Autres frais'!B187)</f>
        <v/>
      </c>
      <c r="C187" s="331" t="str">
        <f>IF('Dépenses Autres frais'!C187="","",'Dépenses Autres frais'!C187)</f>
        <v/>
      </c>
      <c r="D187" s="331" t="str">
        <f>IF('Dépenses Autres frais'!D187="","",'Dépenses Autres frais'!D187)</f>
        <v/>
      </c>
      <c r="E187" s="331" t="str">
        <f>IF('Dépenses Autres frais'!E187="","",'Dépenses Autres frais'!E187)</f>
        <v/>
      </c>
      <c r="F187" s="332" t="str">
        <f>IF('Dépenses Autres frais'!F187="","",'Dépenses Autres frais'!F187)</f>
        <v/>
      </c>
      <c r="G187" s="332" t="str">
        <f>IF('Dépenses Autres frais'!G187="","",'Dépenses Autres frais'!G187)</f>
        <v/>
      </c>
      <c r="H187" s="333" t="str">
        <f>IF('Dépenses Autres frais'!H187="","",'Dépenses Autres frais'!H187)</f>
        <v/>
      </c>
      <c r="I187" s="295"/>
      <c r="J187" s="296" t="str">
        <f t="shared" si="6"/>
        <v/>
      </c>
      <c r="K187" s="296" t="str">
        <f t="shared" si="7"/>
        <v/>
      </c>
      <c r="L187" s="28"/>
      <c r="M187" s="139"/>
      <c r="N187" s="158"/>
      <c r="O187" s="338" t="str">
        <f>IF(AND(OR(I187="KO",L187&lt;&gt;""),OR(I187="",J187="",K187="")),Listes!$A$74,IF(AND(L187="",I187&lt;&gt;""),Listes!$A$75,IF(AND(H187&lt;L187,N187=""),Listes!$A$76,IF(AND(K187&lt;J187,N187=""),Listes!$A$77,IF(AND(L187&lt;&gt;"",L187&lt;H187,M187=""),Listes!$A$78,IF(AND(P187="",OR(I187&lt;&gt;"",J187&lt;&gt;"",K187&lt;&gt;"")),Listes!$A$79,""))))))</f>
        <v/>
      </c>
      <c r="P187" s="44"/>
      <c r="Q187" s="9">
        <f t="shared" si="8"/>
        <v>0</v>
      </c>
    </row>
    <row r="188" spans="1:17" ht="20.100000000000001" customHeight="1" x14ac:dyDescent="0.25">
      <c r="A188" s="133">
        <v>182</v>
      </c>
      <c r="B188" s="331" t="str">
        <f>IF('Dépenses Autres frais'!B188="","",'Dépenses Autres frais'!B188)</f>
        <v/>
      </c>
      <c r="C188" s="331" t="str">
        <f>IF('Dépenses Autres frais'!C188="","",'Dépenses Autres frais'!C188)</f>
        <v/>
      </c>
      <c r="D188" s="331" t="str">
        <f>IF('Dépenses Autres frais'!D188="","",'Dépenses Autres frais'!D188)</f>
        <v/>
      </c>
      <c r="E188" s="331" t="str">
        <f>IF('Dépenses Autres frais'!E188="","",'Dépenses Autres frais'!E188)</f>
        <v/>
      </c>
      <c r="F188" s="332" t="str">
        <f>IF('Dépenses Autres frais'!F188="","",'Dépenses Autres frais'!F188)</f>
        <v/>
      </c>
      <c r="G188" s="332" t="str">
        <f>IF('Dépenses Autres frais'!G188="","",'Dépenses Autres frais'!G188)</f>
        <v/>
      </c>
      <c r="H188" s="333" t="str">
        <f>IF('Dépenses Autres frais'!H188="","",'Dépenses Autres frais'!H188)</f>
        <v/>
      </c>
      <c r="I188" s="295"/>
      <c r="J188" s="296" t="str">
        <f t="shared" si="6"/>
        <v/>
      </c>
      <c r="K188" s="296" t="str">
        <f t="shared" si="7"/>
        <v/>
      </c>
      <c r="L188" s="28"/>
      <c r="M188" s="139"/>
      <c r="N188" s="158"/>
      <c r="O188" s="338" t="str">
        <f>IF(AND(OR(I188="KO",L188&lt;&gt;""),OR(I188="",J188="",K188="")),Listes!$A$74,IF(AND(L188="",I188&lt;&gt;""),Listes!$A$75,IF(AND(H188&lt;L188,N188=""),Listes!$A$76,IF(AND(K188&lt;J188,N188=""),Listes!$A$77,IF(AND(L188&lt;&gt;"",L188&lt;H188,M188=""),Listes!$A$78,IF(AND(P188="",OR(I188&lt;&gt;"",J188&lt;&gt;"",K188&lt;&gt;"")),Listes!$A$79,""))))))</f>
        <v/>
      </c>
      <c r="P188" s="44"/>
      <c r="Q188" s="9">
        <f t="shared" si="8"/>
        <v>0</v>
      </c>
    </row>
    <row r="189" spans="1:17" ht="20.100000000000001" customHeight="1" x14ac:dyDescent="0.25">
      <c r="A189" s="133">
        <v>183</v>
      </c>
      <c r="B189" s="331" t="str">
        <f>IF('Dépenses Autres frais'!B189="","",'Dépenses Autres frais'!B189)</f>
        <v/>
      </c>
      <c r="C189" s="331" t="str">
        <f>IF('Dépenses Autres frais'!C189="","",'Dépenses Autres frais'!C189)</f>
        <v/>
      </c>
      <c r="D189" s="331" t="str">
        <f>IF('Dépenses Autres frais'!D189="","",'Dépenses Autres frais'!D189)</f>
        <v/>
      </c>
      <c r="E189" s="331" t="str">
        <f>IF('Dépenses Autres frais'!E189="","",'Dépenses Autres frais'!E189)</f>
        <v/>
      </c>
      <c r="F189" s="332" t="str">
        <f>IF('Dépenses Autres frais'!F189="","",'Dépenses Autres frais'!F189)</f>
        <v/>
      </c>
      <c r="G189" s="332" t="str">
        <f>IF('Dépenses Autres frais'!G189="","",'Dépenses Autres frais'!G189)</f>
        <v/>
      </c>
      <c r="H189" s="333" t="str">
        <f>IF('Dépenses Autres frais'!H189="","",'Dépenses Autres frais'!H189)</f>
        <v/>
      </c>
      <c r="I189" s="295"/>
      <c r="J189" s="296" t="str">
        <f t="shared" si="6"/>
        <v/>
      </c>
      <c r="K189" s="296" t="str">
        <f t="shared" si="7"/>
        <v/>
      </c>
      <c r="L189" s="28"/>
      <c r="M189" s="139"/>
      <c r="N189" s="158"/>
      <c r="O189" s="338" t="str">
        <f>IF(AND(OR(I189="KO",L189&lt;&gt;""),OR(I189="",J189="",K189="")),Listes!$A$74,IF(AND(L189="",I189&lt;&gt;""),Listes!$A$75,IF(AND(H189&lt;L189,N189=""),Listes!$A$76,IF(AND(K189&lt;J189,N189=""),Listes!$A$77,IF(AND(L189&lt;&gt;"",L189&lt;H189,M189=""),Listes!$A$78,IF(AND(P189="",OR(I189&lt;&gt;"",J189&lt;&gt;"",K189&lt;&gt;"")),Listes!$A$79,""))))))</f>
        <v/>
      </c>
      <c r="P189" s="44"/>
      <c r="Q189" s="9">
        <f t="shared" si="8"/>
        <v>0</v>
      </c>
    </row>
    <row r="190" spans="1:17" ht="20.100000000000001" customHeight="1" x14ac:dyDescent="0.25">
      <c r="A190" s="133">
        <v>184</v>
      </c>
      <c r="B190" s="331" t="str">
        <f>IF('Dépenses Autres frais'!B190="","",'Dépenses Autres frais'!B190)</f>
        <v/>
      </c>
      <c r="C190" s="331" t="str">
        <f>IF('Dépenses Autres frais'!C190="","",'Dépenses Autres frais'!C190)</f>
        <v/>
      </c>
      <c r="D190" s="331" t="str">
        <f>IF('Dépenses Autres frais'!D190="","",'Dépenses Autres frais'!D190)</f>
        <v/>
      </c>
      <c r="E190" s="331" t="str">
        <f>IF('Dépenses Autres frais'!E190="","",'Dépenses Autres frais'!E190)</f>
        <v/>
      </c>
      <c r="F190" s="332" t="str">
        <f>IF('Dépenses Autres frais'!F190="","",'Dépenses Autres frais'!F190)</f>
        <v/>
      </c>
      <c r="G190" s="332" t="str">
        <f>IF('Dépenses Autres frais'!G190="","",'Dépenses Autres frais'!G190)</f>
        <v/>
      </c>
      <c r="H190" s="333" t="str">
        <f>IF('Dépenses Autres frais'!H190="","",'Dépenses Autres frais'!H190)</f>
        <v/>
      </c>
      <c r="I190" s="295"/>
      <c r="J190" s="296" t="str">
        <f t="shared" si="6"/>
        <v/>
      </c>
      <c r="K190" s="296" t="str">
        <f t="shared" si="7"/>
        <v/>
      </c>
      <c r="L190" s="28"/>
      <c r="M190" s="139"/>
      <c r="N190" s="158"/>
      <c r="O190" s="338" t="str">
        <f>IF(AND(OR(I190="KO",L190&lt;&gt;""),OR(I190="",J190="",K190="")),Listes!$A$74,IF(AND(L190="",I190&lt;&gt;""),Listes!$A$75,IF(AND(H190&lt;L190,N190=""),Listes!$A$76,IF(AND(K190&lt;J190,N190=""),Listes!$A$77,IF(AND(L190&lt;&gt;"",L190&lt;H190,M190=""),Listes!$A$78,IF(AND(P190="",OR(I190&lt;&gt;"",J190&lt;&gt;"",K190&lt;&gt;"")),Listes!$A$79,""))))))</f>
        <v/>
      </c>
      <c r="P190" s="44"/>
      <c r="Q190" s="9">
        <f t="shared" si="8"/>
        <v>0</v>
      </c>
    </row>
    <row r="191" spans="1:17" ht="20.100000000000001" customHeight="1" x14ac:dyDescent="0.25">
      <c r="A191" s="133">
        <v>185</v>
      </c>
      <c r="B191" s="331" t="str">
        <f>IF('Dépenses Autres frais'!B191="","",'Dépenses Autres frais'!B191)</f>
        <v/>
      </c>
      <c r="C191" s="331" t="str">
        <f>IF('Dépenses Autres frais'!C191="","",'Dépenses Autres frais'!C191)</f>
        <v/>
      </c>
      <c r="D191" s="331" t="str">
        <f>IF('Dépenses Autres frais'!D191="","",'Dépenses Autres frais'!D191)</f>
        <v/>
      </c>
      <c r="E191" s="331" t="str">
        <f>IF('Dépenses Autres frais'!E191="","",'Dépenses Autres frais'!E191)</f>
        <v/>
      </c>
      <c r="F191" s="332" t="str">
        <f>IF('Dépenses Autres frais'!F191="","",'Dépenses Autres frais'!F191)</f>
        <v/>
      </c>
      <c r="G191" s="332" t="str">
        <f>IF('Dépenses Autres frais'!G191="","",'Dépenses Autres frais'!G191)</f>
        <v/>
      </c>
      <c r="H191" s="333" t="str">
        <f>IF('Dépenses Autres frais'!H191="","",'Dépenses Autres frais'!H191)</f>
        <v/>
      </c>
      <c r="I191" s="295"/>
      <c r="J191" s="296" t="str">
        <f t="shared" si="6"/>
        <v/>
      </c>
      <c r="K191" s="296" t="str">
        <f t="shared" si="7"/>
        <v/>
      </c>
      <c r="L191" s="28"/>
      <c r="M191" s="139"/>
      <c r="N191" s="158"/>
      <c r="O191" s="338" t="str">
        <f>IF(AND(OR(I191="KO",L191&lt;&gt;""),OR(I191="",J191="",K191="")),Listes!$A$74,IF(AND(L191="",I191&lt;&gt;""),Listes!$A$75,IF(AND(H191&lt;L191,N191=""),Listes!$A$76,IF(AND(K191&lt;J191,N191=""),Listes!$A$77,IF(AND(L191&lt;&gt;"",L191&lt;H191,M191=""),Listes!$A$78,IF(AND(P191="",OR(I191&lt;&gt;"",J191&lt;&gt;"",K191&lt;&gt;"")),Listes!$A$79,""))))))</f>
        <v/>
      </c>
      <c r="P191" s="44"/>
      <c r="Q191" s="9">
        <f t="shared" si="8"/>
        <v>0</v>
      </c>
    </row>
    <row r="192" spans="1:17" ht="20.100000000000001" customHeight="1" x14ac:dyDescent="0.25">
      <c r="A192" s="133">
        <v>186</v>
      </c>
      <c r="B192" s="331" t="str">
        <f>IF('Dépenses Autres frais'!B192="","",'Dépenses Autres frais'!B192)</f>
        <v/>
      </c>
      <c r="C192" s="331" t="str">
        <f>IF('Dépenses Autres frais'!C192="","",'Dépenses Autres frais'!C192)</f>
        <v/>
      </c>
      <c r="D192" s="331" t="str">
        <f>IF('Dépenses Autres frais'!D192="","",'Dépenses Autres frais'!D192)</f>
        <v/>
      </c>
      <c r="E192" s="331" t="str">
        <f>IF('Dépenses Autres frais'!E192="","",'Dépenses Autres frais'!E192)</f>
        <v/>
      </c>
      <c r="F192" s="332" t="str">
        <f>IF('Dépenses Autres frais'!F192="","",'Dépenses Autres frais'!F192)</f>
        <v/>
      </c>
      <c r="G192" s="332" t="str">
        <f>IF('Dépenses Autres frais'!G192="","",'Dépenses Autres frais'!G192)</f>
        <v/>
      </c>
      <c r="H192" s="333" t="str">
        <f>IF('Dépenses Autres frais'!H192="","",'Dépenses Autres frais'!H192)</f>
        <v/>
      </c>
      <c r="I192" s="295"/>
      <c r="J192" s="296" t="str">
        <f t="shared" si="6"/>
        <v/>
      </c>
      <c r="K192" s="296" t="str">
        <f t="shared" si="7"/>
        <v/>
      </c>
      <c r="L192" s="28"/>
      <c r="M192" s="139"/>
      <c r="N192" s="158"/>
      <c r="O192" s="338" t="str">
        <f>IF(AND(OR(I192="KO",L192&lt;&gt;""),OR(I192="",J192="",K192="")),Listes!$A$74,IF(AND(L192="",I192&lt;&gt;""),Listes!$A$75,IF(AND(H192&lt;L192,N192=""),Listes!$A$76,IF(AND(K192&lt;J192,N192=""),Listes!$A$77,IF(AND(L192&lt;&gt;"",L192&lt;H192,M192=""),Listes!$A$78,IF(AND(P192="",OR(I192&lt;&gt;"",J192&lt;&gt;"",K192&lt;&gt;"")),Listes!$A$79,""))))))</f>
        <v/>
      </c>
      <c r="P192" s="44"/>
      <c r="Q192" s="9">
        <f t="shared" si="8"/>
        <v>0</v>
      </c>
    </row>
    <row r="193" spans="1:17" ht="20.100000000000001" customHeight="1" x14ac:dyDescent="0.25">
      <c r="A193" s="133">
        <v>187</v>
      </c>
      <c r="B193" s="331" t="str">
        <f>IF('Dépenses Autres frais'!B193="","",'Dépenses Autres frais'!B193)</f>
        <v/>
      </c>
      <c r="C193" s="331" t="str">
        <f>IF('Dépenses Autres frais'!C193="","",'Dépenses Autres frais'!C193)</f>
        <v/>
      </c>
      <c r="D193" s="331" t="str">
        <f>IF('Dépenses Autres frais'!D193="","",'Dépenses Autres frais'!D193)</f>
        <v/>
      </c>
      <c r="E193" s="331" t="str">
        <f>IF('Dépenses Autres frais'!E193="","",'Dépenses Autres frais'!E193)</f>
        <v/>
      </c>
      <c r="F193" s="332" t="str">
        <f>IF('Dépenses Autres frais'!F193="","",'Dépenses Autres frais'!F193)</f>
        <v/>
      </c>
      <c r="G193" s="332" t="str">
        <f>IF('Dépenses Autres frais'!G193="","",'Dépenses Autres frais'!G193)</f>
        <v/>
      </c>
      <c r="H193" s="333" t="str">
        <f>IF('Dépenses Autres frais'!H193="","",'Dépenses Autres frais'!H193)</f>
        <v/>
      </c>
      <c r="I193" s="295"/>
      <c r="J193" s="296" t="str">
        <f t="shared" si="6"/>
        <v/>
      </c>
      <c r="K193" s="296" t="str">
        <f t="shared" si="7"/>
        <v/>
      </c>
      <c r="L193" s="28"/>
      <c r="M193" s="139"/>
      <c r="N193" s="158"/>
      <c r="O193" s="338" t="str">
        <f>IF(AND(OR(I193="KO",L193&lt;&gt;""),OR(I193="",J193="",K193="")),Listes!$A$74,IF(AND(L193="",I193&lt;&gt;""),Listes!$A$75,IF(AND(H193&lt;L193,N193=""),Listes!$A$76,IF(AND(K193&lt;J193,N193=""),Listes!$A$77,IF(AND(L193&lt;&gt;"",L193&lt;H193,M193=""),Listes!$A$78,IF(AND(P193="",OR(I193&lt;&gt;"",J193&lt;&gt;"",K193&lt;&gt;"")),Listes!$A$79,""))))))</f>
        <v/>
      </c>
      <c r="P193" s="44"/>
      <c r="Q193" s="9">
        <f t="shared" si="8"/>
        <v>0</v>
      </c>
    </row>
    <row r="194" spans="1:17" ht="20.100000000000001" customHeight="1" x14ac:dyDescent="0.25">
      <c r="A194" s="133">
        <v>188</v>
      </c>
      <c r="B194" s="331" t="str">
        <f>IF('Dépenses Autres frais'!B194="","",'Dépenses Autres frais'!B194)</f>
        <v/>
      </c>
      <c r="C194" s="331" t="str">
        <f>IF('Dépenses Autres frais'!C194="","",'Dépenses Autres frais'!C194)</f>
        <v/>
      </c>
      <c r="D194" s="331" t="str">
        <f>IF('Dépenses Autres frais'!D194="","",'Dépenses Autres frais'!D194)</f>
        <v/>
      </c>
      <c r="E194" s="331" t="str">
        <f>IF('Dépenses Autres frais'!E194="","",'Dépenses Autres frais'!E194)</f>
        <v/>
      </c>
      <c r="F194" s="332" t="str">
        <f>IF('Dépenses Autres frais'!F194="","",'Dépenses Autres frais'!F194)</f>
        <v/>
      </c>
      <c r="G194" s="332" t="str">
        <f>IF('Dépenses Autres frais'!G194="","",'Dépenses Autres frais'!G194)</f>
        <v/>
      </c>
      <c r="H194" s="333" t="str">
        <f>IF('Dépenses Autres frais'!H194="","",'Dépenses Autres frais'!H194)</f>
        <v/>
      </c>
      <c r="I194" s="295"/>
      <c r="J194" s="296" t="str">
        <f t="shared" si="6"/>
        <v/>
      </c>
      <c r="K194" s="296" t="str">
        <f t="shared" si="7"/>
        <v/>
      </c>
      <c r="L194" s="28"/>
      <c r="M194" s="139"/>
      <c r="N194" s="158"/>
      <c r="O194" s="338" t="str">
        <f>IF(AND(OR(I194="KO",L194&lt;&gt;""),OR(I194="",J194="",K194="")),Listes!$A$74,IF(AND(L194="",I194&lt;&gt;""),Listes!$A$75,IF(AND(H194&lt;L194,N194=""),Listes!$A$76,IF(AND(K194&lt;J194,N194=""),Listes!$A$77,IF(AND(L194&lt;&gt;"",L194&lt;H194,M194=""),Listes!$A$78,IF(AND(P194="",OR(I194&lt;&gt;"",J194&lt;&gt;"",K194&lt;&gt;"")),Listes!$A$79,""))))))</f>
        <v/>
      </c>
      <c r="P194" s="44"/>
      <c r="Q194" s="9">
        <f t="shared" si="8"/>
        <v>0</v>
      </c>
    </row>
    <row r="195" spans="1:17" ht="20.100000000000001" customHeight="1" x14ac:dyDescent="0.25">
      <c r="A195" s="133">
        <v>189</v>
      </c>
      <c r="B195" s="331" t="str">
        <f>IF('Dépenses Autres frais'!B195="","",'Dépenses Autres frais'!B195)</f>
        <v/>
      </c>
      <c r="C195" s="331" t="str">
        <f>IF('Dépenses Autres frais'!C195="","",'Dépenses Autres frais'!C195)</f>
        <v/>
      </c>
      <c r="D195" s="331" t="str">
        <f>IF('Dépenses Autres frais'!D195="","",'Dépenses Autres frais'!D195)</f>
        <v/>
      </c>
      <c r="E195" s="331" t="str">
        <f>IF('Dépenses Autres frais'!E195="","",'Dépenses Autres frais'!E195)</f>
        <v/>
      </c>
      <c r="F195" s="332" t="str">
        <f>IF('Dépenses Autres frais'!F195="","",'Dépenses Autres frais'!F195)</f>
        <v/>
      </c>
      <c r="G195" s="332" t="str">
        <f>IF('Dépenses Autres frais'!G195="","",'Dépenses Autres frais'!G195)</f>
        <v/>
      </c>
      <c r="H195" s="333" t="str">
        <f>IF('Dépenses Autres frais'!H195="","",'Dépenses Autres frais'!H195)</f>
        <v/>
      </c>
      <c r="I195" s="295"/>
      <c r="J195" s="296" t="str">
        <f t="shared" si="6"/>
        <v/>
      </c>
      <c r="K195" s="296" t="str">
        <f t="shared" si="7"/>
        <v/>
      </c>
      <c r="L195" s="28"/>
      <c r="M195" s="139"/>
      <c r="N195" s="158"/>
      <c r="O195" s="338" t="str">
        <f>IF(AND(OR(I195="KO",L195&lt;&gt;""),OR(I195="",J195="",K195="")),Listes!$A$74,IF(AND(L195="",I195&lt;&gt;""),Listes!$A$75,IF(AND(H195&lt;L195,N195=""),Listes!$A$76,IF(AND(K195&lt;J195,N195=""),Listes!$A$77,IF(AND(L195&lt;&gt;"",L195&lt;H195,M195=""),Listes!$A$78,IF(AND(P195="",OR(I195&lt;&gt;"",J195&lt;&gt;"",K195&lt;&gt;"")),Listes!$A$79,""))))))</f>
        <v/>
      </c>
      <c r="P195" s="44"/>
      <c r="Q195" s="9">
        <f t="shared" si="8"/>
        <v>0</v>
      </c>
    </row>
    <row r="196" spans="1:17" ht="20.100000000000001" customHeight="1" x14ac:dyDescent="0.25">
      <c r="A196" s="133">
        <v>190</v>
      </c>
      <c r="B196" s="331" t="str">
        <f>IF('Dépenses Autres frais'!B196="","",'Dépenses Autres frais'!B196)</f>
        <v/>
      </c>
      <c r="C196" s="331" t="str">
        <f>IF('Dépenses Autres frais'!C196="","",'Dépenses Autres frais'!C196)</f>
        <v/>
      </c>
      <c r="D196" s="331" t="str">
        <f>IF('Dépenses Autres frais'!D196="","",'Dépenses Autres frais'!D196)</f>
        <v/>
      </c>
      <c r="E196" s="331" t="str">
        <f>IF('Dépenses Autres frais'!E196="","",'Dépenses Autres frais'!E196)</f>
        <v/>
      </c>
      <c r="F196" s="332" t="str">
        <f>IF('Dépenses Autres frais'!F196="","",'Dépenses Autres frais'!F196)</f>
        <v/>
      </c>
      <c r="G196" s="332" t="str">
        <f>IF('Dépenses Autres frais'!G196="","",'Dépenses Autres frais'!G196)</f>
        <v/>
      </c>
      <c r="H196" s="333" t="str">
        <f>IF('Dépenses Autres frais'!H196="","",'Dépenses Autres frais'!H196)</f>
        <v/>
      </c>
      <c r="I196" s="295"/>
      <c r="J196" s="296" t="str">
        <f t="shared" si="6"/>
        <v/>
      </c>
      <c r="K196" s="296" t="str">
        <f t="shared" si="7"/>
        <v/>
      </c>
      <c r="L196" s="28"/>
      <c r="M196" s="139"/>
      <c r="N196" s="158"/>
      <c r="O196" s="338" t="str">
        <f>IF(AND(OR(I196="KO",L196&lt;&gt;""),OR(I196="",J196="",K196="")),Listes!$A$74,IF(AND(L196="",I196&lt;&gt;""),Listes!$A$75,IF(AND(H196&lt;L196,N196=""),Listes!$A$76,IF(AND(K196&lt;J196,N196=""),Listes!$A$77,IF(AND(L196&lt;&gt;"",L196&lt;H196,M196=""),Listes!$A$78,IF(AND(P196="",OR(I196&lt;&gt;"",J196&lt;&gt;"",K196&lt;&gt;"")),Listes!$A$79,""))))))</f>
        <v/>
      </c>
      <c r="P196" s="44"/>
      <c r="Q196" s="9">
        <f t="shared" si="8"/>
        <v>0</v>
      </c>
    </row>
    <row r="197" spans="1:17" ht="20.100000000000001" customHeight="1" x14ac:dyDescent="0.25">
      <c r="A197" s="133">
        <v>191</v>
      </c>
      <c r="B197" s="331" t="str">
        <f>IF('Dépenses Autres frais'!B197="","",'Dépenses Autres frais'!B197)</f>
        <v/>
      </c>
      <c r="C197" s="331" t="str">
        <f>IF('Dépenses Autres frais'!C197="","",'Dépenses Autres frais'!C197)</f>
        <v/>
      </c>
      <c r="D197" s="331" t="str">
        <f>IF('Dépenses Autres frais'!D197="","",'Dépenses Autres frais'!D197)</f>
        <v/>
      </c>
      <c r="E197" s="331" t="str">
        <f>IF('Dépenses Autres frais'!E197="","",'Dépenses Autres frais'!E197)</f>
        <v/>
      </c>
      <c r="F197" s="332" t="str">
        <f>IF('Dépenses Autres frais'!F197="","",'Dépenses Autres frais'!F197)</f>
        <v/>
      </c>
      <c r="G197" s="332" t="str">
        <f>IF('Dépenses Autres frais'!G197="","",'Dépenses Autres frais'!G197)</f>
        <v/>
      </c>
      <c r="H197" s="333" t="str">
        <f>IF('Dépenses Autres frais'!H197="","",'Dépenses Autres frais'!H197)</f>
        <v/>
      </c>
      <c r="I197" s="295"/>
      <c r="J197" s="296" t="str">
        <f t="shared" si="6"/>
        <v/>
      </c>
      <c r="K197" s="296" t="str">
        <f t="shared" si="7"/>
        <v/>
      </c>
      <c r="L197" s="28"/>
      <c r="M197" s="139"/>
      <c r="N197" s="158"/>
      <c r="O197" s="338" t="str">
        <f>IF(AND(OR(I197="KO",L197&lt;&gt;""),OR(I197="",J197="",K197="")),Listes!$A$74,IF(AND(L197="",I197&lt;&gt;""),Listes!$A$75,IF(AND(H197&lt;L197,N197=""),Listes!$A$76,IF(AND(K197&lt;J197,N197=""),Listes!$A$77,IF(AND(L197&lt;&gt;"",L197&lt;H197,M197=""),Listes!$A$78,IF(AND(P197="",OR(I197&lt;&gt;"",J197&lt;&gt;"",K197&lt;&gt;"")),Listes!$A$79,""))))))</f>
        <v/>
      </c>
      <c r="P197" s="44"/>
      <c r="Q197" s="9">
        <f t="shared" si="8"/>
        <v>0</v>
      </c>
    </row>
    <row r="198" spans="1:17" ht="20.100000000000001" customHeight="1" x14ac:dyDescent="0.25">
      <c r="A198" s="133">
        <v>192</v>
      </c>
      <c r="B198" s="331" t="str">
        <f>IF('Dépenses Autres frais'!B198="","",'Dépenses Autres frais'!B198)</f>
        <v/>
      </c>
      <c r="C198" s="331" t="str">
        <f>IF('Dépenses Autres frais'!C198="","",'Dépenses Autres frais'!C198)</f>
        <v/>
      </c>
      <c r="D198" s="331" t="str">
        <f>IF('Dépenses Autres frais'!D198="","",'Dépenses Autres frais'!D198)</f>
        <v/>
      </c>
      <c r="E198" s="331" t="str">
        <f>IF('Dépenses Autres frais'!E198="","",'Dépenses Autres frais'!E198)</f>
        <v/>
      </c>
      <c r="F198" s="332" t="str">
        <f>IF('Dépenses Autres frais'!F198="","",'Dépenses Autres frais'!F198)</f>
        <v/>
      </c>
      <c r="G198" s="332" t="str">
        <f>IF('Dépenses Autres frais'!G198="","",'Dépenses Autres frais'!G198)</f>
        <v/>
      </c>
      <c r="H198" s="333" t="str">
        <f>IF('Dépenses Autres frais'!H198="","",'Dépenses Autres frais'!H198)</f>
        <v/>
      </c>
      <c r="I198" s="295"/>
      <c r="J198" s="296" t="str">
        <f t="shared" si="6"/>
        <v/>
      </c>
      <c r="K198" s="296" t="str">
        <f t="shared" si="7"/>
        <v/>
      </c>
      <c r="L198" s="28"/>
      <c r="M198" s="139"/>
      <c r="N198" s="158"/>
      <c r="O198" s="338" t="str">
        <f>IF(AND(OR(I198="KO",L198&lt;&gt;""),OR(I198="",J198="",K198="")),Listes!$A$74,IF(AND(L198="",I198&lt;&gt;""),Listes!$A$75,IF(AND(H198&lt;L198,N198=""),Listes!$A$76,IF(AND(K198&lt;J198,N198=""),Listes!$A$77,IF(AND(L198&lt;&gt;"",L198&lt;H198,M198=""),Listes!$A$78,IF(AND(P198="",OR(I198&lt;&gt;"",J198&lt;&gt;"",K198&lt;&gt;"")),Listes!$A$79,""))))))</f>
        <v/>
      </c>
      <c r="P198" s="44"/>
      <c r="Q198" s="9">
        <f t="shared" si="8"/>
        <v>0</v>
      </c>
    </row>
    <row r="199" spans="1:17" ht="20.100000000000001" customHeight="1" x14ac:dyDescent="0.25">
      <c r="A199" s="133">
        <v>193</v>
      </c>
      <c r="B199" s="331" t="str">
        <f>IF('Dépenses Autres frais'!B199="","",'Dépenses Autres frais'!B199)</f>
        <v/>
      </c>
      <c r="C199" s="331" t="str">
        <f>IF('Dépenses Autres frais'!C199="","",'Dépenses Autres frais'!C199)</f>
        <v/>
      </c>
      <c r="D199" s="331" t="str">
        <f>IF('Dépenses Autres frais'!D199="","",'Dépenses Autres frais'!D199)</f>
        <v/>
      </c>
      <c r="E199" s="331" t="str">
        <f>IF('Dépenses Autres frais'!E199="","",'Dépenses Autres frais'!E199)</f>
        <v/>
      </c>
      <c r="F199" s="332" t="str">
        <f>IF('Dépenses Autres frais'!F199="","",'Dépenses Autres frais'!F199)</f>
        <v/>
      </c>
      <c r="G199" s="332" t="str">
        <f>IF('Dépenses Autres frais'!G199="","",'Dépenses Autres frais'!G199)</f>
        <v/>
      </c>
      <c r="H199" s="333" t="str">
        <f>IF('Dépenses Autres frais'!H199="","",'Dépenses Autres frais'!H199)</f>
        <v/>
      </c>
      <c r="I199" s="295"/>
      <c r="J199" s="296" t="str">
        <f t="shared" si="6"/>
        <v/>
      </c>
      <c r="K199" s="296" t="str">
        <f t="shared" si="7"/>
        <v/>
      </c>
      <c r="L199" s="28"/>
      <c r="M199" s="139"/>
      <c r="N199" s="158"/>
      <c r="O199" s="338" t="str">
        <f>IF(AND(OR(I199="KO",L199&lt;&gt;""),OR(I199="",J199="",K199="")),Listes!$A$74,IF(AND(L199="",I199&lt;&gt;""),Listes!$A$75,IF(AND(H199&lt;L199,N199=""),Listes!$A$76,IF(AND(K199&lt;J199,N199=""),Listes!$A$77,IF(AND(L199&lt;&gt;"",L199&lt;H199,M199=""),Listes!$A$78,IF(AND(P199="",OR(I199&lt;&gt;"",J199&lt;&gt;"",K199&lt;&gt;"")),Listes!$A$79,""))))))</f>
        <v/>
      </c>
      <c r="P199" s="44"/>
      <c r="Q199" s="9">
        <f t="shared" si="8"/>
        <v>0</v>
      </c>
    </row>
    <row r="200" spans="1:17" ht="20.100000000000001" customHeight="1" x14ac:dyDescent="0.25">
      <c r="A200" s="133">
        <v>194</v>
      </c>
      <c r="B200" s="331" t="str">
        <f>IF('Dépenses Autres frais'!B200="","",'Dépenses Autres frais'!B200)</f>
        <v/>
      </c>
      <c r="C200" s="331" t="str">
        <f>IF('Dépenses Autres frais'!C200="","",'Dépenses Autres frais'!C200)</f>
        <v/>
      </c>
      <c r="D200" s="331" t="str">
        <f>IF('Dépenses Autres frais'!D200="","",'Dépenses Autres frais'!D200)</f>
        <v/>
      </c>
      <c r="E200" s="331" t="str">
        <f>IF('Dépenses Autres frais'!E200="","",'Dépenses Autres frais'!E200)</f>
        <v/>
      </c>
      <c r="F200" s="332" t="str">
        <f>IF('Dépenses Autres frais'!F200="","",'Dépenses Autres frais'!F200)</f>
        <v/>
      </c>
      <c r="G200" s="332" t="str">
        <f>IF('Dépenses Autres frais'!G200="","",'Dépenses Autres frais'!G200)</f>
        <v/>
      </c>
      <c r="H200" s="333" t="str">
        <f>IF('Dépenses Autres frais'!H200="","",'Dépenses Autres frais'!H200)</f>
        <v/>
      </c>
      <c r="I200" s="295"/>
      <c r="J200" s="296" t="str">
        <f t="shared" ref="J200:J263" si="9">IF(I200="KO","",IF(I200="","",F200))</f>
        <v/>
      </c>
      <c r="K200" s="296" t="str">
        <f t="shared" ref="K200:K263" si="10">IF(I200="KO","",IF(I200="","",G200))</f>
        <v/>
      </c>
      <c r="L200" s="28"/>
      <c r="M200" s="139"/>
      <c r="N200" s="158"/>
      <c r="O200" s="338" t="str">
        <f>IF(AND(OR(I200="KO",L200&lt;&gt;""),OR(I200="",J200="",K200="")),Listes!$A$74,IF(AND(L200="",I200&lt;&gt;""),Listes!$A$75,IF(AND(H200&lt;L200,N200=""),Listes!$A$76,IF(AND(K200&lt;J200,N200=""),Listes!$A$77,IF(AND(L200&lt;&gt;"",L200&lt;H200,M200=""),Listes!$A$78,IF(AND(P200="",OR(I200&lt;&gt;"",J200&lt;&gt;"",K200&lt;&gt;"")),Listes!$A$79,""))))))</f>
        <v/>
      </c>
      <c r="P200" s="44"/>
      <c r="Q200" s="9">
        <f t="shared" si="8"/>
        <v>0</v>
      </c>
    </row>
    <row r="201" spans="1:17" ht="20.100000000000001" customHeight="1" x14ac:dyDescent="0.25">
      <c r="A201" s="133">
        <v>195</v>
      </c>
      <c r="B201" s="331" t="str">
        <f>IF('Dépenses Autres frais'!B201="","",'Dépenses Autres frais'!B201)</f>
        <v/>
      </c>
      <c r="C201" s="331" t="str">
        <f>IF('Dépenses Autres frais'!C201="","",'Dépenses Autres frais'!C201)</f>
        <v/>
      </c>
      <c r="D201" s="331" t="str">
        <f>IF('Dépenses Autres frais'!D201="","",'Dépenses Autres frais'!D201)</f>
        <v/>
      </c>
      <c r="E201" s="331" t="str">
        <f>IF('Dépenses Autres frais'!E201="","",'Dépenses Autres frais'!E201)</f>
        <v/>
      </c>
      <c r="F201" s="332" t="str">
        <f>IF('Dépenses Autres frais'!F201="","",'Dépenses Autres frais'!F201)</f>
        <v/>
      </c>
      <c r="G201" s="332" t="str">
        <f>IF('Dépenses Autres frais'!G201="","",'Dépenses Autres frais'!G201)</f>
        <v/>
      </c>
      <c r="H201" s="333" t="str">
        <f>IF('Dépenses Autres frais'!H201="","",'Dépenses Autres frais'!H201)</f>
        <v/>
      </c>
      <c r="I201" s="295"/>
      <c r="J201" s="296" t="str">
        <f t="shared" si="9"/>
        <v/>
      </c>
      <c r="K201" s="296" t="str">
        <f t="shared" si="10"/>
        <v/>
      </c>
      <c r="L201" s="28"/>
      <c r="M201" s="139"/>
      <c r="N201" s="158"/>
      <c r="O201" s="338" t="str">
        <f>IF(AND(OR(I201="KO",L201&lt;&gt;""),OR(I201="",J201="",K201="")),Listes!$A$74,IF(AND(L201="",I201&lt;&gt;""),Listes!$A$75,IF(AND(H201&lt;L201,N201=""),Listes!$A$76,IF(AND(K201&lt;J201,N201=""),Listes!$A$77,IF(AND(L201&lt;&gt;"",L201&lt;H201,M201=""),Listes!$A$78,IF(AND(P201="",OR(I201&lt;&gt;"",J201&lt;&gt;"",K201&lt;&gt;"")),Listes!$A$79,""))))))</f>
        <v/>
      </c>
      <c r="P201" s="44"/>
      <c r="Q201" s="9">
        <f t="shared" ref="Q201:Q264" si="11">IF(AND(B201&lt;&gt;"",P201&lt;&gt;"Oui"),1,0)</f>
        <v>0</v>
      </c>
    </row>
    <row r="202" spans="1:17" ht="20.100000000000001" customHeight="1" x14ac:dyDescent="0.25">
      <c r="A202" s="133">
        <v>196</v>
      </c>
      <c r="B202" s="331" t="str">
        <f>IF('Dépenses Autres frais'!B202="","",'Dépenses Autres frais'!B202)</f>
        <v/>
      </c>
      <c r="C202" s="331" t="str">
        <f>IF('Dépenses Autres frais'!C202="","",'Dépenses Autres frais'!C202)</f>
        <v/>
      </c>
      <c r="D202" s="331" t="str">
        <f>IF('Dépenses Autres frais'!D202="","",'Dépenses Autres frais'!D202)</f>
        <v/>
      </c>
      <c r="E202" s="331" t="str">
        <f>IF('Dépenses Autres frais'!E202="","",'Dépenses Autres frais'!E202)</f>
        <v/>
      </c>
      <c r="F202" s="332" t="str">
        <f>IF('Dépenses Autres frais'!F202="","",'Dépenses Autres frais'!F202)</f>
        <v/>
      </c>
      <c r="G202" s="332" t="str">
        <f>IF('Dépenses Autres frais'!G202="","",'Dépenses Autres frais'!G202)</f>
        <v/>
      </c>
      <c r="H202" s="333" t="str">
        <f>IF('Dépenses Autres frais'!H202="","",'Dépenses Autres frais'!H202)</f>
        <v/>
      </c>
      <c r="I202" s="295"/>
      <c r="J202" s="296" t="str">
        <f t="shared" si="9"/>
        <v/>
      </c>
      <c r="K202" s="296" t="str">
        <f t="shared" si="10"/>
        <v/>
      </c>
      <c r="L202" s="28"/>
      <c r="M202" s="139"/>
      <c r="N202" s="158"/>
      <c r="O202" s="338" t="str">
        <f>IF(AND(OR(I202="KO",L202&lt;&gt;""),OR(I202="",J202="",K202="")),Listes!$A$74,IF(AND(L202="",I202&lt;&gt;""),Listes!$A$75,IF(AND(H202&lt;L202,N202=""),Listes!$A$76,IF(AND(K202&lt;J202,N202=""),Listes!$A$77,IF(AND(L202&lt;&gt;"",L202&lt;H202,M202=""),Listes!$A$78,IF(AND(P202="",OR(I202&lt;&gt;"",J202&lt;&gt;"",K202&lt;&gt;"")),Listes!$A$79,""))))))</f>
        <v/>
      </c>
      <c r="P202" s="44"/>
      <c r="Q202" s="9">
        <f t="shared" si="11"/>
        <v>0</v>
      </c>
    </row>
    <row r="203" spans="1:17" ht="20.100000000000001" customHeight="1" x14ac:dyDescent="0.25">
      <c r="A203" s="133">
        <v>197</v>
      </c>
      <c r="B203" s="331" t="str">
        <f>IF('Dépenses Autres frais'!B203="","",'Dépenses Autres frais'!B203)</f>
        <v/>
      </c>
      <c r="C203" s="331" t="str">
        <f>IF('Dépenses Autres frais'!C203="","",'Dépenses Autres frais'!C203)</f>
        <v/>
      </c>
      <c r="D203" s="331" t="str">
        <f>IF('Dépenses Autres frais'!D203="","",'Dépenses Autres frais'!D203)</f>
        <v/>
      </c>
      <c r="E203" s="331" t="str">
        <f>IF('Dépenses Autres frais'!E203="","",'Dépenses Autres frais'!E203)</f>
        <v/>
      </c>
      <c r="F203" s="332" t="str">
        <f>IF('Dépenses Autres frais'!F203="","",'Dépenses Autres frais'!F203)</f>
        <v/>
      </c>
      <c r="G203" s="332" t="str">
        <f>IF('Dépenses Autres frais'!G203="","",'Dépenses Autres frais'!G203)</f>
        <v/>
      </c>
      <c r="H203" s="333" t="str">
        <f>IF('Dépenses Autres frais'!H203="","",'Dépenses Autres frais'!H203)</f>
        <v/>
      </c>
      <c r="I203" s="295"/>
      <c r="J203" s="296" t="str">
        <f t="shared" si="9"/>
        <v/>
      </c>
      <c r="K203" s="296" t="str">
        <f t="shared" si="10"/>
        <v/>
      </c>
      <c r="L203" s="28"/>
      <c r="M203" s="139"/>
      <c r="N203" s="158"/>
      <c r="O203" s="338" t="str">
        <f>IF(AND(OR(I203="KO",L203&lt;&gt;""),OR(I203="",J203="",K203="")),Listes!$A$74,IF(AND(L203="",I203&lt;&gt;""),Listes!$A$75,IF(AND(H203&lt;L203,N203=""),Listes!$A$76,IF(AND(K203&lt;J203,N203=""),Listes!$A$77,IF(AND(L203&lt;&gt;"",L203&lt;H203,M203=""),Listes!$A$78,IF(AND(P203="",OR(I203&lt;&gt;"",J203&lt;&gt;"",K203&lt;&gt;"")),Listes!$A$79,""))))))</f>
        <v/>
      </c>
      <c r="P203" s="44"/>
      <c r="Q203" s="9">
        <f t="shared" si="11"/>
        <v>0</v>
      </c>
    </row>
    <row r="204" spans="1:17" ht="20.100000000000001" customHeight="1" x14ac:dyDescent="0.25">
      <c r="A204" s="133">
        <v>198</v>
      </c>
      <c r="B204" s="331" t="str">
        <f>IF('Dépenses Autres frais'!B204="","",'Dépenses Autres frais'!B204)</f>
        <v/>
      </c>
      <c r="C204" s="331" t="str">
        <f>IF('Dépenses Autres frais'!C204="","",'Dépenses Autres frais'!C204)</f>
        <v/>
      </c>
      <c r="D204" s="331" t="str">
        <f>IF('Dépenses Autres frais'!D204="","",'Dépenses Autres frais'!D204)</f>
        <v/>
      </c>
      <c r="E204" s="331" t="str">
        <f>IF('Dépenses Autres frais'!E204="","",'Dépenses Autres frais'!E204)</f>
        <v/>
      </c>
      <c r="F204" s="332" t="str">
        <f>IF('Dépenses Autres frais'!F204="","",'Dépenses Autres frais'!F204)</f>
        <v/>
      </c>
      <c r="G204" s="332" t="str">
        <f>IF('Dépenses Autres frais'!G204="","",'Dépenses Autres frais'!G204)</f>
        <v/>
      </c>
      <c r="H204" s="333" t="str">
        <f>IF('Dépenses Autres frais'!H204="","",'Dépenses Autres frais'!H204)</f>
        <v/>
      </c>
      <c r="I204" s="295"/>
      <c r="J204" s="296" t="str">
        <f t="shared" si="9"/>
        <v/>
      </c>
      <c r="K204" s="296" t="str">
        <f t="shared" si="10"/>
        <v/>
      </c>
      <c r="L204" s="28"/>
      <c r="M204" s="139"/>
      <c r="N204" s="158"/>
      <c r="O204" s="338" t="str">
        <f>IF(AND(OR(I204="KO",L204&lt;&gt;""),OR(I204="",J204="",K204="")),Listes!$A$74,IF(AND(L204="",I204&lt;&gt;""),Listes!$A$75,IF(AND(H204&lt;L204,N204=""),Listes!$A$76,IF(AND(K204&lt;J204,N204=""),Listes!$A$77,IF(AND(L204&lt;&gt;"",L204&lt;H204,M204=""),Listes!$A$78,IF(AND(P204="",OR(I204&lt;&gt;"",J204&lt;&gt;"",K204&lt;&gt;"")),Listes!$A$79,""))))))</f>
        <v/>
      </c>
      <c r="P204" s="44"/>
      <c r="Q204" s="9">
        <f t="shared" si="11"/>
        <v>0</v>
      </c>
    </row>
    <row r="205" spans="1:17" ht="20.100000000000001" customHeight="1" x14ac:dyDescent="0.25">
      <c r="A205" s="133">
        <v>199</v>
      </c>
      <c r="B205" s="331" t="str">
        <f>IF('Dépenses Autres frais'!B205="","",'Dépenses Autres frais'!B205)</f>
        <v/>
      </c>
      <c r="C205" s="331" t="str">
        <f>IF('Dépenses Autres frais'!C205="","",'Dépenses Autres frais'!C205)</f>
        <v/>
      </c>
      <c r="D205" s="331" t="str">
        <f>IF('Dépenses Autres frais'!D205="","",'Dépenses Autres frais'!D205)</f>
        <v/>
      </c>
      <c r="E205" s="331" t="str">
        <f>IF('Dépenses Autres frais'!E205="","",'Dépenses Autres frais'!E205)</f>
        <v/>
      </c>
      <c r="F205" s="332" t="str">
        <f>IF('Dépenses Autres frais'!F205="","",'Dépenses Autres frais'!F205)</f>
        <v/>
      </c>
      <c r="G205" s="332" t="str">
        <f>IF('Dépenses Autres frais'!G205="","",'Dépenses Autres frais'!G205)</f>
        <v/>
      </c>
      <c r="H205" s="333" t="str">
        <f>IF('Dépenses Autres frais'!H205="","",'Dépenses Autres frais'!H205)</f>
        <v/>
      </c>
      <c r="I205" s="295"/>
      <c r="J205" s="296" t="str">
        <f t="shared" si="9"/>
        <v/>
      </c>
      <c r="K205" s="296" t="str">
        <f t="shared" si="10"/>
        <v/>
      </c>
      <c r="L205" s="28"/>
      <c r="M205" s="139"/>
      <c r="N205" s="158"/>
      <c r="O205" s="338" t="str">
        <f>IF(AND(OR(I205="KO",L205&lt;&gt;""),OR(I205="",J205="",K205="")),Listes!$A$74,IF(AND(L205="",I205&lt;&gt;""),Listes!$A$75,IF(AND(H205&lt;L205,N205=""),Listes!$A$76,IF(AND(K205&lt;J205,N205=""),Listes!$A$77,IF(AND(L205&lt;&gt;"",L205&lt;H205,M205=""),Listes!$A$78,IF(AND(P205="",OR(I205&lt;&gt;"",J205&lt;&gt;"",K205&lt;&gt;"")),Listes!$A$79,""))))))</f>
        <v/>
      </c>
      <c r="P205" s="44"/>
      <c r="Q205" s="9">
        <f t="shared" si="11"/>
        <v>0</v>
      </c>
    </row>
    <row r="206" spans="1:17" ht="20.100000000000001" customHeight="1" x14ac:dyDescent="0.25">
      <c r="A206" s="133">
        <v>200</v>
      </c>
      <c r="B206" s="331" t="str">
        <f>IF('Dépenses Autres frais'!B206="","",'Dépenses Autres frais'!B206)</f>
        <v/>
      </c>
      <c r="C206" s="331" t="str">
        <f>IF('Dépenses Autres frais'!C206="","",'Dépenses Autres frais'!C206)</f>
        <v/>
      </c>
      <c r="D206" s="331" t="str">
        <f>IF('Dépenses Autres frais'!D206="","",'Dépenses Autres frais'!D206)</f>
        <v/>
      </c>
      <c r="E206" s="331" t="str">
        <f>IF('Dépenses Autres frais'!E206="","",'Dépenses Autres frais'!E206)</f>
        <v/>
      </c>
      <c r="F206" s="332" t="str">
        <f>IF('Dépenses Autres frais'!F206="","",'Dépenses Autres frais'!F206)</f>
        <v/>
      </c>
      <c r="G206" s="332" t="str">
        <f>IF('Dépenses Autres frais'!G206="","",'Dépenses Autres frais'!G206)</f>
        <v/>
      </c>
      <c r="H206" s="333" t="str">
        <f>IF('Dépenses Autres frais'!H206="","",'Dépenses Autres frais'!H206)</f>
        <v/>
      </c>
      <c r="I206" s="295"/>
      <c r="J206" s="296" t="str">
        <f t="shared" si="9"/>
        <v/>
      </c>
      <c r="K206" s="296" t="str">
        <f t="shared" si="10"/>
        <v/>
      </c>
      <c r="L206" s="28"/>
      <c r="M206" s="139"/>
      <c r="N206" s="158"/>
      <c r="O206" s="338" t="str">
        <f>IF(AND(OR(I206="KO",L206&lt;&gt;""),OR(I206="",J206="",K206="")),Listes!$A$74,IF(AND(L206="",I206&lt;&gt;""),Listes!$A$75,IF(AND(H206&lt;L206,N206=""),Listes!$A$76,IF(AND(K206&lt;J206,N206=""),Listes!$A$77,IF(AND(L206&lt;&gt;"",L206&lt;H206,M206=""),Listes!$A$78,IF(AND(P206="",OR(I206&lt;&gt;"",J206&lt;&gt;"",K206&lt;&gt;"")),Listes!$A$79,""))))))</f>
        <v/>
      </c>
      <c r="P206" s="44"/>
      <c r="Q206" s="9">
        <f t="shared" si="11"/>
        <v>0</v>
      </c>
    </row>
    <row r="207" spans="1:17" ht="20.100000000000001" customHeight="1" x14ac:dyDescent="0.25">
      <c r="A207" s="133">
        <v>201</v>
      </c>
      <c r="B207" s="331" t="str">
        <f>IF('Dépenses Autres frais'!B207="","",'Dépenses Autres frais'!B207)</f>
        <v/>
      </c>
      <c r="C207" s="331" t="str">
        <f>IF('Dépenses Autres frais'!C207="","",'Dépenses Autres frais'!C207)</f>
        <v/>
      </c>
      <c r="D207" s="331" t="str">
        <f>IF('Dépenses Autres frais'!D207="","",'Dépenses Autres frais'!D207)</f>
        <v/>
      </c>
      <c r="E207" s="331" t="str">
        <f>IF('Dépenses Autres frais'!E207="","",'Dépenses Autres frais'!E207)</f>
        <v/>
      </c>
      <c r="F207" s="332" t="str">
        <f>IF('Dépenses Autres frais'!F207="","",'Dépenses Autres frais'!F207)</f>
        <v/>
      </c>
      <c r="G207" s="332" t="str">
        <f>IF('Dépenses Autres frais'!G207="","",'Dépenses Autres frais'!G207)</f>
        <v/>
      </c>
      <c r="H207" s="333" t="str">
        <f>IF('Dépenses Autres frais'!H207="","",'Dépenses Autres frais'!H207)</f>
        <v/>
      </c>
      <c r="I207" s="295"/>
      <c r="J207" s="296" t="str">
        <f t="shared" si="9"/>
        <v/>
      </c>
      <c r="K207" s="296" t="str">
        <f t="shared" si="10"/>
        <v/>
      </c>
      <c r="L207" s="28"/>
      <c r="M207" s="139"/>
      <c r="N207" s="158"/>
      <c r="O207" s="338" t="str">
        <f>IF(AND(OR(I207="KO",L207&lt;&gt;""),OR(I207="",J207="",K207="")),Listes!$A$74,IF(AND(L207="",I207&lt;&gt;""),Listes!$A$75,IF(AND(H207&lt;L207,N207=""),Listes!$A$76,IF(AND(K207&lt;J207,N207=""),Listes!$A$77,IF(AND(L207&lt;&gt;"",L207&lt;H207,M207=""),Listes!$A$78,IF(AND(P207="",OR(I207&lt;&gt;"",J207&lt;&gt;"",K207&lt;&gt;"")),Listes!$A$79,""))))))</f>
        <v/>
      </c>
      <c r="P207" s="44"/>
      <c r="Q207" s="9">
        <f t="shared" si="11"/>
        <v>0</v>
      </c>
    </row>
    <row r="208" spans="1:17" ht="20.100000000000001" customHeight="1" x14ac:dyDescent="0.25">
      <c r="A208" s="133">
        <v>202</v>
      </c>
      <c r="B208" s="331" t="str">
        <f>IF('Dépenses Autres frais'!B208="","",'Dépenses Autres frais'!B208)</f>
        <v/>
      </c>
      <c r="C208" s="331" t="str">
        <f>IF('Dépenses Autres frais'!C208="","",'Dépenses Autres frais'!C208)</f>
        <v/>
      </c>
      <c r="D208" s="331" t="str">
        <f>IF('Dépenses Autres frais'!D208="","",'Dépenses Autres frais'!D208)</f>
        <v/>
      </c>
      <c r="E208" s="331" t="str">
        <f>IF('Dépenses Autres frais'!E208="","",'Dépenses Autres frais'!E208)</f>
        <v/>
      </c>
      <c r="F208" s="332" t="str">
        <f>IF('Dépenses Autres frais'!F208="","",'Dépenses Autres frais'!F208)</f>
        <v/>
      </c>
      <c r="G208" s="332" t="str">
        <f>IF('Dépenses Autres frais'!G208="","",'Dépenses Autres frais'!G208)</f>
        <v/>
      </c>
      <c r="H208" s="333" t="str">
        <f>IF('Dépenses Autres frais'!H208="","",'Dépenses Autres frais'!H208)</f>
        <v/>
      </c>
      <c r="I208" s="295"/>
      <c r="J208" s="296" t="str">
        <f t="shared" si="9"/>
        <v/>
      </c>
      <c r="K208" s="296" t="str">
        <f t="shared" si="10"/>
        <v/>
      </c>
      <c r="L208" s="28"/>
      <c r="M208" s="139"/>
      <c r="N208" s="158"/>
      <c r="O208" s="338" t="str">
        <f>IF(AND(OR(I208="KO",L208&lt;&gt;""),OR(I208="",J208="",K208="")),Listes!$A$74,IF(AND(L208="",I208&lt;&gt;""),Listes!$A$75,IF(AND(H208&lt;L208,N208=""),Listes!$A$76,IF(AND(K208&lt;J208,N208=""),Listes!$A$77,IF(AND(L208&lt;&gt;"",L208&lt;H208,M208=""),Listes!$A$78,IF(AND(P208="",OR(I208&lt;&gt;"",J208&lt;&gt;"",K208&lt;&gt;"")),Listes!$A$79,""))))))</f>
        <v/>
      </c>
      <c r="P208" s="44"/>
      <c r="Q208" s="9">
        <f t="shared" si="11"/>
        <v>0</v>
      </c>
    </row>
    <row r="209" spans="1:17" ht="20.100000000000001" customHeight="1" x14ac:dyDescent="0.25">
      <c r="A209" s="133">
        <v>203</v>
      </c>
      <c r="B209" s="331" t="str">
        <f>IF('Dépenses Autres frais'!B209="","",'Dépenses Autres frais'!B209)</f>
        <v/>
      </c>
      <c r="C209" s="331" t="str">
        <f>IF('Dépenses Autres frais'!C209="","",'Dépenses Autres frais'!C209)</f>
        <v/>
      </c>
      <c r="D209" s="331" t="str">
        <f>IF('Dépenses Autres frais'!D209="","",'Dépenses Autres frais'!D209)</f>
        <v/>
      </c>
      <c r="E209" s="331" t="str">
        <f>IF('Dépenses Autres frais'!E209="","",'Dépenses Autres frais'!E209)</f>
        <v/>
      </c>
      <c r="F209" s="332" t="str">
        <f>IF('Dépenses Autres frais'!F209="","",'Dépenses Autres frais'!F209)</f>
        <v/>
      </c>
      <c r="G209" s="332" t="str">
        <f>IF('Dépenses Autres frais'!G209="","",'Dépenses Autres frais'!G209)</f>
        <v/>
      </c>
      <c r="H209" s="333" t="str">
        <f>IF('Dépenses Autres frais'!H209="","",'Dépenses Autres frais'!H209)</f>
        <v/>
      </c>
      <c r="I209" s="295"/>
      <c r="J209" s="296" t="str">
        <f t="shared" si="9"/>
        <v/>
      </c>
      <c r="K209" s="296" t="str">
        <f t="shared" si="10"/>
        <v/>
      </c>
      <c r="L209" s="28"/>
      <c r="M209" s="139"/>
      <c r="N209" s="158"/>
      <c r="O209" s="338" t="str">
        <f>IF(AND(OR(I209="KO",L209&lt;&gt;""),OR(I209="",J209="",K209="")),Listes!$A$74,IF(AND(L209="",I209&lt;&gt;""),Listes!$A$75,IF(AND(H209&lt;L209,N209=""),Listes!$A$76,IF(AND(K209&lt;J209,N209=""),Listes!$A$77,IF(AND(L209&lt;&gt;"",L209&lt;H209,M209=""),Listes!$A$78,IF(AND(P209="",OR(I209&lt;&gt;"",J209&lt;&gt;"",K209&lt;&gt;"")),Listes!$A$79,""))))))</f>
        <v/>
      </c>
      <c r="P209" s="44"/>
      <c r="Q209" s="9">
        <f t="shared" si="11"/>
        <v>0</v>
      </c>
    </row>
    <row r="210" spans="1:17" ht="20.100000000000001" customHeight="1" x14ac:dyDescent="0.25">
      <c r="A210" s="133">
        <v>204</v>
      </c>
      <c r="B210" s="331" t="str">
        <f>IF('Dépenses Autres frais'!B210="","",'Dépenses Autres frais'!B210)</f>
        <v/>
      </c>
      <c r="C210" s="331" t="str">
        <f>IF('Dépenses Autres frais'!C210="","",'Dépenses Autres frais'!C210)</f>
        <v/>
      </c>
      <c r="D210" s="331" t="str">
        <f>IF('Dépenses Autres frais'!D210="","",'Dépenses Autres frais'!D210)</f>
        <v/>
      </c>
      <c r="E210" s="331" t="str">
        <f>IF('Dépenses Autres frais'!E210="","",'Dépenses Autres frais'!E210)</f>
        <v/>
      </c>
      <c r="F210" s="332" t="str">
        <f>IF('Dépenses Autres frais'!F210="","",'Dépenses Autres frais'!F210)</f>
        <v/>
      </c>
      <c r="G210" s="332" t="str">
        <f>IF('Dépenses Autres frais'!G210="","",'Dépenses Autres frais'!G210)</f>
        <v/>
      </c>
      <c r="H210" s="333" t="str">
        <f>IF('Dépenses Autres frais'!H210="","",'Dépenses Autres frais'!H210)</f>
        <v/>
      </c>
      <c r="I210" s="295"/>
      <c r="J210" s="296" t="str">
        <f t="shared" si="9"/>
        <v/>
      </c>
      <c r="K210" s="296" t="str">
        <f t="shared" si="10"/>
        <v/>
      </c>
      <c r="L210" s="28"/>
      <c r="M210" s="139"/>
      <c r="N210" s="158"/>
      <c r="O210" s="338" t="str">
        <f>IF(AND(OR(I210="KO",L210&lt;&gt;""),OR(I210="",J210="",K210="")),Listes!$A$74,IF(AND(L210="",I210&lt;&gt;""),Listes!$A$75,IF(AND(H210&lt;L210,N210=""),Listes!$A$76,IF(AND(K210&lt;J210,N210=""),Listes!$A$77,IF(AND(L210&lt;&gt;"",L210&lt;H210,M210=""),Listes!$A$78,IF(AND(P210="",OR(I210&lt;&gt;"",J210&lt;&gt;"",K210&lt;&gt;"")),Listes!$A$79,""))))))</f>
        <v/>
      </c>
      <c r="P210" s="44"/>
      <c r="Q210" s="9">
        <f t="shared" si="11"/>
        <v>0</v>
      </c>
    </row>
    <row r="211" spans="1:17" ht="20.100000000000001" customHeight="1" x14ac:dyDescent="0.25">
      <c r="A211" s="133">
        <v>205</v>
      </c>
      <c r="B211" s="331" t="str">
        <f>IF('Dépenses Autres frais'!B211="","",'Dépenses Autres frais'!B211)</f>
        <v/>
      </c>
      <c r="C211" s="331" t="str">
        <f>IF('Dépenses Autres frais'!C211="","",'Dépenses Autres frais'!C211)</f>
        <v/>
      </c>
      <c r="D211" s="331" t="str">
        <f>IF('Dépenses Autres frais'!D211="","",'Dépenses Autres frais'!D211)</f>
        <v/>
      </c>
      <c r="E211" s="331" t="str">
        <f>IF('Dépenses Autres frais'!E211="","",'Dépenses Autres frais'!E211)</f>
        <v/>
      </c>
      <c r="F211" s="332" t="str">
        <f>IF('Dépenses Autres frais'!F211="","",'Dépenses Autres frais'!F211)</f>
        <v/>
      </c>
      <c r="G211" s="332" t="str">
        <f>IF('Dépenses Autres frais'!G211="","",'Dépenses Autres frais'!G211)</f>
        <v/>
      </c>
      <c r="H211" s="333" t="str">
        <f>IF('Dépenses Autres frais'!H211="","",'Dépenses Autres frais'!H211)</f>
        <v/>
      </c>
      <c r="I211" s="295"/>
      <c r="J211" s="296" t="str">
        <f t="shared" si="9"/>
        <v/>
      </c>
      <c r="K211" s="296" t="str">
        <f t="shared" si="10"/>
        <v/>
      </c>
      <c r="L211" s="28"/>
      <c r="M211" s="139"/>
      <c r="N211" s="158"/>
      <c r="O211" s="338" t="str">
        <f>IF(AND(OR(I211="KO",L211&lt;&gt;""),OR(I211="",J211="",K211="")),Listes!$A$74,IF(AND(L211="",I211&lt;&gt;""),Listes!$A$75,IF(AND(H211&lt;L211,N211=""),Listes!$A$76,IF(AND(K211&lt;J211,N211=""),Listes!$A$77,IF(AND(L211&lt;&gt;"",L211&lt;H211,M211=""),Listes!$A$78,IF(AND(P211="",OR(I211&lt;&gt;"",J211&lt;&gt;"",K211&lt;&gt;"")),Listes!$A$79,""))))))</f>
        <v/>
      </c>
      <c r="P211" s="44"/>
      <c r="Q211" s="9">
        <f t="shared" si="11"/>
        <v>0</v>
      </c>
    </row>
    <row r="212" spans="1:17" ht="20.100000000000001" customHeight="1" x14ac:dyDescent="0.25">
      <c r="A212" s="133">
        <v>206</v>
      </c>
      <c r="B212" s="331" t="str">
        <f>IF('Dépenses Autres frais'!B212="","",'Dépenses Autres frais'!B212)</f>
        <v/>
      </c>
      <c r="C212" s="331" t="str">
        <f>IF('Dépenses Autres frais'!C212="","",'Dépenses Autres frais'!C212)</f>
        <v/>
      </c>
      <c r="D212" s="331" t="str">
        <f>IF('Dépenses Autres frais'!D212="","",'Dépenses Autres frais'!D212)</f>
        <v/>
      </c>
      <c r="E212" s="331" t="str">
        <f>IF('Dépenses Autres frais'!E212="","",'Dépenses Autres frais'!E212)</f>
        <v/>
      </c>
      <c r="F212" s="332" t="str">
        <f>IF('Dépenses Autres frais'!F212="","",'Dépenses Autres frais'!F212)</f>
        <v/>
      </c>
      <c r="G212" s="332" t="str">
        <f>IF('Dépenses Autres frais'!G212="","",'Dépenses Autres frais'!G212)</f>
        <v/>
      </c>
      <c r="H212" s="333" t="str">
        <f>IF('Dépenses Autres frais'!H212="","",'Dépenses Autres frais'!H212)</f>
        <v/>
      </c>
      <c r="I212" s="295"/>
      <c r="J212" s="296" t="str">
        <f t="shared" si="9"/>
        <v/>
      </c>
      <c r="K212" s="296" t="str">
        <f t="shared" si="10"/>
        <v/>
      </c>
      <c r="L212" s="28"/>
      <c r="M212" s="139"/>
      <c r="N212" s="158"/>
      <c r="O212" s="338" t="str">
        <f>IF(AND(OR(I212="KO",L212&lt;&gt;""),OR(I212="",J212="",K212="")),Listes!$A$74,IF(AND(L212="",I212&lt;&gt;""),Listes!$A$75,IF(AND(H212&lt;L212,N212=""),Listes!$A$76,IF(AND(K212&lt;J212,N212=""),Listes!$A$77,IF(AND(L212&lt;&gt;"",L212&lt;H212,M212=""),Listes!$A$78,IF(AND(P212="",OR(I212&lt;&gt;"",J212&lt;&gt;"",K212&lt;&gt;"")),Listes!$A$79,""))))))</f>
        <v/>
      </c>
      <c r="P212" s="44"/>
      <c r="Q212" s="9">
        <f t="shared" si="11"/>
        <v>0</v>
      </c>
    </row>
    <row r="213" spans="1:17" ht="20.100000000000001" customHeight="1" x14ac:dyDescent="0.25">
      <c r="A213" s="133">
        <v>207</v>
      </c>
      <c r="B213" s="331" t="str">
        <f>IF('Dépenses Autres frais'!B213="","",'Dépenses Autres frais'!B213)</f>
        <v/>
      </c>
      <c r="C213" s="331" t="str">
        <f>IF('Dépenses Autres frais'!C213="","",'Dépenses Autres frais'!C213)</f>
        <v/>
      </c>
      <c r="D213" s="331" t="str">
        <f>IF('Dépenses Autres frais'!D213="","",'Dépenses Autres frais'!D213)</f>
        <v/>
      </c>
      <c r="E213" s="331" t="str">
        <f>IF('Dépenses Autres frais'!E213="","",'Dépenses Autres frais'!E213)</f>
        <v/>
      </c>
      <c r="F213" s="332" t="str">
        <f>IF('Dépenses Autres frais'!F213="","",'Dépenses Autres frais'!F213)</f>
        <v/>
      </c>
      <c r="G213" s="332" t="str">
        <f>IF('Dépenses Autres frais'!G213="","",'Dépenses Autres frais'!G213)</f>
        <v/>
      </c>
      <c r="H213" s="333" t="str">
        <f>IF('Dépenses Autres frais'!H213="","",'Dépenses Autres frais'!H213)</f>
        <v/>
      </c>
      <c r="I213" s="295"/>
      <c r="J213" s="296" t="str">
        <f t="shared" si="9"/>
        <v/>
      </c>
      <c r="K213" s="296" t="str">
        <f t="shared" si="10"/>
        <v/>
      </c>
      <c r="L213" s="28"/>
      <c r="M213" s="139"/>
      <c r="N213" s="158"/>
      <c r="O213" s="338" t="str">
        <f>IF(AND(OR(I213="KO",L213&lt;&gt;""),OR(I213="",J213="",K213="")),Listes!$A$74,IF(AND(L213="",I213&lt;&gt;""),Listes!$A$75,IF(AND(H213&lt;L213,N213=""),Listes!$A$76,IF(AND(K213&lt;J213,N213=""),Listes!$A$77,IF(AND(L213&lt;&gt;"",L213&lt;H213,M213=""),Listes!$A$78,IF(AND(P213="",OR(I213&lt;&gt;"",J213&lt;&gt;"",K213&lt;&gt;"")),Listes!$A$79,""))))))</f>
        <v/>
      </c>
      <c r="P213" s="44"/>
      <c r="Q213" s="9">
        <f t="shared" si="11"/>
        <v>0</v>
      </c>
    </row>
    <row r="214" spans="1:17" ht="20.100000000000001" customHeight="1" x14ac:dyDescent="0.25">
      <c r="A214" s="133">
        <v>208</v>
      </c>
      <c r="B214" s="331" t="str">
        <f>IF('Dépenses Autres frais'!B214="","",'Dépenses Autres frais'!B214)</f>
        <v/>
      </c>
      <c r="C214" s="331" t="str">
        <f>IF('Dépenses Autres frais'!C214="","",'Dépenses Autres frais'!C214)</f>
        <v/>
      </c>
      <c r="D214" s="331" t="str">
        <f>IF('Dépenses Autres frais'!D214="","",'Dépenses Autres frais'!D214)</f>
        <v/>
      </c>
      <c r="E214" s="331" t="str">
        <f>IF('Dépenses Autres frais'!E214="","",'Dépenses Autres frais'!E214)</f>
        <v/>
      </c>
      <c r="F214" s="332" t="str">
        <f>IF('Dépenses Autres frais'!F214="","",'Dépenses Autres frais'!F214)</f>
        <v/>
      </c>
      <c r="G214" s="332" t="str">
        <f>IF('Dépenses Autres frais'!G214="","",'Dépenses Autres frais'!G214)</f>
        <v/>
      </c>
      <c r="H214" s="333" t="str">
        <f>IF('Dépenses Autres frais'!H214="","",'Dépenses Autres frais'!H214)</f>
        <v/>
      </c>
      <c r="I214" s="295"/>
      <c r="J214" s="296" t="str">
        <f t="shared" si="9"/>
        <v/>
      </c>
      <c r="K214" s="296" t="str">
        <f t="shared" si="10"/>
        <v/>
      </c>
      <c r="L214" s="28"/>
      <c r="M214" s="139"/>
      <c r="N214" s="158"/>
      <c r="O214" s="338" t="str">
        <f>IF(AND(OR(I214="KO",L214&lt;&gt;""),OR(I214="",J214="",K214="")),Listes!$A$74,IF(AND(L214="",I214&lt;&gt;""),Listes!$A$75,IF(AND(H214&lt;L214,N214=""),Listes!$A$76,IF(AND(K214&lt;J214,N214=""),Listes!$A$77,IF(AND(L214&lt;&gt;"",L214&lt;H214,M214=""),Listes!$A$78,IF(AND(P214="",OR(I214&lt;&gt;"",J214&lt;&gt;"",K214&lt;&gt;"")),Listes!$A$79,""))))))</f>
        <v/>
      </c>
      <c r="P214" s="44"/>
      <c r="Q214" s="9">
        <f t="shared" si="11"/>
        <v>0</v>
      </c>
    </row>
    <row r="215" spans="1:17" ht="20.100000000000001" customHeight="1" x14ac:dyDescent="0.25">
      <c r="A215" s="133">
        <v>209</v>
      </c>
      <c r="B215" s="331" t="str">
        <f>IF('Dépenses Autres frais'!B215="","",'Dépenses Autres frais'!B215)</f>
        <v/>
      </c>
      <c r="C215" s="331" t="str">
        <f>IF('Dépenses Autres frais'!C215="","",'Dépenses Autres frais'!C215)</f>
        <v/>
      </c>
      <c r="D215" s="331" t="str">
        <f>IF('Dépenses Autres frais'!D215="","",'Dépenses Autres frais'!D215)</f>
        <v/>
      </c>
      <c r="E215" s="331" t="str">
        <f>IF('Dépenses Autres frais'!E215="","",'Dépenses Autres frais'!E215)</f>
        <v/>
      </c>
      <c r="F215" s="332" t="str">
        <f>IF('Dépenses Autres frais'!F215="","",'Dépenses Autres frais'!F215)</f>
        <v/>
      </c>
      <c r="G215" s="332" t="str">
        <f>IF('Dépenses Autres frais'!G215="","",'Dépenses Autres frais'!G215)</f>
        <v/>
      </c>
      <c r="H215" s="333" t="str">
        <f>IF('Dépenses Autres frais'!H215="","",'Dépenses Autres frais'!H215)</f>
        <v/>
      </c>
      <c r="I215" s="295"/>
      <c r="J215" s="296" t="str">
        <f t="shared" si="9"/>
        <v/>
      </c>
      <c r="K215" s="296" t="str">
        <f t="shared" si="10"/>
        <v/>
      </c>
      <c r="L215" s="28"/>
      <c r="M215" s="139"/>
      <c r="N215" s="158"/>
      <c r="O215" s="338" t="str">
        <f>IF(AND(OR(I215="KO",L215&lt;&gt;""),OR(I215="",J215="",K215="")),Listes!$A$74,IF(AND(L215="",I215&lt;&gt;""),Listes!$A$75,IF(AND(H215&lt;L215,N215=""),Listes!$A$76,IF(AND(K215&lt;J215,N215=""),Listes!$A$77,IF(AND(L215&lt;&gt;"",L215&lt;H215,M215=""),Listes!$A$78,IF(AND(P215="",OR(I215&lt;&gt;"",J215&lt;&gt;"",K215&lt;&gt;"")),Listes!$A$79,""))))))</f>
        <v/>
      </c>
      <c r="P215" s="44"/>
      <c r="Q215" s="9">
        <f t="shared" si="11"/>
        <v>0</v>
      </c>
    </row>
    <row r="216" spans="1:17" ht="20.100000000000001" customHeight="1" x14ac:dyDescent="0.25">
      <c r="A216" s="133">
        <v>210</v>
      </c>
      <c r="B216" s="331" t="str">
        <f>IF('Dépenses Autres frais'!B216="","",'Dépenses Autres frais'!B216)</f>
        <v/>
      </c>
      <c r="C216" s="331" t="str">
        <f>IF('Dépenses Autres frais'!C216="","",'Dépenses Autres frais'!C216)</f>
        <v/>
      </c>
      <c r="D216" s="331" t="str">
        <f>IF('Dépenses Autres frais'!D216="","",'Dépenses Autres frais'!D216)</f>
        <v/>
      </c>
      <c r="E216" s="331" t="str">
        <f>IF('Dépenses Autres frais'!E216="","",'Dépenses Autres frais'!E216)</f>
        <v/>
      </c>
      <c r="F216" s="332" t="str">
        <f>IF('Dépenses Autres frais'!F216="","",'Dépenses Autres frais'!F216)</f>
        <v/>
      </c>
      <c r="G216" s="332" t="str">
        <f>IF('Dépenses Autres frais'!G216="","",'Dépenses Autres frais'!G216)</f>
        <v/>
      </c>
      <c r="H216" s="333" t="str">
        <f>IF('Dépenses Autres frais'!H216="","",'Dépenses Autres frais'!H216)</f>
        <v/>
      </c>
      <c r="I216" s="295"/>
      <c r="J216" s="296" t="str">
        <f t="shared" si="9"/>
        <v/>
      </c>
      <c r="K216" s="296" t="str">
        <f t="shared" si="10"/>
        <v/>
      </c>
      <c r="L216" s="28"/>
      <c r="M216" s="139"/>
      <c r="N216" s="158"/>
      <c r="O216" s="338" t="str">
        <f>IF(AND(OR(I216="KO",L216&lt;&gt;""),OR(I216="",J216="",K216="")),Listes!$A$74,IF(AND(L216="",I216&lt;&gt;""),Listes!$A$75,IF(AND(H216&lt;L216,N216=""),Listes!$A$76,IF(AND(K216&lt;J216,N216=""),Listes!$A$77,IF(AND(L216&lt;&gt;"",L216&lt;H216,M216=""),Listes!$A$78,IF(AND(P216="",OR(I216&lt;&gt;"",J216&lt;&gt;"",K216&lt;&gt;"")),Listes!$A$79,""))))))</f>
        <v/>
      </c>
      <c r="P216" s="44"/>
      <c r="Q216" s="9">
        <f t="shared" si="11"/>
        <v>0</v>
      </c>
    </row>
    <row r="217" spans="1:17" ht="20.100000000000001" customHeight="1" x14ac:dyDescent="0.25">
      <c r="A217" s="133">
        <v>211</v>
      </c>
      <c r="B217" s="331" t="str">
        <f>IF('Dépenses Autres frais'!B217="","",'Dépenses Autres frais'!B217)</f>
        <v/>
      </c>
      <c r="C217" s="331" t="str">
        <f>IF('Dépenses Autres frais'!C217="","",'Dépenses Autres frais'!C217)</f>
        <v/>
      </c>
      <c r="D217" s="331" t="str">
        <f>IF('Dépenses Autres frais'!D217="","",'Dépenses Autres frais'!D217)</f>
        <v/>
      </c>
      <c r="E217" s="331" t="str">
        <f>IF('Dépenses Autres frais'!E217="","",'Dépenses Autres frais'!E217)</f>
        <v/>
      </c>
      <c r="F217" s="332" t="str">
        <f>IF('Dépenses Autres frais'!F217="","",'Dépenses Autres frais'!F217)</f>
        <v/>
      </c>
      <c r="G217" s="332" t="str">
        <f>IF('Dépenses Autres frais'!G217="","",'Dépenses Autres frais'!G217)</f>
        <v/>
      </c>
      <c r="H217" s="333" t="str">
        <f>IF('Dépenses Autres frais'!H217="","",'Dépenses Autres frais'!H217)</f>
        <v/>
      </c>
      <c r="I217" s="295"/>
      <c r="J217" s="296" t="str">
        <f t="shared" si="9"/>
        <v/>
      </c>
      <c r="K217" s="296" t="str">
        <f t="shared" si="10"/>
        <v/>
      </c>
      <c r="L217" s="28"/>
      <c r="M217" s="139"/>
      <c r="N217" s="158"/>
      <c r="O217" s="338" t="str">
        <f>IF(AND(OR(I217="KO",L217&lt;&gt;""),OR(I217="",J217="",K217="")),Listes!$A$74,IF(AND(L217="",I217&lt;&gt;""),Listes!$A$75,IF(AND(H217&lt;L217,N217=""),Listes!$A$76,IF(AND(K217&lt;J217,N217=""),Listes!$A$77,IF(AND(L217&lt;&gt;"",L217&lt;H217,M217=""),Listes!$A$78,IF(AND(P217="",OR(I217&lt;&gt;"",J217&lt;&gt;"",K217&lt;&gt;"")),Listes!$A$79,""))))))</f>
        <v/>
      </c>
      <c r="P217" s="44"/>
      <c r="Q217" s="9">
        <f t="shared" si="11"/>
        <v>0</v>
      </c>
    </row>
    <row r="218" spans="1:17" ht="20.100000000000001" customHeight="1" x14ac:dyDescent="0.25">
      <c r="A218" s="133">
        <v>212</v>
      </c>
      <c r="B218" s="331" t="str">
        <f>IF('Dépenses Autres frais'!B218="","",'Dépenses Autres frais'!B218)</f>
        <v/>
      </c>
      <c r="C218" s="331" t="str">
        <f>IF('Dépenses Autres frais'!C218="","",'Dépenses Autres frais'!C218)</f>
        <v/>
      </c>
      <c r="D218" s="331" t="str">
        <f>IF('Dépenses Autres frais'!D218="","",'Dépenses Autres frais'!D218)</f>
        <v/>
      </c>
      <c r="E218" s="331" t="str">
        <f>IF('Dépenses Autres frais'!E218="","",'Dépenses Autres frais'!E218)</f>
        <v/>
      </c>
      <c r="F218" s="332" t="str">
        <f>IF('Dépenses Autres frais'!F218="","",'Dépenses Autres frais'!F218)</f>
        <v/>
      </c>
      <c r="G218" s="332" t="str">
        <f>IF('Dépenses Autres frais'!G218="","",'Dépenses Autres frais'!G218)</f>
        <v/>
      </c>
      <c r="H218" s="333" t="str">
        <f>IF('Dépenses Autres frais'!H218="","",'Dépenses Autres frais'!H218)</f>
        <v/>
      </c>
      <c r="I218" s="295"/>
      <c r="J218" s="296" t="str">
        <f t="shared" si="9"/>
        <v/>
      </c>
      <c r="K218" s="296" t="str">
        <f t="shared" si="10"/>
        <v/>
      </c>
      <c r="L218" s="28"/>
      <c r="M218" s="139"/>
      <c r="N218" s="158"/>
      <c r="O218" s="338" t="str">
        <f>IF(AND(OR(I218="KO",L218&lt;&gt;""),OR(I218="",J218="",K218="")),Listes!$A$74,IF(AND(L218="",I218&lt;&gt;""),Listes!$A$75,IF(AND(H218&lt;L218,N218=""),Listes!$A$76,IF(AND(K218&lt;J218,N218=""),Listes!$A$77,IF(AND(L218&lt;&gt;"",L218&lt;H218,M218=""),Listes!$A$78,IF(AND(P218="",OR(I218&lt;&gt;"",J218&lt;&gt;"",K218&lt;&gt;"")),Listes!$A$79,""))))))</f>
        <v/>
      </c>
      <c r="P218" s="44"/>
      <c r="Q218" s="9">
        <f t="shared" si="11"/>
        <v>0</v>
      </c>
    </row>
    <row r="219" spans="1:17" ht="20.100000000000001" customHeight="1" x14ac:dyDescent="0.25">
      <c r="A219" s="133">
        <v>213</v>
      </c>
      <c r="B219" s="331" t="str">
        <f>IF('Dépenses Autres frais'!B219="","",'Dépenses Autres frais'!B219)</f>
        <v/>
      </c>
      <c r="C219" s="331" t="str">
        <f>IF('Dépenses Autres frais'!C219="","",'Dépenses Autres frais'!C219)</f>
        <v/>
      </c>
      <c r="D219" s="331" t="str">
        <f>IF('Dépenses Autres frais'!D219="","",'Dépenses Autres frais'!D219)</f>
        <v/>
      </c>
      <c r="E219" s="331" t="str">
        <f>IF('Dépenses Autres frais'!E219="","",'Dépenses Autres frais'!E219)</f>
        <v/>
      </c>
      <c r="F219" s="332" t="str">
        <f>IF('Dépenses Autres frais'!F219="","",'Dépenses Autres frais'!F219)</f>
        <v/>
      </c>
      <c r="G219" s="332" t="str">
        <f>IF('Dépenses Autres frais'!G219="","",'Dépenses Autres frais'!G219)</f>
        <v/>
      </c>
      <c r="H219" s="333" t="str">
        <f>IF('Dépenses Autres frais'!H219="","",'Dépenses Autres frais'!H219)</f>
        <v/>
      </c>
      <c r="I219" s="295"/>
      <c r="J219" s="296" t="str">
        <f t="shared" si="9"/>
        <v/>
      </c>
      <c r="K219" s="296" t="str">
        <f t="shared" si="10"/>
        <v/>
      </c>
      <c r="L219" s="28"/>
      <c r="M219" s="139"/>
      <c r="N219" s="158"/>
      <c r="O219" s="338" t="str">
        <f>IF(AND(OR(I219="KO",L219&lt;&gt;""),OR(I219="",J219="",K219="")),Listes!$A$74,IF(AND(L219="",I219&lt;&gt;""),Listes!$A$75,IF(AND(H219&lt;L219,N219=""),Listes!$A$76,IF(AND(K219&lt;J219,N219=""),Listes!$A$77,IF(AND(L219&lt;&gt;"",L219&lt;H219,M219=""),Listes!$A$78,IF(AND(P219="",OR(I219&lt;&gt;"",J219&lt;&gt;"",K219&lt;&gt;"")),Listes!$A$79,""))))))</f>
        <v/>
      </c>
      <c r="P219" s="44"/>
      <c r="Q219" s="9">
        <f t="shared" si="11"/>
        <v>0</v>
      </c>
    </row>
    <row r="220" spans="1:17" ht="20.100000000000001" customHeight="1" x14ac:dyDescent="0.25">
      <c r="A220" s="133">
        <v>214</v>
      </c>
      <c r="B220" s="331" t="str">
        <f>IF('Dépenses Autres frais'!B220="","",'Dépenses Autres frais'!B220)</f>
        <v/>
      </c>
      <c r="C220" s="331" t="str">
        <f>IF('Dépenses Autres frais'!C220="","",'Dépenses Autres frais'!C220)</f>
        <v/>
      </c>
      <c r="D220" s="331" t="str">
        <f>IF('Dépenses Autres frais'!D220="","",'Dépenses Autres frais'!D220)</f>
        <v/>
      </c>
      <c r="E220" s="331" t="str">
        <f>IF('Dépenses Autres frais'!E220="","",'Dépenses Autres frais'!E220)</f>
        <v/>
      </c>
      <c r="F220" s="332" t="str">
        <f>IF('Dépenses Autres frais'!F220="","",'Dépenses Autres frais'!F220)</f>
        <v/>
      </c>
      <c r="G220" s="332" t="str">
        <f>IF('Dépenses Autres frais'!G220="","",'Dépenses Autres frais'!G220)</f>
        <v/>
      </c>
      <c r="H220" s="333" t="str">
        <f>IF('Dépenses Autres frais'!H220="","",'Dépenses Autres frais'!H220)</f>
        <v/>
      </c>
      <c r="I220" s="295"/>
      <c r="J220" s="296" t="str">
        <f t="shared" si="9"/>
        <v/>
      </c>
      <c r="K220" s="296" t="str">
        <f t="shared" si="10"/>
        <v/>
      </c>
      <c r="L220" s="28"/>
      <c r="M220" s="139"/>
      <c r="N220" s="158"/>
      <c r="O220" s="338" t="str">
        <f>IF(AND(OR(I220="KO",L220&lt;&gt;""),OR(I220="",J220="",K220="")),Listes!$A$74,IF(AND(L220="",I220&lt;&gt;""),Listes!$A$75,IF(AND(H220&lt;L220,N220=""),Listes!$A$76,IF(AND(K220&lt;J220,N220=""),Listes!$A$77,IF(AND(L220&lt;&gt;"",L220&lt;H220,M220=""),Listes!$A$78,IF(AND(P220="",OR(I220&lt;&gt;"",J220&lt;&gt;"",K220&lt;&gt;"")),Listes!$A$79,""))))))</f>
        <v/>
      </c>
      <c r="P220" s="44"/>
      <c r="Q220" s="9">
        <f t="shared" si="11"/>
        <v>0</v>
      </c>
    </row>
    <row r="221" spans="1:17" ht="20.100000000000001" customHeight="1" x14ac:dyDescent="0.25">
      <c r="A221" s="133">
        <v>215</v>
      </c>
      <c r="B221" s="331" t="str">
        <f>IF('Dépenses Autres frais'!B221="","",'Dépenses Autres frais'!B221)</f>
        <v/>
      </c>
      <c r="C221" s="331" t="str">
        <f>IF('Dépenses Autres frais'!C221="","",'Dépenses Autres frais'!C221)</f>
        <v/>
      </c>
      <c r="D221" s="331" t="str">
        <f>IF('Dépenses Autres frais'!D221="","",'Dépenses Autres frais'!D221)</f>
        <v/>
      </c>
      <c r="E221" s="331" t="str">
        <f>IF('Dépenses Autres frais'!E221="","",'Dépenses Autres frais'!E221)</f>
        <v/>
      </c>
      <c r="F221" s="332" t="str">
        <f>IF('Dépenses Autres frais'!F221="","",'Dépenses Autres frais'!F221)</f>
        <v/>
      </c>
      <c r="G221" s="332" t="str">
        <f>IF('Dépenses Autres frais'!G221="","",'Dépenses Autres frais'!G221)</f>
        <v/>
      </c>
      <c r="H221" s="333" t="str">
        <f>IF('Dépenses Autres frais'!H221="","",'Dépenses Autres frais'!H221)</f>
        <v/>
      </c>
      <c r="I221" s="295"/>
      <c r="J221" s="296" t="str">
        <f t="shared" si="9"/>
        <v/>
      </c>
      <c r="K221" s="296" t="str">
        <f t="shared" si="10"/>
        <v/>
      </c>
      <c r="L221" s="28"/>
      <c r="M221" s="139"/>
      <c r="N221" s="158"/>
      <c r="O221" s="338" t="str">
        <f>IF(AND(OR(I221="KO",L221&lt;&gt;""),OR(I221="",J221="",K221="")),Listes!$A$74,IF(AND(L221="",I221&lt;&gt;""),Listes!$A$75,IF(AND(H221&lt;L221,N221=""),Listes!$A$76,IF(AND(K221&lt;J221,N221=""),Listes!$A$77,IF(AND(L221&lt;&gt;"",L221&lt;H221,M221=""),Listes!$A$78,IF(AND(P221="",OR(I221&lt;&gt;"",J221&lt;&gt;"",K221&lt;&gt;"")),Listes!$A$79,""))))))</f>
        <v/>
      </c>
      <c r="P221" s="44"/>
      <c r="Q221" s="9">
        <f t="shared" si="11"/>
        <v>0</v>
      </c>
    </row>
    <row r="222" spans="1:17" ht="20.100000000000001" customHeight="1" x14ac:dyDescent="0.25">
      <c r="A222" s="133">
        <v>216</v>
      </c>
      <c r="B222" s="331" t="str">
        <f>IF('Dépenses Autres frais'!B222="","",'Dépenses Autres frais'!B222)</f>
        <v/>
      </c>
      <c r="C222" s="331" t="str">
        <f>IF('Dépenses Autres frais'!C222="","",'Dépenses Autres frais'!C222)</f>
        <v/>
      </c>
      <c r="D222" s="331" t="str">
        <f>IF('Dépenses Autres frais'!D222="","",'Dépenses Autres frais'!D222)</f>
        <v/>
      </c>
      <c r="E222" s="331" t="str">
        <f>IF('Dépenses Autres frais'!E222="","",'Dépenses Autres frais'!E222)</f>
        <v/>
      </c>
      <c r="F222" s="332" t="str">
        <f>IF('Dépenses Autres frais'!F222="","",'Dépenses Autres frais'!F222)</f>
        <v/>
      </c>
      <c r="G222" s="332" t="str">
        <f>IF('Dépenses Autres frais'!G222="","",'Dépenses Autres frais'!G222)</f>
        <v/>
      </c>
      <c r="H222" s="333" t="str">
        <f>IF('Dépenses Autres frais'!H222="","",'Dépenses Autres frais'!H222)</f>
        <v/>
      </c>
      <c r="I222" s="295"/>
      <c r="J222" s="296" t="str">
        <f t="shared" si="9"/>
        <v/>
      </c>
      <c r="K222" s="296" t="str">
        <f t="shared" si="10"/>
        <v/>
      </c>
      <c r="L222" s="28"/>
      <c r="M222" s="139"/>
      <c r="N222" s="158"/>
      <c r="O222" s="338" t="str">
        <f>IF(AND(OR(I222="KO",L222&lt;&gt;""),OR(I222="",J222="",K222="")),Listes!$A$74,IF(AND(L222="",I222&lt;&gt;""),Listes!$A$75,IF(AND(H222&lt;L222,N222=""),Listes!$A$76,IF(AND(K222&lt;J222,N222=""),Listes!$A$77,IF(AND(L222&lt;&gt;"",L222&lt;H222,M222=""),Listes!$A$78,IF(AND(P222="",OR(I222&lt;&gt;"",J222&lt;&gt;"",K222&lt;&gt;"")),Listes!$A$79,""))))))</f>
        <v/>
      </c>
      <c r="P222" s="44"/>
      <c r="Q222" s="9">
        <f t="shared" si="11"/>
        <v>0</v>
      </c>
    </row>
    <row r="223" spans="1:17" ht="20.100000000000001" customHeight="1" x14ac:dyDescent="0.25">
      <c r="A223" s="133">
        <v>217</v>
      </c>
      <c r="B223" s="331" t="str">
        <f>IF('Dépenses Autres frais'!B223="","",'Dépenses Autres frais'!B223)</f>
        <v/>
      </c>
      <c r="C223" s="331" t="str">
        <f>IF('Dépenses Autres frais'!C223="","",'Dépenses Autres frais'!C223)</f>
        <v/>
      </c>
      <c r="D223" s="331" t="str">
        <f>IF('Dépenses Autres frais'!D223="","",'Dépenses Autres frais'!D223)</f>
        <v/>
      </c>
      <c r="E223" s="331" t="str">
        <f>IF('Dépenses Autres frais'!E223="","",'Dépenses Autres frais'!E223)</f>
        <v/>
      </c>
      <c r="F223" s="332" t="str">
        <f>IF('Dépenses Autres frais'!F223="","",'Dépenses Autres frais'!F223)</f>
        <v/>
      </c>
      <c r="G223" s="332" t="str">
        <f>IF('Dépenses Autres frais'!G223="","",'Dépenses Autres frais'!G223)</f>
        <v/>
      </c>
      <c r="H223" s="333" t="str">
        <f>IF('Dépenses Autres frais'!H223="","",'Dépenses Autres frais'!H223)</f>
        <v/>
      </c>
      <c r="I223" s="295"/>
      <c r="J223" s="296" t="str">
        <f t="shared" si="9"/>
        <v/>
      </c>
      <c r="K223" s="296" t="str">
        <f t="shared" si="10"/>
        <v/>
      </c>
      <c r="L223" s="28"/>
      <c r="M223" s="139"/>
      <c r="N223" s="158"/>
      <c r="O223" s="338" t="str">
        <f>IF(AND(OR(I223="KO",L223&lt;&gt;""),OR(I223="",J223="",K223="")),Listes!$A$74,IF(AND(L223="",I223&lt;&gt;""),Listes!$A$75,IF(AND(H223&lt;L223,N223=""),Listes!$A$76,IF(AND(K223&lt;J223,N223=""),Listes!$A$77,IF(AND(L223&lt;&gt;"",L223&lt;H223,M223=""),Listes!$A$78,IF(AND(P223="",OR(I223&lt;&gt;"",J223&lt;&gt;"",K223&lt;&gt;"")),Listes!$A$79,""))))))</f>
        <v/>
      </c>
      <c r="P223" s="44"/>
      <c r="Q223" s="9">
        <f t="shared" si="11"/>
        <v>0</v>
      </c>
    </row>
    <row r="224" spans="1:17" ht="20.100000000000001" customHeight="1" x14ac:dyDescent="0.25">
      <c r="A224" s="133">
        <v>218</v>
      </c>
      <c r="B224" s="331" t="str">
        <f>IF('Dépenses Autres frais'!B224="","",'Dépenses Autres frais'!B224)</f>
        <v/>
      </c>
      <c r="C224" s="331" t="str">
        <f>IF('Dépenses Autres frais'!C224="","",'Dépenses Autres frais'!C224)</f>
        <v/>
      </c>
      <c r="D224" s="331" t="str">
        <f>IF('Dépenses Autres frais'!D224="","",'Dépenses Autres frais'!D224)</f>
        <v/>
      </c>
      <c r="E224" s="331" t="str">
        <f>IF('Dépenses Autres frais'!E224="","",'Dépenses Autres frais'!E224)</f>
        <v/>
      </c>
      <c r="F224" s="332" t="str">
        <f>IF('Dépenses Autres frais'!F224="","",'Dépenses Autres frais'!F224)</f>
        <v/>
      </c>
      <c r="G224" s="332" t="str">
        <f>IF('Dépenses Autres frais'!G224="","",'Dépenses Autres frais'!G224)</f>
        <v/>
      </c>
      <c r="H224" s="333" t="str">
        <f>IF('Dépenses Autres frais'!H224="","",'Dépenses Autres frais'!H224)</f>
        <v/>
      </c>
      <c r="I224" s="295"/>
      <c r="J224" s="296" t="str">
        <f t="shared" si="9"/>
        <v/>
      </c>
      <c r="K224" s="296" t="str">
        <f t="shared" si="10"/>
        <v/>
      </c>
      <c r="L224" s="28"/>
      <c r="M224" s="139"/>
      <c r="N224" s="158"/>
      <c r="O224" s="338" t="str">
        <f>IF(AND(OR(I224="KO",L224&lt;&gt;""),OR(I224="",J224="",K224="")),Listes!$A$74,IF(AND(L224="",I224&lt;&gt;""),Listes!$A$75,IF(AND(H224&lt;L224,N224=""),Listes!$A$76,IF(AND(K224&lt;J224,N224=""),Listes!$A$77,IF(AND(L224&lt;&gt;"",L224&lt;H224,M224=""),Listes!$A$78,IF(AND(P224="",OR(I224&lt;&gt;"",J224&lt;&gt;"",K224&lt;&gt;"")),Listes!$A$79,""))))))</f>
        <v/>
      </c>
      <c r="P224" s="44"/>
      <c r="Q224" s="9">
        <f t="shared" si="11"/>
        <v>0</v>
      </c>
    </row>
    <row r="225" spans="1:17" ht="20.100000000000001" customHeight="1" x14ac:dyDescent="0.25">
      <c r="A225" s="133">
        <v>219</v>
      </c>
      <c r="B225" s="331" t="str">
        <f>IF('Dépenses Autres frais'!B225="","",'Dépenses Autres frais'!B225)</f>
        <v/>
      </c>
      <c r="C225" s="331" t="str">
        <f>IF('Dépenses Autres frais'!C225="","",'Dépenses Autres frais'!C225)</f>
        <v/>
      </c>
      <c r="D225" s="331" t="str">
        <f>IF('Dépenses Autres frais'!D225="","",'Dépenses Autres frais'!D225)</f>
        <v/>
      </c>
      <c r="E225" s="331" t="str">
        <f>IF('Dépenses Autres frais'!E225="","",'Dépenses Autres frais'!E225)</f>
        <v/>
      </c>
      <c r="F225" s="332" t="str">
        <f>IF('Dépenses Autres frais'!F225="","",'Dépenses Autres frais'!F225)</f>
        <v/>
      </c>
      <c r="G225" s="332" t="str">
        <f>IF('Dépenses Autres frais'!G225="","",'Dépenses Autres frais'!G225)</f>
        <v/>
      </c>
      <c r="H225" s="333" t="str">
        <f>IF('Dépenses Autres frais'!H225="","",'Dépenses Autres frais'!H225)</f>
        <v/>
      </c>
      <c r="I225" s="295"/>
      <c r="J225" s="296" t="str">
        <f t="shared" si="9"/>
        <v/>
      </c>
      <c r="K225" s="296" t="str">
        <f t="shared" si="10"/>
        <v/>
      </c>
      <c r="L225" s="28"/>
      <c r="M225" s="139"/>
      <c r="N225" s="158"/>
      <c r="O225" s="338" t="str">
        <f>IF(AND(OR(I225="KO",L225&lt;&gt;""),OR(I225="",J225="",K225="")),Listes!$A$74,IF(AND(L225="",I225&lt;&gt;""),Listes!$A$75,IF(AND(H225&lt;L225,N225=""),Listes!$A$76,IF(AND(K225&lt;J225,N225=""),Listes!$A$77,IF(AND(L225&lt;&gt;"",L225&lt;H225,M225=""),Listes!$A$78,IF(AND(P225="",OR(I225&lt;&gt;"",J225&lt;&gt;"",K225&lt;&gt;"")),Listes!$A$79,""))))))</f>
        <v/>
      </c>
      <c r="P225" s="44"/>
      <c r="Q225" s="9">
        <f t="shared" si="11"/>
        <v>0</v>
      </c>
    </row>
    <row r="226" spans="1:17" ht="20.100000000000001" customHeight="1" x14ac:dyDescent="0.25">
      <c r="A226" s="133">
        <v>220</v>
      </c>
      <c r="B226" s="331" t="str">
        <f>IF('Dépenses Autres frais'!B226="","",'Dépenses Autres frais'!B226)</f>
        <v/>
      </c>
      <c r="C226" s="331" t="str">
        <f>IF('Dépenses Autres frais'!C226="","",'Dépenses Autres frais'!C226)</f>
        <v/>
      </c>
      <c r="D226" s="331" t="str">
        <f>IF('Dépenses Autres frais'!D226="","",'Dépenses Autres frais'!D226)</f>
        <v/>
      </c>
      <c r="E226" s="331" t="str">
        <f>IF('Dépenses Autres frais'!E226="","",'Dépenses Autres frais'!E226)</f>
        <v/>
      </c>
      <c r="F226" s="332" t="str">
        <f>IF('Dépenses Autres frais'!F226="","",'Dépenses Autres frais'!F226)</f>
        <v/>
      </c>
      <c r="G226" s="332" t="str">
        <f>IF('Dépenses Autres frais'!G226="","",'Dépenses Autres frais'!G226)</f>
        <v/>
      </c>
      <c r="H226" s="333" t="str">
        <f>IF('Dépenses Autres frais'!H226="","",'Dépenses Autres frais'!H226)</f>
        <v/>
      </c>
      <c r="I226" s="295"/>
      <c r="J226" s="296" t="str">
        <f t="shared" si="9"/>
        <v/>
      </c>
      <c r="K226" s="296" t="str">
        <f t="shared" si="10"/>
        <v/>
      </c>
      <c r="L226" s="28"/>
      <c r="M226" s="139"/>
      <c r="N226" s="158"/>
      <c r="O226" s="338" t="str">
        <f>IF(AND(OR(I226="KO",L226&lt;&gt;""),OR(I226="",J226="",K226="")),Listes!$A$74,IF(AND(L226="",I226&lt;&gt;""),Listes!$A$75,IF(AND(H226&lt;L226,N226=""),Listes!$A$76,IF(AND(K226&lt;J226,N226=""),Listes!$A$77,IF(AND(L226&lt;&gt;"",L226&lt;H226,M226=""),Listes!$A$78,IF(AND(P226="",OR(I226&lt;&gt;"",J226&lt;&gt;"",K226&lt;&gt;"")),Listes!$A$79,""))))))</f>
        <v/>
      </c>
      <c r="P226" s="44"/>
      <c r="Q226" s="9">
        <f t="shared" si="11"/>
        <v>0</v>
      </c>
    </row>
    <row r="227" spans="1:17" ht="20.100000000000001" customHeight="1" x14ac:dyDescent="0.25">
      <c r="A227" s="133">
        <v>221</v>
      </c>
      <c r="B227" s="331" t="str">
        <f>IF('Dépenses Autres frais'!B227="","",'Dépenses Autres frais'!B227)</f>
        <v/>
      </c>
      <c r="C227" s="331" t="str">
        <f>IF('Dépenses Autres frais'!C227="","",'Dépenses Autres frais'!C227)</f>
        <v/>
      </c>
      <c r="D227" s="331" t="str">
        <f>IF('Dépenses Autres frais'!D227="","",'Dépenses Autres frais'!D227)</f>
        <v/>
      </c>
      <c r="E227" s="331" t="str">
        <f>IF('Dépenses Autres frais'!E227="","",'Dépenses Autres frais'!E227)</f>
        <v/>
      </c>
      <c r="F227" s="332" t="str">
        <f>IF('Dépenses Autres frais'!F227="","",'Dépenses Autres frais'!F227)</f>
        <v/>
      </c>
      <c r="G227" s="332" t="str">
        <f>IF('Dépenses Autres frais'!G227="","",'Dépenses Autres frais'!G227)</f>
        <v/>
      </c>
      <c r="H227" s="333" t="str">
        <f>IF('Dépenses Autres frais'!H227="","",'Dépenses Autres frais'!H227)</f>
        <v/>
      </c>
      <c r="I227" s="295"/>
      <c r="J227" s="296" t="str">
        <f t="shared" si="9"/>
        <v/>
      </c>
      <c r="K227" s="296" t="str">
        <f t="shared" si="10"/>
        <v/>
      </c>
      <c r="L227" s="28"/>
      <c r="M227" s="139"/>
      <c r="N227" s="158"/>
      <c r="O227" s="338" t="str">
        <f>IF(AND(OR(I227="KO",L227&lt;&gt;""),OR(I227="",J227="",K227="")),Listes!$A$74,IF(AND(L227="",I227&lt;&gt;""),Listes!$A$75,IF(AND(H227&lt;L227,N227=""),Listes!$A$76,IF(AND(K227&lt;J227,N227=""),Listes!$A$77,IF(AND(L227&lt;&gt;"",L227&lt;H227,M227=""),Listes!$A$78,IF(AND(P227="",OR(I227&lt;&gt;"",J227&lt;&gt;"",K227&lt;&gt;"")),Listes!$A$79,""))))))</f>
        <v/>
      </c>
      <c r="P227" s="44"/>
      <c r="Q227" s="9">
        <f t="shared" si="11"/>
        <v>0</v>
      </c>
    </row>
    <row r="228" spans="1:17" ht="20.100000000000001" customHeight="1" x14ac:dyDescent="0.25">
      <c r="A228" s="133">
        <v>222</v>
      </c>
      <c r="B228" s="331" t="str">
        <f>IF('Dépenses Autres frais'!B228="","",'Dépenses Autres frais'!B228)</f>
        <v/>
      </c>
      <c r="C228" s="331" t="str">
        <f>IF('Dépenses Autres frais'!C228="","",'Dépenses Autres frais'!C228)</f>
        <v/>
      </c>
      <c r="D228" s="331" t="str">
        <f>IF('Dépenses Autres frais'!D228="","",'Dépenses Autres frais'!D228)</f>
        <v/>
      </c>
      <c r="E228" s="331" t="str">
        <f>IF('Dépenses Autres frais'!E228="","",'Dépenses Autres frais'!E228)</f>
        <v/>
      </c>
      <c r="F228" s="332" t="str">
        <f>IF('Dépenses Autres frais'!F228="","",'Dépenses Autres frais'!F228)</f>
        <v/>
      </c>
      <c r="G228" s="332" t="str">
        <f>IF('Dépenses Autres frais'!G228="","",'Dépenses Autres frais'!G228)</f>
        <v/>
      </c>
      <c r="H228" s="333" t="str">
        <f>IF('Dépenses Autres frais'!H228="","",'Dépenses Autres frais'!H228)</f>
        <v/>
      </c>
      <c r="I228" s="295"/>
      <c r="J228" s="296" t="str">
        <f t="shared" si="9"/>
        <v/>
      </c>
      <c r="K228" s="296" t="str">
        <f t="shared" si="10"/>
        <v/>
      </c>
      <c r="L228" s="28"/>
      <c r="M228" s="139"/>
      <c r="N228" s="158"/>
      <c r="O228" s="338" t="str">
        <f>IF(AND(OR(I228="KO",L228&lt;&gt;""),OR(I228="",J228="",K228="")),Listes!$A$74,IF(AND(L228="",I228&lt;&gt;""),Listes!$A$75,IF(AND(H228&lt;L228,N228=""),Listes!$A$76,IF(AND(K228&lt;J228,N228=""),Listes!$A$77,IF(AND(L228&lt;&gt;"",L228&lt;H228,M228=""),Listes!$A$78,IF(AND(P228="",OR(I228&lt;&gt;"",J228&lt;&gt;"",K228&lt;&gt;"")),Listes!$A$79,""))))))</f>
        <v/>
      </c>
      <c r="P228" s="44"/>
      <c r="Q228" s="9">
        <f t="shared" si="11"/>
        <v>0</v>
      </c>
    </row>
    <row r="229" spans="1:17" ht="20.100000000000001" customHeight="1" x14ac:dyDescent="0.25">
      <c r="A229" s="133">
        <v>223</v>
      </c>
      <c r="B229" s="331" t="str">
        <f>IF('Dépenses Autres frais'!B229="","",'Dépenses Autres frais'!B229)</f>
        <v/>
      </c>
      <c r="C229" s="331" t="str">
        <f>IF('Dépenses Autres frais'!C229="","",'Dépenses Autres frais'!C229)</f>
        <v/>
      </c>
      <c r="D229" s="331" t="str">
        <f>IF('Dépenses Autres frais'!D229="","",'Dépenses Autres frais'!D229)</f>
        <v/>
      </c>
      <c r="E229" s="331" t="str">
        <f>IF('Dépenses Autres frais'!E229="","",'Dépenses Autres frais'!E229)</f>
        <v/>
      </c>
      <c r="F229" s="332" t="str">
        <f>IF('Dépenses Autres frais'!F229="","",'Dépenses Autres frais'!F229)</f>
        <v/>
      </c>
      <c r="G229" s="332" t="str">
        <f>IF('Dépenses Autres frais'!G229="","",'Dépenses Autres frais'!G229)</f>
        <v/>
      </c>
      <c r="H229" s="333" t="str">
        <f>IF('Dépenses Autres frais'!H229="","",'Dépenses Autres frais'!H229)</f>
        <v/>
      </c>
      <c r="I229" s="295"/>
      <c r="J229" s="296" t="str">
        <f t="shared" si="9"/>
        <v/>
      </c>
      <c r="K229" s="296" t="str">
        <f t="shared" si="10"/>
        <v/>
      </c>
      <c r="L229" s="28"/>
      <c r="M229" s="139"/>
      <c r="N229" s="158"/>
      <c r="O229" s="338" t="str">
        <f>IF(AND(OR(I229="KO",L229&lt;&gt;""),OR(I229="",J229="",K229="")),Listes!$A$74,IF(AND(L229="",I229&lt;&gt;""),Listes!$A$75,IF(AND(H229&lt;L229,N229=""),Listes!$A$76,IF(AND(K229&lt;J229,N229=""),Listes!$A$77,IF(AND(L229&lt;&gt;"",L229&lt;H229,M229=""),Listes!$A$78,IF(AND(P229="",OR(I229&lt;&gt;"",J229&lt;&gt;"",K229&lt;&gt;"")),Listes!$A$79,""))))))</f>
        <v/>
      </c>
      <c r="P229" s="44"/>
      <c r="Q229" s="9">
        <f t="shared" si="11"/>
        <v>0</v>
      </c>
    </row>
    <row r="230" spans="1:17" ht="20.100000000000001" customHeight="1" x14ac:dyDescent="0.25">
      <c r="A230" s="133">
        <v>224</v>
      </c>
      <c r="B230" s="331" t="str">
        <f>IF('Dépenses Autres frais'!B230="","",'Dépenses Autres frais'!B230)</f>
        <v/>
      </c>
      <c r="C230" s="331" t="str">
        <f>IF('Dépenses Autres frais'!C230="","",'Dépenses Autres frais'!C230)</f>
        <v/>
      </c>
      <c r="D230" s="331" t="str">
        <f>IF('Dépenses Autres frais'!D230="","",'Dépenses Autres frais'!D230)</f>
        <v/>
      </c>
      <c r="E230" s="331" t="str">
        <f>IF('Dépenses Autres frais'!E230="","",'Dépenses Autres frais'!E230)</f>
        <v/>
      </c>
      <c r="F230" s="332" t="str">
        <f>IF('Dépenses Autres frais'!F230="","",'Dépenses Autres frais'!F230)</f>
        <v/>
      </c>
      <c r="G230" s="332" t="str">
        <f>IF('Dépenses Autres frais'!G230="","",'Dépenses Autres frais'!G230)</f>
        <v/>
      </c>
      <c r="H230" s="333" t="str">
        <f>IF('Dépenses Autres frais'!H230="","",'Dépenses Autres frais'!H230)</f>
        <v/>
      </c>
      <c r="I230" s="295"/>
      <c r="J230" s="296" t="str">
        <f t="shared" si="9"/>
        <v/>
      </c>
      <c r="K230" s="296" t="str">
        <f t="shared" si="10"/>
        <v/>
      </c>
      <c r="L230" s="28"/>
      <c r="M230" s="139"/>
      <c r="N230" s="158"/>
      <c r="O230" s="338" t="str">
        <f>IF(AND(OR(I230="KO",L230&lt;&gt;""),OR(I230="",J230="",K230="")),Listes!$A$74,IF(AND(L230="",I230&lt;&gt;""),Listes!$A$75,IF(AND(H230&lt;L230,N230=""),Listes!$A$76,IF(AND(K230&lt;J230,N230=""),Listes!$A$77,IF(AND(L230&lt;&gt;"",L230&lt;H230,M230=""),Listes!$A$78,IF(AND(P230="",OR(I230&lt;&gt;"",J230&lt;&gt;"",K230&lt;&gt;"")),Listes!$A$79,""))))))</f>
        <v/>
      </c>
      <c r="P230" s="44"/>
      <c r="Q230" s="9">
        <f t="shared" si="11"/>
        <v>0</v>
      </c>
    </row>
    <row r="231" spans="1:17" ht="20.100000000000001" customHeight="1" x14ac:dyDescent="0.25">
      <c r="A231" s="133">
        <v>225</v>
      </c>
      <c r="B231" s="331" t="str">
        <f>IF('Dépenses Autres frais'!B231="","",'Dépenses Autres frais'!B231)</f>
        <v/>
      </c>
      <c r="C231" s="331" t="str">
        <f>IF('Dépenses Autres frais'!C231="","",'Dépenses Autres frais'!C231)</f>
        <v/>
      </c>
      <c r="D231" s="331" t="str">
        <f>IF('Dépenses Autres frais'!D231="","",'Dépenses Autres frais'!D231)</f>
        <v/>
      </c>
      <c r="E231" s="331" t="str">
        <f>IF('Dépenses Autres frais'!E231="","",'Dépenses Autres frais'!E231)</f>
        <v/>
      </c>
      <c r="F231" s="332" t="str">
        <f>IF('Dépenses Autres frais'!F231="","",'Dépenses Autres frais'!F231)</f>
        <v/>
      </c>
      <c r="G231" s="332" t="str">
        <f>IF('Dépenses Autres frais'!G231="","",'Dépenses Autres frais'!G231)</f>
        <v/>
      </c>
      <c r="H231" s="333" t="str">
        <f>IF('Dépenses Autres frais'!H231="","",'Dépenses Autres frais'!H231)</f>
        <v/>
      </c>
      <c r="I231" s="295"/>
      <c r="J231" s="296" t="str">
        <f t="shared" si="9"/>
        <v/>
      </c>
      <c r="K231" s="296" t="str">
        <f t="shared" si="10"/>
        <v/>
      </c>
      <c r="L231" s="28"/>
      <c r="M231" s="139"/>
      <c r="N231" s="158"/>
      <c r="O231" s="338" t="str">
        <f>IF(AND(OR(I231="KO",L231&lt;&gt;""),OR(I231="",J231="",K231="")),Listes!$A$74,IF(AND(L231="",I231&lt;&gt;""),Listes!$A$75,IF(AND(H231&lt;L231,N231=""),Listes!$A$76,IF(AND(K231&lt;J231,N231=""),Listes!$A$77,IF(AND(L231&lt;&gt;"",L231&lt;H231,M231=""),Listes!$A$78,IF(AND(P231="",OR(I231&lt;&gt;"",J231&lt;&gt;"",K231&lt;&gt;"")),Listes!$A$79,""))))))</f>
        <v/>
      </c>
      <c r="P231" s="44"/>
      <c r="Q231" s="9">
        <f t="shared" si="11"/>
        <v>0</v>
      </c>
    </row>
    <row r="232" spans="1:17" ht="20.100000000000001" customHeight="1" x14ac:dyDescent="0.25">
      <c r="A232" s="133">
        <v>226</v>
      </c>
      <c r="B232" s="331" t="str">
        <f>IF('Dépenses Autres frais'!B232="","",'Dépenses Autres frais'!B232)</f>
        <v/>
      </c>
      <c r="C232" s="331" t="str">
        <f>IF('Dépenses Autres frais'!C232="","",'Dépenses Autres frais'!C232)</f>
        <v/>
      </c>
      <c r="D232" s="331" t="str">
        <f>IF('Dépenses Autres frais'!D232="","",'Dépenses Autres frais'!D232)</f>
        <v/>
      </c>
      <c r="E232" s="331" t="str">
        <f>IF('Dépenses Autres frais'!E232="","",'Dépenses Autres frais'!E232)</f>
        <v/>
      </c>
      <c r="F232" s="332" t="str">
        <f>IF('Dépenses Autres frais'!F232="","",'Dépenses Autres frais'!F232)</f>
        <v/>
      </c>
      <c r="G232" s="332" t="str">
        <f>IF('Dépenses Autres frais'!G232="","",'Dépenses Autres frais'!G232)</f>
        <v/>
      </c>
      <c r="H232" s="333" t="str">
        <f>IF('Dépenses Autres frais'!H232="","",'Dépenses Autres frais'!H232)</f>
        <v/>
      </c>
      <c r="I232" s="295"/>
      <c r="J232" s="296" t="str">
        <f t="shared" si="9"/>
        <v/>
      </c>
      <c r="K232" s="296" t="str">
        <f t="shared" si="10"/>
        <v/>
      </c>
      <c r="L232" s="28"/>
      <c r="M232" s="139"/>
      <c r="N232" s="158"/>
      <c r="O232" s="338" t="str">
        <f>IF(AND(OR(I232="KO",L232&lt;&gt;""),OR(I232="",J232="",K232="")),Listes!$A$74,IF(AND(L232="",I232&lt;&gt;""),Listes!$A$75,IF(AND(H232&lt;L232,N232=""),Listes!$A$76,IF(AND(K232&lt;J232,N232=""),Listes!$A$77,IF(AND(L232&lt;&gt;"",L232&lt;H232,M232=""),Listes!$A$78,IF(AND(P232="",OR(I232&lt;&gt;"",J232&lt;&gt;"",K232&lt;&gt;"")),Listes!$A$79,""))))))</f>
        <v/>
      </c>
      <c r="P232" s="44"/>
      <c r="Q232" s="9">
        <f t="shared" si="11"/>
        <v>0</v>
      </c>
    </row>
    <row r="233" spans="1:17" ht="20.100000000000001" customHeight="1" x14ac:dyDescent="0.25">
      <c r="A233" s="133">
        <v>227</v>
      </c>
      <c r="B233" s="331" t="str">
        <f>IF('Dépenses Autres frais'!B233="","",'Dépenses Autres frais'!B233)</f>
        <v/>
      </c>
      <c r="C233" s="331" t="str">
        <f>IF('Dépenses Autres frais'!C233="","",'Dépenses Autres frais'!C233)</f>
        <v/>
      </c>
      <c r="D233" s="331" t="str">
        <f>IF('Dépenses Autres frais'!D233="","",'Dépenses Autres frais'!D233)</f>
        <v/>
      </c>
      <c r="E233" s="331" t="str">
        <f>IF('Dépenses Autres frais'!E233="","",'Dépenses Autres frais'!E233)</f>
        <v/>
      </c>
      <c r="F233" s="332" t="str">
        <f>IF('Dépenses Autres frais'!F233="","",'Dépenses Autres frais'!F233)</f>
        <v/>
      </c>
      <c r="G233" s="332" t="str">
        <f>IF('Dépenses Autres frais'!G233="","",'Dépenses Autres frais'!G233)</f>
        <v/>
      </c>
      <c r="H233" s="333" t="str">
        <f>IF('Dépenses Autres frais'!H233="","",'Dépenses Autres frais'!H233)</f>
        <v/>
      </c>
      <c r="I233" s="295"/>
      <c r="J233" s="296" t="str">
        <f t="shared" si="9"/>
        <v/>
      </c>
      <c r="K233" s="296" t="str">
        <f t="shared" si="10"/>
        <v/>
      </c>
      <c r="L233" s="28"/>
      <c r="M233" s="139"/>
      <c r="N233" s="158"/>
      <c r="O233" s="338" t="str">
        <f>IF(AND(OR(I233="KO",L233&lt;&gt;""),OR(I233="",J233="",K233="")),Listes!$A$74,IF(AND(L233="",I233&lt;&gt;""),Listes!$A$75,IF(AND(H233&lt;L233,N233=""),Listes!$A$76,IF(AND(K233&lt;J233,N233=""),Listes!$A$77,IF(AND(L233&lt;&gt;"",L233&lt;H233,M233=""),Listes!$A$78,IF(AND(P233="",OR(I233&lt;&gt;"",J233&lt;&gt;"",K233&lt;&gt;"")),Listes!$A$79,""))))))</f>
        <v/>
      </c>
      <c r="P233" s="44"/>
      <c r="Q233" s="9">
        <f t="shared" si="11"/>
        <v>0</v>
      </c>
    </row>
    <row r="234" spans="1:17" ht="20.100000000000001" customHeight="1" x14ac:dyDescent="0.25">
      <c r="A234" s="133">
        <v>228</v>
      </c>
      <c r="B234" s="331" t="str">
        <f>IF('Dépenses Autres frais'!B234="","",'Dépenses Autres frais'!B234)</f>
        <v/>
      </c>
      <c r="C234" s="331" t="str">
        <f>IF('Dépenses Autres frais'!C234="","",'Dépenses Autres frais'!C234)</f>
        <v/>
      </c>
      <c r="D234" s="331" t="str">
        <f>IF('Dépenses Autres frais'!D234="","",'Dépenses Autres frais'!D234)</f>
        <v/>
      </c>
      <c r="E234" s="331" t="str">
        <f>IF('Dépenses Autres frais'!E234="","",'Dépenses Autres frais'!E234)</f>
        <v/>
      </c>
      <c r="F234" s="332" t="str">
        <f>IF('Dépenses Autres frais'!F234="","",'Dépenses Autres frais'!F234)</f>
        <v/>
      </c>
      <c r="G234" s="332" t="str">
        <f>IF('Dépenses Autres frais'!G234="","",'Dépenses Autres frais'!G234)</f>
        <v/>
      </c>
      <c r="H234" s="333" t="str">
        <f>IF('Dépenses Autres frais'!H234="","",'Dépenses Autres frais'!H234)</f>
        <v/>
      </c>
      <c r="I234" s="295"/>
      <c r="J234" s="296" t="str">
        <f t="shared" si="9"/>
        <v/>
      </c>
      <c r="K234" s="296" t="str">
        <f t="shared" si="10"/>
        <v/>
      </c>
      <c r="L234" s="28"/>
      <c r="M234" s="139"/>
      <c r="N234" s="158"/>
      <c r="O234" s="338" t="str">
        <f>IF(AND(OR(I234="KO",L234&lt;&gt;""),OR(I234="",J234="",K234="")),Listes!$A$74,IF(AND(L234="",I234&lt;&gt;""),Listes!$A$75,IF(AND(H234&lt;L234,N234=""),Listes!$A$76,IF(AND(K234&lt;J234,N234=""),Listes!$A$77,IF(AND(L234&lt;&gt;"",L234&lt;H234,M234=""),Listes!$A$78,IF(AND(P234="",OR(I234&lt;&gt;"",J234&lt;&gt;"",K234&lt;&gt;"")),Listes!$A$79,""))))))</f>
        <v/>
      </c>
      <c r="P234" s="44"/>
      <c r="Q234" s="9">
        <f t="shared" si="11"/>
        <v>0</v>
      </c>
    </row>
    <row r="235" spans="1:17" ht="20.100000000000001" customHeight="1" x14ac:dyDescent="0.25">
      <c r="A235" s="133">
        <v>229</v>
      </c>
      <c r="B235" s="331" t="str">
        <f>IF('Dépenses Autres frais'!B235="","",'Dépenses Autres frais'!B235)</f>
        <v/>
      </c>
      <c r="C235" s="331" t="str">
        <f>IF('Dépenses Autres frais'!C235="","",'Dépenses Autres frais'!C235)</f>
        <v/>
      </c>
      <c r="D235" s="331" t="str">
        <f>IF('Dépenses Autres frais'!D235="","",'Dépenses Autres frais'!D235)</f>
        <v/>
      </c>
      <c r="E235" s="331" t="str">
        <f>IF('Dépenses Autres frais'!E235="","",'Dépenses Autres frais'!E235)</f>
        <v/>
      </c>
      <c r="F235" s="332" t="str">
        <f>IF('Dépenses Autres frais'!F235="","",'Dépenses Autres frais'!F235)</f>
        <v/>
      </c>
      <c r="G235" s="332" t="str">
        <f>IF('Dépenses Autres frais'!G235="","",'Dépenses Autres frais'!G235)</f>
        <v/>
      </c>
      <c r="H235" s="333" t="str">
        <f>IF('Dépenses Autres frais'!H235="","",'Dépenses Autres frais'!H235)</f>
        <v/>
      </c>
      <c r="I235" s="295"/>
      <c r="J235" s="296" t="str">
        <f t="shared" si="9"/>
        <v/>
      </c>
      <c r="K235" s="296" t="str">
        <f t="shared" si="10"/>
        <v/>
      </c>
      <c r="L235" s="28"/>
      <c r="M235" s="139"/>
      <c r="N235" s="158"/>
      <c r="O235" s="338" t="str">
        <f>IF(AND(OR(I235="KO",L235&lt;&gt;""),OR(I235="",J235="",K235="")),Listes!$A$74,IF(AND(L235="",I235&lt;&gt;""),Listes!$A$75,IF(AND(H235&lt;L235,N235=""),Listes!$A$76,IF(AND(K235&lt;J235,N235=""),Listes!$A$77,IF(AND(L235&lt;&gt;"",L235&lt;H235,M235=""),Listes!$A$78,IF(AND(P235="",OR(I235&lt;&gt;"",J235&lt;&gt;"",K235&lt;&gt;"")),Listes!$A$79,""))))))</f>
        <v/>
      </c>
      <c r="P235" s="44"/>
      <c r="Q235" s="9">
        <f t="shared" si="11"/>
        <v>0</v>
      </c>
    </row>
    <row r="236" spans="1:17" ht="20.100000000000001" customHeight="1" x14ac:dyDescent="0.25">
      <c r="A236" s="133">
        <v>230</v>
      </c>
      <c r="B236" s="331" t="str">
        <f>IF('Dépenses Autres frais'!B236="","",'Dépenses Autres frais'!B236)</f>
        <v/>
      </c>
      <c r="C236" s="331" t="str">
        <f>IF('Dépenses Autres frais'!C236="","",'Dépenses Autres frais'!C236)</f>
        <v/>
      </c>
      <c r="D236" s="331" t="str">
        <f>IF('Dépenses Autres frais'!D236="","",'Dépenses Autres frais'!D236)</f>
        <v/>
      </c>
      <c r="E236" s="331" t="str">
        <f>IF('Dépenses Autres frais'!E236="","",'Dépenses Autres frais'!E236)</f>
        <v/>
      </c>
      <c r="F236" s="332" t="str">
        <f>IF('Dépenses Autres frais'!F236="","",'Dépenses Autres frais'!F236)</f>
        <v/>
      </c>
      <c r="G236" s="332" t="str">
        <f>IF('Dépenses Autres frais'!G236="","",'Dépenses Autres frais'!G236)</f>
        <v/>
      </c>
      <c r="H236" s="333" t="str">
        <f>IF('Dépenses Autres frais'!H236="","",'Dépenses Autres frais'!H236)</f>
        <v/>
      </c>
      <c r="I236" s="295"/>
      <c r="J236" s="296" t="str">
        <f t="shared" si="9"/>
        <v/>
      </c>
      <c r="K236" s="296" t="str">
        <f t="shared" si="10"/>
        <v/>
      </c>
      <c r="L236" s="28"/>
      <c r="M236" s="139"/>
      <c r="N236" s="158"/>
      <c r="O236" s="338" t="str">
        <f>IF(AND(OR(I236="KO",L236&lt;&gt;""),OR(I236="",J236="",K236="")),Listes!$A$74,IF(AND(L236="",I236&lt;&gt;""),Listes!$A$75,IF(AND(H236&lt;L236,N236=""),Listes!$A$76,IF(AND(K236&lt;J236,N236=""),Listes!$A$77,IF(AND(L236&lt;&gt;"",L236&lt;H236,M236=""),Listes!$A$78,IF(AND(P236="",OR(I236&lt;&gt;"",J236&lt;&gt;"",K236&lt;&gt;"")),Listes!$A$79,""))))))</f>
        <v/>
      </c>
      <c r="P236" s="44"/>
      <c r="Q236" s="9">
        <f t="shared" si="11"/>
        <v>0</v>
      </c>
    </row>
    <row r="237" spans="1:17" ht="20.100000000000001" customHeight="1" x14ac:dyDescent="0.25">
      <c r="A237" s="133">
        <v>231</v>
      </c>
      <c r="B237" s="331" t="str">
        <f>IF('Dépenses Autres frais'!B237="","",'Dépenses Autres frais'!B237)</f>
        <v/>
      </c>
      <c r="C237" s="331" t="str">
        <f>IF('Dépenses Autres frais'!C237="","",'Dépenses Autres frais'!C237)</f>
        <v/>
      </c>
      <c r="D237" s="331" t="str">
        <f>IF('Dépenses Autres frais'!D237="","",'Dépenses Autres frais'!D237)</f>
        <v/>
      </c>
      <c r="E237" s="331" t="str">
        <f>IF('Dépenses Autres frais'!E237="","",'Dépenses Autres frais'!E237)</f>
        <v/>
      </c>
      <c r="F237" s="332" t="str">
        <f>IF('Dépenses Autres frais'!F237="","",'Dépenses Autres frais'!F237)</f>
        <v/>
      </c>
      <c r="G237" s="332" t="str">
        <f>IF('Dépenses Autres frais'!G237="","",'Dépenses Autres frais'!G237)</f>
        <v/>
      </c>
      <c r="H237" s="333" t="str">
        <f>IF('Dépenses Autres frais'!H237="","",'Dépenses Autres frais'!H237)</f>
        <v/>
      </c>
      <c r="I237" s="295"/>
      <c r="J237" s="296" t="str">
        <f t="shared" si="9"/>
        <v/>
      </c>
      <c r="K237" s="296" t="str">
        <f t="shared" si="10"/>
        <v/>
      </c>
      <c r="L237" s="28"/>
      <c r="M237" s="139"/>
      <c r="N237" s="158"/>
      <c r="O237" s="338" t="str">
        <f>IF(AND(OR(I237="KO",L237&lt;&gt;""),OR(I237="",J237="",K237="")),Listes!$A$74,IF(AND(L237="",I237&lt;&gt;""),Listes!$A$75,IF(AND(H237&lt;L237,N237=""),Listes!$A$76,IF(AND(K237&lt;J237,N237=""),Listes!$A$77,IF(AND(L237&lt;&gt;"",L237&lt;H237,M237=""),Listes!$A$78,IF(AND(P237="",OR(I237&lt;&gt;"",J237&lt;&gt;"",K237&lt;&gt;"")),Listes!$A$79,""))))))</f>
        <v/>
      </c>
      <c r="P237" s="44"/>
      <c r="Q237" s="9">
        <f t="shared" si="11"/>
        <v>0</v>
      </c>
    </row>
    <row r="238" spans="1:17" ht="20.100000000000001" customHeight="1" x14ac:dyDescent="0.25">
      <c r="A238" s="133">
        <v>232</v>
      </c>
      <c r="B238" s="331" t="str">
        <f>IF('Dépenses Autres frais'!B238="","",'Dépenses Autres frais'!B238)</f>
        <v/>
      </c>
      <c r="C238" s="331" t="str">
        <f>IF('Dépenses Autres frais'!C238="","",'Dépenses Autres frais'!C238)</f>
        <v/>
      </c>
      <c r="D238" s="331" t="str">
        <f>IF('Dépenses Autres frais'!D238="","",'Dépenses Autres frais'!D238)</f>
        <v/>
      </c>
      <c r="E238" s="331" t="str">
        <f>IF('Dépenses Autres frais'!E238="","",'Dépenses Autres frais'!E238)</f>
        <v/>
      </c>
      <c r="F238" s="332" t="str">
        <f>IF('Dépenses Autres frais'!F238="","",'Dépenses Autres frais'!F238)</f>
        <v/>
      </c>
      <c r="G238" s="332" t="str">
        <f>IF('Dépenses Autres frais'!G238="","",'Dépenses Autres frais'!G238)</f>
        <v/>
      </c>
      <c r="H238" s="333" t="str">
        <f>IF('Dépenses Autres frais'!H238="","",'Dépenses Autres frais'!H238)</f>
        <v/>
      </c>
      <c r="I238" s="295"/>
      <c r="J238" s="296" t="str">
        <f t="shared" si="9"/>
        <v/>
      </c>
      <c r="K238" s="296" t="str">
        <f t="shared" si="10"/>
        <v/>
      </c>
      <c r="L238" s="28"/>
      <c r="M238" s="139"/>
      <c r="N238" s="158"/>
      <c r="O238" s="338" t="str">
        <f>IF(AND(OR(I238="KO",L238&lt;&gt;""),OR(I238="",J238="",K238="")),Listes!$A$74,IF(AND(L238="",I238&lt;&gt;""),Listes!$A$75,IF(AND(H238&lt;L238,N238=""),Listes!$A$76,IF(AND(K238&lt;J238,N238=""),Listes!$A$77,IF(AND(L238&lt;&gt;"",L238&lt;H238,M238=""),Listes!$A$78,IF(AND(P238="",OR(I238&lt;&gt;"",J238&lt;&gt;"",K238&lt;&gt;"")),Listes!$A$79,""))))))</f>
        <v/>
      </c>
      <c r="P238" s="44"/>
      <c r="Q238" s="9">
        <f t="shared" si="11"/>
        <v>0</v>
      </c>
    </row>
    <row r="239" spans="1:17" ht="20.100000000000001" customHeight="1" x14ac:dyDescent="0.25">
      <c r="A239" s="133">
        <v>233</v>
      </c>
      <c r="B239" s="331" t="str">
        <f>IF('Dépenses Autres frais'!B239="","",'Dépenses Autres frais'!B239)</f>
        <v/>
      </c>
      <c r="C239" s="331" t="str">
        <f>IF('Dépenses Autres frais'!C239="","",'Dépenses Autres frais'!C239)</f>
        <v/>
      </c>
      <c r="D239" s="331" t="str">
        <f>IF('Dépenses Autres frais'!D239="","",'Dépenses Autres frais'!D239)</f>
        <v/>
      </c>
      <c r="E239" s="331" t="str">
        <f>IF('Dépenses Autres frais'!E239="","",'Dépenses Autres frais'!E239)</f>
        <v/>
      </c>
      <c r="F239" s="332" t="str">
        <f>IF('Dépenses Autres frais'!F239="","",'Dépenses Autres frais'!F239)</f>
        <v/>
      </c>
      <c r="G239" s="332" t="str">
        <f>IF('Dépenses Autres frais'!G239="","",'Dépenses Autres frais'!G239)</f>
        <v/>
      </c>
      <c r="H239" s="333" t="str">
        <f>IF('Dépenses Autres frais'!H239="","",'Dépenses Autres frais'!H239)</f>
        <v/>
      </c>
      <c r="I239" s="295"/>
      <c r="J239" s="296" t="str">
        <f t="shared" si="9"/>
        <v/>
      </c>
      <c r="K239" s="296" t="str">
        <f t="shared" si="10"/>
        <v/>
      </c>
      <c r="L239" s="28"/>
      <c r="M239" s="139"/>
      <c r="N239" s="158"/>
      <c r="O239" s="338" t="str">
        <f>IF(AND(OR(I239="KO",L239&lt;&gt;""),OR(I239="",J239="",K239="")),Listes!$A$74,IF(AND(L239="",I239&lt;&gt;""),Listes!$A$75,IF(AND(H239&lt;L239,N239=""),Listes!$A$76,IF(AND(K239&lt;J239,N239=""),Listes!$A$77,IF(AND(L239&lt;&gt;"",L239&lt;H239,M239=""),Listes!$A$78,IF(AND(P239="",OR(I239&lt;&gt;"",J239&lt;&gt;"",K239&lt;&gt;"")),Listes!$A$79,""))))))</f>
        <v/>
      </c>
      <c r="P239" s="44"/>
      <c r="Q239" s="9">
        <f t="shared" si="11"/>
        <v>0</v>
      </c>
    </row>
    <row r="240" spans="1:17" ht="20.100000000000001" customHeight="1" x14ac:dyDescent="0.25">
      <c r="A240" s="133">
        <v>234</v>
      </c>
      <c r="B240" s="331" t="str">
        <f>IF('Dépenses Autres frais'!B240="","",'Dépenses Autres frais'!B240)</f>
        <v/>
      </c>
      <c r="C240" s="331" t="str">
        <f>IF('Dépenses Autres frais'!C240="","",'Dépenses Autres frais'!C240)</f>
        <v/>
      </c>
      <c r="D240" s="331" t="str">
        <f>IF('Dépenses Autres frais'!D240="","",'Dépenses Autres frais'!D240)</f>
        <v/>
      </c>
      <c r="E240" s="331" t="str">
        <f>IF('Dépenses Autres frais'!E240="","",'Dépenses Autres frais'!E240)</f>
        <v/>
      </c>
      <c r="F240" s="332" t="str">
        <f>IF('Dépenses Autres frais'!F240="","",'Dépenses Autres frais'!F240)</f>
        <v/>
      </c>
      <c r="G240" s="332" t="str">
        <f>IF('Dépenses Autres frais'!G240="","",'Dépenses Autres frais'!G240)</f>
        <v/>
      </c>
      <c r="H240" s="333" t="str">
        <f>IF('Dépenses Autres frais'!H240="","",'Dépenses Autres frais'!H240)</f>
        <v/>
      </c>
      <c r="I240" s="295"/>
      <c r="J240" s="296" t="str">
        <f t="shared" si="9"/>
        <v/>
      </c>
      <c r="K240" s="296" t="str">
        <f t="shared" si="10"/>
        <v/>
      </c>
      <c r="L240" s="28"/>
      <c r="M240" s="139"/>
      <c r="N240" s="158"/>
      <c r="O240" s="338" t="str">
        <f>IF(AND(OR(I240="KO",L240&lt;&gt;""),OR(I240="",J240="",K240="")),Listes!$A$74,IF(AND(L240="",I240&lt;&gt;""),Listes!$A$75,IF(AND(H240&lt;L240,N240=""),Listes!$A$76,IF(AND(K240&lt;J240,N240=""),Listes!$A$77,IF(AND(L240&lt;&gt;"",L240&lt;H240,M240=""),Listes!$A$78,IF(AND(P240="",OR(I240&lt;&gt;"",J240&lt;&gt;"",K240&lt;&gt;"")),Listes!$A$79,""))))))</f>
        <v/>
      </c>
      <c r="P240" s="44"/>
      <c r="Q240" s="9">
        <f t="shared" si="11"/>
        <v>0</v>
      </c>
    </row>
    <row r="241" spans="1:17" ht="20.100000000000001" customHeight="1" x14ac:dyDescent="0.25">
      <c r="A241" s="133">
        <v>235</v>
      </c>
      <c r="B241" s="331" t="str">
        <f>IF('Dépenses Autres frais'!B241="","",'Dépenses Autres frais'!B241)</f>
        <v/>
      </c>
      <c r="C241" s="331" t="str">
        <f>IF('Dépenses Autres frais'!C241="","",'Dépenses Autres frais'!C241)</f>
        <v/>
      </c>
      <c r="D241" s="331" t="str">
        <f>IF('Dépenses Autres frais'!D241="","",'Dépenses Autres frais'!D241)</f>
        <v/>
      </c>
      <c r="E241" s="331" t="str">
        <f>IF('Dépenses Autres frais'!E241="","",'Dépenses Autres frais'!E241)</f>
        <v/>
      </c>
      <c r="F241" s="332" t="str">
        <f>IF('Dépenses Autres frais'!F241="","",'Dépenses Autres frais'!F241)</f>
        <v/>
      </c>
      <c r="G241" s="332" t="str">
        <f>IF('Dépenses Autres frais'!G241="","",'Dépenses Autres frais'!G241)</f>
        <v/>
      </c>
      <c r="H241" s="333" t="str">
        <f>IF('Dépenses Autres frais'!H241="","",'Dépenses Autres frais'!H241)</f>
        <v/>
      </c>
      <c r="I241" s="295"/>
      <c r="J241" s="296" t="str">
        <f t="shared" si="9"/>
        <v/>
      </c>
      <c r="K241" s="296" t="str">
        <f t="shared" si="10"/>
        <v/>
      </c>
      <c r="L241" s="28"/>
      <c r="M241" s="139"/>
      <c r="N241" s="158"/>
      <c r="O241" s="338" t="str">
        <f>IF(AND(OR(I241="KO",L241&lt;&gt;""),OR(I241="",J241="",K241="")),Listes!$A$74,IF(AND(L241="",I241&lt;&gt;""),Listes!$A$75,IF(AND(H241&lt;L241,N241=""),Listes!$A$76,IF(AND(K241&lt;J241,N241=""),Listes!$A$77,IF(AND(L241&lt;&gt;"",L241&lt;H241,M241=""),Listes!$A$78,IF(AND(P241="",OR(I241&lt;&gt;"",J241&lt;&gt;"",K241&lt;&gt;"")),Listes!$A$79,""))))))</f>
        <v/>
      </c>
      <c r="P241" s="44"/>
      <c r="Q241" s="9">
        <f t="shared" si="11"/>
        <v>0</v>
      </c>
    </row>
    <row r="242" spans="1:17" ht="20.100000000000001" customHeight="1" x14ac:dyDescent="0.25">
      <c r="A242" s="133">
        <v>236</v>
      </c>
      <c r="B242" s="331" t="str">
        <f>IF('Dépenses Autres frais'!B242="","",'Dépenses Autres frais'!B242)</f>
        <v/>
      </c>
      <c r="C242" s="331" t="str">
        <f>IF('Dépenses Autres frais'!C242="","",'Dépenses Autres frais'!C242)</f>
        <v/>
      </c>
      <c r="D242" s="331" t="str">
        <f>IF('Dépenses Autres frais'!D242="","",'Dépenses Autres frais'!D242)</f>
        <v/>
      </c>
      <c r="E242" s="331" t="str">
        <f>IF('Dépenses Autres frais'!E242="","",'Dépenses Autres frais'!E242)</f>
        <v/>
      </c>
      <c r="F242" s="332" t="str">
        <f>IF('Dépenses Autres frais'!F242="","",'Dépenses Autres frais'!F242)</f>
        <v/>
      </c>
      <c r="G242" s="332" t="str">
        <f>IF('Dépenses Autres frais'!G242="","",'Dépenses Autres frais'!G242)</f>
        <v/>
      </c>
      <c r="H242" s="333" t="str">
        <f>IF('Dépenses Autres frais'!H242="","",'Dépenses Autres frais'!H242)</f>
        <v/>
      </c>
      <c r="I242" s="295"/>
      <c r="J242" s="296" t="str">
        <f t="shared" si="9"/>
        <v/>
      </c>
      <c r="K242" s="296" t="str">
        <f t="shared" si="10"/>
        <v/>
      </c>
      <c r="L242" s="28"/>
      <c r="M242" s="139"/>
      <c r="N242" s="158"/>
      <c r="O242" s="338" t="str">
        <f>IF(AND(OR(I242="KO",L242&lt;&gt;""),OR(I242="",J242="",K242="")),Listes!$A$74,IF(AND(L242="",I242&lt;&gt;""),Listes!$A$75,IF(AND(H242&lt;L242,N242=""),Listes!$A$76,IF(AND(K242&lt;J242,N242=""),Listes!$A$77,IF(AND(L242&lt;&gt;"",L242&lt;H242,M242=""),Listes!$A$78,IF(AND(P242="",OR(I242&lt;&gt;"",J242&lt;&gt;"",K242&lt;&gt;"")),Listes!$A$79,""))))))</f>
        <v/>
      </c>
      <c r="P242" s="44"/>
      <c r="Q242" s="9">
        <f t="shared" si="11"/>
        <v>0</v>
      </c>
    </row>
    <row r="243" spans="1:17" ht="20.100000000000001" customHeight="1" x14ac:dyDescent="0.25">
      <c r="A243" s="133">
        <v>237</v>
      </c>
      <c r="B243" s="331" t="str">
        <f>IF('Dépenses Autres frais'!B243="","",'Dépenses Autres frais'!B243)</f>
        <v/>
      </c>
      <c r="C243" s="331" t="str">
        <f>IF('Dépenses Autres frais'!C243="","",'Dépenses Autres frais'!C243)</f>
        <v/>
      </c>
      <c r="D243" s="331" t="str">
        <f>IF('Dépenses Autres frais'!D243="","",'Dépenses Autres frais'!D243)</f>
        <v/>
      </c>
      <c r="E243" s="331" t="str">
        <f>IF('Dépenses Autres frais'!E243="","",'Dépenses Autres frais'!E243)</f>
        <v/>
      </c>
      <c r="F243" s="332" t="str">
        <f>IF('Dépenses Autres frais'!F243="","",'Dépenses Autres frais'!F243)</f>
        <v/>
      </c>
      <c r="G243" s="332" t="str">
        <f>IF('Dépenses Autres frais'!G243="","",'Dépenses Autres frais'!G243)</f>
        <v/>
      </c>
      <c r="H243" s="333" t="str">
        <f>IF('Dépenses Autres frais'!H243="","",'Dépenses Autres frais'!H243)</f>
        <v/>
      </c>
      <c r="I243" s="295"/>
      <c r="J243" s="296" t="str">
        <f t="shared" si="9"/>
        <v/>
      </c>
      <c r="K243" s="296" t="str">
        <f t="shared" si="10"/>
        <v/>
      </c>
      <c r="L243" s="28"/>
      <c r="M243" s="139"/>
      <c r="N243" s="158"/>
      <c r="O243" s="338" t="str">
        <f>IF(AND(OR(I243="KO",L243&lt;&gt;""),OR(I243="",J243="",K243="")),Listes!$A$74,IF(AND(L243="",I243&lt;&gt;""),Listes!$A$75,IF(AND(H243&lt;L243,N243=""),Listes!$A$76,IF(AND(K243&lt;J243,N243=""),Listes!$A$77,IF(AND(L243&lt;&gt;"",L243&lt;H243,M243=""),Listes!$A$78,IF(AND(P243="",OR(I243&lt;&gt;"",J243&lt;&gt;"",K243&lt;&gt;"")),Listes!$A$79,""))))))</f>
        <v/>
      </c>
      <c r="P243" s="44"/>
      <c r="Q243" s="9">
        <f t="shared" si="11"/>
        <v>0</v>
      </c>
    </row>
    <row r="244" spans="1:17" ht="20.100000000000001" customHeight="1" x14ac:dyDescent="0.25">
      <c r="A244" s="133">
        <v>238</v>
      </c>
      <c r="B244" s="331" t="str">
        <f>IF('Dépenses Autres frais'!B244="","",'Dépenses Autres frais'!B244)</f>
        <v/>
      </c>
      <c r="C244" s="331" t="str">
        <f>IF('Dépenses Autres frais'!C244="","",'Dépenses Autres frais'!C244)</f>
        <v/>
      </c>
      <c r="D244" s="331" t="str">
        <f>IF('Dépenses Autres frais'!D244="","",'Dépenses Autres frais'!D244)</f>
        <v/>
      </c>
      <c r="E244" s="331" t="str">
        <f>IF('Dépenses Autres frais'!E244="","",'Dépenses Autres frais'!E244)</f>
        <v/>
      </c>
      <c r="F244" s="332" t="str">
        <f>IF('Dépenses Autres frais'!F244="","",'Dépenses Autres frais'!F244)</f>
        <v/>
      </c>
      <c r="G244" s="332" t="str">
        <f>IF('Dépenses Autres frais'!G244="","",'Dépenses Autres frais'!G244)</f>
        <v/>
      </c>
      <c r="H244" s="333" t="str">
        <f>IF('Dépenses Autres frais'!H244="","",'Dépenses Autres frais'!H244)</f>
        <v/>
      </c>
      <c r="I244" s="295"/>
      <c r="J244" s="296" t="str">
        <f t="shared" si="9"/>
        <v/>
      </c>
      <c r="K244" s="296" t="str">
        <f t="shared" si="10"/>
        <v/>
      </c>
      <c r="L244" s="28"/>
      <c r="M244" s="139"/>
      <c r="N244" s="158"/>
      <c r="O244" s="338" t="str">
        <f>IF(AND(OR(I244="KO",L244&lt;&gt;""),OR(I244="",J244="",K244="")),Listes!$A$74,IF(AND(L244="",I244&lt;&gt;""),Listes!$A$75,IF(AND(H244&lt;L244,N244=""),Listes!$A$76,IF(AND(K244&lt;J244,N244=""),Listes!$A$77,IF(AND(L244&lt;&gt;"",L244&lt;H244,M244=""),Listes!$A$78,IF(AND(P244="",OR(I244&lt;&gt;"",J244&lt;&gt;"",K244&lt;&gt;"")),Listes!$A$79,""))))))</f>
        <v/>
      </c>
      <c r="P244" s="44"/>
      <c r="Q244" s="9">
        <f t="shared" si="11"/>
        <v>0</v>
      </c>
    </row>
    <row r="245" spans="1:17" ht="20.100000000000001" customHeight="1" x14ac:dyDescent="0.25">
      <c r="A245" s="133">
        <v>239</v>
      </c>
      <c r="B245" s="331" t="str">
        <f>IF('Dépenses Autres frais'!B245="","",'Dépenses Autres frais'!B245)</f>
        <v/>
      </c>
      <c r="C245" s="331" t="str">
        <f>IF('Dépenses Autres frais'!C245="","",'Dépenses Autres frais'!C245)</f>
        <v/>
      </c>
      <c r="D245" s="331" t="str">
        <f>IF('Dépenses Autres frais'!D245="","",'Dépenses Autres frais'!D245)</f>
        <v/>
      </c>
      <c r="E245" s="331" t="str">
        <f>IF('Dépenses Autres frais'!E245="","",'Dépenses Autres frais'!E245)</f>
        <v/>
      </c>
      <c r="F245" s="332" t="str">
        <f>IF('Dépenses Autres frais'!F245="","",'Dépenses Autres frais'!F245)</f>
        <v/>
      </c>
      <c r="G245" s="332" t="str">
        <f>IF('Dépenses Autres frais'!G245="","",'Dépenses Autres frais'!G245)</f>
        <v/>
      </c>
      <c r="H245" s="333" t="str">
        <f>IF('Dépenses Autres frais'!H245="","",'Dépenses Autres frais'!H245)</f>
        <v/>
      </c>
      <c r="I245" s="295"/>
      <c r="J245" s="296" t="str">
        <f t="shared" si="9"/>
        <v/>
      </c>
      <c r="K245" s="296" t="str">
        <f t="shared" si="10"/>
        <v/>
      </c>
      <c r="L245" s="28"/>
      <c r="M245" s="139"/>
      <c r="N245" s="158"/>
      <c r="O245" s="338" t="str">
        <f>IF(AND(OR(I245="KO",L245&lt;&gt;""),OR(I245="",J245="",K245="")),Listes!$A$74,IF(AND(L245="",I245&lt;&gt;""),Listes!$A$75,IF(AND(H245&lt;L245,N245=""),Listes!$A$76,IF(AND(K245&lt;J245,N245=""),Listes!$A$77,IF(AND(L245&lt;&gt;"",L245&lt;H245,M245=""),Listes!$A$78,IF(AND(P245="",OR(I245&lt;&gt;"",J245&lt;&gt;"",K245&lt;&gt;"")),Listes!$A$79,""))))))</f>
        <v/>
      </c>
      <c r="P245" s="44"/>
      <c r="Q245" s="9">
        <f t="shared" si="11"/>
        <v>0</v>
      </c>
    </row>
    <row r="246" spans="1:17" ht="20.100000000000001" customHeight="1" x14ac:dyDescent="0.25">
      <c r="A246" s="133">
        <v>240</v>
      </c>
      <c r="B246" s="331" t="str">
        <f>IF('Dépenses Autres frais'!B246="","",'Dépenses Autres frais'!B246)</f>
        <v/>
      </c>
      <c r="C246" s="331" t="str">
        <f>IF('Dépenses Autres frais'!C246="","",'Dépenses Autres frais'!C246)</f>
        <v/>
      </c>
      <c r="D246" s="331" t="str">
        <f>IF('Dépenses Autres frais'!D246="","",'Dépenses Autres frais'!D246)</f>
        <v/>
      </c>
      <c r="E246" s="331" t="str">
        <f>IF('Dépenses Autres frais'!E246="","",'Dépenses Autres frais'!E246)</f>
        <v/>
      </c>
      <c r="F246" s="332" t="str">
        <f>IF('Dépenses Autres frais'!F246="","",'Dépenses Autres frais'!F246)</f>
        <v/>
      </c>
      <c r="G246" s="332" t="str">
        <f>IF('Dépenses Autres frais'!G246="","",'Dépenses Autres frais'!G246)</f>
        <v/>
      </c>
      <c r="H246" s="333" t="str">
        <f>IF('Dépenses Autres frais'!H246="","",'Dépenses Autres frais'!H246)</f>
        <v/>
      </c>
      <c r="I246" s="295"/>
      <c r="J246" s="296" t="str">
        <f t="shared" si="9"/>
        <v/>
      </c>
      <c r="K246" s="296" t="str">
        <f t="shared" si="10"/>
        <v/>
      </c>
      <c r="L246" s="28"/>
      <c r="M246" s="139"/>
      <c r="N246" s="158"/>
      <c r="O246" s="338" t="str">
        <f>IF(AND(OR(I246="KO",L246&lt;&gt;""),OR(I246="",J246="",K246="")),Listes!$A$74,IF(AND(L246="",I246&lt;&gt;""),Listes!$A$75,IF(AND(H246&lt;L246,N246=""),Listes!$A$76,IF(AND(K246&lt;J246,N246=""),Listes!$A$77,IF(AND(L246&lt;&gt;"",L246&lt;H246,M246=""),Listes!$A$78,IF(AND(P246="",OR(I246&lt;&gt;"",J246&lt;&gt;"",K246&lt;&gt;"")),Listes!$A$79,""))))))</f>
        <v/>
      </c>
      <c r="P246" s="44"/>
      <c r="Q246" s="9">
        <f t="shared" si="11"/>
        <v>0</v>
      </c>
    </row>
    <row r="247" spans="1:17" ht="20.100000000000001" customHeight="1" x14ac:dyDescent="0.25">
      <c r="A247" s="133">
        <v>241</v>
      </c>
      <c r="B247" s="331" t="str">
        <f>IF('Dépenses Autres frais'!B247="","",'Dépenses Autres frais'!B247)</f>
        <v/>
      </c>
      <c r="C247" s="331" t="str">
        <f>IF('Dépenses Autres frais'!C247="","",'Dépenses Autres frais'!C247)</f>
        <v/>
      </c>
      <c r="D247" s="331" t="str">
        <f>IF('Dépenses Autres frais'!D247="","",'Dépenses Autres frais'!D247)</f>
        <v/>
      </c>
      <c r="E247" s="331" t="str">
        <f>IF('Dépenses Autres frais'!E247="","",'Dépenses Autres frais'!E247)</f>
        <v/>
      </c>
      <c r="F247" s="332" t="str">
        <f>IF('Dépenses Autres frais'!F247="","",'Dépenses Autres frais'!F247)</f>
        <v/>
      </c>
      <c r="G247" s="332" t="str">
        <f>IF('Dépenses Autres frais'!G247="","",'Dépenses Autres frais'!G247)</f>
        <v/>
      </c>
      <c r="H247" s="333" t="str">
        <f>IF('Dépenses Autres frais'!H247="","",'Dépenses Autres frais'!H247)</f>
        <v/>
      </c>
      <c r="I247" s="295"/>
      <c r="J247" s="296" t="str">
        <f t="shared" si="9"/>
        <v/>
      </c>
      <c r="K247" s="296" t="str">
        <f t="shared" si="10"/>
        <v/>
      </c>
      <c r="L247" s="28"/>
      <c r="M247" s="139"/>
      <c r="N247" s="158"/>
      <c r="O247" s="338" t="str">
        <f>IF(AND(OR(I247="KO",L247&lt;&gt;""),OR(I247="",J247="",K247="")),Listes!$A$74,IF(AND(L247="",I247&lt;&gt;""),Listes!$A$75,IF(AND(H247&lt;L247,N247=""),Listes!$A$76,IF(AND(K247&lt;J247,N247=""),Listes!$A$77,IF(AND(L247&lt;&gt;"",L247&lt;H247,M247=""),Listes!$A$78,IF(AND(P247="",OR(I247&lt;&gt;"",J247&lt;&gt;"",K247&lt;&gt;"")),Listes!$A$79,""))))))</f>
        <v/>
      </c>
      <c r="P247" s="44"/>
      <c r="Q247" s="9">
        <f t="shared" si="11"/>
        <v>0</v>
      </c>
    </row>
    <row r="248" spans="1:17" ht="20.100000000000001" customHeight="1" x14ac:dyDescent="0.25">
      <c r="A248" s="133">
        <v>242</v>
      </c>
      <c r="B248" s="331" t="str">
        <f>IF('Dépenses Autres frais'!B248="","",'Dépenses Autres frais'!B248)</f>
        <v/>
      </c>
      <c r="C248" s="331" t="str">
        <f>IF('Dépenses Autres frais'!C248="","",'Dépenses Autres frais'!C248)</f>
        <v/>
      </c>
      <c r="D248" s="331" t="str">
        <f>IF('Dépenses Autres frais'!D248="","",'Dépenses Autres frais'!D248)</f>
        <v/>
      </c>
      <c r="E248" s="331" t="str">
        <f>IF('Dépenses Autres frais'!E248="","",'Dépenses Autres frais'!E248)</f>
        <v/>
      </c>
      <c r="F248" s="332" t="str">
        <f>IF('Dépenses Autres frais'!F248="","",'Dépenses Autres frais'!F248)</f>
        <v/>
      </c>
      <c r="G248" s="332" t="str">
        <f>IF('Dépenses Autres frais'!G248="","",'Dépenses Autres frais'!G248)</f>
        <v/>
      </c>
      <c r="H248" s="333" t="str">
        <f>IF('Dépenses Autres frais'!H248="","",'Dépenses Autres frais'!H248)</f>
        <v/>
      </c>
      <c r="I248" s="295"/>
      <c r="J248" s="296" t="str">
        <f t="shared" si="9"/>
        <v/>
      </c>
      <c r="K248" s="296" t="str">
        <f t="shared" si="10"/>
        <v/>
      </c>
      <c r="L248" s="28"/>
      <c r="M248" s="139"/>
      <c r="N248" s="158"/>
      <c r="O248" s="338" t="str">
        <f>IF(AND(OR(I248="KO",L248&lt;&gt;""),OR(I248="",J248="",K248="")),Listes!$A$74,IF(AND(L248="",I248&lt;&gt;""),Listes!$A$75,IF(AND(H248&lt;L248,N248=""),Listes!$A$76,IF(AND(K248&lt;J248,N248=""),Listes!$A$77,IF(AND(L248&lt;&gt;"",L248&lt;H248,M248=""),Listes!$A$78,IF(AND(P248="",OR(I248&lt;&gt;"",J248&lt;&gt;"",K248&lt;&gt;"")),Listes!$A$79,""))))))</f>
        <v/>
      </c>
      <c r="P248" s="44"/>
      <c r="Q248" s="9">
        <f t="shared" si="11"/>
        <v>0</v>
      </c>
    </row>
    <row r="249" spans="1:17" ht="20.100000000000001" customHeight="1" x14ac:dyDescent="0.25">
      <c r="A249" s="133">
        <v>243</v>
      </c>
      <c r="B249" s="331" t="str">
        <f>IF('Dépenses Autres frais'!B249="","",'Dépenses Autres frais'!B249)</f>
        <v/>
      </c>
      <c r="C249" s="331" t="str">
        <f>IF('Dépenses Autres frais'!C249="","",'Dépenses Autres frais'!C249)</f>
        <v/>
      </c>
      <c r="D249" s="331" t="str">
        <f>IF('Dépenses Autres frais'!D249="","",'Dépenses Autres frais'!D249)</f>
        <v/>
      </c>
      <c r="E249" s="331" t="str">
        <f>IF('Dépenses Autres frais'!E249="","",'Dépenses Autres frais'!E249)</f>
        <v/>
      </c>
      <c r="F249" s="332" t="str">
        <f>IF('Dépenses Autres frais'!F249="","",'Dépenses Autres frais'!F249)</f>
        <v/>
      </c>
      <c r="G249" s="332" t="str">
        <f>IF('Dépenses Autres frais'!G249="","",'Dépenses Autres frais'!G249)</f>
        <v/>
      </c>
      <c r="H249" s="333" t="str">
        <f>IF('Dépenses Autres frais'!H249="","",'Dépenses Autres frais'!H249)</f>
        <v/>
      </c>
      <c r="I249" s="295"/>
      <c r="J249" s="296" t="str">
        <f t="shared" si="9"/>
        <v/>
      </c>
      <c r="K249" s="296" t="str">
        <f t="shared" si="10"/>
        <v/>
      </c>
      <c r="L249" s="28"/>
      <c r="M249" s="139"/>
      <c r="N249" s="158"/>
      <c r="O249" s="338" t="str">
        <f>IF(AND(OR(I249="KO",L249&lt;&gt;""),OR(I249="",J249="",K249="")),Listes!$A$74,IF(AND(L249="",I249&lt;&gt;""),Listes!$A$75,IF(AND(H249&lt;L249,N249=""),Listes!$A$76,IF(AND(K249&lt;J249,N249=""),Listes!$A$77,IF(AND(L249&lt;&gt;"",L249&lt;H249,M249=""),Listes!$A$78,IF(AND(P249="",OR(I249&lt;&gt;"",J249&lt;&gt;"",K249&lt;&gt;"")),Listes!$A$79,""))))))</f>
        <v/>
      </c>
      <c r="P249" s="44"/>
      <c r="Q249" s="9">
        <f t="shared" si="11"/>
        <v>0</v>
      </c>
    </row>
    <row r="250" spans="1:17" ht="20.100000000000001" customHeight="1" x14ac:dyDescent="0.25">
      <c r="A250" s="133">
        <v>244</v>
      </c>
      <c r="B250" s="331" t="str">
        <f>IF('Dépenses Autres frais'!B250="","",'Dépenses Autres frais'!B250)</f>
        <v/>
      </c>
      <c r="C250" s="331" t="str">
        <f>IF('Dépenses Autres frais'!C250="","",'Dépenses Autres frais'!C250)</f>
        <v/>
      </c>
      <c r="D250" s="331" t="str">
        <f>IF('Dépenses Autres frais'!D250="","",'Dépenses Autres frais'!D250)</f>
        <v/>
      </c>
      <c r="E250" s="331" t="str">
        <f>IF('Dépenses Autres frais'!E250="","",'Dépenses Autres frais'!E250)</f>
        <v/>
      </c>
      <c r="F250" s="332" t="str">
        <f>IF('Dépenses Autres frais'!F250="","",'Dépenses Autres frais'!F250)</f>
        <v/>
      </c>
      <c r="G250" s="332" t="str">
        <f>IF('Dépenses Autres frais'!G250="","",'Dépenses Autres frais'!G250)</f>
        <v/>
      </c>
      <c r="H250" s="333" t="str">
        <f>IF('Dépenses Autres frais'!H250="","",'Dépenses Autres frais'!H250)</f>
        <v/>
      </c>
      <c r="I250" s="295"/>
      <c r="J250" s="296" t="str">
        <f t="shared" si="9"/>
        <v/>
      </c>
      <c r="K250" s="296" t="str">
        <f t="shared" si="10"/>
        <v/>
      </c>
      <c r="L250" s="28"/>
      <c r="M250" s="139"/>
      <c r="N250" s="158"/>
      <c r="O250" s="338" t="str">
        <f>IF(AND(OR(I250="KO",L250&lt;&gt;""),OR(I250="",J250="",K250="")),Listes!$A$74,IF(AND(L250="",I250&lt;&gt;""),Listes!$A$75,IF(AND(H250&lt;L250,N250=""),Listes!$A$76,IF(AND(K250&lt;J250,N250=""),Listes!$A$77,IF(AND(L250&lt;&gt;"",L250&lt;H250,M250=""),Listes!$A$78,IF(AND(P250="",OR(I250&lt;&gt;"",J250&lt;&gt;"",K250&lt;&gt;"")),Listes!$A$79,""))))))</f>
        <v/>
      </c>
      <c r="P250" s="44"/>
      <c r="Q250" s="9">
        <f t="shared" si="11"/>
        <v>0</v>
      </c>
    </row>
    <row r="251" spans="1:17" ht="20.100000000000001" customHeight="1" x14ac:dyDescent="0.25">
      <c r="A251" s="133">
        <v>245</v>
      </c>
      <c r="B251" s="331" t="str">
        <f>IF('Dépenses Autres frais'!B251="","",'Dépenses Autres frais'!B251)</f>
        <v/>
      </c>
      <c r="C251" s="331" t="str">
        <f>IF('Dépenses Autres frais'!C251="","",'Dépenses Autres frais'!C251)</f>
        <v/>
      </c>
      <c r="D251" s="331" t="str">
        <f>IF('Dépenses Autres frais'!D251="","",'Dépenses Autres frais'!D251)</f>
        <v/>
      </c>
      <c r="E251" s="331" t="str">
        <f>IF('Dépenses Autres frais'!E251="","",'Dépenses Autres frais'!E251)</f>
        <v/>
      </c>
      <c r="F251" s="332" t="str">
        <f>IF('Dépenses Autres frais'!F251="","",'Dépenses Autres frais'!F251)</f>
        <v/>
      </c>
      <c r="G251" s="332" t="str">
        <f>IF('Dépenses Autres frais'!G251="","",'Dépenses Autres frais'!G251)</f>
        <v/>
      </c>
      <c r="H251" s="333" t="str">
        <f>IF('Dépenses Autres frais'!H251="","",'Dépenses Autres frais'!H251)</f>
        <v/>
      </c>
      <c r="I251" s="295"/>
      <c r="J251" s="296" t="str">
        <f t="shared" si="9"/>
        <v/>
      </c>
      <c r="K251" s="296" t="str">
        <f t="shared" si="10"/>
        <v/>
      </c>
      <c r="L251" s="28"/>
      <c r="M251" s="139"/>
      <c r="N251" s="158"/>
      <c r="O251" s="338" t="str">
        <f>IF(AND(OR(I251="KO",L251&lt;&gt;""),OR(I251="",J251="",K251="")),Listes!$A$74,IF(AND(L251="",I251&lt;&gt;""),Listes!$A$75,IF(AND(H251&lt;L251,N251=""),Listes!$A$76,IF(AND(K251&lt;J251,N251=""),Listes!$A$77,IF(AND(L251&lt;&gt;"",L251&lt;H251,M251=""),Listes!$A$78,IF(AND(P251="",OR(I251&lt;&gt;"",J251&lt;&gt;"",K251&lt;&gt;"")),Listes!$A$79,""))))))</f>
        <v/>
      </c>
      <c r="P251" s="44"/>
      <c r="Q251" s="9">
        <f t="shared" si="11"/>
        <v>0</v>
      </c>
    </row>
    <row r="252" spans="1:17" ht="20.100000000000001" customHeight="1" x14ac:dyDescent="0.25">
      <c r="A252" s="133">
        <v>246</v>
      </c>
      <c r="B252" s="331" t="str">
        <f>IF('Dépenses Autres frais'!B252="","",'Dépenses Autres frais'!B252)</f>
        <v/>
      </c>
      <c r="C252" s="331" t="str">
        <f>IF('Dépenses Autres frais'!C252="","",'Dépenses Autres frais'!C252)</f>
        <v/>
      </c>
      <c r="D252" s="331" t="str">
        <f>IF('Dépenses Autres frais'!D252="","",'Dépenses Autres frais'!D252)</f>
        <v/>
      </c>
      <c r="E252" s="331" t="str">
        <f>IF('Dépenses Autres frais'!E252="","",'Dépenses Autres frais'!E252)</f>
        <v/>
      </c>
      <c r="F252" s="332" t="str">
        <f>IF('Dépenses Autres frais'!F252="","",'Dépenses Autres frais'!F252)</f>
        <v/>
      </c>
      <c r="G252" s="332" t="str">
        <f>IF('Dépenses Autres frais'!G252="","",'Dépenses Autres frais'!G252)</f>
        <v/>
      </c>
      <c r="H252" s="333" t="str">
        <f>IF('Dépenses Autres frais'!H252="","",'Dépenses Autres frais'!H252)</f>
        <v/>
      </c>
      <c r="I252" s="295"/>
      <c r="J252" s="296" t="str">
        <f t="shared" si="9"/>
        <v/>
      </c>
      <c r="K252" s="296" t="str">
        <f t="shared" si="10"/>
        <v/>
      </c>
      <c r="L252" s="28"/>
      <c r="M252" s="139"/>
      <c r="N252" s="158"/>
      <c r="O252" s="338" t="str">
        <f>IF(AND(OR(I252="KO",L252&lt;&gt;""),OR(I252="",J252="",K252="")),Listes!$A$74,IF(AND(L252="",I252&lt;&gt;""),Listes!$A$75,IF(AND(H252&lt;L252,N252=""),Listes!$A$76,IF(AND(K252&lt;J252,N252=""),Listes!$A$77,IF(AND(L252&lt;&gt;"",L252&lt;H252,M252=""),Listes!$A$78,IF(AND(P252="",OR(I252&lt;&gt;"",J252&lt;&gt;"",K252&lt;&gt;"")),Listes!$A$79,""))))))</f>
        <v/>
      </c>
      <c r="P252" s="44"/>
      <c r="Q252" s="9">
        <f t="shared" si="11"/>
        <v>0</v>
      </c>
    </row>
    <row r="253" spans="1:17" ht="20.100000000000001" customHeight="1" x14ac:dyDescent="0.25">
      <c r="A253" s="133">
        <v>247</v>
      </c>
      <c r="B253" s="331" t="str">
        <f>IF('Dépenses Autres frais'!B253="","",'Dépenses Autres frais'!B253)</f>
        <v/>
      </c>
      <c r="C253" s="331" t="str">
        <f>IF('Dépenses Autres frais'!C253="","",'Dépenses Autres frais'!C253)</f>
        <v/>
      </c>
      <c r="D253" s="331" t="str">
        <f>IF('Dépenses Autres frais'!D253="","",'Dépenses Autres frais'!D253)</f>
        <v/>
      </c>
      <c r="E253" s="331" t="str">
        <f>IF('Dépenses Autres frais'!E253="","",'Dépenses Autres frais'!E253)</f>
        <v/>
      </c>
      <c r="F253" s="332" t="str">
        <f>IF('Dépenses Autres frais'!F253="","",'Dépenses Autres frais'!F253)</f>
        <v/>
      </c>
      <c r="G253" s="332" t="str">
        <f>IF('Dépenses Autres frais'!G253="","",'Dépenses Autres frais'!G253)</f>
        <v/>
      </c>
      <c r="H253" s="333" t="str">
        <f>IF('Dépenses Autres frais'!H253="","",'Dépenses Autres frais'!H253)</f>
        <v/>
      </c>
      <c r="I253" s="295"/>
      <c r="J253" s="296" t="str">
        <f t="shared" si="9"/>
        <v/>
      </c>
      <c r="K253" s="296" t="str">
        <f t="shared" si="10"/>
        <v/>
      </c>
      <c r="L253" s="28"/>
      <c r="M253" s="139"/>
      <c r="N253" s="158"/>
      <c r="O253" s="338" t="str">
        <f>IF(AND(OR(I253="KO",L253&lt;&gt;""),OR(I253="",J253="",K253="")),Listes!$A$74,IF(AND(L253="",I253&lt;&gt;""),Listes!$A$75,IF(AND(H253&lt;L253,N253=""),Listes!$A$76,IF(AND(K253&lt;J253,N253=""),Listes!$A$77,IF(AND(L253&lt;&gt;"",L253&lt;H253,M253=""),Listes!$A$78,IF(AND(P253="",OR(I253&lt;&gt;"",J253&lt;&gt;"",K253&lt;&gt;"")),Listes!$A$79,""))))))</f>
        <v/>
      </c>
      <c r="P253" s="44"/>
      <c r="Q253" s="9">
        <f t="shared" si="11"/>
        <v>0</v>
      </c>
    </row>
    <row r="254" spans="1:17" ht="20.100000000000001" customHeight="1" x14ac:dyDescent="0.25">
      <c r="A254" s="133">
        <v>248</v>
      </c>
      <c r="B254" s="331" t="str">
        <f>IF('Dépenses Autres frais'!B254="","",'Dépenses Autres frais'!B254)</f>
        <v/>
      </c>
      <c r="C254" s="331" t="str">
        <f>IF('Dépenses Autres frais'!C254="","",'Dépenses Autres frais'!C254)</f>
        <v/>
      </c>
      <c r="D254" s="331" t="str">
        <f>IF('Dépenses Autres frais'!D254="","",'Dépenses Autres frais'!D254)</f>
        <v/>
      </c>
      <c r="E254" s="331" t="str">
        <f>IF('Dépenses Autres frais'!E254="","",'Dépenses Autres frais'!E254)</f>
        <v/>
      </c>
      <c r="F254" s="332" t="str">
        <f>IF('Dépenses Autres frais'!F254="","",'Dépenses Autres frais'!F254)</f>
        <v/>
      </c>
      <c r="G254" s="332" t="str">
        <f>IF('Dépenses Autres frais'!G254="","",'Dépenses Autres frais'!G254)</f>
        <v/>
      </c>
      <c r="H254" s="333" t="str">
        <f>IF('Dépenses Autres frais'!H254="","",'Dépenses Autres frais'!H254)</f>
        <v/>
      </c>
      <c r="I254" s="295"/>
      <c r="J254" s="296" t="str">
        <f t="shared" si="9"/>
        <v/>
      </c>
      <c r="K254" s="296" t="str">
        <f t="shared" si="10"/>
        <v/>
      </c>
      <c r="L254" s="28"/>
      <c r="M254" s="139"/>
      <c r="N254" s="158"/>
      <c r="O254" s="338" t="str">
        <f>IF(AND(OR(I254="KO",L254&lt;&gt;""),OR(I254="",J254="",K254="")),Listes!$A$74,IF(AND(L254="",I254&lt;&gt;""),Listes!$A$75,IF(AND(H254&lt;L254,N254=""),Listes!$A$76,IF(AND(K254&lt;J254,N254=""),Listes!$A$77,IF(AND(L254&lt;&gt;"",L254&lt;H254,M254=""),Listes!$A$78,IF(AND(P254="",OR(I254&lt;&gt;"",J254&lt;&gt;"",K254&lt;&gt;"")),Listes!$A$79,""))))))</f>
        <v/>
      </c>
      <c r="P254" s="44"/>
      <c r="Q254" s="9">
        <f t="shared" si="11"/>
        <v>0</v>
      </c>
    </row>
    <row r="255" spans="1:17" ht="20.100000000000001" customHeight="1" x14ac:dyDescent="0.25">
      <c r="A255" s="133">
        <v>249</v>
      </c>
      <c r="B255" s="331" t="str">
        <f>IF('Dépenses Autres frais'!B255="","",'Dépenses Autres frais'!B255)</f>
        <v/>
      </c>
      <c r="C255" s="331" t="str">
        <f>IF('Dépenses Autres frais'!C255="","",'Dépenses Autres frais'!C255)</f>
        <v/>
      </c>
      <c r="D255" s="331" t="str">
        <f>IF('Dépenses Autres frais'!D255="","",'Dépenses Autres frais'!D255)</f>
        <v/>
      </c>
      <c r="E255" s="331" t="str">
        <f>IF('Dépenses Autres frais'!E255="","",'Dépenses Autres frais'!E255)</f>
        <v/>
      </c>
      <c r="F255" s="332" t="str">
        <f>IF('Dépenses Autres frais'!F255="","",'Dépenses Autres frais'!F255)</f>
        <v/>
      </c>
      <c r="G255" s="332" t="str">
        <f>IF('Dépenses Autres frais'!G255="","",'Dépenses Autres frais'!G255)</f>
        <v/>
      </c>
      <c r="H255" s="333" t="str">
        <f>IF('Dépenses Autres frais'!H255="","",'Dépenses Autres frais'!H255)</f>
        <v/>
      </c>
      <c r="I255" s="295"/>
      <c r="J255" s="296" t="str">
        <f t="shared" si="9"/>
        <v/>
      </c>
      <c r="K255" s="296" t="str">
        <f t="shared" si="10"/>
        <v/>
      </c>
      <c r="L255" s="28"/>
      <c r="M255" s="139"/>
      <c r="N255" s="158"/>
      <c r="O255" s="338" t="str">
        <f>IF(AND(OR(I255="KO",L255&lt;&gt;""),OR(I255="",J255="",K255="")),Listes!$A$74,IF(AND(L255="",I255&lt;&gt;""),Listes!$A$75,IF(AND(H255&lt;L255,N255=""),Listes!$A$76,IF(AND(K255&lt;J255,N255=""),Listes!$A$77,IF(AND(L255&lt;&gt;"",L255&lt;H255,M255=""),Listes!$A$78,IF(AND(P255="",OR(I255&lt;&gt;"",J255&lt;&gt;"",K255&lt;&gt;"")),Listes!$A$79,""))))))</f>
        <v/>
      </c>
      <c r="P255" s="44"/>
      <c r="Q255" s="9">
        <f t="shared" si="11"/>
        <v>0</v>
      </c>
    </row>
    <row r="256" spans="1:17" ht="20.100000000000001" customHeight="1" x14ac:dyDescent="0.25">
      <c r="A256" s="133">
        <v>250</v>
      </c>
      <c r="B256" s="331" t="str">
        <f>IF('Dépenses Autres frais'!B256="","",'Dépenses Autres frais'!B256)</f>
        <v/>
      </c>
      <c r="C256" s="331" t="str">
        <f>IF('Dépenses Autres frais'!C256="","",'Dépenses Autres frais'!C256)</f>
        <v/>
      </c>
      <c r="D256" s="331" t="str">
        <f>IF('Dépenses Autres frais'!D256="","",'Dépenses Autres frais'!D256)</f>
        <v/>
      </c>
      <c r="E256" s="331" t="str">
        <f>IF('Dépenses Autres frais'!E256="","",'Dépenses Autres frais'!E256)</f>
        <v/>
      </c>
      <c r="F256" s="332" t="str">
        <f>IF('Dépenses Autres frais'!F256="","",'Dépenses Autres frais'!F256)</f>
        <v/>
      </c>
      <c r="G256" s="332" t="str">
        <f>IF('Dépenses Autres frais'!G256="","",'Dépenses Autres frais'!G256)</f>
        <v/>
      </c>
      <c r="H256" s="333" t="str">
        <f>IF('Dépenses Autres frais'!H256="","",'Dépenses Autres frais'!H256)</f>
        <v/>
      </c>
      <c r="I256" s="295"/>
      <c r="J256" s="296" t="str">
        <f t="shared" si="9"/>
        <v/>
      </c>
      <c r="K256" s="296" t="str">
        <f t="shared" si="10"/>
        <v/>
      </c>
      <c r="L256" s="28"/>
      <c r="M256" s="139"/>
      <c r="N256" s="158"/>
      <c r="O256" s="338" t="str">
        <f>IF(AND(OR(I256="KO",L256&lt;&gt;""),OR(I256="",J256="",K256="")),Listes!$A$74,IF(AND(L256="",I256&lt;&gt;""),Listes!$A$75,IF(AND(H256&lt;L256,N256=""),Listes!$A$76,IF(AND(K256&lt;J256,N256=""),Listes!$A$77,IF(AND(L256&lt;&gt;"",L256&lt;H256,M256=""),Listes!$A$78,IF(AND(P256="",OR(I256&lt;&gt;"",J256&lt;&gt;"",K256&lt;&gt;"")),Listes!$A$79,""))))))</f>
        <v/>
      </c>
      <c r="P256" s="44"/>
      <c r="Q256" s="9">
        <f t="shared" si="11"/>
        <v>0</v>
      </c>
    </row>
    <row r="257" spans="1:17" ht="20.100000000000001" customHeight="1" x14ac:dyDescent="0.25">
      <c r="A257" s="133">
        <v>251</v>
      </c>
      <c r="B257" s="331" t="str">
        <f>IF('Dépenses Autres frais'!B257="","",'Dépenses Autres frais'!B257)</f>
        <v/>
      </c>
      <c r="C257" s="331" t="str">
        <f>IF('Dépenses Autres frais'!C257="","",'Dépenses Autres frais'!C257)</f>
        <v/>
      </c>
      <c r="D257" s="331" t="str">
        <f>IF('Dépenses Autres frais'!D257="","",'Dépenses Autres frais'!D257)</f>
        <v/>
      </c>
      <c r="E257" s="331" t="str">
        <f>IF('Dépenses Autres frais'!E257="","",'Dépenses Autres frais'!E257)</f>
        <v/>
      </c>
      <c r="F257" s="332" t="str">
        <f>IF('Dépenses Autres frais'!F257="","",'Dépenses Autres frais'!F257)</f>
        <v/>
      </c>
      <c r="G257" s="332" t="str">
        <f>IF('Dépenses Autres frais'!G257="","",'Dépenses Autres frais'!G257)</f>
        <v/>
      </c>
      <c r="H257" s="333" t="str">
        <f>IF('Dépenses Autres frais'!H257="","",'Dépenses Autres frais'!H257)</f>
        <v/>
      </c>
      <c r="I257" s="295"/>
      <c r="J257" s="296" t="str">
        <f t="shared" si="9"/>
        <v/>
      </c>
      <c r="K257" s="296" t="str">
        <f t="shared" si="10"/>
        <v/>
      </c>
      <c r="L257" s="28"/>
      <c r="M257" s="139"/>
      <c r="N257" s="158"/>
      <c r="O257" s="338" t="str">
        <f>IF(AND(OR(I257="KO",L257&lt;&gt;""),OR(I257="",J257="",K257="")),Listes!$A$74,IF(AND(L257="",I257&lt;&gt;""),Listes!$A$75,IF(AND(H257&lt;L257,N257=""),Listes!$A$76,IF(AND(K257&lt;J257,N257=""),Listes!$A$77,IF(AND(L257&lt;&gt;"",L257&lt;H257,M257=""),Listes!$A$78,IF(AND(P257="",OR(I257&lt;&gt;"",J257&lt;&gt;"",K257&lt;&gt;"")),Listes!$A$79,""))))))</f>
        <v/>
      </c>
      <c r="P257" s="44"/>
      <c r="Q257" s="9">
        <f t="shared" si="11"/>
        <v>0</v>
      </c>
    </row>
    <row r="258" spans="1:17" ht="20.100000000000001" customHeight="1" x14ac:dyDescent="0.25">
      <c r="A258" s="133">
        <v>252</v>
      </c>
      <c r="B258" s="331" t="str">
        <f>IF('Dépenses Autres frais'!B258="","",'Dépenses Autres frais'!B258)</f>
        <v/>
      </c>
      <c r="C258" s="331" t="str">
        <f>IF('Dépenses Autres frais'!C258="","",'Dépenses Autres frais'!C258)</f>
        <v/>
      </c>
      <c r="D258" s="331" t="str">
        <f>IF('Dépenses Autres frais'!D258="","",'Dépenses Autres frais'!D258)</f>
        <v/>
      </c>
      <c r="E258" s="331" t="str">
        <f>IF('Dépenses Autres frais'!E258="","",'Dépenses Autres frais'!E258)</f>
        <v/>
      </c>
      <c r="F258" s="332" t="str">
        <f>IF('Dépenses Autres frais'!F258="","",'Dépenses Autres frais'!F258)</f>
        <v/>
      </c>
      <c r="G258" s="332" t="str">
        <f>IF('Dépenses Autres frais'!G258="","",'Dépenses Autres frais'!G258)</f>
        <v/>
      </c>
      <c r="H258" s="333" t="str">
        <f>IF('Dépenses Autres frais'!H258="","",'Dépenses Autres frais'!H258)</f>
        <v/>
      </c>
      <c r="I258" s="295"/>
      <c r="J258" s="296" t="str">
        <f t="shared" si="9"/>
        <v/>
      </c>
      <c r="K258" s="296" t="str">
        <f t="shared" si="10"/>
        <v/>
      </c>
      <c r="L258" s="28"/>
      <c r="M258" s="139"/>
      <c r="N258" s="158"/>
      <c r="O258" s="338" t="str">
        <f>IF(AND(OR(I258="KO",L258&lt;&gt;""),OR(I258="",J258="",K258="")),Listes!$A$74,IF(AND(L258="",I258&lt;&gt;""),Listes!$A$75,IF(AND(H258&lt;L258,N258=""),Listes!$A$76,IF(AND(K258&lt;J258,N258=""),Listes!$A$77,IF(AND(L258&lt;&gt;"",L258&lt;H258,M258=""),Listes!$A$78,IF(AND(P258="",OR(I258&lt;&gt;"",J258&lt;&gt;"",K258&lt;&gt;"")),Listes!$A$79,""))))))</f>
        <v/>
      </c>
      <c r="P258" s="44"/>
      <c r="Q258" s="9">
        <f t="shared" si="11"/>
        <v>0</v>
      </c>
    </row>
    <row r="259" spans="1:17" ht="20.100000000000001" customHeight="1" x14ac:dyDescent="0.25">
      <c r="A259" s="133">
        <v>253</v>
      </c>
      <c r="B259" s="331" t="str">
        <f>IF('Dépenses Autres frais'!B259="","",'Dépenses Autres frais'!B259)</f>
        <v/>
      </c>
      <c r="C259" s="331" t="str">
        <f>IF('Dépenses Autres frais'!C259="","",'Dépenses Autres frais'!C259)</f>
        <v/>
      </c>
      <c r="D259" s="331" t="str">
        <f>IF('Dépenses Autres frais'!D259="","",'Dépenses Autres frais'!D259)</f>
        <v/>
      </c>
      <c r="E259" s="331" t="str">
        <f>IF('Dépenses Autres frais'!E259="","",'Dépenses Autres frais'!E259)</f>
        <v/>
      </c>
      <c r="F259" s="332" t="str">
        <f>IF('Dépenses Autres frais'!F259="","",'Dépenses Autres frais'!F259)</f>
        <v/>
      </c>
      <c r="G259" s="332" t="str">
        <f>IF('Dépenses Autres frais'!G259="","",'Dépenses Autres frais'!G259)</f>
        <v/>
      </c>
      <c r="H259" s="333" t="str">
        <f>IF('Dépenses Autres frais'!H259="","",'Dépenses Autres frais'!H259)</f>
        <v/>
      </c>
      <c r="I259" s="295"/>
      <c r="J259" s="296" t="str">
        <f t="shared" si="9"/>
        <v/>
      </c>
      <c r="K259" s="296" t="str">
        <f t="shared" si="10"/>
        <v/>
      </c>
      <c r="L259" s="28"/>
      <c r="M259" s="139"/>
      <c r="N259" s="158"/>
      <c r="O259" s="338" t="str">
        <f>IF(AND(OR(I259="KO",L259&lt;&gt;""),OR(I259="",J259="",K259="")),Listes!$A$74,IF(AND(L259="",I259&lt;&gt;""),Listes!$A$75,IF(AND(H259&lt;L259,N259=""),Listes!$A$76,IF(AND(K259&lt;J259,N259=""),Listes!$A$77,IF(AND(L259&lt;&gt;"",L259&lt;H259,M259=""),Listes!$A$78,IF(AND(P259="",OR(I259&lt;&gt;"",J259&lt;&gt;"",K259&lt;&gt;"")),Listes!$A$79,""))))))</f>
        <v/>
      </c>
      <c r="P259" s="44"/>
      <c r="Q259" s="9">
        <f t="shared" si="11"/>
        <v>0</v>
      </c>
    </row>
    <row r="260" spans="1:17" ht="20.100000000000001" customHeight="1" x14ac:dyDescent="0.25">
      <c r="A260" s="133">
        <v>254</v>
      </c>
      <c r="B260" s="331" t="str">
        <f>IF('Dépenses Autres frais'!B260="","",'Dépenses Autres frais'!B260)</f>
        <v/>
      </c>
      <c r="C260" s="331" t="str">
        <f>IF('Dépenses Autres frais'!C260="","",'Dépenses Autres frais'!C260)</f>
        <v/>
      </c>
      <c r="D260" s="331" t="str">
        <f>IF('Dépenses Autres frais'!D260="","",'Dépenses Autres frais'!D260)</f>
        <v/>
      </c>
      <c r="E260" s="331" t="str">
        <f>IF('Dépenses Autres frais'!E260="","",'Dépenses Autres frais'!E260)</f>
        <v/>
      </c>
      <c r="F260" s="332" t="str">
        <f>IF('Dépenses Autres frais'!F260="","",'Dépenses Autres frais'!F260)</f>
        <v/>
      </c>
      <c r="G260" s="332" t="str">
        <f>IF('Dépenses Autres frais'!G260="","",'Dépenses Autres frais'!G260)</f>
        <v/>
      </c>
      <c r="H260" s="333" t="str">
        <f>IF('Dépenses Autres frais'!H260="","",'Dépenses Autres frais'!H260)</f>
        <v/>
      </c>
      <c r="I260" s="295"/>
      <c r="J260" s="296" t="str">
        <f t="shared" si="9"/>
        <v/>
      </c>
      <c r="K260" s="296" t="str">
        <f t="shared" si="10"/>
        <v/>
      </c>
      <c r="L260" s="28"/>
      <c r="M260" s="139"/>
      <c r="N260" s="158"/>
      <c r="O260" s="338" t="str">
        <f>IF(AND(OR(I260="KO",L260&lt;&gt;""),OR(I260="",J260="",K260="")),Listes!$A$74,IF(AND(L260="",I260&lt;&gt;""),Listes!$A$75,IF(AND(H260&lt;L260,N260=""),Listes!$A$76,IF(AND(K260&lt;J260,N260=""),Listes!$A$77,IF(AND(L260&lt;&gt;"",L260&lt;H260,M260=""),Listes!$A$78,IF(AND(P260="",OR(I260&lt;&gt;"",J260&lt;&gt;"",K260&lt;&gt;"")),Listes!$A$79,""))))))</f>
        <v/>
      </c>
      <c r="P260" s="44"/>
      <c r="Q260" s="9">
        <f t="shared" si="11"/>
        <v>0</v>
      </c>
    </row>
    <row r="261" spans="1:17" ht="20.100000000000001" customHeight="1" x14ac:dyDescent="0.25">
      <c r="A261" s="133">
        <v>255</v>
      </c>
      <c r="B261" s="331" t="str">
        <f>IF('Dépenses Autres frais'!B261="","",'Dépenses Autres frais'!B261)</f>
        <v/>
      </c>
      <c r="C261" s="331" t="str">
        <f>IF('Dépenses Autres frais'!C261="","",'Dépenses Autres frais'!C261)</f>
        <v/>
      </c>
      <c r="D261" s="331" t="str">
        <f>IF('Dépenses Autres frais'!D261="","",'Dépenses Autres frais'!D261)</f>
        <v/>
      </c>
      <c r="E261" s="331" t="str">
        <f>IF('Dépenses Autres frais'!E261="","",'Dépenses Autres frais'!E261)</f>
        <v/>
      </c>
      <c r="F261" s="332" t="str">
        <f>IF('Dépenses Autres frais'!F261="","",'Dépenses Autres frais'!F261)</f>
        <v/>
      </c>
      <c r="G261" s="332" t="str">
        <f>IF('Dépenses Autres frais'!G261="","",'Dépenses Autres frais'!G261)</f>
        <v/>
      </c>
      <c r="H261" s="333" t="str">
        <f>IF('Dépenses Autres frais'!H261="","",'Dépenses Autres frais'!H261)</f>
        <v/>
      </c>
      <c r="I261" s="295"/>
      <c r="J261" s="296" t="str">
        <f t="shared" si="9"/>
        <v/>
      </c>
      <c r="K261" s="296" t="str">
        <f t="shared" si="10"/>
        <v/>
      </c>
      <c r="L261" s="28"/>
      <c r="M261" s="139"/>
      <c r="N261" s="158"/>
      <c r="O261" s="338" t="str">
        <f>IF(AND(OR(I261="KO",L261&lt;&gt;""),OR(I261="",J261="",K261="")),Listes!$A$74,IF(AND(L261="",I261&lt;&gt;""),Listes!$A$75,IF(AND(H261&lt;L261,N261=""),Listes!$A$76,IF(AND(K261&lt;J261,N261=""),Listes!$A$77,IF(AND(L261&lt;&gt;"",L261&lt;H261,M261=""),Listes!$A$78,IF(AND(P261="",OR(I261&lt;&gt;"",J261&lt;&gt;"",K261&lt;&gt;"")),Listes!$A$79,""))))))</f>
        <v/>
      </c>
      <c r="P261" s="44"/>
      <c r="Q261" s="9">
        <f t="shared" si="11"/>
        <v>0</v>
      </c>
    </row>
    <row r="262" spans="1:17" ht="20.100000000000001" customHeight="1" x14ac:dyDescent="0.25">
      <c r="A262" s="133">
        <v>256</v>
      </c>
      <c r="B262" s="331" t="str">
        <f>IF('Dépenses Autres frais'!B262="","",'Dépenses Autres frais'!B262)</f>
        <v/>
      </c>
      <c r="C262" s="331" t="str">
        <f>IF('Dépenses Autres frais'!C262="","",'Dépenses Autres frais'!C262)</f>
        <v/>
      </c>
      <c r="D262" s="331" t="str">
        <f>IF('Dépenses Autres frais'!D262="","",'Dépenses Autres frais'!D262)</f>
        <v/>
      </c>
      <c r="E262" s="331" t="str">
        <f>IF('Dépenses Autres frais'!E262="","",'Dépenses Autres frais'!E262)</f>
        <v/>
      </c>
      <c r="F262" s="332" t="str">
        <f>IF('Dépenses Autres frais'!F262="","",'Dépenses Autres frais'!F262)</f>
        <v/>
      </c>
      <c r="G262" s="332" t="str">
        <f>IF('Dépenses Autres frais'!G262="","",'Dépenses Autres frais'!G262)</f>
        <v/>
      </c>
      <c r="H262" s="333" t="str">
        <f>IF('Dépenses Autres frais'!H262="","",'Dépenses Autres frais'!H262)</f>
        <v/>
      </c>
      <c r="I262" s="295"/>
      <c r="J262" s="296" t="str">
        <f t="shared" si="9"/>
        <v/>
      </c>
      <c r="K262" s="296" t="str">
        <f t="shared" si="10"/>
        <v/>
      </c>
      <c r="L262" s="28"/>
      <c r="M262" s="139"/>
      <c r="N262" s="158"/>
      <c r="O262" s="338" t="str">
        <f>IF(AND(OR(I262="KO",L262&lt;&gt;""),OR(I262="",J262="",K262="")),Listes!$A$74,IF(AND(L262="",I262&lt;&gt;""),Listes!$A$75,IF(AND(H262&lt;L262,N262=""),Listes!$A$76,IF(AND(K262&lt;J262,N262=""),Listes!$A$77,IF(AND(L262&lt;&gt;"",L262&lt;H262,M262=""),Listes!$A$78,IF(AND(P262="",OR(I262&lt;&gt;"",J262&lt;&gt;"",K262&lt;&gt;"")),Listes!$A$79,""))))))</f>
        <v/>
      </c>
      <c r="P262" s="44"/>
      <c r="Q262" s="9">
        <f t="shared" si="11"/>
        <v>0</v>
      </c>
    </row>
    <row r="263" spans="1:17" ht="20.100000000000001" customHeight="1" x14ac:dyDescent="0.25">
      <c r="A263" s="133">
        <v>257</v>
      </c>
      <c r="B263" s="331" t="str">
        <f>IF('Dépenses Autres frais'!B263="","",'Dépenses Autres frais'!B263)</f>
        <v/>
      </c>
      <c r="C263" s="331" t="str">
        <f>IF('Dépenses Autres frais'!C263="","",'Dépenses Autres frais'!C263)</f>
        <v/>
      </c>
      <c r="D263" s="331" t="str">
        <f>IF('Dépenses Autres frais'!D263="","",'Dépenses Autres frais'!D263)</f>
        <v/>
      </c>
      <c r="E263" s="331" t="str">
        <f>IF('Dépenses Autres frais'!E263="","",'Dépenses Autres frais'!E263)</f>
        <v/>
      </c>
      <c r="F263" s="332" t="str">
        <f>IF('Dépenses Autres frais'!F263="","",'Dépenses Autres frais'!F263)</f>
        <v/>
      </c>
      <c r="G263" s="332" t="str">
        <f>IF('Dépenses Autres frais'!G263="","",'Dépenses Autres frais'!G263)</f>
        <v/>
      </c>
      <c r="H263" s="333" t="str">
        <f>IF('Dépenses Autres frais'!H263="","",'Dépenses Autres frais'!H263)</f>
        <v/>
      </c>
      <c r="I263" s="295"/>
      <c r="J263" s="296" t="str">
        <f t="shared" si="9"/>
        <v/>
      </c>
      <c r="K263" s="296" t="str">
        <f t="shared" si="10"/>
        <v/>
      </c>
      <c r="L263" s="28"/>
      <c r="M263" s="139"/>
      <c r="N263" s="158"/>
      <c r="O263" s="338" t="str">
        <f>IF(AND(OR(I263="KO",L263&lt;&gt;""),OR(I263="",J263="",K263="")),Listes!$A$74,IF(AND(L263="",I263&lt;&gt;""),Listes!$A$75,IF(AND(H263&lt;L263,N263=""),Listes!$A$76,IF(AND(K263&lt;J263,N263=""),Listes!$A$77,IF(AND(L263&lt;&gt;"",L263&lt;H263,M263=""),Listes!$A$78,IF(AND(P263="",OR(I263&lt;&gt;"",J263&lt;&gt;"",K263&lt;&gt;"")),Listes!$A$79,""))))))</f>
        <v/>
      </c>
      <c r="P263" s="44"/>
      <c r="Q263" s="9">
        <f t="shared" si="11"/>
        <v>0</v>
      </c>
    </row>
    <row r="264" spans="1:17" ht="20.100000000000001" customHeight="1" x14ac:dyDescent="0.25">
      <c r="A264" s="133">
        <v>258</v>
      </c>
      <c r="B264" s="331" t="str">
        <f>IF('Dépenses Autres frais'!B264="","",'Dépenses Autres frais'!B264)</f>
        <v/>
      </c>
      <c r="C264" s="331" t="str">
        <f>IF('Dépenses Autres frais'!C264="","",'Dépenses Autres frais'!C264)</f>
        <v/>
      </c>
      <c r="D264" s="331" t="str">
        <f>IF('Dépenses Autres frais'!D264="","",'Dépenses Autres frais'!D264)</f>
        <v/>
      </c>
      <c r="E264" s="331" t="str">
        <f>IF('Dépenses Autres frais'!E264="","",'Dépenses Autres frais'!E264)</f>
        <v/>
      </c>
      <c r="F264" s="332" t="str">
        <f>IF('Dépenses Autres frais'!F264="","",'Dépenses Autres frais'!F264)</f>
        <v/>
      </c>
      <c r="G264" s="332" t="str">
        <f>IF('Dépenses Autres frais'!G264="","",'Dépenses Autres frais'!G264)</f>
        <v/>
      </c>
      <c r="H264" s="333" t="str">
        <f>IF('Dépenses Autres frais'!H264="","",'Dépenses Autres frais'!H264)</f>
        <v/>
      </c>
      <c r="I264" s="295"/>
      <c r="J264" s="296" t="str">
        <f t="shared" ref="J264:J327" si="12">IF(I264="KO","",IF(I264="","",F264))</f>
        <v/>
      </c>
      <c r="K264" s="296" t="str">
        <f t="shared" ref="K264:K327" si="13">IF(I264="KO","",IF(I264="","",G264))</f>
        <v/>
      </c>
      <c r="L264" s="28"/>
      <c r="M264" s="139"/>
      <c r="N264" s="158"/>
      <c r="O264" s="338" t="str">
        <f>IF(AND(OR(I264="KO",L264&lt;&gt;""),OR(I264="",J264="",K264="")),Listes!$A$74,IF(AND(L264="",I264&lt;&gt;""),Listes!$A$75,IF(AND(H264&lt;L264,N264=""),Listes!$A$76,IF(AND(K264&lt;J264,N264=""),Listes!$A$77,IF(AND(L264&lt;&gt;"",L264&lt;H264,M264=""),Listes!$A$78,IF(AND(P264="",OR(I264&lt;&gt;"",J264&lt;&gt;"",K264&lt;&gt;"")),Listes!$A$79,""))))))</f>
        <v/>
      </c>
      <c r="P264" s="44"/>
      <c r="Q264" s="9">
        <f t="shared" si="11"/>
        <v>0</v>
      </c>
    </row>
    <row r="265" spans="1:17" ht="20.100000000000001" customHeight="1" x14ac:dyDescent="0.25">
      <c r="A265" s="133">
        <v>259</v>
      </c>
      <c r="B265" s="331" t="str">
        <f>IF('Dépenses Autres frais'!B265="","",'Dépenses Autres frais'!B265)</f>
        <v/>
      </c>
      <c r="C265" s="331" t="str">
        <f>IF('Dépenses Autres frais'!C265="","",'Dépenses Autres frais'!C265)</f>
        <v/>
      </c>
      <c r="D265" s="331" t="str">
        <f>IF('Dépenses Autres frais'!D265="","",'Dépenses Autres frais'!D265)</f>
        <v/>
      </c>
      <c r="E265" s="331" t="str">
        <f>IF('Dépenses Autres frais'!E265="","",'Dépenses Autres frais'!E265)</f>
        <v/>
      </c>
      <c r="F265" s="332" t="str">
        <f>IF('Dépenses Autres frais'!F265="","",'Dépenses Autres frais'!F265)</f>
        <v/>
      </c>
      <c r="G265" s="332" t="str">
        <f>IF('Dépenses Autres frais'!G265="","",'Dépenses Autres frais'!G265)</f>
        <v/>
      </c>
      <c r="H265" s="333" t="str">
        <f>IF('Dépenses Autres frais'!H265="","",'Dépenses Autres frais'!H265)</f>
        <v/>
      </c>
      <c r="I265" s="295"/>
      <c r="J265" s="296" t="str">
        <f t="shared" si="12"/>
        <v/>
      </c>
      <c r="K265" s="296" t="str">
        <f t="shared" si="13"/>
        <v/>
      </c>
      <c r="L265" s="28"/>
      <c r="M265" s="139"/>
      <c r="N265" s="158"/>
      <c r="O265" s="338" t="str">
        <f>IF(AND(OR(I265="KO",L265&lt;&gt;""),OR(I265="",J265="",K265="")),Listes!$A$74,IF(AND(L265="",I265&lt;&gt;""),Listes!$A$75,IF(AND(H265&lt;L265,N265=""),Listes!$A$76,IF(AND(K265&lt;J265,N265=""),Listes!$A$77,IF(AND(L265&lt;&gt;"",L265&lt;H265,M265=""),Listes!$A$78,IF(AND(P265="",OR(I265&lt;&gt;"",J265&lt;&gt;"",K265&lt;&gt;"")),Listes!$A$79,""))))))</f>
        <v/>
      </c>
      <c r="P265" s="44"/>
      <c r="Q265" s="9">
        <f t="shared" ref="Q265:Q328" si="14">IF(AND(B265&lt;&gt;"",P265&lt;&gt;"Oui"),1,0)</f>
        <v>0</v>
      </c>
    </row>
    <row r="266" spans="1:17" ht="20.100000000000001" customHeight="1" x14ac:dyDescent="0.25">
      <c r="A266" s="133">
        <v>260</v>
      </c>
      <c r="B266" s="331" t="str">
        <f>IF('Dépenses Autres frais'!B266="","",'Dépenses Autres frais'!B266)</f>
        <v/>
      </c>
      <c r="C266" s="331" t="str">
        <f>IF('Dépenses Autres frais'!C266="","",'Dépenses Autres frais'!C266)</f>
        <v/>
      </c>
      <c r="D266" s="331" t="str">
        <f>IF('Dépenses Autres frais'!D266="","",'Dépenses Autres frais'!D266)</f>
        <v/>
      </c>
      <c r="E266" s="331" t="str">
        <f>IF('Dépenses Autres frais'!E266="","",'Dépenses Autres frais'!E266)</f>
        <v/>
      </c>
      <c r="F266" s="332" t="str">
        <f>IF('Dépenses Autres frais'!F266="","",'Dépenses Autres frais'!F266)</f>
        <v/>
      </c>
      <c r="G266" s="332" t="str">
        <f>IF('Dépenses Autres frais'!G266="","",'Dépenses Autres frais'!G266)</f>
        <v/>
      </c>
      <c r="H266" s="333" t="str">
        <f>IF('Dépenses Autres frais'!H266="","",'Dépenses Autres frais'!H266)</f>
        <v/>
      </c>
      <c r="I266" s="295"/>
      <c r="J266" s="296" t="str">
        <f t="shared" si="12"/>
        <v/>
      </c>
      <c r="K266" s="296" t="str">
        <f t="shared" si="13"/>
        <v/>
      </c>
      <c r="L266" s="28"/>
      <c r="M266" s="139"/>
      <c r="N266" s="158"/>
      <c r="O266" s="338" t="str">
        <f>IF(AND(OR(I266="KO",L266&lt;&gt;""),OR(I266="",J266="",K266="")),Listes!$A$74,IF(AND(L266="",I266&lt;&gt;""),Listes!$A$75,IF(AND(H266&lt;L266,N266=""),Listes!$A$76,IF(AND(K266&lt;J266,N266=""),Listes!$A$77,IF(AND(L266&lt;&gt;"",L266&lt;H266,M266=""),Listes!$A$78,IF(AND(P266="",OR(I266&lt;&gt;"",J266&lt;&gt;"",K266&lt;&gt;"")),Listes!$A$79,""))))))</f>
        <v/>
      </c>
      <c r="P266" s="44"/>
      <c r="Q266" s="9">
        <f t="shared" si="14"/>
        <v>0</v>
      </c>
    </row>
    <row r="267" spans="1:17" ht="20.100000000000001" customHeight="1" x14ac:dyDescent="0.25">
      <c r="A267" s="133">
        <v>261</v>
      </c>
      <c r="B267" s="331" t="str">
        <f>IF('Dépenses Autres frais'!B267="","",'Dépenses Autres frais'!B267)</f>
        <v/>
      </c>
      <c r="C267" s="331" t="str">
        <f>IF('Dépenses Autres frais'!C267="","",'Dépenses Autres frais'!C267)</f>
        <v/>
      </c>
      <c r="D267" s="331" t="str">
        <f>IF('Dépenses Autres frais'!D267="","",'Dépenses Autres frais'!D267)</f>
        <v/>
      </c>
      <c r="E267" s="331" t="str">
        <f>IF('Dépenses Autres frais'!E267="","",'Dépenses Autres frais'!E267)</f>
        <v/>
      </c>
      <c r="F267" s="332" t="str">
        <f>IF('Dépenses Autres frais'!F267="","",'Dépenses Autres frais'!F267)</f>
        <v/>
      </c>
      <c r="G267" s="332" t="str">
        <f>IF('Dépenses Autres frais'!G267="","",'Dépenses Autres frais'!G267)</f>
        <v/>
      </c>
      <c r="H267" s="333" t="str">
        <f>IF('Dépenses Autres frais'!H267="","",'Dépenses Autres frais'!H267)</f>
        <v/>
      </c>
      <c r="I267" s="295"/>
      <c r="J267" s="296" t="str">
        <f t="shared" si="12"/>
        <v/>
      </c>
      <c r="K267" s="296" t="str">
        <f t="shared" si="13"/>
        <v/>
      </c>
      <c r="L267" s="28"/>
      <c r="M267" s="139"/>
      <c r="N267" s="158"/>
      <c r="O267" s="338" t="str">
        <f>IF(AND(OR(I267="KO",L267&lt;&gt;""),OR(I267="",J267="",K267="")),Listes!$A$74,IF(AND(L267="",I267&lt;&gt;""),Listes!$A$75,IF(AND(H267&lt;L267,N267=""),Listes!$A$76,IF(AND(K267&lt;J267,N267=""),Listes!$A$77,IF(AND(L267&lt;&gt;"",L267&lt;H267,M267=""),Listes!$A$78,IF(AND(P267="",OR(I267&lt;&gt;"",J267&lt;&gt;"",K267&lt;&gt;"")),Listes!$A$79,""))))))</f>
        <v/>
      </c>
      <c r="P267" s="44"/>
      <c r="Q267" s="9">
        <f t="shared" si="14"/>
        <v>0</v>
      </c>
    </row>
    <row r="268" spans="1:17" ht="20.100000000000001" customHeight="1" x14ac:dyDescent="0.25">
      <c r="A268" s="133">
        <v>262</v>
      </c>
      <c r="B268" s="331" t="str">
        <f>IF('Dépenses Autres frais'!B268="","",'Dépenses Autres frais'!B268)</f>
        <v/>
      </c>
      <c r="C268" s="331" t="str">
        <f>IF('Dépenses Autres frais'!C268="","",'Dépenses Autres frais'!C268)</f>
        <v/>
      </c>
      <c r="D268" s="331" t="str">
        <f>IF('Dépenses Autres frais'!D268="","",'Dépenses Autres frais'!D268)</f>
        <v/>
      </c>
      <c r="E268" s="331" t="str">
        <f>IF('Dépenses Autres frais'!E268="","",'Dépenses Autres frais'!E268)</f>
        <v/>
      </c>
      <c r="F268" s="332" t="str">
        <f>IF('Dépenses Autres frais'!F268="","",'Dépenses Autres frais'!F268)</f>
        <v/>
      </c>
      <c r="G268" s="332" t="str">
        <f>IF('Dépenses Autres frais'!G268="","",'Dépenses Autres frais'!G268)</f>
        <v/>
      </c>
      <c r="H268" s="333" t="str">
        <f>IF('Dépenses Autres frais'!H268="","",'Dépenses Autres frais'!H268)</f>
        <v/>
      </c>
      <c r="I268" s="295"/>
      <c r="J268" s="296" t="str">
        <f t="shared" si="12"/>
        <v/>
      </c>
      <c r="K268" s="296" t="str">
        <f t="shared" si="13"/>
        <v/>
      </c>
      <c r="L268" s="28"/>
      <c r="M268" s="139"/>
      <c r="N268" s="158"/>
      <c r="O268" s="338" t="str">
        <f>IF(AND(OR(I268="KO",L268&lt;&gt;""),OR(I268="",J268="",K268="")),Listes!$A$74,IF(AND(L268="",I268&lt;&gt;""),Listes!$A$75,IF(AND(H268&lt;L268,N268=""),Listes!$A$76,IF(AND(K268&lt;J268,N268=""),Listes!$A$77,IF(AND(L268&lt;&gt;"",L268&lt;H268,M268=""),Listes!$A$78,IF(AND(P268="",OR(I268&lt;&gt;"",J268&lt;&gt;"",K268&lt;&gt;"")),Listes!$A$79,""))))))</f>
        <v/>
      </c>
      <c r="P268" s="44"/>
      <c r="Q268" s="9">
        <f t="shared" si="14"/>
        <v>0</v>
      </c>
    </row>
    <row r="269" spans="1:17" ht="20.100000000000001" customHeight="1" x14ac:dyDescent="0.25">
      <c r="A269" s="133">
        <v>263</v>
      </c>
      <c r="B269" s="331" t="str">
        <f>IF('Dépenses Autres frais'!B269="","",'Dépenses Autres frais'!B269)</f>
        <v/>
      </c>
      <c r="C269" s="331" t="str">
        <f>IF('Dépenses Autres frais'!C269="","",'Dépenses Autres frais'!C269)</f>
        <v/>
      </c>
      <c r="D269" s="331" t="str">
        <f>IF('Dépenses Autres frais'!D269="","",'Dépenses Autres frais'!D269)</f>
        <v/>
      </c>
      <c r="E269" s="331" t="str">
        <f>IF('Dépenses Autres frais'!E269="","",'Dépenses Autres frais'!E269)</f>
        <v/>
      </c>
      <c r="F269" s="332" t="str">
        <f>IF('Dépenses Autres frais'!F269="","",'Dépenses Autres frais'!F269)</f>
        <v/>
      </c>
      <c r="G269" s="332" t="str">
        <f>IF('Dépenses Autres frais'!G269="","",'Dépenses Autres frais'!G269)</f>
        <v/>
      </c>
      <c r="H269" s="333" t="str">
        <f>IF('Dépenses Autres frais'!H269="","",'Dépenses Autres frais'!H269)</f>
        <v/>
      </c>
      <c r="I269" s="295"/>
      <c r="J269" s="296" t="str">
        <f t="shared" si="12"/>
        <v/>
      </c>
      <c r="K269" s="296" t="str">
        <f t="shared" si="13"/>
        <v/>
      </c>
      <c r="L269" s="28"/>
      <c r="M269" s="139"/>
      <c r="N269" s="158"/>
      <c r="O269" s="338" t="str">
        <f>IF(AND(OR(I269="KO",L269&lt;&gt;""),OR(I269="",J269="",K269="")),Listes!$A$74,IF(AND(L269="",I269&lt;&gt;""),Listes!$A$75,IF(AND(H269&lt;L269,N269=""),Listes!$A$76,IF(AND(K269&lt;J269,N269=""),Listes!$A$77,IF(AND(L269&lt;&gt;"",L269&lt;H269,M269=""),Listes!$A$78,IF(AND(P269="",OR(I269&lt;&gt;"",J269&lt;&gt;"",K269&lt;&gt;"")),Listes!$A$79,""))))))</f>
        <v/>
      </c>
      <c r="P269" s="44"/>
      <c r="Q269" s="9">
        <f t="shared" si="14"/>
        <v>0</v>
      </c>
    </row>
    <row r="270" spans="1:17" ht="20.100000000000001" customHeight="1" x14ac:dyDescent="0.25">
      <c r="A270" s="133">
        <v>264</v>
      </c>
      <c r="B270" s="331" t="str">
        <f>IF('Dépenses Autres frais'!B270="","",'Dépenses Autres frais'!B270)</f>
        <v/>
      </c>
      <c r="C270" s="331" t="str">
        <f>IF('Dépenses Autres frais'!C270="","",'Dépenses Autres frais'!C270)</f>
        <v/>
      </c>
      <c r="D270" s="331" t="str">
        <f>IF('Dépenses Autres frais'!D270="","",'Dépenses Autres frais'!D270)</f>
        <v/>
      </c>
      <c r="E270" s="331" t="str">
        <f>IF('Dépenses Autres frais'!E270="","",'Dépenses Autres frais'!E270)</f>
        <v/>
      </c>
      <c r="F270" s="332" t="str">
        <f>IF('Dépenses Autres frais'!F270="","",'Dépenses Autres frais'!F270)</f>
        <v/>
      </c>
      <c r="G270" s="332" t="str">
        <f>IF('Dépenses Autres frais'!G270="","",'Dépenses Autres frais'!G270)</f>
        <v/>
      </c>
      <c r="H270" s="333" t="str">
        <f>IF('Dépenses Autres frais'!H270="","",'Dépenses Autres frais'!H270)</f>
        <v/>
      </c>
      <c r="I270" s="295"/>
      <c r="J270" s="296" t="str">
        <f t="shared" si="12"/>
        <v/>
      </c>
      <c r="K270" s="296" t="str">
        <f t="shared" si="13"/>
        <v/>
      </c>
      <c r="L270" s="28"/>
      <c r="M270" s="139"/>
      <c r="N270" s="158"/>
      <c r="O270" s="338" t="str">
        <f>IF(AND(OR(I270="KO",L270&lt;&gt;""),OR(I270="",J270="",K270="")),Listes!$A$74,IF(AND(L270="",I270&lt;&gt;""),Listes!$A$75,IF(AND(H270&lt;L270,N270=""),Listes!$A$76,IF(AND(K270&lt;J270,N270=""),Listes!$A$77,IF(AND(L270&lt;&gt;"",L270&lt;H270,M270=""),Listes!$A$78,IF(AND(P270="",OR(I270&lt;&gt;"",J270&lt;&gt;"",K270&lt;&gt;"")),Listes!$A$79,""))))))</f>
        <v/>
      </c>
      <c r="P270" s="44"/>
      <c r="Q270" s="9">
        <f t="shared" si="14"/>
        <v>0</v>
      </c>
    </row>
    <row r="271" spans="1:17" ht="20.100000000000001" customHeight="1" x14ac:dyDescent="0.25">
      <c r="A271" s="133">
        <v>265</v>
      </c>
      <c r="B271" s="331" t="str">
        <f>IF('Dépenses Autres frais'!B271="","",'Dépenses Autres frais'!B271)</f>
        <v/>
      </c>
      <c r="C271" s="331" t="str">
        <f>IF('Dépenses Autres frais'!C271="","",'Dépenses Autres frais'!C271)</f>
        <v/>
      </c>
      <c r="D271" s="331" t="str">
        <f>IF('Dépenses Autres frais'!D271="","",'Dépenses Autres frais'!D271)</f>
        <v/>
      </c>
      <c r="E271" s="331" t="str">
        <f>IF('Dépenses Autres frais'!E271="","",'Dépenses Autres frais'!E271)</f>
        <v/>
      </c>
      <c r="F271" s="332" t="str">
        <f>IF('Dépenses Autres frais'!F271="","",'Dépenses Autres frais'!F271)</f>
        <v/>
      </c>
      <c r="G271" s="332" t="str">
        <f>IF('Dépenses Autres frais'!G271="","",'Dépenses Autres frais'!G271)</f>
        <v/>
      </c>
      <c r="H271" s="333" t="str">
        <f>IF('Dépenses Autres frais'!H271="","",'Dépenses Autres frais'!H271)</f>
        <v/>
      </c>
      <c r="I271" s="295"/>
      <c r="J271" s="296" t="str">
        <f t="shared" si="12"/>
        <v/>
      </c>
      <c r="K271" s="296" t="str">
        <f t="shared" si="13"/>
        <v/>
      </c>
      <c r="L271" s="28"/>
      <c r="M271" s="139"/>
      <c r="N271" s="158"/>
      <c r="O271" s="338" t="str">
        <f>IF(AND(OR(I271="KO",L271&lt;&gt;""),OR(I271="",J271="",K271="")),Listes!$A$74,IF(AND(L271="",I271&lt;&gt;""),Listes!$A$75,IF(AND(H271&lt;L271,N271=""),Listes!$A$76,IF(AND(K271&lt;J271,N271=""),Listes!$A$77,IF(AND(L271&lt;&gt;"",L271&lt;H271,M271=""),Listes!$A$78,IF(AND(P271="",OR(I271&lt;&gt;"",J271&lt;&gt;"",K271&lt;&gt;"")),Listes!$A$79,""))))))</f>
        <v/>
      </c>
      <c r="P271" s="44"/>
      <c r="Q271" s="9">
        <f t="shared" si="14"/>
        <v>0</v>
      </c>
    </row>
    <row r="272" spans="1:17" ht="20.100000000000001" customHeight="1" x14ac:dyDescent="0.25">
      <c r="A272" s="133">
        <v>266</v>
      </c>
      <c r="B272" s="331" t="str">
        <f>IF('Dépenses Autres frais'!B272="","",'Dépenses Autres frais'!B272)</f>
        <v/>
      </c>
      <c r="C272" s="331" t="str">
        <f>IF('Dépenses Autres frais'!C272="","",'Dépenses Autres frais'!C272)</f>
        <v/>
      </c>
      <c r="D272" s="331" t="str">
        <f>IF('Dépenses Autres frais'!D272="","",'Dépenses Autres frais'!D272)</f>
        <v/>
      </c>
      <c r="E272" s="331" t="str">
        <f>IF('Dépenses Autres frais'!E272="","",'Dépenses Autres frais'!E272)</f>
        <v/>
      </c>
      <c r="F272" s="332" t="str">
        <f>IF('Dépenses Autres frais'!F272="","",'Dépenses Autres frais'!F272)</f>
        <v/>
      </c>
      <c r="G272" s="332" t="str">
        <f>IF('Dépenses Autres frais'!G272="","",'Dépenses Autres frais'!G272)</f>
        <v/>
      </c>
      <c r="H272" s="333" t="str">
        <f>IF('Dépenses Autres frais'!H272="","",'Dépenses Autres frais'!H272)</f>
        <v/>
      </c>
      <c r="I272" s="295"/>
      <c r="J272" s="296" t="str">
        <f t="shared" si="12"/>
        <v/>
      </c>
      <c r="K272" s="296" t="str">
        <f t="shared" si="13"/>
        <v/>
      </c>
      <c r="L272" s="28"/>
      <c r="M272" s="139"/>
      <c r="N272" s="158"/>
      <c r="O272" s="338" t="str">
        <f>IF(AND(OR(I272="KO",L272&lt;&gt;""),OR(I272="",J272="",K272="")),Listes!$A$74,IF(AND(L272="",I272&lt;&gt;""),Listes!$A$75,IF(AND(H272&lt;L272,N272=""),Listes!$A$76,IF(AND(K272&lt;J272,N272=""),Listes!$A$77,IF(AND(L272&lt;&gt;"",L272&lt;H272,M272=""),Listes!$A$78,IF(AND(P272="",OR(I272&lt;&gt;"",J272&lt;&gt;"",K272&lt;&gt;"")),Listes!$A$79,""))))))</f>
        <v/>
      </c>
      <c r="P272" s="44"/>
      <c r="Q272" s="9">
        <f t="shared" si="14"/>
        <v>0</v>
      </c>
    </row>
    <row r="273" spans="1:17" ht="20.100000000000001" customHeight="1" x14ac:dyDescent="0.25">
      <c r="A273" s="133">
        <v>267</v>
      </c>
      <c r="B273" s="331" t="str">
        <f>IF('Dépenses Autres frais'!B273="","",'Dépenses Autres frais'!B273)</f>
        <v/>
      </c>
      <c r="C273" s="331" t="str">
        <f>IF('Dépenses Autres frais'!C273="","",'Dépenses Autres frais'!C273)</f>
        <v/>
      </c>
      <c r="D273" s="331" t="str">
        <f>IF('Dépenses Autres frais'!D273="","",'Dépenses Autres frais'!D273)</f>
        <v/>
      </c>
      <c r="E273" s="331" t="str">
        <f>IF('Dépenses Autres frais'!E273="","",'Dépenses Autres frais'!E273)</f>
        <v/>
      </c>
      <c r="F273" s="332" t="str">
        <f>IF('Dépenses Autres frais'!F273="","",'Dépenses Autres frais'!F273)</f>
        <v/>
      </c>
      <c r="G273" s="332" t="str">
        <f>IF('Dépenses Autres frais'!G273="","",'Dépenses Autres frais'!G273)</f>
        <v/>
      </c>
      <c r="H273" s="333" t="str">
        <f>IF('Dépenses Autres frais'!H273="","",'Dépenses Autres frais'!H273)</f>
        <v/>
      </c>
      <c r="I273" s="295"/>
      <c r="J273" s="296" t="str">
        <f t="shared" si="12"/>
        <v/>
      </c>
      <c r="K273" s="296" t="str">
        <f t="shared" si="13"/>
        <v/>
      </c>
      <c r="L273" s="28"/>
      <c r="M273" s="139"/>
      <c r="N273" s="158"/>
      <c r="O273" s="338" t="str">
        <f>IF(AND(OR(I273="KO",L273&lt;&gt;""),OR(I273="",J273="",K273="")),Listes!$A$74,IF(AND(L273="",I273&lt;&gt;""),Listes!$A$75,IF(AND(H273&lt;L273,N273=""),Listes!$A$76,IF(AND(K273&lt;J273,N273=""),Listes!$A$77,IF(AND(L273&lt;&gt;"",L273&lt;H273,M273=""),Listes!$A$78,IF(AND(P273="",OR(I273&lt;&gt;"",J273&lt;&gt;"",K273&lt;&gt;"")),Listes!$A$79,""))))))</f>
        <v/>
      </c>
      <c r="P273" s="44"/>
      <c r="Q273" s="9">
        <f t="shared" si="14"/>
        <v>0</v>
      </c>
    </row>
    <row r="274" spans="1:17" ht="20.100000000000001" customHeight="1" x14ac:dyDescent="0.25">
      <c r="A274" s="133">
        <v>268</v>
      </c>
      <c r="B274" s="331" t="str">
        <f>IF('Dépenses Autres frais'!B274="","",'Dépenses Autres frais'!B274)</f>
        <v/>
      </c>
      <c r="C274" s="331" t="str">
        <f>IF('Dépenses Autres frais'!C274="","",'Dépenses Autres frais'!C274)</f>
        <v/>
      </c>
      <c r="D274" s="331" t="str">
        <f>IF('Dépenses Autres frais'!D274="","",'Dépenses Autres frais'!D274)</f>
        <v/>
      </c>
      <c r="E274" s="331" t="str">
        <f>IF('Dépenses Autres frais'!E274="","",'Dépenses Autres frais'!E274)</f>
        <v/>
      </c>
      <c r="F274" s="332" t="str">
        <f>IF('Dépenses Autres frais'!F274="","",'Dépenses Autres frais'!F274)</f>
        <v/>
      </c>
      <c r="G274" s="332" t="str">
        <f>IF('Dépenses Autres frais'!G274="","",'Dépenses Autres frais'!G274)</f>
        <v/>
      </c>
      <c r="H274" s="333" t="str">
        <f>IF('Dépenses Autres frais'!H274="","",'Dépenses Autres frais'!H274)</f>
        <v/>
      </c>
      <c r="I274" s="295"/>
      <c r="J274" s="296" t="str">
        <f t="shared" si="12"/>
        <v/>
      </c>
      <c r="K274" s="296" t="str">
        <f t="shared" si="13"/>
        <v/>
      </c>
      <c r="L274" s="28"/>
      <c r="M274" s="139"/>
      <c r="N274" s="158"/>
      <c r="O274" s="338" t="str">
        <f>IF(AND(OR(I274="KO",L274&lt;&gt;""),OR(I274="",J274="",K274="")),Listes!$A$74,IF(AND(L274="",I274&lt;&gt;""),Listes!$A$75,IF(AND(H274&lt;L274,N274=""),Listes!$A$76,IF(AND(K274&lt;J274,N274=""),Listes!$A$77,IF(AND(L274&lt;&gt;"",L274&lt;H274,M274=""),Listes!$A$78,IF(AND(P274="",OR(I274&lt;&gt;"",J274&lt;&gt;"",K274&lt;&gt;"")),Listes!$A$79,""))))))</f>
        <v/>
      </c>
      <c r="P274" s="44"/>
      <c r="Q274" s="9">
        <f t="shared" si="14"/>
        <v>0</v>
      </c>
    </row>
    <row r="275" spans="1:17" ht="20.100000000000001" customHeight="1" x14ac:dyDescent="0.25">
      <c r="A275" s="133">
        <v>269</v>
      </c>
      <c r="B275" s="331" t="str">
        <f>IF('Dépenses Autres frais'!B275="","",'Dépenses Autres frais'!B275)</f>
        <v/>
      </c>
      <c r="C275" s="331" t="str">
        <f>IF('Dépenses Autres frais'!C275="","",'Dépenses Autres frais'!C275)</f>
        <v/>
      </c>
      <c r="D275" s="331" t="str">
        <f>IF('Dépenses Autres frais'!D275="","",'Dépenses Autres frais'!D275)</f>
        <v/>
      </c>
      <c r="E275" s="331" t="str">
        <f>IF('Dépenses Autres frais'!E275="","",'Dépenses Autres frais'!E275)</f>
        <v/>
      </c>
      <c r="F275" s="332" t="str">
        <f>IF('Dépenses Autres frais'!F275="","",'Dépenses Autres frais'!F275)</f>
        <v/>
      </c>
      <c r="G275" s="332" t="str">
        <f>IF('Dépenses Autres frais'!G275="","",'Dépenses Autres frais'!G275)</f>
        <v/>
      </c>
      <c r="H275" s="333" t="str">
        <f>IF('Dépenses Autres frais'!H275="","",'Dépenses Autres frais'!H275)</f>
        <v/>
      </c>
      <c r="I275" s="295"/>
      <c r="J275" s="296" t="str">
        <f t="shared" si="12"/>
        <v/>
      </c>
      <c r="K275" s="296" t="str">
        <f t="shared" si="13"/>
        <v/>
      </c>
      <c r="L275" s="28"/>
      <c r="M275" s="139"/>
      <c r="N275" s="158"/>
      <c r="O275" s="338" t="str">
        <f>IF(AND(OR(I275="KO",L275&lt;&gt;""),OR(I275="",J275="",K275="")),Listes!$A$74,IF(AND(L275="",I275&lt;&gt;""),Listes!$A$75,IF(AND(H275&lt;L275,N275=""),Listes!$A$76,IF(AND(K275&lt;J275,N275=""),Listes!$A$77,IF(AND(L275&lt;&gt;"",L275&lt;H275,M275=""),Listes!$A$78,IF(AND(P275="",OR(I275&lt;&gt;"",J275&lt;&gt;"",K275&lt;&gt;"")),Listes!$A$79,""))))))</f>
        <v/>
      </c>
      <c r="P275" s="44"/>
      <c r="Q275" s="9">
        <f t="shared" si="14"/>
        <v>0</v>
      </c>
    </row>
    <row r="276" spans="1:17" ht="20.100000000000001" customHeight="1" x14ac:dyDescent="0.25">
      <c r="A276" s="133">
        <v>270</v>
      </c>
      <c r="B276" s="331" t="str">
        <f>IF('Dépenses Autres frais'!B276="","",'Dépenses Autres frais'!B276)</f>
        <v/>
      </c>
      <c r="C276" s="331" t="str">
        <f>IF('Dépenses Autres frais'!C276="","",'Dépenses Autres frais'!C276)</f>
        <v/>
      </c>
      <c r="D276" s="331" t="str">
        <f>IF('Dépenses Autres frais'!D276="","",'Dépenses Autres frais'!D276)</f>
        <v/>
      </c>
      <c r="E276" s="331" t="str">
        <f>IF('Dépenses Autres frais'!E276="","",'Dépenses Autres frais'!E276)</f>
        <v/>
      </c>
      <c r="F276" s="332" t="str">
        <f>IF('Dépenses Autres frais'!F276="","",'Dépenses Autres frais'!F276)</f>
        <v/>
      </c>
      <c r="G276" s="332" t="str">
        <f>IF('Dépenses Autres frais'!G276="","",'Dépenses Autres frais'!G276)</f>
        <v/>
      </c>
      <c r="H276" s="333" t="str">
        <f>IF('Dépenses Autres frais'!H276="","",'Dépenses Autres frais'!H276)</f>
        <v/>
      </c>
      <c r="I276" s="295"/>
      <c r="J276" s="296" t="str">
        <f t="shared" si="12"/>
        <v/>
      </c>
      <c r="K276" s="296" t="str">
        <f t="shared" si="13"/>
        <v/>
      </c>
      <c r="L276" s="28"/>
      <c r="M276" s="139"/>
      <c r="N276" s="158"/>
      <c r="O276" s="338" t="str">
        <f>IF(AND(OR(I276="KO",L276&lt;&gt;""),OR(I276="",J276="",K276="")),Listes!$A$74,IF(AND(L276="",I276&lt;&gt;""),Listes!$A$75,IF(AND(H276&lt;L276,N276=""),Listes!$A$76,IF(AND(K276&lt;J276,N276=""),Listes!$A$77,IF(AND(L276&lt;&gt;"",L276&lt;H276,M276=""),Listes!$A$78,IF(AND(P276="",OR(I276&lt;&gt;"",J276&lt;&gt;"",K276&lt;&gt;"")),Listes!$A$79,""))))))</f>
        <v/>
      </c>
      <c r="P276" s="44"/>
      <c r="Q276" s="9">
        <f t="shared" si="14"/>
        <v>0</v>
      </c>
    </row>
    <row r="277" spans="1:17" ht="20.100000000000001" customHeight="1" x14ac:dyDescent="0.25">
      <c r="A277" s="133">
        <v>271</v>
      </c>
      <c r="B277" s="331" t="str">
        <f>IF('Dépenses Autres frais'!B277="","",'Dépenses Autres frais'!B277)</f>
        <v/>
      </c>
      <c r="C277" s="331" t="str">
        <f>IF('Dépenses Autres frais'!C277="","",'Dépenses Autres frais'!C277)</f>
        <v/>
      </c>
      <c r="D277" s="331" t="str">
        <f>IF('Dépenses Autres frais'!D277="","",'Dépenses Autres frais'!D277)</f>
        <v/>
      </c>
      <c r="E277" s="331" t="str">
        <f>IF('Dépenses Autres frais'!E277="","",'Dépenses Autres frais'!E277)</f>
        <v/>
      </c>
      <c r="F277" s="332" t="str">
        <f>IF('Dépenses Autres frais'!F277="","",'Dépenses Autres frais'!F277)</f>
        <v/>
      </c>
      <c r="G277" s="332" t="str">
        <f>IF('Dépenses Autres frais'!G277="","",'Dépenses Autres frais'!G277)</f>
        <v/>
      </c>
      <c r="H277" s="333" t="str">
        <f>IF('Dépenses Autres frais'!H277="","",'Dépenses Autres frais'!H277)</f>
        <v/>
      </c>
      <c r="I277" s="295"/>
      <c r="J277" s="296" t="str">
        <f t="shared" si="12"/>
        <v/>
      </c>
      <c r="K277" s="296" t="str">
        <f t="shared" si="13"/>
        <v/>
      </c>
      <c r="L277" s="28"/>
      <c r="M277" s="139"/>
      <c r="N277" s="158"/>
      <c r="O277" s="338" t="str">
        <f>IF(AND(OR(I277="KO",L277&lt;&gt;""),OR(I277="",J277="",K277="")),Listes!$A$74,IF(AND(L277="",I277&lt;&gt;""),Listes!$A$75,IF(AND(H277&lt;L277,N277=""),Listes!$A$76,IF(AND(K277&lt;J277,N277=""),Listes!$A$77,IF(AND(L277&lt;&gt;"",L277&lt;H277,M277=""),Listes!$A$78,IF(AND(P277="",OR(I277&lt;&gt;"",J277&lt;&gt;"",K277&lt;&gt;"")),Listes!$A$79,""))))))</f>
        <v/>
      </c>
      <c r="P277" s="44"/>
      <c r="Q277" s="9">
        <f t="shared" si="14"/>
        <v>0</v>
      </c>
    </row>
    <row r="278" spans="1:17" ht="20.100000000000001" customHeight="1" x14ac:dyDescent="0.25">
      <c r="A278" s="133">
        <v>272</v>
      </c>
      <c r="B278" s="331" t="str">
        <f>IF('Dépenses Autres frais'!B278="","",'Dépenses Autres frais'!B278)</f>
        <v/>
      </c>
      <c r="C278" s="331" t="str">
        <f>IF('Dépenses Autres frais'!C278="","",'Dépenses Autres frais'!C278)</f>
        <v/>
      </c>
      <c r="D278" s="331" t="str">
        <f>IF('Dépenses Autres frais'!D278="","",'Dépenses Autres frais'!D278)</f>
        <v/>
      </c>
      <c r="E278" s="331" t="str">
        <f>IF('Dépenses Autres frais'!E278="","",'Dépenses Autres frais'!E278)</f>
        <v/>
      </c>
      <c r="F278" s="332" t="str">
        <f>IF('Dépenses Autres frais'!F278="","",'Dépenses Autres frais'!F278)</f>
        <v/>
      </c>
      <c r="G278" s="332" t="str">
        <f>IF('Dépenses Autres frais'!G278="","",'Dépenses Autres frais'!G278)</f>
        <v/>
      </c>
      <c r="H278" s="333" t="str">
        <f>IF('Dépenses Autres frais'!H278="","",'Dépenses Autres frais'!H278)</f>
        <v/>
      </c>
      <c r="I278" s="295"/>
      <c r="J278" s="296" t="str">
        <f t="shared" si="12"/>
        <v/>
      </c>
      <c r="K278" s="296" t="str">
        <f t="shared" si="13"/>
        <v/>
      </c>
      <c r="L278" s="28"/>
      <c r="M278" s="139"/>
      <c r="N278" s="158"/>
      <c r="O278" s="338" t="str">
        <f>IF(AND(OR(I278="KO",L278&lt;&gt;""),OR(I278="",J278="",K278="")),Listes!$A$74,IF(AND(L278="",I278&lt;&gt;""),Listes!$A$75,IF(AND(H278&lt;L278,N278=""),Listes!$A$76,IF(AND(K278&lt;J278,N278=""),Listes!$A$77,IF(AND(L278&lt;&gt;"",L278&lt;H278,M278=""),Listes!$A$78,IF(AND(P278="",OR(I278&lt;&gt;"",J278&lt;&gt;"",K278&lt;&gt;"")),Listes!$A$79,""))))))</f>
        <v/>
      </c>
      <c r="P278" s="44"/>
      <c r="Q278" s="9">
        <f t="shared" si="14"/>
        <v>0</v>
      </c>
    </row>
    <row r="279" spans="1:17" ht="20.100000000000001" customHeight="1" x14ac:dyDescent="0.25">
      <c r="A279" s="133">
        <v>273</v>
      </c>
      <c r="B279" s="331" t="str">
        <f>IF('Dépenses Autres frais'!B279="","",'Dépenses Autres frais'!B279)</f>
        <v/>
      </c>
      <c r="C279" s="331" t="str">
        <f>IF('Dépenses Autres frais'!C279="","",'Dépenses Autres frais'!C279)</f>
        <v/>
      </c>
      <c r="D279" s="331" t="str">
        <f>IF('Dépenses Autres frais'!D279="","",'Dépenses Autres frais'!D279)</f>
        <v/>
      </c>
      <c r="E279" s="331" t="str">
        <f>IF('Dépenses Autres frais'!E279="","",'Dépenses Autres frais'!E279)</f>
        <v/>
      </c>
      <c r="F279" s="332" t="str">
        <f>IF('Dépenses Autres frais'!F279="","",'Dépenses Autres frais'!F279)</f>
        <v/>
      </c>
      <c r="G279" s="332" t="str">
        <f>IF('Dépenses Autres frais'!G279="","",'Dépenses Autres frais'!G279)</f>
        <v/>
      </c>
      <c r="H279" s="333" t="str">
        <f>IF('Dépenses Autres frais'!H279="","",'Dépenses Autres frais'!H279)</f>
        <v/>
      </c>
      <c r="I279" s="295"/>
      <c r="J279" s="296" t="str">
        <f t="shared" si="12"/>
        <v/>
      </c>
      <c r="K279" s="296" t="str">
        <f t="shared" si="13"/>
        <v/>
      </c>
      <c r="L279" s="28"/>
      <c r="M279" s="139"/>
      <c r="N279" s="158"/>
      <c r="O279" s="338" t="str">
        <f>IF(AND(OR(I279="KO",L279&lt;&gt;""),OR(I279="",J279="",K279="")),Listes!$A$74,IF(AND(L279="",I279&lt;&gt;""),Listes!$A$75,IF(AND(H279&lt;L279,N279=""),Listes!$A$76,IF(AND(K279&lt;J279,N279=""),Listes!$A$77,IF(AND(L279&lt;&gt;"",L279&lt;H279,M279=""),Listes!$A$78,IF(AND(P279="",OR(I279&lt;&gt;"",J279&lt;&gt;"",K279&lt;&gt;"")),Listes!$A$79,""))))))</f>
        <v/>
      </c>
      <c r="P279" s="44"/>
      <c r="Q279" s="9">
        <f t="shared" si="14"/>
        <v>0</v>
      </c>
    </row>
    <row r="280" spans="1:17" ht="20.100000000000001" customHeight="1" x14ac:dyDescent="0.25">
      <c r="A280" s="133">
        <v>274</v>
      </c>
      <c r="B280" s="331" t="str">
        <f>IF('Dépenses Autres frais'!B280="","",'Dépenses Autres frais'!B280)</f>
        <v/>
      </c>
      <c r="C280" s="331" t="str">
        <f>IF('Dépenses Autres frais'!C280="","",'Dépenses Autres frais'!C280)</f>
        <v/>
      </c>
      <c r="D280" s="331" t="str">
        <f>IF('Dépenses Autres frais'!D280="","",'Dépenses Autres frais'!D280)</f>
        <v/>
      </c>
      <c r="E280" s="331" t="str">
        <f>IF('Dépenses Autres frais'!E280="","",'Dépenses Autres frais'!E280)</f>
        <v/>
      </c>
      <c r="F280" s="332" t="str">
        <f>IF('Dépenses Autres frais'!F280="","",'Dépenses Autres frais'!F280)</f>
        <v/>
      </c>
      <c r="G280" s="332" t="str">
        <f>IF('Dépenses Autres frais'!G280="","",'Dépenses Autres frais'!G280)</f>
        <v/>
      </c>
      <c r="H280" s="333" t="str">
        <f>IF('Dépenses Autres frais'!H280="","",'Dépenses Autres frais'!H280)</f>
        <v/>
      </c>
      <c r="I280" s="295"/>
      <c r="J280" s="296" t="str">
        <f t="shared" si="12"/>
        <v/>
      </c>
      <c r="K280" s="296" t="str">
        <f t="shared" si="13"/>
        <v/>
      </c>
      <c r="L280" s="28"/>
      <c r="M280" s="139"/>
      <c r="N280" s="158"/>
      <c r="O280" s="338" t="str">
        <f>IF(AND(OR(I280="KO",L280&lt;&gt;""),OR(I280="",J280="",K280="")),Listes!$A$74,IF(AND(L280="",I280&lt;&gt;""),Listes!$A$75,IF(AND(H280&lt;L280,N280=""),Listes!$A$76,IF(AND(K280&lt;J280,N280=""),Listes!$A$77,IF(AND(L280&lt;&gt;"",L280&lt;H280,M280=""),Listes!$A$78,IF(AND(P280="",OR(I280&lt;&gt;"",J280&lt;&gt;"",K280&lt;&gt;"")),Listes!$A$79,""))))))</f>
        <v/>
      </c>
      <c r="P280" s="44"/>
      <c r="Q280" s="9">
        <f t="shared" si="14"/>
        <v>0</v>
      </c>
    </row>
    <row r="281" spans="1:17" ht="20.100000000000001" customHeight="1" x14ac:dyDescent="0.25">
      <c r="A281" s="133">
        <v>275</v>
      </c>
      <c r="B281" s="331" t="str">
        <f>IF('Dépenses Autres frais'!B281="","",'Dépenses Autres frais'!B281)</f>
        <v/>
      </c>
      <c r="C281" s="331" t="str">
        <f>IF('Dépenses Autres frais'!C281="","",'Dépenses Autres frais'!C281)</f>
        <v/>
      </c>
      <c r="D281" s="331" t="str">
        <f>IF('Dépenses Autres frais'!D281="","",'Dépenses Autres frais'!D281)</f>
        <v/>
      </c>
      <c r="E281" s="331" t="str">
        <f>IF('Dépenses Autres frais'!E281="","",'Dépenses Autres frais'!E281)</f>
        <v/>
      </c>
      <c r="F281" s="332" t="str">
        <f>IF('Dépenses Autres frais'!F281="","",'Dépenses Autres frais'!F281)</f>
        <v/>
      </c>
      <c r="G281" s="332" t="str">
        <f>IF('Dépenses Autres frais'!G281="","",'Dépenses Autres frais'!G281)</f>
        <v/>
      </c>
      <c r="H281" s="333" t="str">
        <f>IF('Dépenses Autres frais'!H281="","",'Dépenses Autres frais'!H281)</f>
        <v/>
      </c>
      <c r="I281" s="295"/>
      <c r="J281" s="296" t="str">
        <f t="shared" si="12"/>
        <v/>
      </c>
      <c r="K281" s="296" t="str">
        <f t="shared" si="13"/>
        <v/>
      </c>
      <c r="L281" s="28"/>
      <c r="M281" s="139"/>
      <c r="N281" s="158"/>
      <c r="O281" s="338" t="str">
        <f>IF(AND(OR(I281="KO",L281&lt;&gt;""),OR(I281="",J281="",K281="")),Listes!$A$74,IF(AND(L281="",I281&lt;&gt;""),Listes!$A$75,IF(AND(H281&lt;L281,N281=""),Listes!$A$76,IF(AND(K281&lt;J281,N281=""),Listes!$A$77,IF(AND(L281&lt;&gt;"",L281&lt;H281,M281=""),Listes!$A$78,IF(AND(P281="",OR(I281&lt;&gt;"",J281&lt;&gt;"",K281&lt;&gt;"")),Listes!$A$79,""))))))</f>
        <v/>
      </c>
      <c r="P281" s="44"/>
      <c r="Q281" s="9">
        <f t="shared" si="14"/>
        <v>0</v>
      </c>
    </row>
    <row r="282" spans="1:17" ht="20.100000000000001" customHeight="1" x14ac:dyDescent="0.25">
      <c r="A282" s="133">
        <v>276</v>
      </c>
      <c r="B282" s="331" t="str">
        <f>IF('Dépenses Autres frais'!B282="","",'Dépenses Autres frais'!B282)</f>
        <v/>
      </c>
      <c r="C282" s="331" t="str">
        <f>IF('Dépenses Autres frais'!C282="","",'Dépenses Autres frais'!C282)</f>
        <v/>
      </c>
      <c r="D282" s="331" t="str">
        <f>IF('Dépenses Autres frais'!D282="","",'Dépenses Autres frais'!D282)</f>
        <v/>
      </c>
      <c r="E282" s="331" t="str">
        <f>IF('Dépenses Autres frais'!E282="","",'Dépenses Autres frais'!E282)</f>
        <v/>
      </c>
      <c r="F282" s="332" t="str">
        <f>IF('Dépenses Autres frais'!F282="","",'Dépenses Autres frais'!F282)</f>
        <v/>
      </c>
      <c r="G282" s="332" t="str">
        <f>IF('Dépenses Autres frais'!G282="","",'Dépenses Autres frais'!G282)</f>
        <v/>
      </c>
      <c r="H282" s="333" t="str">
        <f>IF('Dépenses Autres frais'!H282="","",'Dépenses Autres frais'!H282)</f>
        <v/>
      </c>
      <c r="I282" s="295"/>
      <c r="J282" s="296" t="str">
        <f t="shared" si="12"/>
        <v/>
      </c>
      <c r="K282" s="296" t="str">
        <f t="shared" si="13"/>
        <v/>
      </c>
      <c r="L282" s="28"/>
      <c r="M282" s="139"/>
      <c r="N282" s="158"/>
      <c r="O282" s="338" t="str">
        <f>IF(AND(OR(I282="KO",L282&lt;&gt;""),OR(I282="",J282="",K282="")),Listes!$A$74,IF(AND(L282="",I282&lt;&gt;""),Listes!$A$75,IF(AND(H282&lt;L282,N282=""),Listes!$A$76,IF(AND(K282&lt;J282,N282=""),Listes!$A$77,IF(AND(L282&lt;&gt;"",L282&lt;H282,M282=""),Listes!$A$78,IF(AND(P282="",OR(I282&lt;&gt;"",J282&lt;&gt;"",K282&lt;&gt;"")),Listes!$A$79,""))))))</f>
        <v/>
      </c>
      <c r="P282" s="44"/>
      <c r="Q282" s="9">
        <f t="shared" si="14"/>
        <v>0</v>
      </c>
    </row>
    <row r="283" spans="1:17" ht="20.100000000000001" customHeight="1" x14ac:dyDescent="0.25">
      <c r="A283" s="133">
        <v>277</v>
      </c>
      <c r="B283" s="331" t="str">
        <f>IF('Dépenses Autres frais'!B283="","",'Dépenses Autres frais'!B283)</f>
        <v/>
      </c>
      <c r="C283" s="331" t="str">
        <f>IF('Dépenses Autres frais'!C283="","",'Dépenses Autres frais'!C283)</f>
        <v/>
      </c>
      <c r="D283" s="331" t="str">
        <f>IF('Dépenses Autres frais'!D283="","",'Dépenses Autres frais'!D283)</f>
        <v/>
      </c>
      <c r="E283" s="331" t="str">
        <f>IF('Dépenses Autres frais'!E283="","",'Dépenses Autres frais'!E283)</f>
        <v/>
      </c>
      <c r="F283" s="332" t="str">
        <f>IF('Dépenses Autres frais'!F283="","",'Dépenses Autres frais'!F283)</f>
        <v/>
      </c>
      <c r="G283" s="332" t="str">
        <f>IF('Dépenses Autres frais'!G283="","",'Dépenses Autres frais'!G283)</f>
        <v/>
      </c>
      <c r="H283" s="333" t="str">
        <f>IF('Dépenses Autres frais'!H283="","",'Dépenses Autres frais'!H283)</f>
        <v/>
      </c>
      <c r="I283" s="295"/>
      <c r="J283" s="296" t="str">
        <f t="shared" si="12"/>
        <v/>
      </c>
      <c r="K283" s="296" t="str">
        <f t="shared" si="13"/>
        <v/>
      </c>
      <c r="L283" s="28"/>
      <c r="M283" s="139"/>
      <c r="N283" s="158"/>
      <c r="O283" s="338" t="str">
        <f>IF(AND(OR(I283="KO",L283&lt;&gt;""),OR(I283="",J283="",K283="")),Listes!$A$74,IF(AND(L283="",I283&lt;&gt;""),Listes!$A$75,IF(AND(H283&lt;L283,N283=""),Listes!$A$76,IF(AND(K283&lt;J283,N283=""),Listes!$A$77,IF(AND(L283&lt;&gt;"",L283&lt;H283,M283=""),Listes!$A$78,IF(AND(P283="",OR(I283&lt;&gt;"",J283&lt;&gt;"",K283&lt;&gt;"")),Listes!$A$79,""))))))</f>
        <v/>
      </c>
      <c r="P283" s="44"/>
      <c r="Q283" s="9">
        <f t="shared" si="14"/>
        <v>0</v>
      </c>
    </row>
    <row r="284" spans="1:17" ht="20.100000000000001" customHeight="1" x14ac:dyDescent="0.25">
      <c r="A284" s="133">
        <v>278</v>
      </c>
      <c r="B284" s="331" t="str">
        <f>IF('Dépenses Autres frais'!B284="","",'Dépenses Autres frais'!B284)</f>
        <v/>
      </c>
      <c r="C284" s="331" t="str">
        <f>IF('Dépenses Autres frais'!C284="","",'Dépenses Autres frais'!C284)</f>
        <v/>
      </c>
      <c r="D284" s="331" t="str">
        <f>IF('Dépenses Autres frais'!D284="","",'Dépenses Autres frais'!D284)</f>
        <v/>
      </c>
      <c r="E284" s="331" t="str">
        <f>IF('Dépenses Autres frais'!E284="","",'Dépenses Autres frais'!E284)</f>
        <v/>
      </c>
      <c r="F284" s="332" t="str">
        <f>IF('Dépenses Autres frais'!F284="","",'Dépenses Autres frais'!F284)</f>
        <v/>
      </c>
      <c r="G284" s="332" t="str">
        <f>IF('Dépenses Autres frais'!G284="","",'Dépenses Autres frais'!G284)</f>
        <v/>
      </c>
      <c r="H284" s="333" t="str">
        <f>IF('Dépenses Autres frais'!H284="","",'Dépenses Autres frais'!H284)</f>
        <v/>
      </c>
      <c r="I284" s="295"/>
      <c r="J284" s="296" t="str">
        <f t="shared" si="12"/>
        <v/>
      </c>
      <c r="K284" s="296" t="str">
        <f t="shared" si="13"/>
        <v/>
      </c>
      <c r="L284" s="28"/>
      <c r="M284" s="139"/>
      <c r="N284" s="158"/>
      <c r="O284" s="338" t="str">
        <f>IF(AND(OR(I284="KO",L284&lt;&gt;""),OR(I284="",J284="",K284="")),Listes!$A$74,IF(AND(L284="",I284&lt;&gt;""),Listes!$A$75,IF(AND(H284&lt;L284,N284=""),Listes!$A$76,IF(AND(K284&lt;J284,N284=""),Listes!$A$77,IF(AND(L284&lt;&gt;"",L284&lt;H284,M284=""),Listes!$A$78,IF(AND(P284="",OR(I284&lt;&gt;"",J284&lt;&gt;"",K284&lt;&gt;"")),Listes!$A$79,""))))))</f>
        <v/>
      </c>
      <c r="P284" s="44"/>
      <c r="Q284" s="9">
        <f t="shared" si="14"/>
        <v>0</v>
      </c>
    </row>
    <row r="285" spans="1:17" ht="20.100000000000001" customHeight="1" x14ac:dyDescent="0.25">
      <c r="A285" s="133">
        <v>279</v>
      </c>
      <c r="B285" s="331" t="str">
        <f>IF('Dépenses Autres frais'!B285="","",'Dépenses Autres frais'!B285)</f>
        <v/>
      </c>
      <c r="C285" s="331" t="str">
        <f>IF('Dépenses Autres frais'!C285="","",'Dépenses Autres frais'!C285)</f>
        <v/>
      </c>
      <c r="D285" s="331" t="str">
        <f>IF('Dépenses Autres frais'!D285="","",'Dépenses Autres frais'!D285)</f>
        <v/>
      </c>
      <c r="E285" s="331" t="str">
        <f>IF('Dépenses Autres frais'!E285="","",'Dépenses Autres frais'!E285)</f>
        <v/>
      </c>
      <c r="F285" s="332" t="str">
        <f>IF('Dépenses Autres frais'!F285="","",'Dépenses Autres frais'!F285)</f>
        <v/>
      </c>
      <c r="G285" s="332" t="str">
        <f>IF('Dépenses Autres frais'!G285="","",'Dépenses Autres frais'!G285)</f>
        <v/>
      </c>
      <c r="H285" s="333" t="str">
        <f>IF('Dépenses Autres frais'!H285="","",'Dépenses Autres frais'!H285)</f>
        <v/>
      </c>
      <c r="I285" s="295"/>
      <c r="J285" s="296" t="str">
        <f t="shared" si="12"/>
        <v/>
      </c>
      <c r="K285" s="296" t="str">
        <f t="shared" si="13"/>
        <v/>
      </c>
      <c r="L285" s="28"/>
      <c r="M285" s="139"/>
      <c r="N285" s="158"/>
      <c r="O285" s="338" t="str">
        <f>IF(AND(OR(I285="KO",L285&lt;&gt;""),OR(I285="",J285="",K285="")),Listes!$A$74,IF(AND(L285="",I285&lt;&gt;""),Listes!$A$75,IF(AND(H285&lt;L285,N285=""),Listes!$A$76,IF(AND(K285&lt;J285,N285=""),Listes!$A$77,IF(AND(L285&lt;&gt;"",L285&lt;H285,M285=""),Listes!$A$78,IF(AND(P285="",OR(I285&lt;&gt;"",J285&lt;&gt;"",K285&lt;&gt;"")),Listes!$A$79,""))))))</f>
        <v/>
      </c>
      <c r="P285" s="44"/>
      <c r="Q285" s="9">
        <f t="shared" si="14"/>
        <v>0</v>
      </c>
    </row>
    <row r="286" spans="1:17" ht="20.100000000000001" customHeight="1" x14ac:dyDescent="0.25">
      <c r="A286" s="133">
        <v>280</v>
      </c>
      <c r="B286" s="331" t="str">
        <f>IF('Dépenses Autres frais'!B286="","",'Dépenses Autres frais'!B286)</f>
        <v/>
      </c>
      <c r="C286" s="331" t="str">
        <f>IF('Dépenses Autres frais'!C286="","",'Dépenses Autres frais'!C286)</f>
        <v/>
      </c>
      <c r="D286" s="331" t="str">
        <f>IF('Dépenses Autres frais'!D286="","",'Dépenses Autres frais'!D286)</f>
        <v/>
      </c>
      <c r="E286" s="331" t="str">
        <f>IF('Dépenses Autres frais'!E286="","",'Dépenses Autres frais'!E286)</f>
        <v/>
      </c>
      <c r="F286" s="332" t="str">
        <f>IF('Dépenses Autres frais'!F286="","",'Dépenses Autres frais'!F286)</f>
        <v/>
      </c>
      <c r="G286" s="332" t="str">
        <f>IF('Dépenses Autres frais'!G286="","",'Dépenses Autres frais'!G286)</f>
        <v/>
      </c>
      <c r="H286" s="333" t="str">
        <f>IF('Dépenses Autres frais'!H286="","",'Dépenses Autres frais'!H286)</f>
        <v/>
      </c>
      <c r="I286" s="295"/>
      <c r="J286" s="296" t="str">
        <f t="shared" si="12"/>
        <v/>
      </c>
      <c r="K286" s="296" t="str">
        <f t="shared" si="13"/>
        <v/>
      </c>
      <c r="L286" s="28"/>
      <c r="M286" s="139"/>
      <c r="N286" s="158"/>
      <c r="O286" s="338" t="str">
        <f>IF(AND(OR(I286="KO",L286&lt;&gt;""),OR(I286="",J286="",K286="")),Listes!$A$74,IF(AND(L286="",I286&lt;&gt;""),Listes!$A$75,IF(AND(H286&lt;L286,N286=""),Listes!$A$76,IF(AND(K286&lt;J286,N286=""),Listes!$A$77,IF(AND(L286&lt;&gt;"",L286&lt;H286,M286=""),Listes!$A$78,IF(AND(P286="",OR(I286&lt;&gt;"",J286&lt;&gt;"",K286&lt;&gt;"")),Listes!$A$79,""))))))</f>
        <v/>
      </c>
      <c r="P286" s="44"/>
      <c r="Q286" s="9">
        <f t="shared" si="14"/>
        <v>0</v>
      </c>
    </row>
    <row r="287" spans="1:17" ht="20.100000000000001" customHeight="1" x14ac:dyDescent="0.25">
      <c r="A287" s="133">
        <v>281</v>
      </c>
      <c r="B287" s="331" t="str">
        <f>IF('Dépenses Autres frais'!B287="","",'Dépenses Autres frais'!B287)</f>
        <v/>
      </c>
      <c r="C287" s="331" t="str">
        <f>IF('Dépenses Autres frais'!C287="","",'Dépenses Autres frais'!C287)</f>
        <v/>
      </c>
      <c r="D287" s="331" t="str">
        <f>IF('Dépenses Autres frais'!D287="","",'Dépenses Autres frais'!D287)</f>
        <v/>
      </c>
      <c r="E287" s="331" t="str">
        <f>IF('Dépenses Autres frais'!E287="","",'Dépenses Autres frais'!E287)</f>
        <v/>
      </c>
      <c r="F287" s="332" t="str">
        <f>IF('Dépenses Autres frais'!F287="","",'Dépenses Autres frais'!F287)</f>
        <v/>
      </c>
      <c r="G287" s="332" t="str">
        <f>IF('Dépenses Autres frais'!G287="","",'Dépenses Autres frais'!G287)</f>
        <v/>
      </c>
      <c r="H287" s="333" t="str">
        <f>IF('Dépenses Autres frais'!H287="","",'Dépenses Autres frais'!H287)</f>
        <v/>
      </c>
      <c r="I287" s="295"/>
      <c r="J287" s="296" t="str">
        <f t="shared" si="12"/>
        <v/>
      </c>
      <c r="K287" s="296" t="str">
        <f t="shared" si="13"/>
        <v/>
      </c>
      <c r="L287" s="28"/>
      <c r="M287" s="139"/>
      <c r="N287" s="158"/>
      <c r="O287" s="338" t="str">
        <f>IF(AND(OR(I287="KO",L287&lt;&gt;""),OR(I287="",J287="",K287="")),Listes!$A$74,IF(AND(L287="",I287&lt;&gt;""),Listes!$A$75,IF(AND(H287&lt;L287,N287=""),Listes!$A$76,IF(AND(K287&lt;J287,N287=""),Listes!$A$77,IF(AND(L287&lt;&gt;"",L287&lt;H287,M287=""),Listes!$A$78,IF(AND(P287="",OR(I287&lt;&gt;"",J287&lt;&gt;"",K287&lt;&gt;"")),Listes!$A$79,""))))))</f>
        <v/>
      </c>
      <c r="P287" s="44"/>
      <c r="Q287" s="9">
        <f t="shared" si="14"/>
        <v>0</v>
      </c>
    </row>
    <row r="288" spans="1:17" ht="20.100000000000001" customHeight="1" x14ac:dyDescent="0.25">
      <c r="A288" s="133">
        <v>282</v>
      </c>
      <c r="B288" s="331" t="str">
        <f>IF('Dépenses Autres frais'!B288="","",'Dépenses Autres frais'!B288)</f>
        <v/>
      </c>
      <c r="C288" s="331" t="str">
        <f>IF('Dépenses Autres frais'!C288="","",'Dépenses Autres frais'!C288)</f>
        <v/>
      </c>
      <c r="D288" s="331" t="str">
        <f>IF('Dépenses Autres frais'!D288="","",'Dépenses Autres frais'!D288)</f>
        <v/>
      </c>
      <c r="E288" s="331" t="str">
        <f>IF('Dépenses Autres frais'!E288="","",'Dépenses Autres frais'!E288)</f>
        <v/>
      </c>
      <c r="F288" s="332" t="str">
        <f>IF('Dépenses Autres frais'!F288="","",'Dépenses Autres frais'!F288)</f>
        <v/>
      </c>
      <c r="G288" s="332" t="str">
        <f>IF('Dépenses Autres frais'!G288="","",'Dépenses Autres frais'!G288)</f>
        <v/>
      </c>
      <c r="H288" s="333" t="str">
        <f>IF('Dépenses Autres frais'!H288="","",'Dépenses Autres frais'!H288)</f>
        <v/>
      </c>
      <c r="I288" s="295"/>
      <c r="J288" s="296" t="str">
        <f t="shared" si="12"/>
        <v/>
      </c>
      <c r="K288" s="296" t="str">
        <f t="shared" si="13"/>
        <v/>
      </c>
      <c r="L288" s="28"/>
      <c r="M288" s="139"/>
      <c r="N288" s="158"/>
      <c r="O288" s="338" t="str">
        <f>IF(AND(OR(I288="KO",L288&lt;&gt;""),OR(I288="",J288="",K288="")),Listes!$A$74,IF(AND(L288="",I288&lt;&gt;""),Listes!$A$75,IF(AND(H288&lt;L288,N288=""),Listes!$A$76,IF(AND(K288&lt;J288,N288=""),Listes!$A$77,IF(AND(L288&lt;&gt;"",L288&lt;H288,M288=""),Listes!$A$78,IF(AND(P288="",OR(I288&lt;&gt;"",J288&lt;&gt;"",K288&lt;&gt;"")),Listes!$A$79,""))))))</f>
        <v/>
      </c>
      <c r="P288" s="44"/>
      <c r="Q288" s="9">
        <f t="shared" si="14"/>
        <v>0</v>
      </c>
    </row>
    <row r="289" spans="1:17" ht="20.100000000000001" customHeight="1" x14ac:dyDescent="0.25">
      <c r="A289" s="133">
        <v>283</v>
      </c>
      <c r="B289" s="331" t="str">
        <f>IF('Dépenses Autres frais'!B289="","",'Dépenses Autres frais'!B289)</f>
        <v/>
      </c>
      <c r="C289" s="331" t="str">
        <f>IF('Dépenses Autres frais'!C289="","",'Dépenses Autres frais'!C289)</f>
        <v/>
      </c>
      <c r="D289" s="331" t="str">
        <f>IF('Dépenses Autres frais'!D289="","",'Dépenses Autres frais'!D289)</f>
        <v/>
      </c>
      <c r="E289" s="331" t="str">
        <f>IF('Dépenses Autres frais'!E289="","",'Dépenses Autres frais'!E289)</f>
        <v/>
      </c>
      <c r="F289" s="332" t="str">
        <f>IF('Dépenses Autres frais'!F289="","",'Dépenses Autres frais'!F289)</f>
        <v/>
      </c>
      <c r="G289" s="332" t="str">
        <f>IF('Dépenses Autres frais'!G289="","",'Dépenses Autres frais'!G289)</f>
        <v/>
      </c>
      <c r="H289" s="333" t="str">
        <f>IF('Dépenses Autres frais'!H289="","",'Dépenses Autres frais'!H289)</f>
        <v/>
      </c>
      <c r="I289" s="295"/>
      <c r="J289" s="296" t="str">
        <f t="shared" si="12"/>
        <v/>
      </c>
      <c r="K289" s="296" t="str">
        <f t="shared" si="13"/>
        <v/>
      </c>
      <c r="L289" s="28"/>
      <c r="M289" s="139"/>
      <c r="N289" s="158"/>
      <c r="O289" s="338" t="str">
        <f>IF(AND(OR(I289="KO",L289&lt;&gt;""),OR(I289="",J289="",K289="")),Listes!$A$74,IF(AND(L289="",I289&lt;&gt;""),Listes!$A$75,IF(AND(H289&lt;L289,N289=""),Listes!$A$76,IF(AND(K289&lt;J289,N289=""),Listes!$A$77,IF(AND(L289&lt;&gt;"",L289&lt;H289,M289=""),Listes!$A$78,IF(AND(P289="",OR(I289&lt;&gt;"",J289&lt;&gt;"",K289&lt;&gt;"")),Listes!$A$79,""))))))</f>
        <v/>
      </c>
      <c r="P289" s="44"/>
      <c r="Q289" s="9">
        <f t="shared" si="14"/>
        <v>0</v>
      </c>
    </row>
    <row r="290" spans="1:17" ht="20.100000000000001" customHeight="1" x14ac:dyDescent="0.25">
      <c r="A290" s="133">
        <v>284</v>
      </c>
      <c r="B290" s="331" t="str">
        <f>IF('Dépenses Autres frais'!B290="","",'Dépenses Autres frais'!B290)</f>
        <v/>
      </c>
      <c r="C290" s="331" t="str">
        <f>IF('Dépenses Autres frais'!C290="","",'Dépenses Autres frais'!C290)</f>
        <v/>
      </c>
      <c r="D290" s="331" t="str">
        <f>IF('Dépenses Autres frais'!D290="","",'Dépenses Autres frais'!D290)</f>
        <v/>
      </c>
      <c r="E290" s="331" t="str">
        <f>IF('Dépenses Autres frais'!E290="","",'Dépenses Autres frais'!E290)</f>
        <v/>
      </c>
      <c r="F290" s="332" t="str">
        <f>IF('Dépenses Autres frais'!F290="","",'Dépenses Autres frais'!F290)</f>
        <v/>
      </c>
      <c r="G290" s="332" t="str">
        <f>IF('Dépenses Autres frais'!G290="","",'Dépenses Autres frais'!G290)</f>
        <v/>
      </c>
      <c r="H290" s="333" t="str">
        <f>IF('Dépenses Autres frais'!H290="","",'Dépenses Autres frais'!H290)</f>
        <v/>
      </c>
      <c r="I290" s="295"/>
      <c r="J290" s="296" t="str">
        <f t="shared" si="12"/>
        <v/>
      </c>
      <c r="K290" s="296" t="str">
        <f t="shared" si="13"/>
        <v/>
      </c>
      <c r="L290" s="28"/>
      <c r="M290" s="139"/>
      <c r="N290" s="158"/>
      <c r="O290" s="338" t="str">
        <f>IF(AND(OR(I290="KO",L290&lt;&gt;""),OR(I290="",J290="",K290="")),Listes!$A$74,IF(AND(L290="",I290&lt;&gt;""),Listes!$A$75,IF(AND(H290&lt;L290,N290=""),Listes!$A$76,IF(AND(K290&lt;J290,N290=""),Listes!$A$77,IF(AND(L290&lt;&gt;"",L290&lt;H290,M290=""),Listes!$A$78,IF(AND(P290="",OR(I290&lt;&gt;"",J290&lt;&gt;"",K290&lt;&gt;"")),Listes!$A$79,""))))))</f>
        <v/>
      </c>
      <c r="P290" s="44"/>
      <c r="Q290" s="9">
        <f t="shared" si="14"/>
        <v>0</v>
      </c>
    </row>
    <row r="291" spans="1:17" ht="20.100000000000001" customHeight="1" x14ac:dyDescent="0.25">
      <c r="A291" s="133">
        <v>285</v>
      </c>
      <c r="B291" s="331" t="str">
        <f>IF('Dépenses Autres frais'!B291="","",'Dépenses Autres frais'!B291)</f>
        <v/>
      </c>
      <c r="C291" s="331" t="str">
        <f>IF('Dépenses Autres frais'!C291="","",'Dépenses Autres frais'!C291)</f>
        <v/>
      </c>
      <c r="D291" s="331" t="str">
        <f>IF('Dépenses Autres frais'!D291="","",'Dépenses Autres frais'!D291)</f>
        <v/>
      </c>
      <c r="E291" s="331" t="str">
        <f>IF('Dépenses Autres frais'!E291="","",'Dépenses Autres frais'!E291)</f>
        <v/>
      </c>
      <c r="F291" s="332" t="str">
        <f>IF('Dépenses Autres frais'!F291="","",'Dépenses Autres frais'!F291)</f>
        <v/>
      </c>
      <c r="G291" s="332" t="str">
        <f>IF('Dépenses Autres frais'!G291="","",'Dépenses Autres frais'!G291)</f>
        <v/>
      </c>
      <c r="H291" s="333" t="str">
        <f>IF('Dépenses Autres frais'!H291="","",'Dépenses Autres frais'!H291)</f>
        <v/>
      </c>
      <c r="I291" s="295"/>
      <c r="J291" s="296" t="str">
        <f t="shared" si="12"/>
        <v/>
      </c>
      <c r="K291" s="296" t="str">
        <f t="shared" si="13"/>
        <v/>
      </c>
      <c r="L291" s="28"/>
      <c r="M291" s="139"/>
      <c r="N291" s="158"/>
      <c r="O291" s="338" t="str">
        <f>IF(AND(OR(I291="KO",L291&lt;&gt;""),OR(I291="",J291="",K291="")),Listes!$A$74,IF(AND(L291="",I291&lt;&gt;""),Listes!$A$75,IF(AND(H291&lt;L291,N291=""),Listes!$A$76,IF(AND(K291&lt;J291,N291=""),Listes!$A$77,IF(AND(L291&lt;&gt;"",L291&lt;H291,M291=""),Listes!$A$78,IF(AND(P291="",OR(I291&lt;&gt;"",J291&lt;&gt;"",K291&lt;&gt;"")),Listes!$A$79,""))))))</f>
        <v/>
      </c>
      <c r="P291" s="44"/>
      <c r="Q291" s="9">
        <f t="shared" si="14"/>
        <v>0</v>
      </c>
    </row>
    <row r="292" spans="1:17" ht="20.100000000000001" customHeight="1" x14ac:dyDescent="0.25">
      <c r="A292" s="133">
        <v>286</v>
      </c>
      <c r="B292" s="331" t="str">
        <f>IF('Dépenses Autres frais'!B292="","",'Dépenses Autres frais'!B292)</f>
        <v/>
      </c>
      <c r="C292" s="331" t="str">
        <f>IF('Dépenses Autres frais'!C292="","",'Dépenses Autres frais'!C292)</f>
        <v/>
      </c>
      <c r="D292" s="331" t="str">
        <f>IF('Dépenses Autres frais'!D292="","",'Dépenses Autres frais'!D292)</f>
        <v/>
      </c>
      <c r="E292" s="331" t="str">
        <f>IF('Dépenses Autres frais'!E292="","",'Dépenses Autres frais'!E292)</f>
        <v/>
      </c>
      <c r="F292" s="332" t="str">
        <f>IF('Dépenses Autres frais'!F292="","",'Dépenses Autres frais'!F292)</f>
        <v/>
      </c>
      <c r="G292" s="332" t="str">
        <f>IF('Dépenses Autres frais'!G292="","",'Dépenses Autres frais'!G292)</f>
        <v/>
      </c>
      <c r="H292" s="333" t="str">
        <f>IF('Dépenses Autres frais'!H292="","",'Dépenses Autres frais'!H292)</f>
        <v/>
      </c>
      <c r="I292" s="295"/>
      <c r="J292" s="296" t="str">
        <f t="shared" si="12"/>
        <v/>
      </c>
      <c r="K292" s="296" t="str">
        <f t="shared" si="13"/>
        <v/>
      </c>
      <c r="L292" s="28"/>
      <c r="M292" s="139"/>
      <c r="N292" s="158"/>
      <c r="O292" s="338" t="str">
        <f>IF(AND(OR(I292="KO",L292&lt;&gt;""),OR(I292="",J292="",K292="")),Listes!$A$74,IF(AND(L292="",I292&lt;&gt;""),Listes!$A$75,IF(AND(H292&lt;L292,N292=""),Listes!$A$76,IF(AND(K292&lt;J292,N292=""),Listes!$A$77,IF(AND(L292&lt;&gt;"",L292&lt;H292,M292=""),Listes!$A$78,IF(AND(P292="",OR(I292&lt;&gt;"",J292&lt;&gt;"",K292&lt;&gt;"")),Listes!$A$79,""))))))</f>
        <v/>
      </c>
      <c r="P292" s="44"/>
      <c r="Q292" s="9">
        <f t="shared" si="14"/>
        <v>0</v>
      </c>
    </row>
    <row r="293" spans="1:17" ht="20.100000000000001" customHeight="1" x14ac:dyDescent="0.25">
      <c r="A293" s="133">
        <v>287</v>
      </c>
      <c r="B293" s="331" t="str">
        <f>IF('Dépenses Autres frais'!B293="","",'Dépenses Autres frais'!B293)</f>
        <v/>
      </c>
      <c r="C293" s="331" t="str">
        <f>IF('Dépenses Autres frais'!C293="","",'Dépenses Autres frais'!C293)</f>
        <v/>
      </c>
      <c r="D293" s="331" t="str">
        <f>IF('Dépenses Autres frais'!D293="","",'Dépenses Autres frais'!D293)</f>
        <v/>
      </c>
      <c r="E293" s="331" t="str">
        <f>IF('Dépenses Autres frais'!E293="","",'Dépenses Autres frais'!E293)</f>
        <v/>
      </c>
      <c r="F293" s="332" t="str">
        <f>IF('Dépenses Autres frais'!F293="","",'Dépenses Autres frais'!F293)</f>
        <v/>
      </c>
      <c r="G293" s="332" t="str">
        <f>IF('Dépenses Autres frais'!G293="","",'Dépenses Autres frais'!G293)</f>
        <v/>
      </c>
      <c r="H293" s="333" t="str">
        <f>IF('Dépenses Autres frais'!H293="","",'Dépenses Autres frais'!H293)</f>
        <v/>
      </c>
      <c r="I293" s="295"/>
      <c r="J293" s="296" t="str">
        <f t="shared" si="12"/>
        <v/>
      </c>
      <c r="K293" s="296" t="str">
        <f t="shared" si="13"/>
        <v/>
      </c>
      <c r="L293" s="28"/>
      <c r="M293" s="139"/>
      <c r="N293" s="158"/>
      <c r="O293" s="338" t="str">
        <f>IF(AND(OR(I293="KO",L293&lt;&gt;""),OR(I293="",J293="",K293="")),Listes!$A$74,IF(AND(L293="",I293&lt;&gt;""),Listes!$A$75,IF(AND(H293&lt;L293,N293=""),Listes!$A$76,IF(AND(K293&lt;J293,N293=""),Listes!$A$77,IF(AND(L293&lt;&gt;"",L293&lt;H293,M293=""),Listes!$A$78,IF(AND(P293="",OR(I293&lt;&gt;"",J293&lt;&gt;"",K293&lt;&gt;"")),Listes!$A$79,""))))))</f>
        <v/>
      </c>
      <c r="P293" s="44"/>
      <c r="Q293" s="9">
        <f t="shared" si="14"/>
        <v>0</v>
      </c>
    </row>
    <row r="294" spans="1:17" ht="20.100000000000001" customHeight="1" x14ac:dyDescent="0.25">
      <c r="A294" s="133">
        <v>288</v>
      </c>
      <c r="B294" s="331" t="str">
        <f>IF('Dépenses Autres frais'!B294="","",'Dépenses Autres frais'!B294)</f>
        <v/>
      </c>
      <c r="C294" s="331" t="str">
        <f>IF('Dépenses Autres frais'!C294="","",'Dépenses Autres frais'!C294)</f>
        <v/>
      </c>
      <c r="D294" s="331" t="str">
        <f>IF('Dépenses Autres frais'!D294="","",'Dépenses Autres frais'!D294)</f>
        <v/>
      </c>
      <c r="E294" s="331" t="str">
        <f>IF('Dépenses Autres frais'!E294="","",'Dépenses Autres frais'!E294)</f>
        <v/>
      </c>
      <c r="F294" s="332" t="str">
        <f>IF('Dépenses Autres frais'!F294="","",'Dépenses Autres frais'!F294)</f>
        <v/>
      </c>
      <c r="G294" s="332" t="str">
        <f>IF('Dépenses Autres frais'!G294="","",'Dépenses Autres frais'!G294)</f>
        <v/>
      </c>
      <c r="H294" s="333" t="str">
        <f>IF('Dépenses Autres frais'!H294="","",'Dépenses Autres frais'!H294)</f>
        <v/>
      </c>
      <c r="I294" s="295"/>
      <c r="J294" s="296" t="str">
        <f t="shared" si="12"/>
        <v/>
      </c>
      <c r="K294" s="296" t="str">
        <f t="shared" si="13"/>
        <v/>
      </c>
      <c r="L294" s="28"/>
      <c r="M294" s="139"/>
      <c r="N294" s="158"/>
      <c r="O294" s="338" t="str">
        <f>IF(AND(OR(I294="KO",L294&lt;&gt;""),OR(I294="",J294="",K294="")),Listes!$A$74,IF(AND(L294="",I294&lt;&gt;""),Listes!$A$75,IF(AND(H294&lt;L294,N294=""),Listes!$A$76,IF(AND(K294&lt;J294,N294=""),Listes!$A$77,IF(AND(L294&lt;&gt;"",L294&lt;H294,M294=""),Listes!$A$78,IF(AND(P294="",OR(I294&lt;&gt;"",J294&lt;&gt;"",K294&lt;&gt;"")),Listes!$A$79,""))))))</f>
        <v/>
      </c>
      <c r="P294" s="44"/>
      <c r="Q294" s="9">
        <f t="shared" si="14"/>
        <v>0</v>
      </c>
    </row>
    <row r="295" spans="1:17" ht="20.100000000000001" customHeight="1" x14ac:dyDescent="0.25">
      <c r="A295" s="133">
        <v>289</v>
      </c>
      <c r="B295" s="331" t="str">
        <f>IF('Dépenses Autres frais'!B295="","",'Dépenses Autres frais'!B295)</f>
        <v/>
      </c>
      <c r="C295" s="331" t="str">
        <f>IF('Dépenses Autres frais'!C295="","",'Dépenses Autres frais'!C295)</f>
        <v/>
      </c>
      <c r="D295" s="331" t="str">
        <f>IF('Dépenses Autres frais'!D295="","",'Dépenses Autres frais'!D295)</f>
        <v/>
      </c>
      <c r="E295" s="331" t="str">
        <f>IF('Dépenses Autres frais'!E295="","",'Dépenses Autres frais'!E295)</f>
        <v/>
      </c>
      <c r="F295" s="332" t="str">
        <f>IF('Dépenses Autres frais'!F295="","",'Dépenses Autres frais'!F295)</f>
        <v/>
      </c>
      <c r="G295" s="332" t="str">
        <f>IF('Dépenses Autres frais'!G295="","",'Dépenses Autres frais'!G295)</f>
        <v/>
      </c>
      <c r="H295" s="333" t="str">
        <f>IF('Dépenses Autres frais'!H295="","",'Dépenses Autres frais'!H295)</f>
        <v/>
      </c>
      <c r="I295" s="295"/>
      <c r="J295" s="296" t="str">
        <f t="shared" si="12"/>
        <v/>
      </c>
      <c r="K295" s="296" t="str">
        <f t="shared" si="13"/>
        <v/>
      </c>
      <c r="L295" s="28"/>
      <c r="M295" s="139"/>
      <c r="N295" s="158"/>
      <c r="O295" s="338" t="str">
        <f>IF(AND(OR(I295="KO",L295&lt;&gt;""),OR(I295="",J295="",K295="")),Listes!$A$74,IF(AND(L295="",I295&lt;&gt;""),Listes!$A$75,IF(AND(H295&lt;L295,N295=""),Listes!$A$76,IF(AND(K295&lt;J295,N295=""),Listes!$A$77,IF(AND(L295&lt;&gt;"",L295&lt;H295,M295=""),Listes!$A$78,IF(AND(P295="",OR(I295&lt;&gt;"",J295&lt;&gt;"",K295&lt;&gt;"")),Listes!$A$79,""))))))</f>
        <v/>
      </c>
      <c r="P295" s="44"/>
      <c r="Q295" s="9">
        <f t="shared" si="14"/>
        <v>0</v>
      </c>
    </row>
    <row r="296" spans="1:17" ht="20.100000000000001" customHeight="1" x14ac:dyDescent="0.25">
      <c r="A296" s="133">
        <v>290</v>
      </c>
      <c r="B296" s="331" t="str">
        <f>IF('Dépenses Autres frais'!B296="","",'Dépenses Autres frais'!B296)</f>
        <v/>
      </c>
      <c r="C296" s="331" t="str">
        <f>IF('Dépenses Autres frais'!C296="","",'Dépenses Autres frais'!C296)</f>
        <v/>
      </c>
      <c r="D296" s="331" t="str">
        <f>IF('Dépenses Autres frais'!D296="","",'Dépenses Autres frais'!D296)</f>
        <v/>
      </c>
      <c r="E296" s="331" t="str">
        <f>IF('Dépenses Autres frais'!E296="","",'Dépenses Autres frais'!E296)</f>
        <v/>
      </c>
      <c r="F296" s="332" t="str">
        <f>IF('Dépenses Autres frais'!F296="","",'Dépenses Autres frais'!F296)</f>
        <v/>
      </c>
      <c r="G296" s="332" t="str">
        <f>IF('Dépenses Autres frais'!G296="","",'Dépenses Autres frais'!G296)</f>
        <v/>
      </c>
      <c r="H296" s="333" t="str">
        <f>IF('Dépenses Autres frais'!H296="","",'Dépenses Autres frais'!H296)</f>
        <v/>
      </c>
      <c r="I296" s="295"/>
      <c r="J296" s="296" t="str">
        <f t="shared" si="12"/>
        <v/>
      </c>
      <c r="K296" s="296" t="str">
        <f t="shared" si="13"/>
        <v/>
      </c>
      <c r="L296" s="28"/>
      <c r="M296" s="139"/>
      <c r="N296" s="158"/>
      <c r="O296" s="338" t="str">
        <f>IF(AND(OR(I296="KO",L296&lt;&gt;""),OR(I296="",J296="",K296="")),Listes!$A$74,IF(AND(L296="",I296&lt;&gt;""),Listes!$A$75,IF(AND(H296&lt;L296,N296=""),Listes!$A$76,IF(AND(K296&lt;J296,N296=""),Listes!$A$77,IF(AND(L296&lt;&gt;"",L296&lt;H296,M296=""),Listes!$A$78,IF(AND(P296="",OR(I296&lt;&gt;"",J296&lt;&gt;"",K296&lt;&gt;"")),Listes!$A$79,""))))))</f>
        <v/>
      </c>
      <c r="P296" s="44"/>
      <c r="Q296" s="9">
        <f t="shared" si="14"/>
        <v>0</v>
      </c>
    </row>
    <row r="297" spans="1:17" ht="20.100000000000001" customHeight="1" x14ac:dyDescent="0.25">
      <c r="A297" s="133">
        <v>291</v>
      </c>
      <c r="B297" s="331" t="str">
        <f>IF('Dépenses Autres frais'!B297="","",'Dépenses Autres frais'!B297)</f>
        <v/>
      </c>
      <c r="C297" s="331" t="str">
        <f>IF('Dépenses Autres frais'!C297="","",'Dépenses Autres frais'!C297)</f>
        <v/>
      </c>
      <c r="D297" s="331" t="str">
        <f>IF('Dépenses Autres frais'!D297="","",'Dépenses Autres frais'!D297)</f>
        <v/>
      </c>
      <c r="E297" s="331" t="str">
        <f>IF('Dépenses Autres frais'!E297="","",'Dépenses Autres frais'!E297)</f>
        <v/>
      </c>
      <c r="F297" s="332" t="str">
        <f>IF('Dépenses Autres frais'!F297="","",'Dépenses Autres frais'!F297)</f>
        <v/>
      </c>
      <c r="G297" s="332" t="str">
        <f>IF('Dépenses Autres frais'!G297="","",'Dépenses Autres frais'!G297)</f>
        <v/>
      </c>
      <c r="H297" s="333" t="str">
        <f>IF('Dépenses Autres frais'!H297="","",'Dépenses Autres frais'!H297)</f>
        <v/>
      </c>
      <c r="I297" s="295"/>
      <c r="J297" s="296" t="str">
        <f t="shared" si="12"/>
        <v/>
      </c>
      <c r="K297" s="296" t="str">
        <f t="shared" si="13"/>
        <v/>
      </c>
      <c r="L297" s="28"/>
      <c r="M297" s="139"/>
      <c r="N297" s="158"/>
      <c r="O297" s="338" t="str">
        <f>IF(AND(OR(I297="KO",L297&lt;&gt;""),OR(I297="",J297="",K297="")),Listes!$A$74,IF(AND(L297="",I297&lt;&gt;""),Listes!$A$75,IF(AND(H297&lt;L297,N297=""),Listes!$A$76,IF(AND(K297&lt;J297,N297=""),Listes!$A$77,IF(AND(L297&lt;&gt;"",L297&lt;H297,M297=""),Listes!$A$78,IF(AND(P297="",OR(I297&lt;&gt;"",J297&lt;&gt;"",K297&lt;&gt;"")),Listes!$A$79,""))))))</f>
        <v/>
      </c>
      <c r="P297" s="44"/>
      <c r="Q297" s="9">
        <f t="shared" si="14"/>
        <v>0</v>
      </c>
    </row>
    <row r="298" spans="1:17" ht="20.100000000000001" customHeight="1" x14ac:dyDescent="0.25">
      <c r="A298" s="133">
        <v>292</v>
      </c>
      <c r="B298" s="331" t="str">
        <f>IF('Dépenses Autres frais'!B298="","",'Dépenses Autres frais'!B298)</f>
        <v/>
      </c>
      <c r="C298" s="331" t="str">
        <f>IF('Dépenses Autres frais'!C298="","",'Dépenses Autres frais'!C298)</f>
        <v/>
      </c>
      <c r="D298" s="331" t="str">
        <f>IF('Dépenses Autres frais'!D298="","",'Dépenses Autres frais'!D298)</f>
        <v/>
      </c>
      <c r="E298" s="331" t="str">
        <f>IF('Dépenses Autres frais'!E298="","",'Dépenses Autres frais'!E298)</f>
        <v/>
      </c>
      <c r="F298" s="332" t="str">
        <f>IF('Dépenses Autres frais'!F298="","",'Dépenses Autres frais'!F298)</f>
        <v/>
      </c>
      <c r="G298" s="332" t="str">
        <f>IF('Dépenses Autres frais'!G298="","",'Dépenses Autres frais'!G298)</f>
        <v/>
      </c>
      <c r="H298" s="333" t="str">
        <f>IF('Dépenses Autres frais'!H298="","",'Dépenses Autres frais'!H298)</f>
        <v/>
      </c>
      <c r="I298" s="295"/>
      <c r="J298" s="296" t="str">
        <f t="shared" si="12"/>
        <v/>
      </c>
      <c r="K298" s="296" t="str">
        <f t="shared" si="13"/>
        <v/>
      </c>
      <c r="L298" s="28"/>
      <c r="M298" s="139"/>
      <c r="N298" s="158"/>
      <c r="O298" s="338" t="str">
        <f>IF(AND(OR(I298="KO",L298&lt;&gt;""),OR(I298="",J298="",K298="")),Listes!$A$74,IF(AND(L298="",I298&lt;&gt;""),Listes!$A$75,IF(AND(H298&lt;L298,N298=""),Listes!$A$76,IF(AND(K298&lt;J298,N298=""),Listes!$A$77,IF(AND(L298&lt;&gt;"",L298&lt;H298,M298=""),Listes!$A$78,IF(AND(P298="",OR(I298&lt;&gt;"",J298&lt;&gt;"",K298&lt;&gt;"")),Listes!$A$79,""))))))</f>
        <v/>
      </c>
      <c r="P298" s="44"/>
      <c r="Q298" s="9">
        <f t="shared" si="14"/>
        <v>0</v>
      </c>
    </row>
    <row r="299" spans="1:17" ht="20.100000000000001" customHeight="1" x14ac:dyDescent="0.25">
      <c r="A299" s="133">
        <v>293</v>
      </c>
      <c r="B299" s="331" t="str">
        <f>IF('Dépenses Autres frais'!B299="","",'Dépenses Autres frais'!B299)</f>
        <v/>
      </c>
      <c r="C299" s="331" t="str">
        <f>IF('Dépenses Autres frais'!C299="","",'Dépenses Autres frais'!C299)</f>
        <v/>
      </c>
      <c r="D299" s="331" t="str">
        <f>IF('Dépenses Autres frais'!D299="","",'Dépenses Autres frais'!D299)</f>
        <v/>
      </c>
      <c r="E299" s="331" t="str">
        <f>IF('Dépenses Autres frais'!E299="","",'Dépenses Autres frais'!E299)</f>
        <v/>
      </c>
      <c r="F299" s="332" t="str">
        <f>IF('Dépenses Autres frais'!F299="","",'Dépenses Autres frais'!F299)</f>
        <v/>
      </c>
      <c r="G299" s="332" t="str">
        <f>IF('Dépenses Autres frais'!G299="","",'Dépenses Autres frais'!G299)</f>
        <v/>
      </c>
      <c r="H299" s="333" t="str">
        <f>IF('Dépenses Autres frais'!H299="","",'Dépenses Autres frais'!H299)</f>
        <v/>
      </c>
      <c r="I299" s="295"/>
      <c r="J299" s="296" t="str">
        <f t="shared" si="12"/>
        <v/>
      </c>
      <c r="K299" s="296" t="str">
        <f t="shared" si="13"/>
        <v/>
      </c>
      <c r="L299" s="28"/>
      <c r="M299" s="139"/>
      <c r="N299" s="158"/>
      <c r="O299" s="338" t="str">
        <f>IF(AND(OR(I299="KO",L299&lt;&gt;""),OR(I299="",J299="",K299="")),Listes!$A$74,IF(AND(L299="",I299&lt;&gt;""),Listes!$A$75,IF(AND(H299&lt;L299,N299=""),Listes!$A$76,IF(AND(K299&lt;J299,N299=""),Listes!$A$77,IF(AND(L299&lt;&gt;"",L299&lt;H299,M299=""),Listes!$A$78,IF(AND(P299="",OR(I299&lt;&gt;"",J299&lt;&gt;"",K299&lt;&gt;"")),Listes!$A$79,""))))))</f>
        <v/>
      </c>
      <c r="P299" s="44"/>
      <c r="Q299" s="9">
        <f t="shared" si="14"/>
        <v>0</v>
      </c>
    </row>
    <row r="300" spans="1:17" ht="20.100000000000001" customHeight="1" x14ac:dyDescent="0.25">
      <c r="A300" s="133">
        <v>294</v>
      </c>
      <c r="B300" s="331" t="str">
        <f>IF('Dépenses Autres frais'!B300="","",'Dépenses Autres frais'!B300)</f>
        <v/>
      </c>
      <c r="C300" s="331" t="str">
        <f>IF('Dépenses Autres frais'!C300="","",'Dépenses Autres frais'!C300)</f>
        <v/>
      </c>
      <c r="D300" s="331" t="str">
        <f>IF('Dépenses Autres frais'!D300="","",'Dépenses Autres frais'!D300)</f>
        <v/>
      </c>
      <c r="E300" s="331" t="str">
        <f>IF('Dépenses Autres frais'!E300="","",'Dépenses Autres frais'!E300)</f>
        <v/>
      </c>
      <c r="F300" s="332" t="str">
        <f>IF('Dépenses Autres frais'!F300="","",'Dépenses Autres frais'!F300)</f>
        <v/>
      </c>
      <c r="G300" s="332" t="str">
        <f>IF('Dépenses Autres frais'!G300="","",'Dépenses Autres frais'!G300)</f>
        <v/>
      </c>
      <c r="H300" s="333" t="str">
        <f>IF('Dépenses Autres frais'!H300="","",'Dépenses Autres frais'!H300)</f>
        <v/>
      </c>
      <c r="I300" s="295"/>
      <c r="J300" s="296" t="str">
        <f t="shared" si="12"/>
        <v/>
      </c>
      <c r="K300" s="296" t="str">
        <f t="shared" si="13"/>
        <v/>
      </c>
      <c r="L300" s="28"/>
      <c r="M300" s="139"/>
      <c r="N300" s="158"/>
      <c r="O300" s="338" t="str">
        <f>IF(AND(OR(I300="KO",L300&lt;&gt;""),OR(I300="",J300="",K300="")),Listes!$A$74,IF(AND(L300="",I300&lt;&gt;""),Listes!$A$75,IF(AND(H300&lt;L300,N300=""),Listes!$A$76,IF(AND(K300&lt;J300,N300=""),Listes!$A$77,IF(AND(L300&lt;&gt;"",L300&lt;H300,M300=""),Listes!$A$78,IF(AND(P300="",OR(I300&lt;&gt;"",J300&lt;&gt;"",K300&lt;&gt;"")),Listes!$A$79,""))))))</f>
        <v/>
      </c>
      <c r="P300" s="44"/>
      <c r="Q300" s="9">
        <f t="shared" si="14"/>
        <v>0</v>
      </c>
    </row>
    <row r="301" spans="1:17" ht="20.100000000000001" customHeight="1" x14ac:dyDescent="0.25">
      <c r="A301" s="133">
        <v>295</v>
      </c>
      <c r="B301" s="331" t="str">
        <f>IF('Dépenses Autres frais'!B301="","",'Dépenses Autres frais'!B301)</f>
        <v/>
      </c>
      <c r="C301" s="331" t="str">
        <f>IF('Dépenses Autres frais'!C301="","",'Dépenses Autres frais'!C301)</f>
        <v/>
      </c>
      <c r="D301" s="331" t="str">
        <f>IF('Dépenses Autres frais'!D301="","",'Dépenses Autres frais'!D301)</f>
        <v/>
      </c>
      <c r="E301" s="331" t="str">
        <f>IF('Dépenses Autres frais'!E301="","",'Dépenses Autres frais'!E301)</f>
        <v/>
      </c>
      <c r="F301" s="332" t="str">
        <f>IF('Dépenses Autres frais'!F301="","",'Dépenses Autres frais'!F301)</f>
        <v/>
      </c>
      <c r="G301" s="332" t="str">
        <f>IF('Dépenses Autres frais'!G301="","",'Dépenses Autres frais'!G301)</f>
        <v/>
      </c>
      <c r="H301" s="333" t="str">
        <f>IF('Dépenses Autres frais'!H301="","",'Dépenses Autres frais'!H301)</f>
        <v/>
      </c>
      <c r="I301" s="295"/>
      <c r="J301" s="296" t="str">
        <f t="shared" si="12"/>
        <v/>
      </c>
      <c r="K301" s="296" t="str">
        <f t="shared" si="13"/>
        <v/>
      </c>
      <c r="L301" s="28"/>
      <c r="M301" s="139"/>
      <c r="N301" s="158"/>
      <c r="O301" s="338" t="str">
        <f>IF(AND(OR(I301="KO",L301&lt;&gt;""),OR(I301="",J301="",K301="")),Listes!$A$74,IF(AND(L301="",I301&lt;&gt;""),Listes!$A$75,IF(AND(H301&lt;L301,N301=""),Listes!$A$76,IF(AND(K301&lt;J301,N301=""),Listes!$A$77,IF(AND(L301&lt;&gt;"",L301&lt;H301,M301=""),Listes!$A$78,IF(AND(P301="",OR(I301&lt;&gt;"",J301&lt;&gt;"",K301&lt;&gt;"")),Listes!$A$79,""))))))</f>
        <v/>
      </c>
      <c r="P301" s="44"/>
      <c r="Q301" s="9">
        <f t="shared" si="14"/>
        <v>0</v>
      </c>
    </row>
    <row r="302" spans="1:17" ht="20.100000000000001" customHeight="1" x14ac:dyDescent="0.25">
      <c r="A302" s="133">
        <v>296</v>
      </c>
      <c r="B302" s="331" t="str">
        <f>IF('Dépenses Autres frais'!B302="","",'Dépenses Autres frais'!B302)</f>
        <v/>
      </c>
      <c r="C302" s="331" t="str">
        <f>IF('Dépenses Autres frais'!C302="","",'Dépenses Autres frais'!C302)</f>
        <v/>
      </c>
      <c r="D302" s="331" t="str">
        <f>IF('Dépenses Autres frais'!D302="","",'Dépenses Autres frais'!D302)</f>
        <v/>
      </c>
      <c r="E302" s="331" t="str">
        <f>IF('Dépenses Autres frais'!E302="","",'Dépenses Autres frais'!E302)</f>
        <v/>
      </c>
      <c r="F302" s="332" t="str">
        <f>IF('Dépenses Autres frais'!F302="","",'Dépenses Autres frais'!F302)</f>
        <v/>
      </c>
      <c r="G302" s="332" t="str">
        <f>IF('Dépenses Autres frais'!G302="","",'Dépenses Autres frais'!G302)</f>
        <v/>
      </c>
      <c r="H302" s="333" t="str">
        <f>IF('Dépenses Autres frais'!H302="","",'Dépenses Autres frais'!H302)</f>
        <v/>
      </c>
      <c r="I302" s="295"/>
      <c r="J302" s="296" t="str">
        <f t="shared" si="12"/>
        <v/>
      </c>
      <c r="K302" s="296" t="str">
        <f t="shared" si="13"/>
        <v/>
      </c>
      <c r="L302" s="28"/>
      <c r="M302" s="139"/>
      <c r="N302" s="158"/>
      <c r="O302" s="338" t="str">
        <f>IF(AND(OR(I302="KO",L302&lt;&gt;""),OR(I302="",J302="",K302="")),Listes!$A$74,IF(AND(L302="",I302&lt;&gt;""),Listes!$A$75,IF(AND(H302&lt;L302,N302=""),Listes!$A$76,IF(AND(K302&lt;J302,N302=""),Listes!$A$77,IF(AND(L302&lt;&gt;"",L302&lt;H302,M302=""),Listes!$A$78,IF(AND(P302="",OR(I302&lt;&gt;"",J302&lt;&gt;"",K302&lt;&gt;"")),Listes!$A$79,""))))))</f>
        <v/>
      </c>
      <c r="P302" s="44"/>
      <c r="Q302" s="9">
        <f t="shared" si="14"/>
        <v>0</v>
      </c>
    </row>
    <row r="303" spans="1:17" ht="20.100000000000001" customHeight="1" x14ac:dyDescent="0.25">
      <c r="A303" s="133">
        <v>297</v>
      </c>
      <c r="B303" s="331" t="str">
        <f>IF('Dépenses Autres frais'!B303="","",'Dépenses Autres frais'!B303)</f>
        <v/>
      </c>
      <c r="C303" s="331" t="str">
        <f>IF('Dépenses Autres frais'!C303="","",'Dépenses Autres frais'!C303)</f>
        <v/>
      </c>
      <c r="D303" s="331" t="str">
        <f>IF('Dépenses Autres frais'!D303="","",'Dépenses Autres frais'!D303)</f>
        <v/>
      </c>
      <c r="E303" s="331" t="str">
        <f>IF('Dépenses Autres frais'!E303="","",'Dépenses Autres frais'!E303)</f>
        <v/>
      </c>
      <c r="F303" s="332" t="str">
        <f>IF('Dépenses Autres frais'!F303="","",'Dépenses Autres frais'!F303)</f>
        <v/>
      </c>
      <c r="G303" s="332" t="str">
        <f>IF('Dépenses Autres frais'!G303="","",'Dépenses Autres frais'!G303)</f>
        <v/>
      </c>
      <c r="H303" s="333" t="str">
        <f>IF('Dépenses Autres frais'!H303="","",'Dépenses Autres frais'!H303)</f>
        <v/>
      </c>
      <c r="I303" s="295"/>
      <c r="J303" s="296" t="str">
        <f t="shared" si="12"/>
        <v/>
      </c>
      <c r="K303" s="296" t="str">
        <f t="shared" si="13"/>
        <v/>
      </c>
      <c r="L303" s="28"/>
      <c r="M303" s="139"/>
      <c r="N303" s="158"/>
      <c r="O303" s="338" t="str">
        <f>IF(AND(OR(I303="KO",L303&lt;&gt;""),OR(I303="",J303="",K303="")),Listes!$A$74,IF(AND(L303="",I303&lt;&gt;""),Listes!$A$75,IF(AND(H303&lt;L303,N303=""),Listes!$A$76,IF(AND(K303&lt;J303,N303=""),Listes!$A$77,IF(AND(L303&lt;&gt;"",L303&lt;H303,M303=""),Listes!$A$78,IF(AND(P303="",OR(I303&lt;&gt;"",J303&lt;&gt;"",K303&lt;&gt;"")),Listes!$A$79,""))))))</f>
        <v/>
      </c>
      <c r="P303" s="44"/>
      <c r="Q303" s="9">
        <f t="shared" si="14"/>
        <v>0</v>
      </c>
    </row>
    <row r="304" spans="1:17" ht="20.100000000000001" customHeight="1" x14ac:dyDescent="0.25">
      <c r="A304" s="133">
        <v>298</v>
      </c>
      <c r="B304" s="331" t="str">
        <f>IF('Dépenses Autres frais'!B304="","",'Dépenses Autres frais'!B304)</f>
        <v/>
      </c>
      <c r="C304" s="331" t="str">
        <f>IF('Dépenses Autres frais'!C304="","",'Dépenses Autres frais'!C304)</f>
        <v/>
      </c>
      <c r="D304" s="331" t="str">
        <f>IF('Dépenses Autres frais'!D304="","",'Dépenses Autres frais'!D304)</f>
        <v/>
      </c>
      <c r="E304" s="331" t="str">
        <f>IF('Dépenses Autres frais'!E304="","",'Dépenses Autres frais'!E304)</f>
        <v/>
      </c>
      <c r="F304" s="332" t="str">
        <f>IF('Dépenses Autres frais'!F304="","",'Dépenses Autres frais'!F304)</f>
        <v/>
      </c>
      <c r="G304" s="332" t="str">
        <f>IF('Dépenses Autres frais'!G304="","",'Dépenses Autres frais'!G304)</f>
        <v/>
      </c>
      <c r="H304" s="333" t="str">
        <f>IF('Dépenses Autres frais'!H304="","",'Dépenses Autres frais'!H304)</f>
        <v/>
      </c>
      <c r="I304" s="295"/>
      <c r="J304" s="296" t="str">
        <f t="shared" si="12"/>
        <v/>
      </c>
      <c r="K304" s="296" t="str">
        <f t="shared" si="13"/>
        <v/>
      </c>
      <c r="L304" s="28"/>
      <c r="M304" s="139"/>
      <c r="N304" s="158"/>
      <c r="O304" s="338" t="str">
        <f>IF(AND(OR(I304="KO",L304&lt;&gt;""),OR(I304="",J304="",K304="")),Listes!$A$74,IF(AND(L304="",I304&lt;&gt;""),Listes!$A$75,IF(AND(H304&lt;L304,N304=""),Listes!$A$76,IF(AND(K304&lt;J304,N304=""),Listes!$A$77,IF(AND(L304&lt;&gt;"",L304&lt;H304,M304=""),Listes!$A$78,IF(AND(P304="",OR(I304&lt;&gt;"",J304&lt;&gt;"",K304&lt;&gt;"")),Listes!$A$79,""))))))</f>
        <v/>
      </c>
      <c r="P304" s="44"/>
      <c r="Q304" s="9">
        <f t="shared" si="14"/>
        <v>0</v>
      </c>
    </row>
    <row r="305" spans="1:17" ht="20.100000000000001" customHeight="1" x14ac:dyDescent="0.25">
      <c r="A305" s="133">
        <v>299</v>
      </c>
      <c r="B305" s="331" t="str">
        <f>IF('Dépenses Autres frais'!B305="","",'Dépenses Autres frais'!B305)</f>
        <v/>
      </c>
      <c r="C305" s="331" t="str">
        <f>IF('Dépenses Autres frais'!C305="","",'Dépenses Autres frais'!C305)</f>
        <v/>
      </c>
      <c r="D305" s="331" t="str">
        <f>IF('Dépenses Autres frais'!D305="","",'Dépenses Autres frais'!D305)</f>
        <v/>
      </c>
      <c r="E305" s="331" t="str">
        <f>IF('Dépenses Autres frais'!E305="","",'Dépenses Autres frais'!E305)</f>
        <v/>
      </c>
      <c r="F305" s="332" t="str">
        <f>IF('Dépenses Autres frais'!F305="","",'Dépenses Autres frais'!F305)</f>
        <v/>
      </c>
      <c r="G305" s="332" t="str">
        <f>IF('Dépenses Autres frais'!G305="","",'Dépenses Autres frais'!G305)</f>
        <v/>
      </c>
      <c r="H305" s="333" t="str">
        <f>IF('Dépenses Autres frais'!H305="","",'Dépenses Autres frais'!H305)</f>
        <v/>
      </c>
      <c r="I305" s="295"/>
      <c r="J305" s="296" t="str">
        <f t="shared" si="12"/>
        <v/>
      </c>
      <c r="K305" s="296" t="str">
        <f t="shared" si="13"/>
        <v/>
      </c>
      <c r="L305" s="28"/>
      <c r="M305" s="139"/>
      <c r="N305" s="158"/>
      <c r="O305" s="338" t="str">
        <f>IF(AND(OR(I305="KO",L305&lt;&gt;""),OR(I305="",J305="",K305="")),Listes!$A$74,IF(AND(L305="",I305&lt;&gt;""),Listes!$A$75,IF(AND(H305&lt;L305,N305=""),Listes!$A$76,IF(AND(K305&lt;J305,N305=""),Listes!$A$77,IF(AND(L305&lt;&gt;"",L305&lt;H305,M305=""),Listes!$A$78,IF(AND(P305="",OR(I305&lt;&gt;"",J305&lt;&gt;"",K305&lt;&gt;"")),Listes!$A$79,""))))))</f>
        <v/>
      </c>
      <c r="P305" s="44"/>
      <c r="Q305" s="9">
        <f t="shared" si="14"/>
        <v>0</v>
      </c>
    </row>
    <row r="306" spans="1:17" ht="20.100000000000001" customHeight="1" x14ac:dyDescent="0.25">
      <c r="A306" s="133">
        <v>300</v>
      </c>
      <c r="B306" s="331" t="str">
        <f>IF('Dépenses Autres frais'!B306="","",'Dépenses Autres frais'!B306)</f>
        <v/>
      </c>
      <c r="C306" s="331" t="str">
        <f>IF('Dépenses Autres frais'!C306="","",'Dépenses Autres frais'!C306)</f>
        <v/>
      </c>
      <c r="D306" s="331" t="str">
        <f>IF('Dépenses Autres frais'!D306="","",'Dépenses Autres frais'!D306)</f>
        <v/>
      </c>
      <c r="E306" s="331" t="str">
        <f>IF('Dépenses Autres frais'!E306="","",'Dépenses Autres frais'!E306)</f>
        <v/>
      </c>
      <c r="F306" s="332" t="str">
        <f>IF('Dépenses Autres frais'!F306="","",'Dépenses Autres frais'!F306)</f>
        <v/>
      </c>
      <c r="G306" s="332" t="str">
        <f>IF('Dépenses Autres frais'!G306="","",'Dépenses Autres frais'!G306)</f>
        <v/>
      </c>
      <c r="H306" s="333" t="str">
        <f>IF('Dépenses Autres frais'!H306="","",'Dépenses Autres frais'!H306)</f>
        <v/>
      </c>
      <c r="I306" s="295"/>
      <c r="J306" s="296" t="str">
        <f t="shared" si="12"/>
        <v/>
      </c>
      <c r="K306" s="296" t="str">
        <f t="shared" si="13"/>
        <v/>
      </c>
      <c r="L306" s="28"/>
      <c r="M306" s="139"/>
      <c r="N306" s="158"/>
      <c r="O306" s="338" t="str">
        <f>IF(AND(OR(I306="KO",L306&lt;&gt;""),OR(I306="",J306="",K306="")),Listes!$A$74,IF(AND(L306="",I306&lt;&gt;""),Listes!$A$75,IF(AND(H306&lt;L306,N306=""),Listes!$A$76,IF(AND(K306&lt;J306,N306=""),Listes!$A$77,IF(AND(L306&lt;&gt;"",L306&lt;H306,M306=""),Listes!$A$78,IF(AND(P306="",OR(I306&lt;&gt;"",J306&lt;&gt;"",K306&lt;&gt;"")),Listes!$A$79,""))))))</f>
        <v/>
      </c>
      <c r="P306" s="44"/>
      <c r="Q306" s="9">
        <f t="shared" si="14"/>
        <v>0</v>
      </c>
    </row>
    <row r="307" spans="1:17" ht="20.100000000000001" customHeight="1" x14ac:dyDescent="0.25">
      <c r="A307" s="133">
        <v>301</v>
      </c>
      <c r="B307" s="331" t="str">
        <f>IF('Dépenses Autres frais'!B307="","",'Dépenses Autres frais'!B307)</f>
        <v/>
      </c>
      <c r="C307" s="331" t="str">
        <f>IF('Dépenses Autres frais'!C307="","",'Dépenses Autres frais'!C307)</f>
        <v/>
      </c>
      <c r="D307" s="331" t="str">
        <f>IF('Dépenses Autres frais'!D307="","",'Dépenses Autres frais'!D307)</f>
        <v/>
      </c>
      <c r="E307" s="331" t="str">
        <f>IF('Dépenses Autres frais'!E307="","",'Dépenses Autres frais'!E307)</f>
        <v/>
      </c>
      <c r="F307" s="332" t="str">
        <f>IF('Dépenses Autres frais'!F307="","",'Dépenses Autres frais'!F307)</f>
        <v/>
      </c>
      <c r="G307" s="332" t="str">
        <f>IF('Dépenses Autres frais'!G307="","",'Dépenses Autres frais'!G307)</f>
        <v/>
      </c>
      <c r="H307" s="333" t="str">
        <f>IF('Dépenses Autres frais'!H307="","",'Dépenses Autres frais'!H307)</f>
        <v/>
      </c>
      <c r="I307" s="295"/>
      <c r="J307" s="296" t="str">
        <f t="shared" si="12"/>
        <v/>
      </c>
      <c r="K307" s="296" t="str">
        <f t="shared" si="13"/>
        <v/>
      </c>
      <c r="L307" s="28"/>
      <c r="M307" s="139"/>
      <c r="N307" s="158"/>
      <c r="O307" s="338" t="str">
        <f>IF(AND(OR(I307="KO",L307&lt;&gt;""),OR(I307="",J307="",K307="")),Listes!$A$74,IF(AND(L307="",I307&lt;&gt;""),Listes!$A$75,IF(AND(H307&lt;L307,N307=""),Listes!$A$76,IF(AND(K307&lt;J307,N307=""),Listes!$A$77,IF(AND(L307&lt;&gt;"",L307&lt;H307,M307=""),Listes!$A$78,IF(AND(P307="",OR(I307&lt;&gt;"",J307&lt;&gt;"",K307&lt;&gt;"")),Listes!$A$79,""))))))</f>
        <v/>
      </c>
      <c r="P307" s="44"/>
      <c r="Q307" s="9">
        <f t="shared" si="14"/>
        <v>0</v>
      </c>
    </row>
    <row r="308" spans="1:17" ht="20.100000000000001" customHeight="1" x14ac:dyDescent="0.25">
      <c r="A308" s="133">
        <v>302</v>
      </c>
      <c r="B308" s="331" t="str">
        <f>IF('Dépenses Autres frais'!B308="","",'Dépenses Autres frais'!B308)</f>
        <v/>
      </c>
      <c r="C308" s="331" t="str">
        <f>IF('Dépenses Autres frais'!C308="","",'Dépenses Autres frais'!C308)</f>
        <v/>
      </c>
      <c r="D308" s="331" t="str">
        <f>IF('Dépenses Autres frais'!D308="","",'Dépenses Autres frais'!D308)</f>
        <v/>
      </c>
      <c r="E308" s="331" t="str">
        <f>IF('Dépenses Autres frais'!E308="","",'Dépenses Autres frais'!E308)</f>
        <v/>
      </c>
      <c r="F308" s="332" t="str">
        <f>IF('Dépenses Autres frais'!F308="","",'Dépenses Autres frais'!F308)</f>
        <v/>
      </c>
      <c r="G308" s="332" t="str">
        <f>IF('Dépenses Autres frais'!G308="","",'Dépenses Autres frais'!G308)</f>
        <v/>
      </c>
      <c r="H308" s="333" t="str">
        <f>IF('Dépenses Autres frais'!H308="","",'Dépenses Autres frais'!H308)</f>
        <v/>
      </c>
      <c r="I308" s="295"/>
      <c r="J308" s="296" t="str">
        <f t="shared" si="12"/>
        <v/>
      </c>
      <c r="K308" s="296" t="str">
        <f t="shared" si="13"/>
        <v/>
      </c>
      <c r="L308" s="28"/>
      <c r="M308" s="139"/>
      <c r="N308" s="158"/>
      <c r="O308" s="338" t="str">
        <f>IF(AND(OR(I308="KO",L308&lt;&gt;""),OR(I308="",J308="",K308="")),Listes!$A$74,IF(AND(L308="",I308&lt;&gt;""),Listes!$A$75,IF(AND(H308&lt;L308,N308=""),Listes!$A$76,IF(AND(K308&lt;J308,N308=""),Listes!$A$77,IF(AND(L308&lt;&gt;"",L308&lt;H308,M308=""),Listes!$A$78,IF(AND(P308="",OR(I308&lt;&gt;"",J308&lt;&gt;"",K308&lt;&gt;"")),Listes!$A$79,""))))))</f>
        <v/>
      </c>
      <c r="P308" s="44"/>
      <c r="Q308" s="9">
        <f t="shared" si="14"/>
        <v>0</v>
      </c>
    </row>
    <row r="309" spans="1:17" ht="20.100000000000001" customHeight="1" x14ac:dyDescent="0.25">
      <c r="A309" s="133">
        <v>303</v>
      </c>
      <c r="B309" s="331" t="str">
        <f>IF('Dépenses Autres frais'!B309="","",'Dépenses Autres frais'!B309)</f>
        <v/>
      </c>
      <c r="C309" s="331" t="str">
        <f>IF('Dépenses Autres frais'!C309="","",'Dépenses Autres frais'!C309)</f>
        <v/>
      </c>
      <c r="D309" s="331" t="str">
        <f>IF('Dépenses Autres frais'!D309="","",'Dépenses Autres frais'!D309)</f>
        <v/>
      </c>
      <c r="E309" s="331" t="str">
        <f>IF('Dépenses Autres frais'!E309="","",'Dépenses Autres frais'!E309)</f>
        <v/>
      </c>
      <c r="F309" s="332" t="str">
        <f>IF('Dépenses Autres frais'!F309="","",'Dépenses Autres frais'!F309)</f>
        <v/>
      </c>
      <c r="G309" s="332" t="str">
        <f>IF('Dépenses Autres frais'!G309="","",'Dépenses Autres frais'!G309)</f>
        <v/>
      </c>
      <c r="H309" s="333" t="str">
        <f>IF('Dépenses Autres frais'!H309="","",'Dépenses Autres frais'!H309)</f>
        <v/>
      </c>
      <c r="I309" s="295"/>
      <c r="J309" s="296" t="str">
        <f t="shared" si="12"/>
        <v/>
      </c>
      <c r="K309" s="296" t="str">
        <f t="shared" si="13"/>
        <v/>
      </c>
      <c r="L309" s="28"/>
      <c r="M309" s="139"/>
      <c r="N309" s="158"/>
      <c r="O309" s="338" t="str">
        <f>IF(AND(OR(I309="KO",L309&lt;&gt;""),OR(I309="",J309="",K309="")),Listes!$A$74,IF(AND(L309="",I309&lt;&gt;""),Listes!$A$75,IF(AND(H309&lt;L309,N309=""),Listes!$A$76,IF(AND(K309&lt;J309,N309=""),Listes!$A$77,IF(AND(L309&lt;&gt;"",L309&lt;H309,M309=""),Listes!$A$78,IF(AND(P309="",OR(I309&lt;&gt;"",J309&lt;&gt;"",K309&lt;&gt;"")),Listes!$A$79,""))))))</f>
        <v/>
      </c>
      <c r="P309" s="44"/>
      <c r="Q309" s="9">
        <f t="shared" si="14"/>
        <v>0</v>
      </c>
    </row>
    <row r="310" spans="1:17" ht="20.100000000000001" customHeight="1" x14ac:dyDescent="0.25">
      <c r="A310" s="133">
        <v>304</v>
      </c>
      <c r="B310" s="331" t="str">
        <f>IF('Dépenses Autres frais'!B310="","",'Dépenses Autres frais'!B310)</f>
        <v/>
      </c>
      <c r="C310" s="331" t="str">
        <f>IF('Dépenses Autres frais'!C310="","",'Dépenses Autres frais'!C310)</f>
        <v/>
      </c>
      <c r="D310" s="331" t="str">
        <f>IF('Dépenses Autres frais'!D310="","",'Dépenses Autres frais'!D310)</f>
        <v/>
      </c>
      <c r="E310" s="331" t="str">
        <f>IF('Dépenses Autres frais'!E310="","",'Dépenses Autres frais'!E310)</f>
        <v/>
      </c>
      <c r="F310" s="332" t="str">
        <f>IF('Dépenses Autres frais'!F310="","",'Dépenses Autres frais'!F310)</f>
        <v/>
      </c>
      <c r="G310" s="332" t="str">
        <f>IF('Dépenses Autres frais'!G310="","",'Dépenses Autres frais'!G310)</f>
        <v/>
      </c>
      <c r="H310" s="333" t="str">
        <f>IF('Dépenses Autres frais'!H310="","",'Dépenses Autres frais'!H310)</f>
        <v/>
      </c>
      <c r="I310" s="295"/>
      <c r="J310" s="296" t="str">
        <f t="shared" si="12"/>
        <v/>
      </c>
      <c r="K310" s="296" t="str">
        <f t="shared" si="13"/>
        <v/>
      </c>
      <c r="L310" s="28"/>
      <c r="M310" s="139"/>
      <c r="N310" s="158"/>
      <c r="O310" s="338" t="str">
        <f>IF(AND(OR(I310="KO",L310&lt;&gt;""),OR(I310="",J310="",K310="")),Listes!$A$74,IF(AND(L310="",I310&lt;&gt;""),Listes!$A$75,IF(AND(H310&lt;L310,N310=""),Listes!$A$76,IF(AND(K310&lt;J310,N310=""),Listes!$A$77,IF(AND(L310&lt;&gt;"",L310&lt;H310,M310=""),Listes!$A$78,IF(AND(P310="",OR(I310&lt;&gt;"",J310&lt;&gt;"",K310&lt;&gt;"")),Listes!$A$79,""))))))</f>
        <v/>
      </c>
      <c r="P310" s="44"/>
      <c r="Q310" s="9">
        <f t="shared" si="14"/>
        <v>0</v>
      </c>
    </row>
    <row r="311" spans="1:17" ht="20.100000000000001" customHeight="1" x14ac:dyDescent="0.25">
      <c r="A311" s="133">
        <v>305</v>
      </c>
      <c r="B311" s="331" t="str">
        <f>IF('Dépenses Autres frais'!B311="","",'Dépenses Autres frais'!B311)</f>
        <v/>
      </c>
      <c r="C311" s="331" t="str">
        <f>IF('Dépenses Autres frais'!C311="","",'Dépenses Autres frais'!C311)</f>
        <v/>
      </c>
      <c r="D311" s="331" t="str">
        <f>IF('Dépenses Autres frais'!D311="","",'Dépenses Autres frais'!D311)</f>
        <v/>
      </c>
      <c r="E311" s="331" t="str">
        <f>IF('Dépenses Autres frais'!E311="","",'Dépenses Autres frais'!E311)</f>
        <v/>
      </c>
      <c r="F311" s="332" t="str">
        <f>IF('Dépenses Autres frais'!F311="","",'Dépenses Autres frais'!F311)</f>
        <v/>
      </c>
      <c r="G311" s="332" t="str">
        <f>IF('Dépenses Autres frais'!G311="","",'Dépenses Autres frais'!G311)</f>
        <v/>
      </c>
      <c r="H311" s="333" t="str">
        <f>IF('Dépenses Autres frais'!H311="","",'Dépenses Autres frais'!H311)</f>
        <v/>
      </c>
      <c r="I311" s="295"/>
      <c r="J311" s="296" t="str">
        <f t="shared" si="12"/>
        <v/>
      </c>
      <c r="K311" s="296" t="str">
        <f t="shared" si="13"/>
        <v/>
      </c>
      <c r="L311" s="28"/>
      <c r="M311" s="139"/>
      <c r="N311" s="158"/>
      <c r="O311" s="338" t="str">
        <f>IF(AND(OR(I311="KO",L311&lt;&gt;""),OR(I311="",J311="",K311="")),Listes!$A$74,IF(AND(L311="",I311&lt;&gt;""),Listes!$A$75,IF(AND(H311&lt;L311,N311=""),Listes!$A$76,IF(AND(K311&lt;J311,N311=""),Listes!$A$77,IF(AND(L311&lt;&gt;"",L311&lt;H311,M311=""),Listes!$A$78,IF(AND(P311="",OR(I311&lt;&gt;"",J311&lt;&gt;"",K311&lt;&gt;"")),Listes!$A$79,""))))))</f>
        <v/>
      </c>
      <c r="P311" s="44"/>
      <c r="Q311" s="9">
        <f t="shared" si="14"/>
        <v>0</v>
      </c>
    </row>
    <row r="312" spans="1:17" ht="20.100000000000001" customHeight="1" x14ac:dyDescent="0.25">
      <c r="A312" s="133">
        <v>306</v>
      </c>
      <c r="B312" s="331" t="str">
        <f>IF('Dépenses Autres frais'!B312="","",'Dépenses Autres frais'!B312)</f>
        <v/>
      </c>
      <c r="C312" s="331" t="str">
        <f>IF('Dépenses Autres frais'!C312="","",'Dépenses Autres frais'!C312)</f>
        <v/>
      </c>
      <c r="D312" s="331" t="str">
        <f>IF('Dépenses Autres frais'!D312="","",'Dépenses Autres frais'!D312)</f>
        <v/>
      </c>
      <c r="E312" s="331" t="str">
        <f>IF('Dépenses Autres frais'!E312="","",'Dépenses Autres frais'!E312)</f>
        <v/>
      </c>
      <c r="F312" s="332" t="str">
        <f>IF('Dépenses Autres frais'!F312="","",'Dépenses Autres frais'!F312)</f>
        <v/>
      </c>
      <c r="G312" s="332" t="str">
        <f>IF('Dépenses Autres frais'!G312="","",'Dépenses Autres frais'!G312)</f>
        <v/>
      </c>
      <c r="H312" s="333" t="str">
        <f>IF('Dépenses Autres frais'!H312="","",'Dépenses Autres frais'!H312)</f>
        <v/>
      </c>
      <c r="I312" s="295"/>
      <c r="J312" s="296" t="str">
        <f t="shared" si="12"/>
        <v/>
      </c>
      <c r="K312" s="296" t="str">
        <f t="shared" si="13"/>
        <v/>
      </c>
      <c r="L312" s="28"/>
      <c r="M312" s="139"/>
      <c r="N312" s="158"/>
      <c r="O312" s="338" t="str">
        <f>IF(AND(OR(I312="KO",L312&lt;&gt;""),OR(I312="",J312="",K312="")),Listes!$A$74,IF(AND(L312="",I312&lt;&gt;""),Listes!$A$75,IF(AND(H312&lt;L312,N312=""),Listes!$A$76,IF(AND(K312&lt;J312,N312=""),Listes!$A$77,IF(AND(L312&lt;&gt;"",L312&lt;H312,M312=""),Listes!$A$78,IF(AND(P312="",OR(I312&lt;&gt;"",J312&lt;&gt;"",K312&lt;&gt;"")),Listes!$A$79,""))))))</f>
        <v/>
      </c>
      <c r="P312" s="44"/>
      <c r="Q312" s="9">
        <f t="shared" si="14"/>
        <v>0</v>
      </c>
    </row>
    <row r="313" spans="1:17" ht="20.100000000000001" customHeight="1" x14ac:dyDescent="0.25">
      <c r="A313" s="133">
        <v>307</v>
      </c>
      <c r="B313" s="331" t="str">
        <f>IF('Dépenses Autres frais'!B313="","",'Dépenses Autres frais'!B313)</f>
        <v/>
      </c>
      <c r="C313" s="331" t="str">
        <f>IF('Dépenses Autres frais'!C313="","",'Dépenses Autres frais'!C313)</f>
        <v/>
      </c>
      <c r="D313" s="331" t="str">
        <f>IF('Dépenses Autres frais'!D313="","",'Dépenses Autres frais'!D313)</f>
        <v/>
      </c>
      <c r="E313" s="331" t="str">
        <f>IF('Dépenses Autres frais'!E313="","",'Dépenses Autres frais'!E313)</f>
        <v/>
      </c>
      <c r="F313" s="332" t="str">
        <f>IF('Dépenses Autres frais'!F313="","",'Dépenses Autres frais'!F313)</f>
        <v/>
      </c>
      <c r="G313" s="332" t="str">
        <f>IF('Dépenses Autres frais'!G313="","",'Dépenses Autres frais'!G313)</f>
        <v/>
      </c>
      <c r="H313" s="333" t="str">
        <f>IF('Dépenses Autres frais'!H313="","",'Dépenses Autres frais'!H313)</f>
        <v/>
      </c>
      <c r="I313" s="295"/>
      <c r="J313" s="296" t="str">
        <f t="shared" si="12"/>
        <v/>
      </c>
      <c r="K313" s="296" t="str">
        <f t="shared" si="13"/>
        <v/>
      </c>
      <c r="L313" s="28"/>
      <c r="M313" s="139"/>
      <c r="N313" s="158"/>
      <c r="O313" s="338" t="str">
        <f>IF(AND(OR(I313="KO",L313&lt;&gt;""),OR(I313="",J313="",K313="")),Listes!$A$74,IF(AND(L313="",I313&lt;&gt;""),Listes!$A$75,IF(AND(H313&lt;L313,N313=""),Listes!$A$76,IF(AND(K313&lt;J313,N313=""),Listes!$A$77,IF(AND(L313&lt;&gt;"",L313&lt;H313,M313=""),Listes!$A$78,IF(AND(P313="",OR(I313&lt;&gt;"",J313&lt;&gt;"",K313&lt;&gt;"")),Listes!$A$79,""))))))</f>
        <v/>
      </c>
      <c r="P313" s="44"/>
      <c r="Q313" s="9">
        <f t="shared" si="14"/>
        <v>0</v>
      </c>
    </row>
    <row r="314" spans="1:17" ht="20.100000000000001" customHeight="1" x14ac:dyDescent="0.25">
      <c r="A314" s="133">
        <v>308</v>
      </c>
      <c r="B314" s="331" t="str">
        <f>IF('Dépenses Autres frais'!B314="","",'Dépenses Autres frais'!B314)</f>
        <v/>
      </c>
      <c r="C314" s="331" t="str">
        <f>IF('Dépenses Autres frais'!C314="","",'Dépenses Autres frais'!C314)</f>
        <v/>
      </c>
      <c r="D314" s="331" t="str">
        <f>IF('Dépenses Autres frais'!D314="","",'Dépenses Autres frais'!D314)</f>
        <v/>
      </c>
      <c r="E314" s="331" t="str">
        <f>IF('Dépenses Autres frais'!E314="","",'Dépenses Autres frais'!E314)</f>
        <v/>
      </c>
      <c r="F314" s="332" t="str">
        <f>IF('Dépenses Autres frais'!F314="","",'Dépenses Autres frais'!F314)</f>
        <v/>
      </c>
      <c r="G314" s="332" t="str">
        <f>IF('Dépenses Autres frais'!G314="","",'Dépenses Autres frais'!G314)</f>
        <v/>
      </c>
      <c r="H314" s="333" t="str">
        <f>IF('Dépenses Autres frais'!H314="","",'Dépenses Autres frais'!H314)</f>
        <v/>
      </c>
      <c r="I314" s="295"/>
      <c r="J314" s="296" t="str">
        <f t="shared" si="12"/>
        <v/>
      </c>
      <c r="K314" s="296" t="str">
        <f t="shared" si="13"/>
        <v/>
      </c>
      <c r="L314" s="28"/>
      <c r="M314" s="139"/>
      <c r="N314" s="158"/>
      <c r="O314" s="338" t="str">
        <f>IF(AND(OR(I314="KO",L314&lt;&gt;""),OR(I314="",J314="",K314="")),Listes!$A$74,IF(AND(L314="",I314&lt;&gt;""),Listes!$A$75,IF(AND(H314&lt;L314,N314=""),Listes!$A$76,IF(AND(K314&lt;J314,N314=""),Listes!$A$77,IF(AND(L314&lt;&gt;"",L314&lt;H314,M314=""),Listes!$A$78,IF(AND(P314="",OR(I314&lt;&gt;"",J314&lt;&gt;"",K314&lt;&gt;"")),Listes!$A$79,""))))))</f>
        <v/>
      </c>
      <c r="P314" s="44"/>
      <c r="Q314" s="9">
        <f t="shared" si="14"/>
        <v>0</v>
      </c>
    </row>
    <row r="315" spans="1:17" ht="20.100000000000001" customHeight="1" x14ac:dyDescent="0.25">
      <c r="A315" s="133">
        <v>309</v>
      </c>
      <c r="B315" s="331" t="str">
        <f>IF('Dépenses Autres frais'!B315="","",'Dépenses Autres frais'!B315)</f>
        <v/>
      </c>
      <c r="C315" s="331" t="str">
        <f>IF('Dépenses Autres frais'!C315="","",'Dépenses Autres frais'!C315)</f>
        <v/>
      </c>
      <c r="D315" s="331" t="str">
        <f>IF('Dépenses Autres frais'!D315="","",'Dépenses Autres frais'!D315)</f>
        <v/>
      </c>
      <c r="E315" s="331" t="str">
        <f>IF('Dépenses Autres frais'!E315="","",'Dépenses Autres frais'!E315)</f>
        <v/>
      </c>
      <c r="F315" s="332" t="str">
        <f>IF('Dépenses Autres frais'!F315="","",'Dépenses Autres frais'!F315)</f>
        <v/>
      </c>
      <c r="G315" s="332" t="str">
        <f>IF('Dépenses Autres frais'!G315="","",'Dépenses Autres frais'!G315)</f>
        <v/>
      </c>
      <c r="H315" s="333" t="str">
        <f>IF('Dépenses Autres frais'!H315="","",'Dépenses Autres frais'!H315)</f>
        <v/>
      </c>
      <c r="I315" s="295"/>
      <c r="J315" s="296" t="str">
        <f t="shared" si="12"/>
        <v/>
      </c>
      <c r="K315" s="296" t="str">
        <f t="shared" si="13"/>
        <v/>
      </c>
      <c r="L315" s="28"/>
      <c r="M315" s="139"/>
      <c r="N315" s="158"/>
      <c r="O315" s="338" t="str">
        <f>IF(AND(OR(I315="KO",L315&lt;&gt;""),OR(I315="",J315="",K315="")),Listes!$A$74,IF(AND(L315="",I315&lt;&gt;""),Listes!$A$75,IF(AND(H315&lt;L315,N315=""),Listes!$A$76,IF(AND(K315&lt;J315,N315=""),Listes!$A$77,IF(AND(L315&lt;&gt;"",L315&lt;H315,M315=""),Listes!$A$78,IF(AND(P315="",OR(I315&lt;&gt;"",J315&lt;&gt;"",K315&lt;&gt;"")),Listes!$A$79,""))))))</f>
        <v/>
      </c>
      <c r="P315" s="44"/>
      <c r="Q315" s="9">
        <f t="shared" si="14"/>
        <v>0</v>
      </c>
    </row>
    <row r="316" spans="1:17" ht="20.100000000000001" customHeight="1" x14ac:dyDescent="0.25">
      <c r="A316" s="133">
        <v>310</v>
      </c>
      <c r="B316" s="331" t="str">
        <f>IF('Dépenses Autres frais'!B316="","",'Dépenses Autres frais'!B316)</f>
        <v/>
      </c>
      <c r="C316" s="331" t="str">
        <f>IF('Dépenses Autres frais'!C316="","",'Dépenses Autres frais'!C316)</f>
        <v/>
      </c>
      <c r="D316" s="331" t="str">
        <f>IF('Dépenses Autres frais'!D316="","",'Dépenses Autres frais'!D316)</f>
        <v/>
      </c>
      <c r="E316" s="331" t="str">
        <f>IF('Dépenses Autres frais'!E316="","",'Dépenses Autres frais'!E316)</f>
        <v/>
      </c>
      <c r="F316" s="332" t="str">
        <f>IF('Dépenses Autres frais'!F316="","",'Dépenses Autres frais'!F316)</f>
        <v/>
      </c>
      <c r="G316" s="332" t="str">
        <f>IF('Dépenses Autres frais'!G316="","",'Dépenses Autres frais'!G316)</f>
        <v/>
      </c>
      <c r="H316" s="333" t="str">
        <f>IF('Dépenses Autres frais'!H316="","",'Dépenses Autres frais'!H316)</f>
        <v/>
      </c>
      <c r="I316" s="295"/>
      <c r="J316" s="296" t="str">
        <f t="shared" si="12"/>
        <v/>
      </c>
      <c r="K316" s="296" t="str">
        <f t="shared" si="13"/>
        <v/>
      </c>
      <c r="L316" s="28"/>
      <c r="M316" s="139"/>
      <c r="N316" s="158"/>
      <c r="O316" s="338" t="str">
        <f>IF(AND(OR(I316="KO",L316&lt;&gt;""),OR(I316="",J316="",K316="")),Listes!$A$74,IF(AND(L316="",I316&lt;&gt;""),Listes!$A$75,IF(AND(H316&lt;L316,N316=""),Listes!$A$76,IF(AND(K316&lt;J316,N316=""),Listes!$A$77,IF(AND(L316&lt;&gt;"",L316&lt;H316,M316=""),Listes!$A$78,IF(AND(P316="",OR(I316&lt;&gt;"",J316&lt;&gt;"",K316&lt;&gt;"")),Listes!$A$79,""))))))</f>
        <v/>
      </c>
      <c r="P316" s="44"/>
      <c r="Q316" s="9">
        <f t="shared" si="14"/>
        <v>0</v>
      </c>
    </row>
    <row r="317" spans="1:17" ht="20.100000000000001" customHeight="1" x14ac:dyDescent="0.25">
      <c r="A317" s="133">
        <v>311</v>
      </c>
      <c r="B317" s="331" t="str">
        <f>IF('Dépenses Autres frais'!B317="","",'Dépenses Autres frais'!B317)</f>
        <v/>
      </c>
      <c r="C317" s="331" t="str">
        <f>IF('Dépenses Autres frais'!C317="","",'Dépenses Autres frais'!C317)</f>
        <v/>
      </c>
      <c r="D317" s="331" t="str">
        <f>IF('Dépenses Autres frais'!D317="","",'Dépenses Autres frais'!D317)</f>
        <v/>
      </c>
      <c r="E317" s="331" t="str">
        <f>IF('Dépenses Autres frais'!E317="","",'Dépenses Autres frais'!E317)</f>
        <v/>
      </c>
      <c r="F317" s="332" t="str">
        <f>IF('Dépenses Autres frais'!F317="","",'Dépenses Autres frais'!F317)</f>
        <v/>
      </c>
      <c r="G317" s="332" t="str">
        <f>IF('Dépenses Autres frais'!G317="","",'Dépenses Autres frais'!G317)</f>
        <v/>
      </c>
      <c r="H317" s="333" t="str">
        <f>IF('Dépenses Autres frais'!H317="","",'Dépenses Autres frais'!H317)</f>
        <v/>
      </c>
      <c r="I317" s="295"/>
      <c r="J317" s="296" t="str">
        <f t="shared" si="12"/>
        <v/>
      </c>
      <c r="K317" s="296" t="str">
        <f t="shared" si="13"/>
        <v/>
      </c>
      <c r="L317" s="28"/>
      <c r="M317" s="139"/>
      <c r="N317" s="158"/>
      <c r="O317" s="338" t="str">
        <f>IF(AND(OR(I317="KO",L317&lt;&gt;""),OR(I317="",J317="",K317="")),Listes!$A$74,IF(AND(L317="",I317&lt;&gt;""),Listes!$A$75,IF(AND(H317&lt;L317,N317=""),Listes!$A$76,IF(AND(K317&lt;J317,N317=""),Listes!$A$77,IF(AND(L317&lt;&gt;"",L317&lt;H317,M317=""),Listes!$A$78,IF(AND(P317="",OR(I317&lt;&gt;"",J317&lt;&gt;"",K317&lt;&gt;"")),Listes!$A$79,""))))))</f>
        <v/>
      </c>
      <c r="P317" s="44"/>
      <c r="Q317" s="9">
        <f t="shared" si="14"/>
        <v>0</v>
      </c>
    </row>
    <row r="318" spans="1:17" ht="20.100000000000001" customHeight="1" x14ac:dyDescent="0.25">
      <c r="A318" s="133">
        <v>312</v>
      </c>
      <c r="B318" s="331" t="str">
        <f>IF('Dépenses Autres frais'!B318="","",'Dépenses Autres frais'!B318)</f>
        <v/>
      </c>
      <c r="C318" s="331" t="str">
        <f>IF('Dépenses Autres frais'!C318="","",'Dépenses Autres frais'!C318)</f>
        <v/>
      </c>
      <c r="D318" s="331" t="str">
        <f>IF('Dépenses Autres frais'!D318="","",'Dépenses Autres frais'!D318)</f>
        <v/>
      </c>
      <c r="E318" s="331" t="str">
        <f>IF('Dépenses Autres frais'!E318="","",'Dépenses Autres frais'!E318)</f>
        <v/>
      </c>
      <c r="F318" s="332" t="str">
        <f>IF('Dépenses Autres frais'!F318="","",'Dépenses Autres frais'!F318)</f>
        <v/>
      </c>
      <c r="G318" s="332" t="str">
        <f>IF('Dépenses Autres frais'!G318="","",'Dépenses Autres frais'!G318)</f>
        <v/>
      </c>
      <c r="H318" s="333" t="str">
        <f>IF('Dépenses Autres frais'!H318="","",'Dépenses Autres frais'!H318)</f>
        <v/>
      </c>
      <c r="I318" s="295"/>
      <c r="J318" s="296" t="str">
        <f t="shared" si="12"/>
        <v/>
      </c>
      <c r="K318" s="296" t="str">
        <f t="shared" si="13"/>
        <v/>
      </c>
      <c r="L318" s="28"/>
      <c r="M318" s="139"/>
      <c r="N318" s="158"/>
      <c r="O318" s="338" t="str">
        <f>IF(AND(OR(I318="KO",L318&lt;&gt;""),OR(I318="",J318="",K318="")),Listes!$A$74,IF(AND(L318="",I318&lt;&gt;""),Listes!$A$75,IF(AND(H318&lt;L318,N318=""),Listes!$A$76,IF(AND(K318&lt;J318,N318=""),Listes!$A$77,IF(AND(L318&lt;&gt;"",L318&lt;H318,M318=""),Listes!$A$78,IF(AND(P318="",OR(I318&lt;&gt;"",J318&lt;&gt;"",K318&lt;&gt;"")),Listes!$A$79,""))))))</f>
        <v/>
      </c>
      <c r="P318" s="44"/>
      <c r="Q318" s="9">
        <f t="shared" si="14"/>
        <v>0</v>
      </c>
    </row>
    <row r="319" spans="1:17" ht="20.100000000000001" customHeight="1" x14ac:dyDescent="0.25">
      <c r="A319" s="133">
        <v>313</v>
      </c>
      <c r="B319" s="331" t="str">
        <f>IF('Dépenses Autres frais'!B319="","",'Dépenses Autres frais'!B319)</f>
        <v/>
      </c>
      <c r="C319" s="331" t="str">
        <f>IF('Dépenses Autres frais'!C319="","",'Dépenses Autres frais'!C319)</f>
        <v/>
      </c>
      <c r="D319" s="331" t="str">
        <f>IF('Dépenses Autres frais'!D319="","",'Dépenses Autres frais'!D319)</f>
        <v/>
      </c>
      <c r="E319" s="331" t="str">
        <f>IF('Dépenses Autres frais'!E319="","",'Dépenses Autres frais'!E319)</f>
        <v/>
      </c>
      <c r="F319" s="332" t="str">
        <f>IF('Dépenses Autres frais'!F319="","",'Dépenses Autres frais'!F319)</f>
        <v/>
      </c>
      <c r="G319" s="332" t="str">
        <f>IF('Dépenses Autres frais'!G319="","",'Dépenses Autres frais'!G319)</f>
        <v/>
      </c>
      <c r="H319" s="333" t="str">
        <f>IF('Dépenses Autres frais'!H319="","",'Dépenses Autres frais'!H319)</f>
        <v/>
      </c>
      <c r="I319" s="295"/>
      <c r="J319" s="296" t="str">
        <f t="shared" si="12"/>
        <v/>
      </c>
      <c r="K319" s="296" t="str">
        <f t="shared" si="13"/>
        <v/>
      </c>
      <c r="L319" s="28"/>
      <c r="M319" s="139"/>
      <c r="N319" s="158"/>
      <c r="O319" s="338" t="str">
        <f>IF(AND(OR(I319="KO",L319&lt;&gt;""),OR(I319="",J319="",K319="")),Listes!$A$74,IF(AND(L319="",I319&lt;&gt;""),Listes!$A$75,IF(AND(H319&lt;L319,N319=""),Listes!$A$76,IF(AND(K319&lt;J319,N319=""),Listes!$A$77,IF(AND(L319&lt;&gt;"",L319&lt;H319,M319=""),Listes!$A$78,IF(AND(P319="",OR(I319&lt;&gt;"",J319&lt;&gt;"",K319&lt;&gt;"")),Listes!$A$79,""))))))</f>
        <v/>
      </c>
      <c r="P319" s="44"/>
      <c r="Q319" s="9">
        <f t="shared" si="14"/>
        <v>0</v>
      </c>
    </row>
    <row r="320" spans="1:17" ht="20.100000000000001" customHeight="1" x14ac:dyDescent="0.25">
      <c r="A320" s="133">
        <v>314</v>
      </c>
      <c r="B320" s="331" t="str">
        <f>IF('Dépenses Autres frais'!B320="","",'Dépenses Autres frais'!B320)</f>
        <v/>
      </c>
      <c r="C320" s="331" t="str">
        <f>IF('Dépenses Autres frais'!C320="","",'Dépenses Autres frais'!C320)</f>
        <v/>
      </c>
      <c r="D320" s="331" t="str">
        <f>IF('Dépenses Autres frais'!D320="","",'Dépenses Autres frais'!D320)</f>
        <v/>
      </c>
      <c r="E320" s="331" t="str">
        <f>IF('Dépenses Autres frais'!E320="","",'Dépenses Autres frais'!E320)</f>
        <v/>
      </c>
      <c r="F320" s="332" t="str">
        <f>IF('Dépenses Autres frais'!F320="","",'Dépenses Autres frais'!F320)</f>
        <v/>
      </c>
      <c r="G320" s="332" t="str">
        <f>IF('Dépenses Autres frais'!G320="","",'Dépenses Autres frais'!G320)</f>
        <v/>
      </c>
      <c r="H320" s="333" t="str">
        <f>IF('Dépenses Autres frais'!H320="","",'Dépenses Autres frais'!H320)</f>
        <v/>
      </c>
      <c r="I320" s="295"/>
      <c r="J320" s="296" t="str">
        <f t="shared" si="12"/>
        <v/>
      </c>
      <c r="K320" s="296" t="str">
        <f t="shared" si="13"/>
        <v/>
      </c>
      <c r="L320" s="28"/>
      <c r="M320" s="139"/>
      <c r="N320" s="158"/>
      <c r="O320" s="338" t="str">
        <f>IF(AND(OR(I320="KO",L320&lt;&gt;""),OR(I320="",J320="",K320="")),Listes!$A$74,IF(AND(L320="",I320&lt;&gt;""),Listes!$A$75,IF(AND(H320&lt;L320,N320=""),Listes!$A$76,IF(AND(K320&lt;J320,N320=""),Listes!$A$77,IF(AND(L320&lt;&gt;"",L320&lt;H320,M320=""),Listes!$A$78,IF(AND(P320="",OR(I320&lt;&gt;"",J320&lt;&gt;"",K320&lt;&gt;"")),Listes!$A$79,""))))))</f>
        <v/>
      </c>
      <c r="P320" s="44"/>
      <c r="Q320" s="9">
        <f t="shared" si="14"/>
        <v>0</v>
      </c>
    </row>
    <row r="321" spans="1:17" ht="20.100000000000001" customHeight="1" x14ac:dyDescent="0.25">
      <c r="A321" s="133">
        <v>315</v>
      </c>
      <c r="B321" s="331" t="str">
        <f>IF('Dépenses Autres frais'!B321="","",'Dépenses Autres frais'!B321)</f>
        <v/>
      </c>
      <c r="C321" s="331" t="str">
        <f>IF('Dépenses Autres frais'!C321="","",'Dépenses Autres frais'!C321)</f>
        <v/>
      </c>
      <c r="D321" s="331" t="str">
        <f>IF('Dépenses Autres frais'!D321="","",'Dépenses Autres frais'!D321)</f>
        <v/>
      </c>
      <c r="E321" s="331" t="str">
        <f>IF('Dépenses Autres frais'!E321="","",'Dépenses Autres frais'!E321)</f>
        <v/>
      </c>
      <c r="F321" s="332" t="str">
        <f>IF('Dépenses Autres frais'!F321="","",'Dépenses Autres frais'!F321)</f>
        <v/>
      </c>
      <c r="G321" s="332" t="str">
        <f>IF('Dépenses Autres frais'!G321="","",'Dépenses Autres frais'!G321)</f>
        <v/>
      </c>
      <c r="H321" s="333" t="str">
        <f>IF('Dépenses Autres frais'!H321="","",'Dépenses Autres frais'!H321)</f>
        <v/>
      </c>
      <c r="I321" s="295"/>
      <c r="J321" s="296" t="str">
        <f t="shared" si="12"/>
        <v/>
      </c>
      <c r="K321" s="296" t="str">
        <f t="shared" si="13"/>
        <v/>
      </c>
      <c r="L321" s="28"/>
      <c r="M321" s="139"/>
      <c r="N321" s="158"/>
      <c r="O321" s="338" t="str">
        <f>IF(AND(OR(I321="KO",L321&lt;&gt;""),OR(I321="",J321="",K321="")),Listes!$A$74,IF(AND(L321="",I321&lt;&gt;""),Listes!$A$75,IF(AND(H321&lt;L321,N321=""),Listes!$A$76,IF(AND(K321&lt;J321,N321=""),Listes!$A$77,IF(AND(L321&lt;&gt;"",L321&lt;H321,M321=""),Listes!$A$78,IF(AND(P321="",OR(I321&lt;&gt;"",J321&lt;&gt;"",K321&lt;&gt;"")),Listes!$A$79,""))))))</f>
        <v/>
      </c>
      <c r="P321" s="44"/>
      <c r="Q321" s="9">
        <f t="shared" si="14"/>
        <v>0</v>
      </c>
    </row>
    <row r="322" spans="1:17" ht="20.100000000000001" customHeight="1" x14ac:dyDescent="0.25">
      <c r="A322" s="133">
        <v>316</v>
      </c>
      <c r="B322" s="331" t="str">
        <f>IF('Dépenses Autres frais'!B322="","",'Dépenses Autres frais'!B322)</f>
        <v/>
      </c>
      <c r="C322" s="331" t="str">
        <f>IF('Dépenses Autres frais'!C322="","",'Dépenses Autres frais'!C322)</f>
        <v/>
      </c>
      <c r="D322" s="331" t="str">
        <f>IF('Dépenses Autres frais'!D322="","",'Dépenses Autres frais'!D322)</f>
        <v/>
      </c>
      <c r="E322" s="331" t="str">
        <f>IF('Dépenses Autres frais'!E322="","",'Dépenses Autres frais'!E322)</f>
        <v/>
      </c>
      <c r="F322" s="332" t="str">
        <f>IF('Dépenses Autres frais'!F322="","",'Dépenses Autres frais'!F322)</f>
        <v/>
      </c>
      <c r="G322" s="332" t="str">
        <f>IF('Dépenses Autres frais'!G322="","",'Dépenses Autres frais'!G322)</f>
        <v/>
      </c>
      <c r="H322" s="333" t="str">
        <f>IF('Dépenses Autres frais'!H322="","",'Dépenses Autres frais'!H322)</f>
        <v/>
      </c>
      <c r="I322" s="295"/>
      <c r="J322" s="296" t="str">
        <f t="shared" si="12"/>
        <v/>
      </c>
      <c r="K322" s="296" t="str">
        <f t="shared" si="13"/>
        <v/>
      </c>
      <c r="L322" s="28"/>
      <c r="M322" s="139"/>
      <c r="N322" s="158"/>
      <c r="O322" s="338" t="str">
        <f>IF(AND(OR(I322="KO",L322&lt;&gt;""),OR(I322="",J322="",K322="")),Listes!$A$74,IF(AND(L322="",I322&lt;&gt;""),Listes!$A$75,IF(AND(H322&lt;L322,N322=""),Listes!$A$76,IF(AND(K322&lt;J322,N322=""),Listes!$A$77,IF(AND(L322&lt;&gt;"",L322&lt;H322,M322=""),Listes!$A$78,IF(AND(P322="",OR(I322&lt;&gt;"",J322&lt;&gt;"",K322&lt;&gt;"")),Listes!$A$79,""))))))</f>
        <v/>
      </c>
      <c r="P322" s="44"/>
      <c r="Q322" s="9">
        <f t="shared" si="14"/>
        <v>0</v>
      </c>
    </row>
    <row r="323" spans="1:17" ht="20.100000000000001" customHeight="1" x14ac:dyDescent="0.25">
      <c r="A323" s="133">
        <v>317</v>
      </c>
      <c r="B323" s="331" t="str">
        <f>IF('Dépenses Autres frais'!B323="","",'Dépenses Autres frais'!B323)</f>
        <v/>
      </c>
      <c r="C323" s="331" t="str">
        <f>IF('Dépenses Autres frais'!C323="","",'Dépenses Autres frais'!C323)</f>
        <v/>
      </c>
      <c r="D323" s="331" t="str">
        <f>IF('Dépenses Autres frais'!D323="","",'Dépenses Autres frais'!D323)</f>
        <v/>
      </c>
      <c r="E323" s="331" t="str">
        <f>IF('Dépenses Autres frais'!E323="","",'Dépenses Autres frais'!E323)</f>
        <v/>
      </c>
      <c r="F323" s="332" t="str">
        <f>IF('Dépenses Autres frais'!F323="","",'Dépenses Autres frais'!F323)</f>
        <v/>
      </c>
      <c r="G323" s="332" t="str">
        <f>IF('Dépenses Autres frais'!G323="","",'Dépenses Autres frais'!G323)</f>
        <v/>
      </c>
      <c r="H323" s="333" t="str">
        <f>IF('Dépenses Autres frais'!H323="","",'Dépenses Autres frais'!H323)</f>
        <v/>
      </c>
      <c r="I323" s="295"/>
      <c r="J323" s="296" t="str">
        <f t="shared" si="12"/>
        <v/>
      </c>
      <c r="K323" s="296" t="str">
        <f t="shared" si="13"/>
        <v/>
      </c>
      <c r="L323" s="28"/>
      <c r="M323" s="139"/>
      <c r="N323" s="158"/>
      <c r="O323" s="338" t="str">
        <f>IF(AND(OR(I323="KO",L323&lt;&gt;""),OR(I323="",J323="",K323="")),Listes!$A$74,IF(AND(L323="",I323&lt;&gt;""),Listes!$A$75,IF(AND(H323&lt;L323,N323=""),Listes!$A$76,IF(AND(K323&lt;J323,N323=""),Listes!$A$77,IF(AND(L323&lt;&gt;"",L323&lt;H323,M323=""),Listes!$A$78,IF(AND(P323="",OR(I323&lt;&gt;"",J323&lt;&gt;"",K323&lt;&gt;"")),Listes!$A$79,""))))))</f>
        <v/>
      </c>
      <c r="P323" s="44"/>
      <c r="Q323" s="9">
        <f t="shared" si="14"/>
        <v>0</v>
      </c>
    </row>
    <row r="324" spans="1:17" ht="20.100000000000001" customHeight="1" x14ac:dyDescent="0.25">
      <c r="A324" s="133">
        <v>318</v>
      </c>
      <c r="B324" s="331" t="str">
        <f>IF('Dépenses Autres frais'!B324="","",'Dépenses Autres frais'!B324)</f>
        <v/>
      </c>
      <c r="C324" s="331" t="str">
        <f>IF('Dépenses Autres frais'!C324="","",'Dépenses Autres frais'!C324)</f>
        <v/>
      </c>
      <c r="D324" s="331" t="str">
        <f>IF('Dépenses Autres frais'!D324="","",'Dépenses Autres frais'!D324)</f>
        <v/>
      </c>
      <c r="E324" s="331" t="str">
        <f>IF('Dépenses Autres frais'!E324="","",'Dépenses Autres frais'!E324)</f>
        <v/>
      </c>
      <c r="F324" s="332" t="str">
        <f>IF('Dépenses Autres frais'!F324="","",'Dépenses Autres frais'!F324)</f>
        <v/>
      </c>
      <c r="G324" s="332" t="str">
        <f>IF('Dépenses Autres frais'!G324="","",'Dépenses Autres frais'!G324)</f>
        <v/>
      </c>
      <c r="H324" s="333" t="str">
        <f>IF('Dépenses Autres frais'!H324="","",'Dépenses Autres frais'!H324)</f>
        <v/>
      </c>
      <c r="I324" s="295"/>
      <c r="J324" s="296" t="str">
        <f t="shared" si="12"/>
        <v/>
      </c>
      <c r="K324" s="296" t="str">
        <f t="shared" si="13"/>
        <v/>
      </c>
      <c r="L324" s="28"/>
      <c r="M324" s="139"/>
      <c r="N324" s="158"/>
      <c r="O324" s="338" t="str">
        <f>IF(AND(OR(I324="KO",L324&lt;&gt;""),OR(I324="",J324="",K324="")),Listes!$A$74,IF(AND(L324="",I324&lt;&gt;""),Listes!$A$75,IF(AND(H324&lt;L324,N324=""),Listes!$A$76,IF(AND(K324&lt;J324,N324=""),Listes!$A$77,IF(AND(L324&lt;&gt;"",L324&lt;H324,M324=""),Listes!$A$78,IF(AND(P324="",OR(I324&lt;&gt;"",J324&lt;&gt;"",K324&lt;&gt;"")),Listes!$A$79,""))))))</f>
        <v/>
      </c>
      <c r="P324" s="44"/>
      <c r="Q324" s="9">
        <f t="shared" si="14"/>
        <v>0</v>
      </c>
    </row>
    <row r="325" spans="1:17" ht="20.100000000000001" customHeight="1" x14ac:dyDescent="0.25">
      <c r="A325" s="133">
        <v>319</v>
      </c>
      <c r="B325" s="331" t="str">
        <f>IF('Dépenses Autres frais'!B325="","",'Dépenses Autres frais'!B325)</f>
        <v/>
      </c>
      <c r="C325" s="331" t="str">
        <f>IF('Dépenses Autres frais'!C325="","",'Dépenses Autres frais'!C325)</f>
        <v/>
      </c>
      <c r="D325" s="331" t="str">
        <f>IF('Dépenses Autres frais'!D325="","",'Dépenses Autres frais'!D325)</f>
        <v/>
      </c>
      <c r="E325" s="331" t="str">
        <f>IF('Dépenses Autres frais'!E325="","",'Dépenses Autres frais'!E325)</f>
        <v/>
      </c>
      <c r="F325" s="332" t="str">
        <f>IF('Dépenses Autres frais'!F325="","",'Dépenses Autres frais'!F325)</f>
        <v/>
      </c>
      <c r="G325" s="332" t="str">
        <f>IF('Dépenses Autres frais'!G325="","",'Dépenses Autres frais'!G325)</f>
        <v/>
      </c>
      <c r="H325" s="333" t="str">
        <f>IF('Dépenses Autres frais'!H325="","",'Dépenses Autres frais'!H325)</f>
        <v/>
      </c>
      <c r="I325" s="295"/>
      <c r="J325" s="296" t="str">
        <f t="shared" si="12"/>
        <v/>
      </c>
      <c r="K325" s="296" t="str">
        <f t="shared" si="13"/>
        <v/>
      </c>
      <c r="L325" s="28"/>
      <c r="M325" s="139"/>
      <c r="N325" s="158"/>
      <c r="O325" s="338" t="str">
        <f>IF(AND(OR(I325="KO",L325&lt;&gt;""),OR(I325="",J325="",K325="")),Listes!$A$74,IF(AND(L325="",I325&lt;&gt;""),Listes!$A$75,IF(AND(H325&lt;L325,N325=""),Listes!$A$76,IF(AND(K325&lt;J325,N325=""),Listes!$A$77,IF(AND(L325&lt;&gt;"",L325&lt;H325,M325=""),Listes!$A$78,IF(AND(P325="",OR(I325&lt;&gt;"",J325&lt;&gt;"",K325&lt;&gt;"")),Listes!$A$79,""))))))</f>
        <v/>
      </c>
      <c r="P325" s="44"/>
      <c r="Q325" s="9">
        <f t="shared" si="14"/>
        <v>0</v>
      </c>
    </row>
    <row r="326" spans="1:17" ht="20.100000000000001" customHeight="1" x14ac:dyDescent="0.25">
      <c r="A326" s="133">
        <v>320</v>
      </c>
      <c r="B326" s="331" t="str">
        <f>IF('Dépenses Autres frais'!B326="","",'Dépenses Autres frais'!B326)</f>
        <v/>
      </c>
      <c r="C326" s="331" t="str">
        <f>IF('Dépenses Autres frais'!C326="","",'Dépenses Autres frais'!C326)</f>
        <v/>
      </c>
      <c r="D326" s="331" t="str">
        <f>IF('Dépenses Autres frais'!D326="","",'Dépenses Autres frais'!D326)</f>
        <v/>
      </c>
      <c r="E326" s="331" t="str">
        <f>IF('Dépenses Autres frais'!E326="","",'Dépenses Autres frais'!E326)</f>
        <v/>
      </c>
      <c r="F326" s="332" t="str">
        <f>IF('Dépenses Autres frais'!F326="","",'Dépenses Autres frais'!F326)</f>
        <v/>
      </c>
      <c r="G326" s="332" t="str">
        <f>IF('Dépenses Autres frais'!G326="","",'Dépenses Autres frais'!G326)</f>
        <v/>
      </c>
      <c r="H326" s="333" t="str">
        <f>IF('Dépenses Autres frais'!H326="","",'Dépenses Autres frais'!H326)</f>
        <v/>
      </c>
      <c r="I326" s="295"/>
      <c r="J326" s="296" t="str">
        <f t="shared" si="12"/>
        <v/>
      </c>
      <c r="K326" s="296" t="str">
        <f t="shared" si="13"/>
        <v/>
      </c>
      <c r="L326" s="28"/>
      <c r="M326" s="139"/>
      <c r="N326" s="158"/>
      <c r="O326" s="338" t="str">
        <f>IF(AND(OR(I326="KO",L326&lt;&gt;""),OR(I326="",J326="",K326="")),Listes!$A$74,IF(AND(L326="",I326&lt;&gt;""),Listes!$A$75,IF(AND(H326&lt;L326,N326=""),Listes!$A$76,IF(AND(K326&lt;J326,N326=""),Listes!$A$77,IF(AND(L326&lt;&gt;"",L326&lt;H326,M326=""),Listes!$A$78,IF(AND(P326="",OR(I326&lt;&gt;"",J326&lt;&gt;"",K326&lt;&gt;"")),Listes!$A$79,""))))))</f>
        <v/>
      </c>
      <c r="P326" s="44"/>
      <c r="Q326" s="9">
        <f t="shared" si="14"/>
        <v>0</v>
      </c>
    </row>
    <row r="327" spans="1:17" ht="20.100000000000001" customHeight="1" x14ac:dyDescent="0.25">
      <c r="A327" s="133">
        <v>321</v>
      </c>
      <c r="B327" s="331" t="str">
        <f>IF('Dépenses Autres frais'!B327="","",'Dépenses Autres frais'!B327)</f>
        <v/>
      </c>
      <c r="C327" s="331" t="str">
        <f>IF('Dépenses Autres frais'!C327="","",'Dépenses Autres frais'!C327)</f>
        <v/>
      </c>
      <c r="D327" s="331" t="str">
        <f>IF('Dépenses Autres frais'!D327="","",'Dépenses Autres frais'!D327)</f>
        <v/>
      </c>
      <c r="E327" s="331" t="str">
        <f>IF('Dépenses Autres frais'!E327="","",'Dépenses Autres frais'!E327)</f>
        <v/>
      </c>
      <c r="F327" s="332" t="str">
        <f>IF('Dépenses Autres frais'!F327="","",'Dépenses Autres frais'!F327)</f>
        <v/>
      </c>
      <c r="G327" s="332" t="str">
        <f>IF('Dépenses Autres frais'!G327="","",'Dépenses Autres frais'!G327)</f>
        <v/>
      </c>
      <c r="H327" s="333" t="str">
        <f>IF('Dépenses Autres frais'!H327="","",'Dépenses Autres frais'!H327)</f>
        <v/>
      </c>
      <c r="I327" s="295"/>
      <c r="J327" s="296" t="str">
        <f t="shared" si="12"/>
        <v/>
      </c>
      <c r="K327" s="296" t="str">
        <f t="shared" si="13"/>
        <v/>
      </c>
      <c r="L327" s="28"/>
      <c r="M327" s="139"/>
      <c r="N327" s="158"/>
      <c r="O327" s="338" t="str">
        <f>IF(AND(OR(I327="KO",L327&lt;&gt;""),OR(I327="",J327="",K327="")),Listes!$A$74,IF(AND(L327="",I327&lt;&gt;""),Listes!$A$75,IF(AND(H327&lt;L327,N327=""),Listes!$A$76,IF(AND(K327&lt;J327,N327=""),Listes!$A$77,IF(AND(L327&lt;&gt;"",L327&lt;H327,M327=""),Listes!$A$78,IF(AND(P327="",OR(I327&lt;&gt;"",J327&lt;&gt;"",K327&lt;&gt;"")),Listes!$A$79,""))))))</f>
        <v/>
      </c>
      <c r="P327" s="44"/>
      <c r="Q327" s="9">
        <f t="shared" si="14"/>
        <v>0</v>
      </c>
    </row>
    <row r="328" spans="1:17" ht="20.100000000000001" customHeight="1" x14ac:dyDescent="0.25">
      <c r="A328" s="133">
        <v>322</v>
      </c>
      <c r="B328" s="331" t="str">
        <f>IF('Dépenses Autres frais'!B328="","",'Dépenses Autres frais'!B328)</f>
        <v/>
      </c>
      <c r="C328" s="331" t="str">
        <f>IF('Dépenses Autres frais'!C328="","",'Dépenses Autres frais'!C328)</f>
        <v/>
      </c>
      <c r="D328" s="331" t="str">
        <f>IF('Dépenses Autres frais'!D328="","",'Dépenses Autres frais'!D328)</f>
        <v/>
      </c>
      <c r="E328" s="331" t="str">
        <f>IF('Dépenses Autres frais'!E328="","",'Dépenses Autres frais'!E328)</f>
        <v/>
      </c>
      <c r="F328" s="332" t="str">
        <f>IF('Dépenses Autres frais'!F328="","",'Dépenses Autres frais'!F328)</f>
        <v/>
      </c>
      <c r="G328" s="332" t="str">
        <f>IF('Dépenses Autres frais'!G328="","",'Dépenses Autres frais'!G328)</f>
        <v/>
      </c>
      <c r="H328" s="333" t="str">
        <f>IF('Dépenses Autres frais'!H328="","",'Dépenses Autres frais'!H328)</f>
        <v/>
      </c>
      <c r="I328" s="295"/>
      <c r="J328" s="296" t="str">
        <f t="shared" ref="J328:J391" si="15">IF(I328="KO","",IF(I328="","",F328))</f>
        <v/>
      </c>
      <c r="K328" s="296" t="str">
        <f t="shared" ref="K328:K391" si="16">IF(I328="KO","",IF(I328="","",G328))</f>
        <v/>
      </c>
      <c r="L328" s="28"/>
      <c r="M328" s="139"/>
      <c r="N328" s="158"/>
      <c r="O328" s="338" t="str">
        <f>IF(AND(OR(I328="KO",L328&lt;&gt;""),OR(I328="",J328="",K328="")),Listes!$A$74,IF(AND(L328="",I328&lt;&gt;""),Listes!$A$75,IF(AND(H328&lt;L328,N328=""),Listes!$A$76,IF(AND(K328&lt;J328,N328=""),Listes!$A$77,IF(AND(L328&lt;&gt;"",L328&lt;H328,M328=""),Listes!$A$78,IF(AND(P328="",OR(I328&lt;&gt;"",J328&lt;&gt;"",K328&lt;&gt;"")),Listes!$A$79,""))))))</f>
        <v/>
      </c>
      <c r="P328" s="44"/>
      <c r="Q328" s="9">
        <f t="shared" si="14"/>
        <v>0</v>
      </c>
    </row>
    <row r="329" spans="1:17" ht="20.100000000000001" customHeight="1" x14ac:dyDescent="0.25">
      <c r="A329" s="133">
        <v>323</v>
      </c>
      <c r="B329" s="331" t="str">
        <f>IF('Dépenses Autres frais'!B329="","",'Dépenses Autres frais'!B329)</f>
        <v/>
      </c>
      <c r="C329" s="331" t="str">
        <f>IF('Dépenses Autres frais'!C329="","",'Dépenses Autres frais'!C329)</f>
        <v/>
      </c>
      <c r="D329" s="331" t="str">
        <f>IF('Dépenses Autres frais'!D329="","",'Dépenses Autres frais'!D329)</f>
        <v/>
      </c>
      <c r="E329" s="331" t="str">
        <f>IF('Dépenses Autres frais'!E329="","",'Dépenses Autres frais'!E329)</f>
        <v/>
      </c>
      <c r="F329" s="332" t="str">
        <f>IF('Dépenses Autres frais'!F329="","",'Dépenses Autres frais'!F329)</f>
        <v/>
      </c>
      <c r="G329" s="332" t="str">
        <f>IF('Dépenses Autres frais'!G329="","",'Dépenses Autres frais'!G329)</f>
        <v/>
      </c>
      <c r="H329" s="333" t="str">
        <f>IF('Dépenses Autres frais'!H329="","",'Dépenses Autres frais'!H329)</f>
        <v/>
      </c>
      <c r="I329" s="295"/>
      <c r="J329" s="296" t="str">
        <f t="shared" si="15"/>
        <v/>
      </c>
      <c r="K329" s="296" t="str">
        <f t="shared" si="16"/>
        <v/>
      </c>
      <c r="L329" s="28"/>
      <c r="M329" s="139"/>
      <c r="N329" s="158"/>
      <c r="O329" s="338" t="str">
        <f>IF(AND(OR(I329="KO",L329&lt;&gt;""),OR(I329="",J329="",K329="")),Listes!$A$74,IF(AND(L329="",I329&lt;&gt;""),Listes!$A$75,IF(AND(H329&lt;L329,N329=""),Listes!$A$76,IF(AND(K329&lt;J329,N329=""),Listes!$A$77,IF(AND(L329&lt;&gt;"",L329&lt;H329,M329=""),Listes!$A$78,IF(AND(P329="",OR(I329&lt;&gt;"",J329&lt;&gt;"",K329&lt;&gt;"")),Listes!$A$79,""))))))</f>
        <v/>
      </c>
      <c r="P329" s="44"/>
      <c r="Q329" s="9">
        <f t="shared" ref="Q329:Q392" si="17">IF(AND(B329&lt;&gt;"",P329&lt;&gt;"Oui"),1,0)</f>
        <v>0</v>
      </c>
    </row>
    <row r="330" spans="1:17" ht="20.100000000000001" customHeight="1" x14ac:dyDescent="0.25">
      <c r="A330" s="133">
        <v>324</v>
      </c>
      <c r="B330" s="331" t="str">
        <f>IF('Dépenses Autres frais'!B330="","",'Dépenses Autres frais'!B330)</f>
        <v/>
      </c>
      <c r="C330" s="331" t="str">
        <f>IF('Dépenses Autres frais'!C330="","",'Dépenses Autres frais'!C330)</f>
        <v/>
      </c>
      <c r="D330" s="331" t="str">
        <f>IF('Dépenses Autres frais'!D330="","",'Dépenses Autres frais'!D330)</f>
        <v/>
      </c>
      <c r="E330" s="331" t="str">
        <f>IF('Dépenses Autres frais'!E330="","",'Dépenses Autres frais'!E330)</f>
        <v/>
      </c>
      <c r="F330" s="332" t="str">
        <f>IF('Dépenses Autres frais'!F330="","",'Dépenses Autres frais'!F330)</f>
        <v/>
      </c>
      <c r="G330" s="332" t="str">
        <f>IF('Dépenses Autres frais'!G330="","",'Dépenses Autres frais'!G330)</f>
        <v/>
      </c>
      <c r="H330" s="333" t="str">
        <f>IF('Dépenses Autres frais'!H330="","",'Dépenses Autres frais'!H330)</f>
        <v/>
      </c>
      <c r="I330" s="295"/>
      <c r="J330" s="296" t="str">
        <f t="shared" si="15"/>
        <v/>
      </c>
      <c r="K330" s="296" t="str">
        <f t="shared" si="16"/>
        <v/>
      </c>
      <c r="L330" s="28"/>
      <c r="M330" s="139"/>
      <c r="N330" s="158"/>
      <c r="O330" s="338" t="str">
        <f>IF(AND(OR(I330="KO",L330&lt;&gt;""),OR(I330="",J330="",K330="")),Listes!$A$74,IF(AND(L330="",I330&lt;&gt;""),Listes!$A$75,IF(AND(H330&lt;L330,N330=""),Listes!$A$76,IF(AND(K330&lt;J330,N330=""),Listes!$A$77,IF(AND(L330&lt;&gt;"",L330&lt;H330,M330=""),Listes!$A$78,IF(AND(P330="",OR(I330&lt;&gt;"",J330&lt;&gt;"",K330&lt;&gt;"")),Listes!$A$79,""))))))</f>
        <v/>
      </c>
      <c r="P330" s="44"/>
      <c r="Q330" s="9">
        <f t="shared" si="17"/>
        <v>0</v>
      </c>
    </row>
    <row r="331" spans="1:17" ht="20.100000000000001" customHeight="1" x14ac:dyDescent="0.25">
      <c r="A331" s="133">
        <v>325</v>
      </c>
      <c r="B331" s="331" t="str">
        <f>IF('Dépenses Autres frais'!B331="","",'Dépenses Autres frais'!B331)</f>
        <v/>
      </c>
      <c r="C331" s="331" t="str">
        <f>IF('Dépenses Autres frais'!C331="","",'Dépenses Autres frais'!C331)</f>
        <v/>
      </c>
      <c r="D331" s="331" t="str">
        <f>IF('Dépenses Autres frais'!D331="","",'Dépenses Autres frais'!D331)</f>
        <v/>
      </c>
      <c r="E331" s="331" t="str">
        <f>IF('Dépenses Autres frais'!E331="","",'Dépenses Autres frais'!E331)</f>
        <v/>
      </c>
      <c r="F331" s="332" t="str">
        <f>IF('Dépenses Autres frais'!F331="","",'Dépenses Autres frais'!F331)</f>
        <v/>
      </c>
      <c r="G331" s="332" t="str">
        <f>IF('Dépenses Autres frais'!G331="","",'Dépenses Autres frais'!G331)</f>
        <v/>
      </c>
      <c r="H331" s="333" t="str">
        <f>IF('Dépenses Autres frais'!H331="","",'Dépenses Autres frais'!H331)</f>
        <v/>
      </c>
      <c r="I331" s="295"/>
      <c r="J331" s="296" t="str">
        <f t="shared" si="15"/>
        <v/>
      </c>
      <c r="K331" s="296" t="str">
        <f t="shared" si="16"/>
        <v/>
      </c>
      <c r="L331" s="28"/>
      <c r="M331" s="139"/>
      <c r="N331" s="158"/>
      <c r="O331" s="338" t="str">
        <f>IF(AND(OR(I331="KO",L331&lt;&gt;""),OR(I331="",J331="",K331="")),Listes!$A$74,IF(AND(L331="",I331&lt;&gt;""),Listes!$A$75,IF(AND(H331&lt;L331,N331=""),Listes!$A$76,IF(AND(K331&lt;J331,N331=""),Listes!$A$77,IF(AND(L331&lt;&gt;"",L331&lt;H331,M331=""),Listes!$A$78,IF(AND(P331="",OR(I331&lt;&gt;"",J331&lt;&gt;"",K331&lt;&gt;"")),Listes!$A$79,""))))))</f>
        <v/>
      </c>
      <c r="P331" s="44"/>
      <c r="Q331" s="9">
        <f t="shared" si="17"/>
        <v>0</v>
      </c>
    </row>
    <row r="332" spans="1:17" ht="20.100000000000001" customHeight="1" x14ac:dyDescent="0.25">
      <c r="A332" s="133">
        <v>326</v>
      </c>
      <c r="B332" s="331" t="str">
        <f>IF('Dépenses Autres frais'!B332="","",'Dépenses Autres frais'!B332)</f>
        <v/>
      </c>
      <c r="C332" s="331" t="str">
        <f>IF('Dépenses Autres frais'!C332="","",'Dépenses Autres frais'!C332)</f>
        <v/>
      </c>
      <c r="D332" s="331" t="str">
        <f>IF('Dépenses Autres frais'!D332="","",'Dépenses Autres frais'!D332)</f>
        <v/>
      </c>
      <c r="E332" s="331" t="str">
        <f>IF('Dépenses Autres frais'!E332="","",'Dépenses Autres frais'!E332)</f>
        <v/>
      </c>
      <c r="F332" s="332" t="str">
        <f>IF('Dépenses Autres frais'!F332="","",'Dépenses Autres frais'!F332)</f>
        <v/>
      </c>
      <c r="G332" s="332" t="str">
        <f>IF('Dépenses Autres frais'!G332="","",'Dépenses Autres frais'!G332)</f>
        <v/>
      </c>
      <c r="H332" s="333" t="str">
        <f>IF('Dépenses Autres frais'!H332="","",'Dépenses Autres frais'!H332)</f>
        <v/>
      </c>
      <c r="I332" s="295"/>
      <c r="J332" s="296" t="str">
        <f t="shared" si="15"/>
        <v/>
      </c>
      <c r="K332" s="296" t="str">
        <f t="shared" si="16"/>
        <v/>
      </c>
      <c r="L332" s="28"/>
      <c r="M332" s="139"/>
      <c r="N332" s="158"/>
      <c r="O332" s="338" t="str">
        <f>IF(AND(OR(I332="KO",L332&lt;&gt;""),OR(I332="",J332="",K332="")),Listes!$A$74,IF(AND(L332="",I332&lt;&gt;""),Listes!$A$75,IF(AND(H332&lt;L332,N332=""),Listes!$A$76,IF(AND(K332&lt;J332,N332=""),Listes!$A$77,IF(AND(L332&lt;&gt;"",L332&lt;H332,M332=""),Listes!$A$78,IF(AND(P332="",OR(I332&lt;&gt;"",J332&lt;&gt;"",K332&lt;&gt;"")),Listes!$A$79,""))))))</f>
        <v/>
      </c>
      <c r="P332" s="44"/>
      <c r="Q332" s="9">
        <f t="shared" si="17"/>
        <v>0</v>
      </c>
    </row>
    <row r="333" spans="1:17" ht="20.100000000000001" customHeight="1" x14ac:dyDescent="0.25">
      <c r="A333" s="133">
        <v>327</v>
      </c>
      <c r="B333" s="331" t="str">
        <f>IF('Dépenses Autres frais'!B333="","",'Dépenses Autres frais'!B333)</f>
        <v/>
      </c>
      <c r="C333" s="331" t="str">
        <f>IF('Dépenses Autres frais'!C333="","",'Dépenses Autres frais'!C333)</f>
        <v/>
      </c>
      <c r="D333" s="331" t="str">
        <f>IF('Dépenses Autres frais'!D333="","",'Dépenses Autres frais'!D333)</f>
        <v/>
      </c>
      <c r="E333" s="331" t="str">
        <f>IF('Dépenses Autres frais'!E333="","",'Dépenses Autres frais'!E333)</f>
        <v/>
      </c>
      <c r="F333" s="332" t="str">
        <f>IF('Dépenses Autres frais'!F333="","",'Dépenses Autres frais'!F333)</f>
        <v/>
      </c>
      <c r="G333" s="332" t="str">
        <f>IF('Dépenses Autres frais'!G333="","",'Dépenses Autres frais'!G333)</f>
        <v/>
      </c>
      <c r="H333" s="333" t="str">
        <f>IF('Dépenses Autres frais'!H333="","",'Dépenses Autres frais'!H333)</f>
        <v/>
      </c>
      <c r="I333" s="295"/>
      <c r="J333" s="296" t="str">
        <f t="shared" si="15"/>
        <v/>
      </c>
      <c r="K333" s="296" t="str">
        <f t="shared" si="16"/>
        <v/>
      </c>
      <c r="L333" s="28"/>
      <c r="M333" s="139"/>
      <c r="N333" s="158"/>
      <c r="O333" s="338" t="str">
        <f>IF(AND(OR(I333="KO",L333&lt;&gt;""),OR(I333="",J333="",K333="")),Listes!$A$74,IF(AND(L333="",I333&lt;&gt;""),Listes!$A$75,IF(AND(H333&lt;L333,N333=""),Listes!$A$76,IF(AND(K333&lt;J333,N333=""),Listes!$A$77,IF(AND(L333&lt;&gt;"",L333&lt;H333,M333=""),Listes!$A$78,IF(AND(P333="",OR(I333&lt;&gt;"",J333&lt;&gt;"",K333&lt;&gt;"")),Listes!$A$79,""))))))</f>
        <v/>
      </c>
      <c r="P333" s="44"/>
      <c r="Q333" s="9">
        <f t="shared" si="17"/>
        <v>0</v>
      </c>
    </row>
    <row r="334" spans="1:17" ht="20.100000000000001" customHeight="1" x14ac:dyDescent="0.25">
      <c r="A334" s="133">
        <v>328</v>
      </c>
      <c r="B334" s="331" t="str">
        <f>IF('Dépenses Autres frais'!B334="","",'Dépenses Autres frais'!B334)</f>
        <v/>
      </c>
      <c r="C334" s="331" t="str">
        <f>IF('Dépenses Autres frais'!C334="","",'Dépenses Autres frais'!C334)</f>
        <v/>
      </c>
      <c r="D334" s="331" t="str">
        <f>IF('Dépenses Autres frais'!D334="","",'Dépenses Autres frais'!D334)</f>
        <v/>
      </c>
      <c r="E334" s="331" t="str">
        <f>IF('Dépenses Autres frais'!E334="","",'Dépenses Autres frais'!E334)</f>
        <v/>
      </c>
      <c r="F334" s="332" t="str">
        <f>IF('Dépenses Autres frais'!F334="","",'Dépenses Autres frais'!F334)</f>
        <v/>
      </c>
      <c r="G334" s="332" t="str">
        <f>IF('Dépenses Autres frais'!G334="","",'Dépenses Autres frais'!G334)</f>
        <v/>
      </c>
      <c r="H334" s="333" t="str">
        <f>IF('Dépenses Autres frais'!H334="","",'Dépenses Autres frais'!H334)</f>
        <v/>
      </c>
      <c r="I334" s="295"/>
      <c r="J334" s="296" t="str">
        <f t="shared" si="15"/>
        <v/>
      </c>
      <c r="K334" s="296" t="str">
        <f t="shared" si="16"/>
        <v/>
      </c>
      <c r="L334" s="28"/>
      <c r="M334" s="139"/>
      <c r="N334" s="158"/>
      <c r="O334" s="338" t="str">
        <f>IF(AND(OR(I334="KO",L334&lt;&gt;""),OR(I334="",J334="",K334="")),Listes!$A$74,IF(AND(L334="",I334&lt;&gt;""),Listes!$A$75,IF(AND(H334&lt;L334,N334=""),Listes!$A$76,IF(AND(K334&lt;J334,N334=""),Listes!$A$77,IF(AND(L334&lt;&gt;"",L334&lt;H334,M334=""),Listes!$A$78,IF(AND(P334="",OR(I334&lt;&gt;"",J334&lt;&gt;"",K334&lt;&gt;"")),Listes!$A$79,""))))))</f>
        <v/>
      </c>
      <c r="P334" s="44"/>
      <c r="Q334" s="9">
        <f t="shared" si="17"/>
        <v>0</v>
      </c>
    </row>
    <row r="335" spans="1:17" ht="20.100000000000001" customHeight="1" x14ac:dyDescent="0.25">
      <c r="A335" s="133">
        <v>329</v>
      </c>
      <c r="B335" s="331" t="str">
        <f>IF('Dépenses Autres frais'!B335="","",'Dépenses Autres frais'!B335)</f>
        <v/>
      </c>
      <c r="C335" s="331" t="str">
        <f>IF('Dépenses Autres frais'!C335="","",'Dépenses Autres frais'!C335)</f>
        <v/>
      </c>
      <c r="D335" s="331" t="str">
        <f>IF('Dépenses Autres frais'!D335="","",'Dépenses Autres frais'!D335)</f>
        <v/>
      </c>
      <c r="E335" s="331" t="str">
        <f>IF('Dépenses Autres frais'!E335="","",'Dépenses Autres frais'!E335)</f>
        <v/>
      </c>
      <c r="F335" s="332" t="str">
        <f>IF('Dépenses Autres frais'!F335="","",'Dépenses Autres frais'!F335)</f>
        <v/>
      </c>
      <c r="G335" s="332" t="str">
        <f>IF('Dépenses Autres frais'!G335="","",'Dépenses Autres frais'!G335)</f>
        <v/>
      </c>
      <c r="H335" s="333" t="str">
        <f>IF('Dépenses Autres frais'!H335="","",'Dépenses Autres frais'!H335)</f>
        <v/>
      </c>
      <c r="I335" s="295"/>
      <c r="J335" s="296" t="str">
        <f t="shared" si="15"/>
        <v/>
      </c>
      <c r="K335" s="296" t="str">
        <f t="shared" si="16"/>
        <v/>
      </c>
      <c r="L335" s="28"/>
      <c r="M335" s="139"/>
      <c r="N335" s="158"/>
      <c r="O335" s="338" t="str">
        <f>IF(AND(OR(I335="KO",L335&lt;&gt;""),OR(I335="",J335="",K335="")),Listes!$A$74,IF(AND(L335="",I335&lt;&gt;""),Listes!$A$75,IF(AND(H335&lt;L335,N335=""),Listes!$A$76,IF(AND(K335&lt;J335,N335=""),Listes!$A$77,IF(AND(L335&lt;&gt;"",L335&lt;H335,M335=""),Listes!$A$78,IF(AND(P335="",OR(I335&lt;&gt;"",J335&lt;&gt;"",K335&lt;&gt;"")),Listes!$A$79,""))))))</f>
        <v/>
      </c>
      <c r="P335" s="44"/>
      <c r="Q335" s="9">
        <f t="shared" si="17"/>
        <v>0</v>
      </c>
    </row>
    <row r="336" spans="1:17" ht="20.100000000000001" customHeight="1" x14ac:dyDescent="0.25">
      <c r="A336" s="133">
        <v>330</v>
      </c>
      <c r="B336" s="331" t="str">
        <f>IF('Dépenses Autres frais'!B336="","",'Dépenses Autres frais'!B336)</f>
        <v/>
      </c>
      <c r="C336" s="331" t="str">
        <f>IF('Dépenses Autres frais'!C336="","",'Dépenses Autres frais'!C336)</f>
        <v/>
      </c>
      <c r="D336" s="331" t="str">
        <f>IF('Dépenses Autres frais'!D336="","",'Dépenses Autres frais'!D336)</f>
        <v/>
      </c>
      <c r="E336" s="331" t="str">
        <f>IF('Dépenses Autres frais'!E336="","",'Dépenses Autres frais'!E336)</f>
        <v/>
      </c>
      <c r="F336" s="332" t="str">
        <f>IF('Dépenses Autres frais'!F336="","",'Dépenses Autres frais'!F336)</f>
        <v/>
      </c>
      <c r="G336" s="332" t="str">
        <f>IF('Dépenses Autres frais'!G336="","",'Dépenses Autres frais'!G336)</f>
        <v/>
      </c>
      <c r="H336" s="333" t="str">
        <f>IF('Dépenses Autres frais'!H336="","",'Dépenses Autres frais'!H336)</f>
        <v/>
      </c>
      <c r="I336" s="295"/>
      <c r="J336" s="296" t="str">
        <f t="shared" si="15"/>
        <v/>
      </c>
      <c r="K336" s="296" t="str">
        <f t="shared" si="16"/>
        <v/>
      </c>
      <c r="L336" s="28"/>
      <c r="M336" s="139"/>
      <c r="N336" s="158"/>
      <c r="O336" s="338" t="str">
        <f>IF(AND(OR(I336="KO",L336&lt;&gt;""),OR(I336="",J336="",K336="")),Listes!$A$74,IF(AND(L336="",I336&lt;&gt;""),Listes!$A$75,IF(AND(H336&lt;L336,N336=""),Listes!$A$76,IF(AND(K336&lt;J336,N336=""),Listes!$A$77,IF(AND(L336&lt;&gt;"",L336&lt;H336,M336=""),Listes!$A$78,IF(AND(P336="",OR(I336&lt;&gt;"",J336&lt;&gt;"",K336&lt;&gt;"")),Listes!$A$79,""))))))</f>
        <v/>
      </c>
      <c r="P336" s="44"/>
      <c r="Q336" s="9">
        <f t="shared" si="17"/>
        <v>0</v>
      </c>
    </row>
    <row r="337" spans="1:17" ht="20.100000000000001" customHeight="1" x14ac:dyDescent="0.25">
      <c r="A337" s="133">
        <v>331</v>
      </c>
      <c r="B337" s="331" t="str">
        <f>IF('Dépenses Autres frais'!B337="","",'Dépenses Autres frais'!B337)</f>
        <v/>
      </c>
      <c r="C337" s="331" t="str">
        <f>IF('Dépenses Autres frais'!C337="","",'Dépenses Autres frais'!C337)</f>
        <v/>
      </c>
      <c r="D337" s="331" t="str">
        <f>IF('Dépenses Autres frais'!D337="","",'Dépenses Autres frais'!D337)</f>
        <v/>
      </c>
      <c r="E337" s="331" t="str">
        <f>IF('Dépenses Autres frais'!E337="","",'Dépenses Autres frais'!E337)</f>
        <v/>
      </c>
      <c r="F337" s="332" t="str">
        <f>IF('Dépenses Autres frais'!F337="","",'Dépenses Autres frais'!F337)</f>
        <v/>
      </c>
      <c r="G337" s="332" t="str">
        <f>IF('Dépenses Autres frais'!G337="","",'Dépenses Autres frais'!G337)</f>
        <v/>
      </c>
      <c r="H337" s="333" t="str">
        <f>IF('Dépenses Autres frais'!H337="","",'Dépenses Autres frais'!H337)</f>
        <v/>
      </c>
      <c r="I337" s="295"/>
      <c r="J337" s="296" t="str">
        <f t="shared" si="15"/>
        <v/>
      </c>
      <c r="K337" s="296" t="str">
        <f t="shared" si="16"/>
        <v/>
      </c>
      <c r="L337" s="28"/>
      <c r="M337" s="139"/>
      <c r="N337" s="158"/>
      <c r="O337" s="338" t="str">
        <f>IF(AND(OR(I337="KO",L337&lt;&gt;""),OR(I337="",J337="",K337="")),Listes!$A$74,IF(AND(L337="",I337&lt;&gt;""),Listes!$A$75,IF(AND(H337&lt;L337,N337=""),Listes!$A$76,IF(AND(K337&lt;J337,N337=""),Listes!$A$77,IF(AND(L337&lt;&gt;"",L337&lt;H337,M337=""),Listes!$A$78,IF(AND(P337="",OR(I337&lt;&gt;"",J337&lt;&gt;"",K337&lt;&gt;"")),Listes!$A$79,""))))))</f>
        <v/>
      </c>
      <c r="P337" s="44"/>
      <c r="Q337" s="9">
        <f t="shared" si="17"/>
        <v>0</v>
      </c>
    </row>
    <row r="338" spans="1:17" ht="20.100000000000001" customHeight="1" x14ac:dyDescent="0.25">
      <c r="A338" s="133">
        <v>332</v>
      </c>
      <c r="B338" s="331" t="str">
        <f>IF('Dépenses Autres frais'!B338="","",'Dépenses Autres frais'!B338)</f>
        <v/>
      </c>
      <c r="C338" s="331" t="str">
        <f>IF('Dépenses Autres frais'!C338="","",'Dépenses Autres frais'!C338)</f>
        <v/>
      </c>
      <c r="D338" s="331" t="str">
        <f>IF('Dépenses Autres frais'!D338="","",'Dépenses Autres frais'!D338)</f>
        <v/>
      </c>
      <c r="E338" s="331" t="str">
        <f>IF('Dépenses Autres frais'!E338="","",'Dépenses Autres frais'!E338)</f>
        <v/>
      </c>
      <c r="F338" s="332" t="str">
        <f>IF('Dépenses Autres frais'!F338="","",'Dépenses Autres frais'!F338)</f>
        <v/>
      </c>
      <c r="G338" s="332" t="str">
        <f>IF('Dépenses Autres frais'!G338="","",'Dépenses Autres frais'!G338)</f>
        <v/>
      </c>
      <c r="H338" s="333" t="str">
        <f>IF('Dépenses Autres frais'!H338="","",'Dépenses Autres frais'!H338)</f>
        <v/>
      </c>
      <c r="I338" s="295"/>
      <c r="J338" s="296" t="str">
        <f t="shared" si="15"/>
        <v/>
      </c>
      <c r="K338" s="296" t="str">
        <f t="shared" si="16"/>
        <v/>
      </c>
      <c r="L338" s="28"/>
      <c r="M338" s="139"/>
      <c r="N338" s="158"/>
      <c r="O338" s="338" t="str">
        <f>IF(AND(OR(I338="KO",L338&lt;&gt;""),OR(I338="",J338="",K338="")),Listes!$A$74,IF(AND(L338="",I338&lt;&gt;""),Listes!$A$75,IF(AND(H338&lt;L338,N338=""),Listes!$A$76,IF(AND(K338&lt;J338,N338=""),Listes!$A$77,IF(AND(L338&lt;&gt;"",L338&lt;H338,M338=""),Listes!$A$78,IF(AND(P338="",OR(I338&lt;&gt;"",J338&lt;&gt;"",K338&lt;&gt;"")),Listes!$A$79,""))))))</f>
        <v/>
      </c>
      <c r="P338" s="44"/>
      <c r="Q338" s="9">
        <f t="shared" si="17"/>
        <v>0</v>
      </c>
    </row>
    <row r="339" spans="1:17" ht="20.100000000000001" customHeight="1" x14ac:dyDescent="0.25">
      <c r="A339" s="133">
        <v>333</v>
      </c>
      <c r="B339" s="331" t="str">
        <f>IF('Dépenses Autres frais'!B339="","",'Dépenses Autres frais'!B339)</f>
        <v/>
      </c>
      <c r="C339" s="331" t="str">
        <f>IF('Dépenses Autres frais'!C339="","",'Dépenses Autres frais'!C339)</f>
        <v/>
      </c>
      <c r="D339" s="331" t="str">
        <f>IF('Dépenses Autres frais'!D339="","",'Dépenses Autres frais'!D339)</f>
        <v/>
      </c>
      <c r="E339" s="331" t="str">
        <f>IF('Dépenses Autres frais'!E339="","",'Dépenses Autres frais'!E339)</f>
        <v/>
      </c>
      <c r="F339" s="332" t="str">
        <f>IF('Dépenses Autres frais'!F339="","",'Dépenses Autres frais'!F339)</f>
        <v/>
      </c>
      <c r="G339" s="332" t="str">
        <f>IF('Dépenses Autres frais'!G339="","",'Dépenses Autres frais'!G339)</f>
        <v/>
      </c>
      <c r="H339" s="333" t="str">
        <f>IF('Dépenses Autres frais'!H339="","",'Dépenses Autres frais'!H339)</f>
        <v/>
      </c>
      <c r="I339" s="295"/>
      <c r="J339" s="296" t="str">
        <f t="shared" si="15"/>
        <v/>
      </c>
      <c r="K339" s="296" t="str">
        <f t="shared" si="16"/>
        <v/>
      </c>
      <c r="L339" s="28"/>
      <c r="M339" s="139"/>
      <c r="N339" s="158"/>
      <c r="O339" s="338" t="str">
        <f>IF(AND(OR(I339="KO",L339&lt;&gt;""),OR(I339="",J339="",K339="")),Listes!$A$74,IF(AND(L339="",I339&lt;&gt;""),Listes!$A$75,IF(AND(H339&lt;L339,N339=""),Listes!$A$76,IF(AND(K339&lt;J339,N339=""),Listes!$A$77,IF(AND(L339&lt;&gt;"",L339&lt;H339,M339=""),Listes!$A$78,IF(AND(P339="",OR(I339&lt;&gt;"",J339&lt;&gt;"",K339&lt;&gt;"")),Listes!$A$79,""))))))</f>
        <v/>
      </c>
      <c r="P339" s="44"/>
      <c r="Q339" s="9">
        <f t="shared" si="17"/>
        <v>0</v>
      </c>
    </row>
    <row r="340" spans="1:17" ht="20.100000000000001" customHeight="1" x14ac:dyDescent="0.25">
      <c r="A340" s="133">
        <v>334</v>
      </c>
      <c r="B340" s="331" t="str">
        <f>IF('Dépenses Autres frais'!B340="","",'Dépenses Autres frais'!B340)</f>
        <v/>
      </c>
      <c r="C340" s="331" t="str">
        <f>IF('Dépenses Autres frais'!C340="","",'Dépenses Autres frais'!C340)</f>
        <v/>
      </c>
      <c r="D340" s="331" t="str">
        <f>IF('Dépenses Autres frais'!D340="","",'Dépenses Autres frais'!D340)</f>
        <v/>
      </c>
      <c r="E340" s="331" t="str">
        <f>IF('Dépenses Autres frais'!E340="","",'Dépenses Autres frais'!E340)</f>
        <v/>
      </c>
      <c r="F340" s="332" t="str">
        <f>IF('Dépenses Autres frais'!F340="","",'Dépenses Autres frais'!F340)</f>
        <v/>
      </c>
      <c r="G340" s="332" t="str">
        <f>IF('Dépenses Autres frais'!G340="","",'Dépenses Autres frais'!G340)</f>
        <v/>
      </c>
      <c r="H340" s="333" t="str">
        <f>IF('Dépenses Autres frais'!H340="","",'Dépenses Autres frais'!H340)</f>
        <v/>
      </c>
      <c r="I340" s="295"/>
      <c r="J340" s="296" t="str">
        <f t="shared" si="15"/>
        <v/>
      </c>
      <c r="K340" s="296" t="str">
        <f t="shared" si="16"/>
        <v/>
      </c>
      <c r="L340" s="28"/>
      <c r="M340" s="139"/>
      <c r="N340" s="158"/>
      <c r="O340" s="338" t="str">
        <f>IF(AND(OR(I340="KO",L340&lt;&gt;""),OR(I340="",J340="",K340="")),Listes!$A$74,IF(AND(L340="",I340&lt;&gt;""),Listes!$A$75,IF(AND(H340&lt;L340,N340=""),Listes!$A$76,IF(AND(K340&lt;J340,N340=""),Listes!$A$77,IF(AND(L340&lt;&gt;"",L340&lt;H340,M340=""),Listes!$A$78,IF(AND(P340="",OR(I340&lt;&gt;"",J340&lt;&gt;"",K340&lt;&gt;"")),Listes!$A$79,""))))))</f>
        <v/>
      </c>
      <c r="P340" s="44"/>
      <c r="Q340" s="9">
        <f t="shared" si="17"/>
        <v>0</v>
      </c>
    </row>
    <row r="341" spans="1:17" ht="20.100000000000001" customHeight="1" x14ac:dyDescent="0.25">
      <c r="A341" s="133">
        <v>335</v>
      </c>
      <c r="B341" s="331" t="str">
        <f>IF('Dépenses Autres frais'!B341="","",'Dépenses Autres frais'!B341)</f>
        <v/>
      </c>
      <c r="C341" s="331" t="str">
        <f>IF('Dépenses Autres frais'!C341="","",'Dépenses Autres frais'!C341)</f>
        <v/>
      </c>
      <c r="D341" s="331" t="str">
        <f>IF('Dépenses Autres frais'!D341="","",'Dépenses Autres frais'!D341)</f>
        <v/>
      </c>
      <c r="E341" s="331" t="str">
        <f>IF('Dépenses Autres frais'!E341="","",'Dépenses Autres frais'!E341)</f>
        <v/>
      </c>
      <c r="F341" s="332" t="str">
        <f>IF('Dépenses Autres frais'!F341="","",'Dépenses Autres frais'!F341)</f>
        <v/>
      </c>
      <c r="G341" s="332" t="str">
        <f>IF('Dépenses Autres frais'!G341="","",'Dépenses Autres frais'!G341)</f>
        <v/>
      </c>
      <c r="H341" s="333" t="str">
        <f>IF('Dépenses Autres frais'!H341="","",'Dépenses Autres frais'!H341)</f>
        <v/>
      </c>
      <c r="I341" s="295"/>
      <c r="J341" s="296" t="str">
        <f t="shared" si="15"/>
        <v/>
      </c>
      <c r="K341" s="296" t="str">
        <f t="shared" si="16"/>
        <v/>
      </c>
      <c r="L341" s="28"/>
      <c r="M341" s="139"/>
      <c r="N341" s="158"/>
      <c r="O341" s="338" t="str">
        <f>IF(AND(OR(I341="KO",L341&lt;&gt;""),OR(I341="",J341="",K341="")),Listes!$A$74,IF(AND(L341="",I341&lt;&gt;""),Listes!$A$75,IF(AND(H341&lt;L341,N341=""),Listes!$A$76,IF(AND(K341&lt;J341,N341=""),Listes!$A$77,IF(AND(L341&lt;&gt;"",L341&lt;H341,M341=""),Listes!$A$78,IF(AND(P341="",OR(I341&lt;&gt;"",J341&lt;&gt;"",K341&lt;&gt;"")),Listes!$A$79,""))))))</f>
        <v/>
      </c>
      <c r="P341" s="44"/>
      <c r="Q341" s="9">
        <f t="shared" si="17"/>
        <v>0</v>
      </c>
    </row>
    <row r="342" spans="1:17" ht="20.100000000000001" customHeight="1" x14ac:dyDescent="0.25">
      <c r="A342" s="133">
        <v>336</v>
      </c>
      <c r="B342" s="331" t="str">
        <f>IF('Dépenses Autres frais'!B342="","",'Dépenses Autres frais'!B342)</f>
        <v/>
      </c>
      <c r="C342" s="331" t="str">
        <f>IF('Dépenses Autres frais'!C342="","",'Dépenses Autres frais'!C342)</f>
        <v/>
      </c>
      <c r="D342" s="331" t="str">
        <f>IF('Dépenses Autres frais'!D342="","",'Dépenses Autres frais'!D342)</f>
        <v/>
      </c>
      <c r="E342" s="331" t="str">
        <f>IF('Dépenses Autres frais'!E342="","",'Dépenses Autres frais'!E342)</f>
        <v/>
      </c>
      <c r="F342" s="332" t="str">
        <f>IF('Dépenses Autres frais'!F342="","",'Dépenses Autres frais'!F342)</f>
        <v/>
      </c>
      <c r="G342" s="332" t="str">
        <f>IF('Dépenses Autres frais'!G342="","",'Dépenses Autres frais'!G342)</f>
        <v/>
      </c>
      <c r="H342" s="333" t="str">
        <f>IF('Dépenses Autres frais'!H342="","",'Dépenses Autres frais'!H342)</f>
        <v/>
      </c>
      <c r="I342" s="295"/>
      <c r="J342" s="296" t="str">
        <f t="shared" si="15"/>
        <v/>
      </c>
      <c r="K342" s="296" t="str">
        <f t="shared" si="16"/>
        <v/>
      </c>
      <c r="L342" s="28"/>
      <c r="M342" s="139"/>
      <c r="N342" s="158"/>
      <c r="O342" s="338" t="str">
        <f>IF(AND(OR(I342="KO",L342&lt;&gt;""),OR(I342="",J342="",K342="")),Listes!$A$74,IF(AND(L342="",I342&lt;&gt;""),Listes!$A$75,IF(AND(H342&lt;L342,N342=""),Listes!$A$76,IF(AND(K342&lt;J342,N342=""),Listes!$A$77,IF(AND(L342&lt;&gt;"",L342&lt;H342,M342=""),Listes!$A$78,IF(AND(P342="",OR(I342&lt;&gt;"",J342&lt;&gt;"",K342&lt;&gt;"")),Listes!$A$79,""))))))</f>
        <v/>
      </c>
      <c r="P342" s="44"/>
      <c r="Q342" s="9">
        <f t="shared" si="17"/>
        <v>0</v>
      </c>
    </row>
    <row r="343" spans="1:17" ht="20.100000000000001" customHeight="1" x14ac:dyDescent="0.25">
      <c r="A343" s="133">
        <v>337</v>
      </c>
      <c r="B343" s="331" t="str">
        <f>IF('Dépenses Autres frais'!B343="","",'Dépenses Autres frais'!B343)</f>
        <v/>
      </c>
      <c r="C343" s="331" t="str">
        <f>IF('Dépenses Autres frais'!C343="","",'Dépenses Autres frais'!C343)</f>
        <v/>
      </c>
      <c r="D343" s="331" t="str">
        <f>IF('Dépenses Autres frais'!D343="","",'Dépenses Autres frais'!D343)</f>
        <v/>
      </c>
      <c r="E343" s="331" t="str">
        <f>IF('Dépenses Autres frais'!E343="","",'Dépenses Autres frais'!E343)</f>
        <v/>
      </c>
      <c r="F343" s="332" t="str">
        <f>IF('Dépenses Autres frais'!F343="","",'Dépenses Autres frais'!F343)</f>
        <v/>
      </c>
      <c r="G343" s="332" t="str">
        <f>IF('Dépenses Autres frais'!G343="","",'Dépenses Autres frais'!G343)</f>
        <v/>
      </c>
      <c r="H343" s="333" t="str">
        <f>IF('Dépenses Autres frais'!H343="","",'Dépenses Autres frais'!H343)</f>
        <v/>
      </c>
      <c r="I343" s="295"/>
      <c r="J343" s="296" t="str">
        <f t="shared" si="15"/>
        <v/>
      </c>
      <c r="K343" s="296" t="str">
        <f t="shared" si="16"/>
        <v/>
      </c>
      <c r="L343" s="28"/>
      <c r="M343" s="139"/>
      <c r="N343" s="158"/>
      <c r="O343" s="338" t="str">
        <f>IF(AND(OR(I343="KO",L343&lt;&gt;""),OR(I343="",J343="",K343="")),Listes!$A$74,IF(AND(L343="",I343&lt;&gt;""),Listes!$A$75,IF(AND(H343&lt;L343,N343=""),Listes!$A$76,IF(AND(K343&lt;J343,N343=""),Listes!$A$77,IF(AND(L343&lt;&gt;"",L343&lt;H343,M343=""),Listes!$A$78,IF(AND(P343="",OR(I343&lt;&gt;"",J343&lt;&gt;"",K343&lt;&gt;"")),Listes!$A$79,""))))))</f>
        <v/>
      </c>
      <c r="P343" s="44"/>
      <c r="Q343" s="9">
        <f t="shared" si="17"/>
        <v>0</v>
      </c>
    </row>
    <row r="344" spans="1:17" ht="20.100000000000001" customHeight="1" x14ac:dyDescent="0.25">
      <c r="A344" s="133">
        <v>338</v>
      </c>
      <c r="B344" s="331" t="str">
        <f>IF('Dépenses Autres frais'!B344="","",'Dépenses Autres frais'!B344)</f>
        <v/>
      </c>
      <c r="C344" s="331" t="str">
        <f>IF('Dépenses Autres frais'!C344="","",'Dépenses Autres frais'!C344)</f>
        <v/>
      </c>
      <c r="D344" s="331" t="str">
        <f>IF('Dépenses Autres frais'!D344="","",'Dépenses Autres frais'!D344)</f>
        <v/>
      </c>
      <c r="E344" s="331" t="str">
        <f>IF('Dépenses Autres frais'!E344="","",'Dépenses Autres frais'!E344)</f>
        <v/>
      </c>
      <c r="F344" s="332" t="str">
        <f>IF('Dépenses Autres frais'!F344="","",'Dépenses Autres frais'!F344)</f>
        <v/>
      </c>
      <c r="G344" s="332" t="str">
        <f>IF('Dépenses Autres frais'!G344="","",'Dépenses Autres frais'!G344)</f>
        <v/>
      </c>
      <c r="H344" s="333" t="str">
        <f>IF('Dépenses Autres frais'!H344="","",'Dépenses Autres frais'!H344)</f>
        <v/>
      </c>
      <c r="I344" s="295"/>
      <c r="J344" s="296" t="str">
        <f t="shared" si="15"/>
        <v/>
      </c>
      <c r="K344" s="296" t="str">
        <f t="shared" si="16"/>
        <v/>
      </c>
      <c r="L344" s="28"/>
      <c r="M344" s="139"/>
      <c r="N344" s="158"/>
      <c r="O344" s="338" t="str">
        <f>IF(AND(OR(I344="KO",L344&lt;&gt;""),OR(I344="",J344="",K344="")),Listes!$A$74,IF(AND(L344="",I344&lt;&gt;""),Listes!$A$75,IF(AND(H344&lt;L344,N344=""),Listes!$A$76,IF(AND(K344&lt;J344,N344=""),Listes!$A$77,IF(AND(L344&lt;&gt;"",L344&lt;H344,M344=""),Listes!$A$78,IF(AND(P344="",OR(I344&lt;&gt;"",J344&lt;&gt;"",K344&lt;&gt;"")),Listes!$A$79,""))))))</f>
        <v/>
      </c>
      <c r="P344" s="44"/>
      <c r="Q344" s="9">
        <f t="shared" si="17"/>
        <v>0</v>
      </c>
    </row>
    <row r="345" spans="1:17" ht="20.100000000000001" customHeight="1" x14ac:dyDescent="0.25">
      <c r="A345" s="133">
        <v>339</v>
      </c>
      <c r="B345" s="331" t="str">
        <f>IF('Dépenses Autres frais'!B345="","",'Dépenses Autres frais'!B345)</f>
        <v/>
      </c>
      <c r="C345" s="331" t="str">
        <f>IF('Dépenses Autres frais'!C345="","",'Dépenses Autres frais'!C345)</f>
        <v/>
      </c>
      <c r="D345" s="331" t="str">
        <f>IF('Dépenses Autres frais'!D345="","",'Dépenses Autres frais'!D345)</f>
        <v/>
      </c>
      <c r="E345" s="331" t="str">
        <f>IF('Dépenses Autres frais'!E345="","",'Dépenses Autres frais'!E345)</f>
        <v/>
      </c>
      <c r="F345" s="332" t="str">
        <f>IF('Dépenses Autres frais'!F345="","",'Dépenses Autres frais'!F345)</f>
        <v/>
      </c>
      <c r="G345" s="332" t="str">
        <f>IF('Dépenses Autres frais'!G345="","",'Dépenses Autres frais'!G345)</f>
        <v/>
      </c>
      <c r="H345" s="333" t="str">
        <f>IF('Dépenses Autres frais'!H345="","",'Dépenses Autres frais'!H345)</f>
        <v/>
      </c>
      <c r="I345" s="295"/>
      <c r="J345" s="296" t="str">
        <f t="shared" si="15"/>
        <v/>
      </c>
      <c r="K345" s="296" t="str">
        <f t="shared" si="16"/>
        <v/>
      </c>
      <c r="L345" s="28"/>
      <c r="M345" s="139"/>
      <c r="N345" s="158"/>
      <c r="O345" s="338" t="str">
        <f>IF(AND(OR(I345="KO",L345&lt;&gt;""),OR(I345="",J345="",K345="")),Listes!$A$74,IF(AND(L345="",I345&lt;&gt;""),Listes!$A$75,IF(AND(H345&lt;L345,N345=""),Listes!$A$76,IF(AND(K345&lt;J345,N345=""),Listes!$A$77,IF(AND(L345&lt;&gt;"",L345&lt;H345,M345=""),Listes!$A$78,IF(AND(P345="",OR(I345&lt;&gt;"",J345&lt;&gt;"",K345&lt;&gt;"")),Listes!$A$79,""))))))</f>
        <v/>
      </c>
      <c r="P345" s="44"/>
      <c r="Q345" s="9">
        <f t="shared" si="17"/>
        <v>0</v>
      </c>
    </row>
    <row r="346" spans="1:17" ht="20.100000000000001" customHeight="1" x14ac:dyDescent="0.25">
      <c r="A346" s="133">
        <v>340</v>
      </c>
      <c r="B346" s="331" t="str">
        <f>IF('Dépenses Autres frais'!B346="","",'Dépenses Autres frais'!B346)</f>
        <v/>
      </c>
      <c r="C346" s="331" t="str">
        <f>IF('Dépenses Autres frais'!C346="","",'Dépenses Autres frais'!C346)</f>
        <v/>
      </c>
      <c r="D346" s="331" t="str">
        <f>IF('Dépenses Autres frais'!D346="","",'Dépenses Autres frais'!D346)</f>
        <v/>
      </c>
      <c r="E346" s="331" t="str">
        <f>IF('Dépenses Autres frais'!E346="","",'Dépenses Autres frais'!E346)</f>
        <v/>
      </c>
      <c r="F346" s="332" t="str">
        <f>IF('Dépenses Autres frais'!F346="","",'Dépenses Autres frais'!F346)</f>
        <v/>
      </c>
      <c r="G346" s="332" t="str">
        <f>IF('Dépenses Autres frais'!G346="","",'Dépenses Autres frais'!G346)</f>
        <v/>
      </c>
      <c r="H346" s="333" t="str">
        <f>IF('Dépenses Autres frais'!H346="","",'Dépenses Autres frais'!H346)</f>
        <v/>
      </c>
      <c r="I346" s="295"/>
      <c r="J346" s="296" t="str">
        <f t="shared" si="15"/>
        <v/>
      </c>
      <c r="K346" s="296" t="str">
        <f t="shared" si="16"/>
        <v/>
      </c>
      <c r="L346" s="28"/>
      <c r="M346" s="139"/>
      <c r="N346" s="158"/>
      <c r="O346" s="338" t="str">
        <f>IF(AND(OR(I346="KO",L346&lt;&gt;""),OR(I346="",J346="",K346="")),Listes!$A$74,IF(AND(L346="",I346&lt;&gt;""),Listes!$A$75,IF(AND(H346&lt;L346,N346=""),Listes!$A$76,IF(AND(K346&lt;J346,N346=""),Listes!$A$77,IF(AND(L346&lt;&gt;"",L346&lt;H346,M346=""),Listes!$A$78,IF(AND(P346="",OR(I346&lt;&gt;"",J346&lt;&gt;"",K346&lt;&gt;"")),Listes!$A$79,""))))))</f>
        <v/>
      </c>
      <c r="P346" s="44"/>
      <c r="Q346" s="9">
        <f t="shared" si="17"/>
        <v>0</v>
      </c>
    </row>
    <row r="347" spans="1:17" ht="20.100000000000001" customHeight="1" x14ac:dyDescent="0.25">
      <c r="A347" s="133">
        <v>341</v>
      </c>
      <c r="B347" s="331" t="str">
        <f>IF('Dépenses Autres frais'!B347="","",'Dépenses Autres frais'!B347)</f>
        <v/>
      </c>
      <c r="C347" s="331" t="str">
        <f>IF('Dépenses Autres frais'!C347="","",'Dépenses Autres frais'!C347)</f>
        <v/>
      </c>
      <c r="D347" s="331" t="str">
        <f>IF('Dépenses Autres frais'!D347="","",'Dépenses Autres frais'!D347)</f>
        <v/>
      </c>
      <c r="E347" s="331" t="str">
        <f>IF('Dépenses Autres frais'!E347="","",'Dépenses Autres frais'!E347)</f>
        <v/>
      </c>
      <c r="F347" s="332" t="str">
        <f>IF('Dépenses Autres frais'!F347="","",'Dépenses Autres frais'!F347)</f>
        <v/>
      </c>
      <c r="G347" s="332" t="str">
        <f>IF('Dépenses Autres frais'!G347="","",'Dépenses Autres frais'!G347)</f>
        <v/>
      </c>
      <c r="H347" s="333" t="str">
        <f>IF('Dépenses Autres frais'!H347="","",'Dépenses Autres frais'!H347)</f>
        <v/>
      </c>
      <c r="I347" s="295"/>
      <c r="J347" s="296" t="str">
        <f t="shared" si="15"/>
        <v/>
      </c>
      <c r="K347" s="296" t="str">
        <f t="shared" si="16"/>
        <v/>
      </c>
      <c r="L347" s="28"/>
      <c r="M347" s="139"/>
      <c r="N347" s="158"/>
      <c r="O347" s="338" t="str">
        <f>IF(AND(OR(I347="KO",L347&lt;&gt;""),OR(I347="",J347="",K347="")),Listes!$A$74,IF(AND(L347="",I347&lt;&gt;""),Listes!$A$75,IF(AND(H347&lt;L347,N347=""),Listes!$A$76,IF(AND(K347&lt;J347,N347=""),Listes!$A$77,IF(AND(L347&lt;&gt;"",L347&lt;H347,M347=""),Listes!$A$78,IF(AND(P347="",OR(I347&lt;&gt;"",J347&lt;&gt;"",K347&lt;&gt;"")),Listes!$A$79,""))))))</f>
        <v/>
      </c>
      <c r="P347" s="44"/>
      <c r="Q347" s="9">
        <f t="shared" si="17"/>
        <v>0</v>
      </c>
    </row>
    <row r="348" spans="1:17" ht="20.100000000000001" customHeight="1" x14ac:dyDescent="0.25">
      <c r="A348" s="133">
        <v>342</v>
      </c>
      <c r="B348" s="331" t="str">
        <f>IF('Dépenses Autres frais'!B348="","",'Dépenses Autres frais'!B348)</f>
        <v/>
      </c>
      <c r="C348" s="331" t="str">
        <f>IF('Dépenses Autres frais'!C348="","",'Dépenses Autres frais'!C348)</f>
        <v/>
      </c>
      <c r="D348" s="331" t="str">
        <f>IF('Dépenses Autres frais'!D348="","",'Dépenses Autres frais'!D348)</f>
        <v/>
      </c>
      <c r="E348" s="331" t="str">
        <f>IF('Dépenses Autres frais'!E348="","",'Dépenses Autres frais'!E348)</f>
        <v/>
      </c>
      <c r="F348" s="332" t="str">
        <f>IF('Dépenses Autres frais'!F348="","",'Dépenses Autres frais'!F348)</f>
        <v/>
      </c>
      <c r="G348" s="332" t="str">
        <f>IF('Dépenses Autres frais'!G348="","",'Dépenses Autres frais'!G348)</f>
        <v/>
      </c>
      <c r="H348" s="333" t="str">
        <f>IF('Dépenses Autres frais'!H348="","",'Dépenses Autres frais'!H348)</f>
        <v/>
      </c>
      <c r="I348" s="295"/>
      <c r="J348" s="296" t="str">
        <f t="shared" si="15"/>
        <v/>
      </c>
      <c r="K348" s="296" t="str">
        <f t="shared" si="16"/>
        <v/>
      </c>
      <c r="L348" s="28"/>
      <c r="M348" s="139"/>
      <c r="N348" s="158"/>
      <c r="O348" s="338" t="str">
        <f>IF(AND(OR(I348="KO",L348&lt;&gt;""),OR(I348="",J348="",K348="")),Listes!$A$74,IF(AND(L348="",I348&lt;&gt;""),Listes!$A$75,IF(AND(H348&lt;L348,N348=""),Listes!$A$76,IF(AND(K348&lt;J348,N348=""),Listes!$A$77,IF(AND(L348&lt;&gt;"",L348&lt;H348,M348=""),Listes!$A$78,IF(AND(P348="",OR(I348&lt;&gt;"",J348&lt;&gt;"",K348&lt;&gt;"")),Listes!$A$79,""))))))</f>
        <v/>
      </c>
      <c r="P348" s="44"/>
      <c r="Q348" s="9">
        <f t="shared" si="17"/>
        <v>0</v>
      </c>
    </row>
    <row r="349" spans="1:17" ht="20.100000000000001" customHeight="1" x14ac:dyDescent="0.25">
      <c r="A349" s="133">
        <v>343</v>
      </c>
      <c r="B349" s="331" t="str">
        <f>IF('Dépenses Autres frais'!B349="","",'Dépenses Autres frais'!B349)</f>
        <v/>
      </c>
      <c r="C349" s="331" t="str">
        <f>IF('Dépenses Autres frais'!C349="","",'Dépenses Autres frais'!C349)</f>
        <v/>
      </c>
      <c r="D349" s="331" t="str">
        <f>IF('Dépenses Autres frais'!D349="","",'Dépenses Autres frais'!D349)</f>
        <v/>
      </c>
      <c r="E349" s="331" t="str">
        <f>IF('Dépenses Autres frais'!E349="","",'Dépenses Autres frais'!E349)</f>
        <v/>
      </c>
      <c r="F349" s="332" t="str">
        <f>IF('Dépenses Autres frais'!F349="","",'Dépenses Autres frais'!F349)</f>
        <v/>
      </c>
      <c r="G349" s="332" t="str">
        <f>IF('Dépenses Autres frais'!G349="","",'Dépenses Autres frais'!G349)</f>
        <v/>
      </c>
      <c r="H349" s="333" t="str">
        <f>IF('Dépenses Autres frais'!H349="","",'Dépenses Autres frais'!H349)</f>
        <v/>
      </c>
      <c r="I349" s="295"/>
      <c r="J349" s="296" t="str">
        <f t="shared" si="15"/>
        <v/>
      </c>
      <c r="K349" s="296" t="str">
        <f t="shared" si="16"/>
        <v/>
      </c>
      <c r="L349" s="28"/>
      <c r="M349" s="139"/>
      <c r="N349" s="158"/>
      <c r="O349" s="338" t="str">
        <f>IF(AND(OR(I349="KO",L349&lt;&gt;""),OR(I349="",J349="",K349="")),Listes!$A$74,IF(AND(L349="",I349&lt;&gt;""),Listes!$A$75,IF(AND(H349&lt;L349,N349=""),Listes!$A$76,IF(AND(K349&lt;J349,N349=""),Listes!$A$77,IF(AND(L349&lt;&gt;"",L349&lt;H349,M349=""),Listes!$A$78,IF(AND(P349="",OR(I349&lt;&gt;"",J349&lt;&gt;"",K349&lt;&gt;"")),Listes!$A$79,""))))))</f>
        <v/>
      </c>
      <c r="P349" s="44"/>
      <c r="Q349" s="9">
        <f t="shared" si="17"/>
        <v>0</v>
      </c>
    </row>
    <row r="350" spans="1:17" ht="20.100000000000001" customHeight="1" x14ac:dyDescent="0.25">
      <c r="A350" s="133">
        <v>344</v>
      </c>
      <c r="B350" s="331" t="str">
        <f>IF('Dépenses Autres frais'!B350="","",'Dépenses Autres frais'!B350)</f>
        <v/>
      </c>
      <c r="C350" s="331" t="str">
        <f>IF('Dépenses Autres frais'!C350="","",'Dépenses Autres frais'!C350)</f>
        <v/>
      </c>
      <c r="D350" s="331" t="str">
        <f>IF('Dépenses Autres frais'!D350="","",'Dépenses Autres frais'!D350)</f>
        <v/>
      </c>
      <c r="E350" s="331" t="str">
        <f>IF('Dépenses Autres frais'!E350="","",'Dépenses Autres frais'!E350)</f>
        <v/>
      </c>
      <c r="F350" s="332" t="str">
        <f>IF('Dépenses Autres frais'!F350="","",'Dépenses Autres frais'!F350)</f>
        <v/>
      </c>
      <c r="G350" s="332" t="str">
        <f>IF('Dépenses Autres frais'!G350="","",'Dépenses Autres frais'!G350)</f>
        <v/>
      </c>
      <c r="H350" s="333" t="str">
        <f>IF('Dépenses Autres frais'!H350="","",'Dépenses Autres frais'!H350)</f>
        <v/>
      </c>
      <c r="I350" s="295"/>
      <c r="J350" s="296" t="str">
        <f t="shared" si="15"/>
        <v/>
      </c>
      <c r="K350" s="296" t="str">
        <f t="shared" si="16"/>
        <v/>
      </c>
      <c r="L350" s="28"/>
      <c r="M350" s="139"/>
      <c r="N350" s="158"/>
      <c r="O350" s="338" t="str">
        <f>IF(AND(OR(I350="KO",L350&lt;&gt;""),OR(I350="",J350="",K350="")),Listes!$A$74,IF(AND(L350="",I350&lt;&gt;""),Listes!$A$75,IF(AND(H350&lt;L350,N350=""),Listes!$A$76,IF(AND(K350&lt;J350,N350=""),Listes!$A$77,IF(AND(L350&lt;&gt;"",L350&lt;H350,M350=""),Listes!$A$78,IF(AND(P350="",OR(I350&lt;&gt;"",J350&lt;&gt;"",K350&lt;&gt;"")),Listes!$A$79,""))))))</f>
        <v/>
      </c>
      <c r="P350" s="44"/>
      <c r="Q350" s="9">
        <f t="shared" si="17"/>
        <v>0</v>
      </c>
    </row>
    <row r="351" spans="1:17" ht="20.100000000000001" customHeight="1" x14ac:dyDescent="0.25">
      <c r="A351" s="133">
        <v>345</v>
      </c>
      <c r="B351" s="331" t="str">
        <f>IF('Dépenses Autres frais'!B351="","",'Dépenses Autres frais'!B351)</f>
        <v/>
      </c>
      <c r="C351" s="331" t="str">
        <f>IF('Dépenses Autres frais'!C351="","",'Dépenses Autres frais'!C351)</f>
        <v/>
      </c>
      <c r="D351" s="331" t="str">
        <f>IF('Dépenses Autres frais'!D351="","",'Dépenses Autres frais'!D351)</f>
        <v/>
      </c>
      <c r="E351" s="331" t="str">
        <f>IF('Dépenses Autres frais'!E351="","",'Dépenses Autres frais'!E351)</f>
        <v/>
      </c>
      <c r="F351" s="332" t="str">
        <f>IF('Dépenses Autres frais'!F351="","",'Dépenses Autres frais'!F351)</f>
        <v/>
      </c>
      <c r="G351" s="332" t="str">
        <f>IF('Dépenses Autres frais'!G351="","",'Dépenses Autres frais'!G351)</f>
        <v/>
      </c>
      <c r="H351" s="333" t="str">
        <f>IF('Dépenses Autres frais'!H351="","",'Dépenses Autres frais'!H351)</f>
        <v/>
      </c>
      <c r="I351" s="295"/>
      <c r="J351" s="296" t="str">
        <f t="shared" si="15"/>
        <v/>
      </c>
      <c r="K351" s="296" t="str">
        <f t="shared" si="16"/>
        <v/>
      </c>
      <c r="L351" s="28"/>
      <c r="M351" s="139"/>
      <c r="N351" s="158"/>
      <c r="O351" s="338" t="str">
        <f>IF(AND(OR(I351="KO",L351&lt;&gt;""),OR(I351="",J351="",K351="")),Listes!$A$74,IF(AND(L351="",I351&lt;&gt;""),Listes!$A$75,IF(AND(H351&lt;L351,N351=""),Listes!$A$76,IF(AND(K351&lt;J351,N351=""),Listes!$A$77,IF(AND(L351&lt;&gt;"",L351&lt;H351,M351=""),Listes!$A$78,IF(AND(P351="",OR(I351&lt;&gt;"",J351&lt;&gt;"",K351&lt;&gt;"")),Listes!$A$79,""))))))</f>
        <v/>
      </c>
      <c r="P351" s="44"/>
      <c r="Q351" s="9">
        <f t="shared" si="17"/>
        <v>0</v>
      </c>
    </row>
    <row r="352" spans="1:17" ht="20.100000000000001" customHeight="1" x14ac:dyDescent="0.25">
      <c r="A352" s="133">
        <v>346</v>
      </c>
      <c r="B352" s="331" t="str">
        <f>IF('Dépenses Autres frais'!B352="","",'Dépenses Autres frais'!B352)</f>
        <v/>
      </c>
      <c r="C352" s="331" t="str">
        <f>IF('Dépenses Autres frais'!C352="","",'Dépenses Autres frais'!C352)</f>
        <v/>
      </c>
      <c r="D352" s="331" t="str">
        <f>IF('Dépenses Autres frais'!D352="","",'Dépenses Autres frais'!D352)</f>
        <v/>
      </c>
      <c r="E352" s="331" t="str">
        <f>IF('Dépenses Autres frais'!E352="","",'Dépenses Autres frais'!E352)</f>
        <v/>
      </c>
      <c r="F352" s="332" t="str">
        <f>IF('Dépenses Autres frais'!F352="","",'Dépenses Autres frais'!F352)</f>
        <v/>
      </c>
      <c r="G352" s="332" t="str">
        <f>IF('Dépenses Autres frais'!G352="","",'Dépenses Autres frais'!G352)</f>
        <v/>
      </c>
      <c r="H352" s="333" t="str">
        <f>IF('Dépenses Autres frais'!H352="","",'Dépenses Autres frais'!H352)</f>
        <v/>
      </c>
      <c r="I352" s="295"/>
      <c r="J352" s="296" t="str">
        <f t="shared" si="15"/>
        <v/>
      </c>
      <c r="K352" s="296" t="str">
        <f t="shared" si="16"/>
        <v/>
      </c>
      <c r="L352" s="28"/>
      <c r="M352" s="139"/>
      <c r="N352" s="158"/>
      <c r="O352" s="338" t="str">
        <f>IF(AND(OR(I352="KO",L352&lt;&gt;""),OR(I352="",J352="",K352="")),Listes!$A$74,IF(AND(L352="",I352&lt;&gt;""),Listes!$A$75,IF(AND(H352&lt;L352,N352=""),Listes!$A$76,IF(AND(K352&lt;J352,N352=""),Listes!$A$77,IF(AND(L352&lt;&gt;"",L352&lt;H352,M352=""),Listes!$A$78,IF(AND(P352="",OR(I352&lt;&gt;"",J352&lt;&gt;"",K352&lt;&gt;"")),Listes!$A$79,""))))))</f>
        <v/>
      </c>
      <c r="P352" s="44"/>
      <c r="Q352" s="9">
        <f t="shared" si="17"/>
        <v>0</v>
      </c>
    </row>
    <row r="353" spans="1:17" ht="20.100000000000001" customHeight="1" x14ac:dyDescent="0.25">
      <c r="A353" s="133">
        <v>347</v>
      </c>
      <c r="B353" s="331" t="str">
        <f>IF('Dépenses Autres frais'!B353="","",'Dépenses Autres frais'!B353)</f>
        <v/>
      </c>
      <c r="C353" s="331" t="str">
        <f>IF('Dépenses Autres frais'!C353="","",'Dépenses Autres frais'!C353)</f>
        <v/>
      </c>
      <c r="D353" s="331" t="str">
        <f>IF('Dépenses Autres frais'!D353="","",'Dépenses Autres frais'!D353)</f>
        <v/>
      </c>
      <c r="E353" s="331" t="str">
        <f>IF('Dépenses Autres frais'!E353="","",'Dépenses Autres frais'!E353)</f>
        <v/>
      </c>
      <c r="F353" s="332" t="str">
        <f>IF('Dépenses Autres frais'!F353="","",'Dépenses Autres frais'!F353)</f>
        <v/>
      </c>
      <c r="G353" s="332" t="str">
        <f>IF('Dépenses Autres frais'!G353="","",'Dépenses Autres frais'!G353)</f>
        <v/>
      </c>
      <c r="H353" s="333" t="str">
        <f>IF('Dépenses Autres frais'!H353="","",'Dépenses Autres frais'!H353)</f>
        <v/>
      </c>
      <c r="I353" s="295"/>
      <c r="J353" s="296" t="str">
        <f t="shared" si="15"/>
        <v/>
      </c>
      <c r="K353" s="296" t="str">
        <f t="shared" si="16"/>
        <v/>
      </c>
      <c r="L353" s="28"/>
      <c r="M353" s="139"/>
      <c r="N353" s="158"/>
      <c r="O353" s="338" t="str">
        <f>IF(AND(OR(I353="KO",L353&lt;&gt;""),OR(I353="",J353="",K353="")),Listes!$A$74,IF(AND(L353="",I353&lt;&gt;""),Listes!$A$75,IF(AND(H353&lt;L353,N353=""),Listes!$A$76,IF(AND(K353&lt;J353,N353=""),Listes!$A$77,IF(AND(L353&lt;&gt;"",L353&lt;H353,M353=""),Listes!$A$78,IF(AND(P353="",OR(I353&lt;&gt;"",J353&lt;&gt;"",K353&lt;&gt;"")),Listes!$A$79,""))))))</f>
        <v/>
      </c>
      <c r="P353" s="44"/>
      <c r="Q353" s="9">
        <f t="shared" si="17"/>
        <v>0</v>
      </c>
    </row>
    <row r="354" spans="1:17" ht="20.100000000000001" customHeight="1" x14ac:dyDescent="0.25">
      <c r="A354" s="133">
        <v>348</v>
      </c>
      <c r="B354" s="331" t="str">
        <f>IF('Dépenses Autres frais'!B354="","",'Dépenses Autres frais'!B354)</f>
        <v/>
      </c>
      <c r="C354" s="331" t="str">
        <f>IF('Dépenses Autres frais'!C354="","",'Dépenses Autres frais'!C354)</f>
        <v/>
      </c>
      <c r="D354" s="331" t="str">
        <f>IF('Dépenses Autres frais'!D354="","",'Dépenses Autres frais'!D354)</f>
        <v/>
      </c>
      <c r="E354" s="331" t="str">
        <f>IF('Dépenses Autres frais'!E354="","",'Dépenses Autres frais'!E354)</f>
        <v/>
      </c>
      <c r="F354" s="332" t="str">
        <f>IF('Dépenses Autres frais'!F354="","",'Dépenses Autres frais'!F354)</f>
        <v/>
      </c>
      <c r="G354" s="332" t="str">
        <f>IF('Dépenses Autres frais'!G354="","",'Dépenses Autres frais'!G354)</f>
        <v/>
      </c>
      <c r="H354" s="333" t="str">
        <f>IF('Dépenses Autres frais'!H354="","",'Dépenses Autres frais'!H354)</f>
        <v/>
      </c>
      <c r="I354" s="295"/>
      <c r="J354" s="296" t="str">
        <f t="shared" si="15"/>
        <v/>
      </c>
      <c r="K354" s="296" t="str">
        <f t="shared" si="16"/>
        <v/>
      </c>
      <c r="L354" s="28"/>
      <c r="M354" s="139"/>
      <c r="N354" s="158"/>
      <c r="O354" s="338" t="str">
        <f>IF(AND(OR(I354="KO",L354&lt;&gt;""),OR(I354="",J354="",K354="")),Listes!$A$74,IF(AND(L354="",I354&lt;&gt;""),Listes!$A$75,IF(AND(H354&lt;L354,N354=""),Listes!$A$76,IF(AND(K354&lt;J354,N354=""),Listes!$A$77,IF(AND(L354&lt;&gt;"",L354&lt;H354,M354=""),Listes!$A$78,IF(AND(P354="",OR(I354&lt;&gt;"",J354&lt;&gt;"",K354&lt;&gt;"")),Listes!$A$79,""))))))</f>
        <v/>
      </c>
      <c r="P354" s="44"/>
      <c r="Q354" s="9">
        <f t="shared" si="17"/>
        <v>0</v>
      </c>
    </row>
    <row r="355" spans="1:17" ht="20.100000000000001" customHeight="1" x14ac:dyDescent="0.25">
      <c r="A355" s="133">
        <v>349</v>
      </c>
      <c r="B355" s="331" t="str">
        <f>IF('Dépenses Autres frais'!B355="","",'Dépenses Autres frais'!B355)</f>
        <v/>
      </c>
      <c r="C355" s="331" t="str">
        <f>IF('Dépenses Autres frais'!C355="","",'Dépenses Autres frais'!C355)</f>
        <v/>
      </c>
      <c r="D355" s="331" t="str">
        <f>IF('Dépenses Autres frais'!D355="","",'Dépenses Autres frais'!D355)</f>
        <v/>
      </c>
      <c r="E355" s="331" t="str">
        <f>IF('Dépenses Autres frais'!E355="","",'Dépenses Autres frais'!E355)</f>
        <v/>
      </c>
      <c r="F355" s="332" t="str">
        <f>IF('Dépenses Autres frais'!F355="","",'Dépenses Autres frais'!F355)</f>
        <v/>
      </c>
      <c r="G355" s="332" t="str">
        <f>IF('Dépenses Autres frais'!G355="","",'Dépenses Autres frais'!G355)</f>
        <v/>
      </c>
      <c r="H355" s="333" t="str">
        <f>IF('Dépenses Autres frais'!H355="","",'Dépenses Autres frais'!H355)</f>
        <v/>
      </c>
      <c r="I355" s="295"/>
      <c r="J355" s="296" t="str">
        <f t="shared" si="15"/>
        <v/>
      </c>
      <c r="K355" s="296" t="str">
        <f t="shared" si="16"/>
        <v/>
      </c>
      <c r="L355" s="28"/>
      <c r="M355" s="139"/>
      <c r="N355" s="158"/>
      <c r="O355" s="338" t="str">
        <f>IF(AND(OR(I355="KO",L355&lt;&gt;""),OR(I355="",J355="",K355="")),Listes!$A$74,IF(AND(L355="",I355&lt;&gt;""),Listes!$A$75,IF(AND(H355&lt;L355,N355=""),Listes!$A$76,IF(AND(K355&lt;J355,N355=""),Listes!$A$77,IF(AND(L355&lt;&gt;"",L355&lt;H355,M355=""),Listes!$A$78,IF(AND(P355="",OR(I355&lt;&gt;"",J355&lt;&gt;"",K355&lt;&gt;"")),Listes!$A$79,""))))))</f>
        <v/>
      </c>
      <c r="P355" s="44"/>
      <c r="Q355" s="9">
        <f t="shared" si="17"/>
        <v>0</v>
      </c>
    </row>
    <row r="356" spans="1:17" ht="20.100000000000001" customHeight="1" x14ac:dyDescent="0.25">
      <c r="A356" s="133">
        <v>350</v>
      </c>
      <c r="B356" s="331" t="str">
        <f>IF('Dépenses Autres frais'!B356="","",'Dépenses Autres frais'!B356)</f>
        <v/>
      </c>
      <c r="C356" s="331" t="str">
        <f>IF('Dépenses Autres frais'!C356="","",'Dépenses Autres frais'!C356)</f>
        <v/>
      </c>
      <c r="D356" s="331" t="str">
        <f>IF('Dépenses Autres frais'!D356="","",'Dépenses Autres frais'!D356)</f>
        <v/>
      </c>
      <c r="E356" s="331" t="str">
        <f>IF('Dépenses Autres frais'!E356="","",'Dépenses Autres frais'!E356)</f>
        <v/>
      </c>
      <c r="F356" s="332" t="str">
        <f>IF('Dépenses Autres frais'!F356="","",'Dépenses Autres frais'!F356)</f>
        <v/>
      </c>
      <c r="G356" s="332" t="str">
        <f>IF('Dépenses Autres frais'!G356="","",'Dépenses Autres frais'!G356)</f>
        <v/>
      </c>
      <c r="H356" s="333" t="str">
        <f>IF('Dépenses Autres frais'!H356="","",'Dépenses Autres frais'!H356)</f>
        <v/>
      </c>
      <c r="I356" s="295"/>
      <c r="J356" s="296" t="str">
        <f t="shared" si="15"/>
        <v/>
      </c>
      <c r="K356" s="296" t="str">
        <f t="shared" si="16"/>
        <v/>
      </c>
      <c r="L356" s="28"/>
      <c r="M356" s="139"/>
      <c r="N356" s="158"/>
      <c r="O356" s="338" t="str">
        <f>IF(AND(OR(I356="KO",L356&lt;&gt;""),OR(I356="",J356="",K356="")),Listes!$A$74,IF(AND(L356="",I356&lt;&gt;""),Listes!$A$75,IF(AND(H356&lt;L356,N356=""),Listes!$A$76,IF(AND(K356&lt;J356,N356=""),Listes!$A$77,IF(AND(L356&lt;&gt;"",L356&lt;H356,M356=""),Listes!$A$78,IF(AND(P356="",OR(I356&lt;&gt;"",J356&lt;&gt;"",K356&lt;&gt;"")),Listes!$A$79,""))))))</f>
        <v/>
      </c>
      <c r="P356" s="44"/>
      <c r="Q356" s="9">
        <f t="shared" si="17"/>
        <v>0</v>
      </c>
    </row>
    <row r="357" spans="1:17" ht="20.100000000000001" customHeight="1" x14ac:dyDescent="0.25">
      <c r="A357" s="133">
        <v>351</v>
      </c>
      <c r="B357" s="331" t="str">
        <f>IF('Dépenses Autres frais'!B357="","",'Dépenses Autres frais'!B357)</f>
        <v/>
      </c>
      <c r="C357" s="331" t="str">
        <f>IF('Dépenses Autres frais'!C357="","",'Dépenses Autres frais'!C357)</f>
        <v/>
      </c>
      <c r="D357" s="331" t="str">
        <f>IF('Dépenses Autres frais'!D357="","",'Dépenses Autres frais'!D357)</f>
        <v/>
      </c>
      <c r="E357" s="331" t="str">
        <f>IF('Dépenses Autres frais'!E357="","",'Dépenses Autres frais'!E357)</f>
        <v/>
      </c>
      <c r="F357" s="332" t="str">
        <f>IF('Dépenses Autres frais'!F357="","",'Dépenses Autres frais'!F357)</f>
        <v/>
      </c>
      <c r="G357" s="332" t="str">
        <f>IF('Dépenses Autres frais'!G357="","",'Dépenses Autres frais'!G357)</f>
        <v/>
      </c>
      <c r="H357" s="333" t="str">
        <f>IF('Dépenses Autres frais'!H357="","",'Dépenses Autres frais'!H357)</f>
        <v/>
      </c>
      <c r="I357" s="295"/>
      <c r="J357" s="296" t="str">
        <f t="shared" si="15"/>
        <v/>
      </c>
      <c r="K357" s="296" t="str">
        <f t="shared" si="16"/>
        <v/>
      </c>
      <c r="L357" s="28"/>
      <c r="M357" s="139"/>
      <c r="N357" s="158"/>
      <c r="O357" s="338" t="str">
        <f>IF(AND(OR(I357="KO",L357&lt;&gt;""),OR(I357="",J357="",K357="")),Listes!$A$74,IF(AND(L357="",I357&lt;&gt;""),Listes!$A$75,IF(AND(H357&lt;L357,N357=""),Listes!$A$76,IF(AND(K357&lt;J357,N357=""),Listes!$A$77,IF(AND(L357&lt;&gt;"",L357&lt;H357,M357=""),Listes!$A$78,IF(AND(P357="",OR(I357&lt;&gt;"",J357&lt;&gt;"",K357&lt;&gt;"")),Listes!$A$79,""))))))</f>
        <v/>
      </c>
      <c r="P357" s="44"/>
      <c r="Q357" s="9">
        <f t="shared" si="17"/>
        <v>0</v>
      </c>
    </row>
    <row r="358" spans="1:17" ht="20.100000000000001" customHeight="1" x14ac:dyDescent="0.25">
      <c r="A358" s="133">
        <v>352</v>
      </c>
      <c r="B358" s="331" t="str">
        <f>IF('Dépenses Autres frais'!B358="","",'Dépenses Autres frais'!B358)</f>
        <v/>
      </c>
      <c r="C358" s="331" t="str">
        <f>IF('Dépenses Autres frais'!C358="","",'Dépenses Autres frais'!C358)</f>
        <v/>
      </c>
      <c r="D358" s="331" t="str">
        <f>IF('Dépenses Autres frais'!D358="","",'Dépenses Autres frais'!D358)</f>
        <v/>
      </c>
      <c r="E358" s="331" t="str">
        <f>IF('Dépenses Autres frais'!E358="","",'Dépenses Autres frais'!E358)</f>
        <v/>
      </c>
      <c r="F358" s="332" t="str">
        <f>IF('Dépenses Autres frais'!F358="","",'Dépenses Autres frais'!F358)</f>
        <v/>
      </c>
      <c r="G358" s="332" t="str">
        <f>IF('Dépenses Autres frais'!G358="","",'Dépenses Autres frais'!G358)</f>
        <v/>
      </c>
      <c r="H358" s="333" t="str">
        <f>IF('Dépenses Autres frais'!H358="","",'Dépenses Autres frais'!H358)</f>
        <v/>
      </c>
      <c r="I358" s="295"/>
      <c r="J358" s="296" t="str">
        <f t="shared" si="15"/>
        <v/>
      </c>
      <c r="K358" s="296" t="str">
        <f t="shared" si="16"/>
        <v/>
      </c>
      <c r="L358" s="28"/>
      <c r="M358" s="139"/>
      <c r="N358" s="158"/>
      <c r="O358" s="338" t="str">
        <f>IF(AND(OR(I358="KO",L358&lt;&gt;""),OR(I358="",J358="",K358="")),Listes!$A$74,IF(AND(L358="",I358&lt;&gt;""),Listes!$A$75,IF(AND(H358&lt;L358,N358=""),Listes!$A$76,IF(AND(K358&lt;J358,N358=""),Listes!$A$77,IF(AND(L358&lt;&gt;"",L358&lt;H358,M358=""),Listes!$A$78,IF(AND(P358="",OR(I358&lt;&gt;"",J358&lt;&gt;"",K358&lt;&gt;"")),Listes!$A$79,""))))))</f>
        <v/>
      </c>
      <c r="P358" s="44"/>
      <c r="Q358" s="9">
        <f t="shared" si="17"/>
        <v>0</v>
      </c>
    </row>
    <row r="359" spans="1:17" ht="20.100000000000001" customHeight="1" x14ac:dyDescent="0.25">
      <c r="A359" s="133">
        <v>353</v>
      </c>
      <c r="B359" s="331" t="str">
        <f>IF('Dépenses Autres frais'!B359="","",'Dépenses Autres frais'!B359)</f>
        <v/>
      </c>
      <c r="C359" s="331" t="str">
        <f>IF('Dépenses Autres frais'!C359="","",'Dépenses Autres frais'!C359)</f>
        <v/>
      </c>
      <c r="D359" s="331" t="str">
        <f>IF('Dépenses Autres frais'!D359="","",'Dépenses Autres frais'!D359)</f>
        <v/>
      </c>
      <c r="E359" s="331" t="str">
        <f>IF('Dépenses Autres frais'!E359="","",'Dépenses Autres frais'!E359)</f>
        <v/>
      </c>
      <c r="F359" s="332" t="str">
        <f>IF('Dépenses Autres frais'!F359="","",'Dépenses Autres frais'!F359)</f>
        <v/>
      </c>
      <c r="G359" s="332" t="str">
        <f>IF('Dépenses Autres frais'!G359="","",'Dépenses Autres frais'!G359)</f>
        <v/>
      </c>
      <c r="H359" s="333" t="str">
        <f>IF('Dépenses Autres frais'!H359="","",'Dépenses Autres frais'!H359)</f>
        <v/>
      </c>
      <c r="I359" s="295"/>
      <c r="J359" s="296" t="str">
        <f t="shared" si="15"/>
        <v/>
      </c>
      <c r="K359" s="296" t="str">
        <f t="shared" si="16"/>
        <v/>
      </c>
      <c r="L359" s="28"/>
      <c r="M359" s="139"/>
      <c r="N359" s="158"/>
      <c r="O359" s="338" t="str">
        <f>IF(AND(OR(I359="KO",L359&lt;&gt;""),OR(I359="",J359="",K359="")),Listes!$A$74,IF(AND(L359="",I359&lt;&gt;""),Listes!$A$75,IF(AND(H359&lt;L359,N359=""),Listes!$A$76,IF(AND(K359&lt;J359,N359=""),Listes!$A$77,IF(AND(L359&lt;&gt;"",L359&lt;H359,M359=""),Listes!$A$78,IF(AND(P359="",OR(I359&lt;&gt;"",J359&lt;&gt;"",K359&lt;&gt;"")),Listes!$A$79,""))))))</f>
        <v/>
      </c>
      <c r="P359" s="44"/>
      <c r="Q359" s="9">
        <f t="shared" si="17"/>
        <v>0</v>
      </c>
    </row>
    <row r="360" spans="1:17" ht="20.100000000000001" customHeight="1" x14ac:dyDescent="0.25">
      <c r="A360" s="133">
        <v>354</v>
      </c>
      <c r="B360" s="331" t="str">
        <f>IF('Dépenses Autres frais'!B360="","",'Dépenses Autres frais'!B360)</f>
        <v/>
      </c>
      <c r="C360" s="331" t="str">
        <f>IF('Dépenses Autres frais'!C360="","",'Dépenses Autres frais'!C360)</f>
        <v/>
      </c>
      <c r="D360" s="331" t="str">
        <f>IF('Dépenses Autres frais'!D360="","",'Dépenses Autres frais'!D360)</f>
        <v/>
      </c>
      <c r="E360" s="331" t="str">
        <f>IF('Dépenses Autres frais'!E360="","",'Dépenses Autres frais'!E360)</f>
        <v/>
      </c>
      <c r="F360" s="332" t="str">
        <f>IF('Dépenses Autres frais'!F360="","",'Dépenses Autres frais'!F360)</f>
        <v/>
      </c>
      <c r="G360" s="332" t="str">
        <f>IF('Dépenses Autres frais'!G360="","",'Dépenses Autres frais'!G360)</f>
        <v/>
      </c>
      <c r="H360" s="333" t="str">
        <f>IF('Dépenses Autres frais'!H360="","",'Dépenses Autres frais'!H360)</f>
        <v/>
      </c>
      <c r="I360" s="295"/>
      <c r="J360" s="296" t="str">
        <f t="shared" si="15"/>
        <v/>
      </c>
      <c r="K360" s="296" t="str">
        <f t="shared" si="16"/>
        <v/>
      </c>
      <c r="L360" s="28"/>
      <c r="M360" s="139"/>
      <c r="N360" s="158"/>
      <c r="O360" s="338" t="str">
        <f>IF(AND(OR(I360="KO",L360&lt;&gt;""),OR(I360="",J360="",K360="")),Listes!$A$74,IF(AND(L360="",I360&lt;&gt;""),Listes!$A$75,IF(AND(H360&lt;L360,N360=""),Listes!$A$76,IF(AND(K360&lt;J360,N360=""),Listes!$A$77,IF(AND(L360&lt;&gt;"",L360&lt;H360,M360=""),Listes!$A$78,IF(AND(P360="",OR(I360&lt;&gt;"",J360&lt;&gt;"",K360&lt;&gt;"")),Listes!$A$79,""))))))</f>
        <v/>
      </c>
      <c r="P360" s="44"/>
      <c r="Q360" s="9">
        <f t="shared" si="17"/>
        <v>0</v>
      </c>
    </row>
    <row r="361" spans="1:17" ht="20.100000000000001" customHeight="1" x14ac:dyDescent="0.25">
      <c r="A361" s="133">
        <v>355</v>
      </c>
      <c r="B361" s="331" t="str">
        <f>IF('Dépenses Autres frais'!B361="","",'Dépenses Autres frais'!B361)</f>
        <v/>
      </c>
      <c r="C361" s="331" t="str">
        <f>IF('Dépenses Autres frais'!C361="","",'Dépenses Autres frais'!C361)</f>
        <v/>
      </c>
      <c r="D361" s="331" t="str">
        <f>IF('Dépenses Autres frais'!D361="","",'Dépenses Autres frais'!D361)</f>
        <v/>
      </c>
      <c r="E361" s="331" t="str">
        <f>IF('Dépenses Autres frais'!E361="","",'Dépenses Autres frais'!E361)</f>
        <v/>
      </c>
      <c r="F361" s="332" t="str">
        <f>IF('Dépenses Autres frais'!F361="","",'Dépenses Autres frais'!F361)</f>
        <v/>
      </c>
      <c r="G361" s="332" t="str">
        <f>IF('Dépenses Autres frais'!G361="","",'Dépenses Autres frais'!G361)</f>
        <v/>
      </c>
      <c r="H361" s="333" t="str">
        <f>IF('Dépenses Autres frais'!H361="","",'Dépenses Autres frais'!H361)</f>
        <v/>
      </c>
      <c r="I361" s="295"/>
      <c r="J361" s="296" t="str">
        <f t="shared" si="15"/>
        <v/>
      </c>
      <c r="K361" s="296" t="str">
        <f t="shared" si="16"/>
        <v/>
      </c>
      <c r="L361" s="28"/>
      <c r="M361" s="139"/>
      <c r="N361" s="158"/>
      <c r="O361" s="338" t="str">
        <f>IF(AND(OR(I361="KO",L361&lt;&gt;""),OR(I361="",J361="",K361="")),Listes!$A$74,IF(AND(L361="",I361&lt;&gt;""),Listes!$A$75,IF(AND(H361&lt;L361,N361=""),Listes!$A$76,IF(AND(K361&lt;J361,N361=""),Listes!$A$77,IF(AND(L361&lt;&gt;"",L361&lt;H361,M361=""),Listes!$A$78,IF(AND(P361="",OR(I361&lt;&gt;"",J361&lt;&gt;"",K361&lt;&gt;"")),Listes!$A$79,""))))))</f>
        <v/>
      </c>
      <c r="P361" s="44"/>
      <c r="Q361" s="9">
        <f t="shared" si="17"/>
        <v>0</v>
      </c>
    </row>
    <row r="362" spans="1:17" ht="20.100000000000001" customHeight="1" x14ac:dyDescent="0.25">
      <c r="A362" s="133">
        <v>356</v>
      </c>
      <c r="B362" s="331" t="str">
        <f>IF('Dépenses Autres frais'!B362="","",'Dépenses Autres frais'!B362)</f>
        <v/>
      </c>
      <c r="C362" s="331" t="str">
        <f>IF('Dépenses Autres frais'!C362="","",'Dépenses Autres frais'!C362)</f>
        <v/>
      </c>
      <c r="D362" s="331" t="str">
        <f>IF('Dépenses Autres frais'!D362="","",'Dépenses Autres frais'!D362)</f>
        <v/>
      </c>
      <c r="E362" s="331" t="str">
        <f>IF('Dépenses Autres frais'!E362="","",'Dépenses Autres frais'!E362)</f>
        <v/>
      </c>
      <c r="F362" s="332" t="str">
        <f>IF('Dépenses Autres frais'!F362="","",'Dépenses Autres frais'!F362)</f>
        <v/>
      </c>
      <c r="G362" s="332" t="str">
        <f>IF('Dépenses Autres frais'!G362="","",'Dépenses Autres frais'!G362)</f>
        <v/>
      </c>
      <c r="H362" s="333" t="str">
        <f>IF('Dépenses Autres frais'!H362="","",'Dépenses Autres frais'!H362)</f>
        <v/>
      </c>
      <c r="I362" s="295"/>
      <c r="J362" s="296" t="str">
        <f t="shared" si="15"/>
        <v/>
      </c>
      <c r="K362" s="296" t="str">
        <f t="shared" si="16"/>
        <v/>
      </c>
      <c r="L362" s="28"/>
      <c r="M362" s="139"/>
      <c r="N362" s="158"/>
      <c r="O362" s="338" t="str">
        <f>IF(AND(OR(I362="KO",L362&lt;&gt;""),OR(I362="",J362="",K362="")),Listes!$A$74,IF(AND(L362="",I362&lt;&gt;""),Listes!$A$75,IF(AND(H362&lt;L362,N362=""),Listes!$A$76,IF(AND(K362&lt;J362,N362=""),Listes!$A$77,IF(AND(L362&lt;&gt;"",L362&lt;H362,M362=""),Listes!$A$78,IF(AND(P362="",OR(I362&lt;&gt;"",J362&lt;&gt;"",K362&lt;&gt;"")),Listes!$A$79,""))))))</f>
        <v/>
      </c>
      <c r="P362" s="44"/>
      <c r="Q362" s="9">
        <f t="shared" si="17"/>
        <v>0</v>
      </c>
    </row>
    <row r="363" spans="1:17" ht="20.100000000000001" customHeight="1" x14ac:dyDescent="0.25">
      <c r="A363" s="133">
        <v>357</v>
      </c>
      <c r="B363" s="331" t="str">
        <f>IF('Dépenses Autres frais'!B363="","",'Dépenses Autres frais'!B363)</f>
        <v/>
      </c>
      <c r="C363" s="331" t="str">
        <f>IF('Dépenses Autres frais'!C363="","",'Dépenses Autres frais'!C363)</f>
        <v/>
      </c>
      <c r="D363" s="331" t="str">
        <f>IF('Dépenses Autres frais'!D363="","",'Dépenses Autres frais'!D363)</f>
        <v/>
      </c>
      <c r="E363" s="331" t="str">
        <f>IF('Dépenses Autres frais'!E363="","",'Dépenses Autres frais'!E363)</f>
        <v/>
      </c>
      <c r="F363" s="332" t="str">
        <f>IF('Dépenses Autres frais'!F363="","",'Dépenses Autres frais'!F363)</f>
        <v/>
      </c>
      <c r="G363" s="332" t="str">
        <f>IF('Dépenses Autres frais'!G363="","",'Dépenses Autres frais'!G363)</f>
        <v/>
      </c>
      <c r="H363" s="333" t="str">
        <f>IF('Dépenses Autres frais'!H363="","",'Dépenses Autres frais'!H363)</f>
        <v/>
      </c>
      <c r="I363" s="295"/>
      <c r="J363" s="296" t="str">
        <f t="shared" si="15"/>
        <v/>
      </c>
      <c r="K363" s="296" t="str">
        <f t="shared" si="16"/>
        <v/>
      </c>
      <c r="L363" s="28"/>
      <c r="M363" s="139"/>
      <c r="N363" s="158"/>
      <c r="O363" s="338" t="str">
        <f>IF(AND(OR(I363="KO",L363&lt;&gt;""),OR(I363="",J363="",K363="")),Listes!$A$74,IF(AND(L363="",I363&lt;&gt;""),Listes!$A$75,IF(AND(H363&lt;L363,N363=""),Listes!$A$76,IF(AND(K363&lt;J363,N363=""),Listes!$A$77,IF(AND(L363&lt;&gt;"",L363&lt;H363,M363=""),Listes!$A$78,IF(AND(P363="",OR(I363&lt;&gt;"",J363&lt;&gt;"",K363&lt;&gt;"")),Listes!$A$79,""))))))</f>
        <v/>
      </c>
      <c r="P363" s="44"/>
      <c r="Q363" s="9">
        <f t="shared" si="17"/>
        <v>0</v>
      </c>
    </row>
    <row r="364" spans="1:17" ht="20.100000000000001" customHeight="1" x14ac:dyDescent="0.25">
      <c r="A364" s="133">
        <v>358</v>
      </c>
      <c r="B364" s="331" t="str">
        <f>IF('Dépenses Autres frais'!B364="","",'Dépenses Autres frais'!B364)</f>
        <v/>
      </c>
      <c r="C364" s="331" t="str">
        <f>IF('Dépenses Autres frais'!C364="","",'Dépenses Autres frais'!C364)</f>
        <v/>
      </c>
      <c r="D364" s="331" t="str">
        <f>IF('Dépenses Autres frais'!D364="","",'Dépenses Autres frais'!D364)</f>
        <v/>
      </c>
      <c r="E364" s="331" t="str">
        <f>IF('Dépenses Autres frais'!E364="","",'Dépenses Autres frais'!E364)</f>
        <v/>
      </c>
      <c r="F364" s="332" t="str">
        <f>IF('Dépenses Autres frais'!F364="","",'Dépenses Autres frais'!F364)</f>
        <v/>
      </c>
      <c r="G364" s="332" t="str">
        <f>IF('Dépenses Autres frais'!G364="","",'Dépenses Autres frais'!G364)</f>
        <v/>
      </c>
      <c r="H364" s="333" t="str">
        <f>IF('Dépenses Autres frais'!H364="","",'Dépenses Autres frais'!H364)</f>
        <v/>
      </c>
      <c r="I364" s="295"/>
      <c r="J364" s="296" t="str">
        <f t="shared" si="15"/>
        <v/>
      </c>
      <c r="K364" s="296" t="str">
        <f t="shared" si="16"/>
        <v/>
      </c>
      <c r="L364" s="28"/>
      <c r="M364" s="139"/>
      <c r="N364" s="158"/>
      <c r="O364" s="338" t="str">
        <f>IF(AND(OR(I364="KO",L364&lt;&gt;""),OR(I364="",J364="",K364="")),Listes!$A$74,IF(AND(L364="",I364&lt;&gt;""),Listes!$A$75,IF(AND(H364&lt;L364,N364=""),Listes!$A$76,IF(AND(K364&lt;J364,N364=""),Listes!$A$77,IF(AND(L364&lt;&gt;"",L364&lt;H364,M364=""),Listes!$A$78,IF(AND(P364="",OR(I364&lt;&gt;"",J364&lt;&gt;"",K364&lt;&gt;"")),Listes!$A$79,""))))))</f>
        <v/>
      </c>
      <c r="P364" s="44"/>
      <c r="Q364" s="9">
        <f t="shared" si="17"/>
        <v>0</v>
      </c>
    </row>
    <row r="365" spans="1:17" ht="20.100000000000001" customHeight="1" x14ac:dyDescent="0.25">
      <c r="A365" s="133">
        <v>359</v>
      </c>
      <c r="B365" s="331" t="str">
        <f>IF('Dépenses Autres frais'!B365="","",'Dépenses Autres frais'!B365)</f>
        <v/>
      </c>
      <c r="C365" s="331" t="str">
        <f>IF('Dépenses Autres frais'!C365="","",'Dépenses Autres frais'!C365)</f>
        <v/>
      </c>
      <c r="D365" s="331" t="str">
        <f>IF('Dépenses Autres frais'!D365="","",'Dépenses Autres frais'!D365)</f>
        <v/>
      </c>
      <c r="E365" s="331" t="str">
        <f>IF('Dépenses Autres frais'!E365="","",'Dépenses Autres frais'!E365)</f>
        <v/>
      </c>
      <c r="F365" s="332" t="str">
        <f>IF('Dépenses Autres frais'!F365="","",'Dépenses Autres frais'!F365)</f>
        <v/>
      </c>
      <c r="G365" s="332" t="str">
        <f>IF('Dépenses Autres frais'!G365="","",'Dépenses Autres frais'!G365)</f>
        <v/>
      </c>
      <c r="H365" s="333" t="str">
        <f>IF('Dépenses Autres frais'!H365="","",'Dépenses Autres frais'!H365)</f>
        <v/>
      </c>
      <c r="I365" s="295"/>
      <c r="J365" s="296" t="str">
        <f t="shared" si="15"/>
        <v/>
      </c>
      <c r="K365" s="296" t="str">
        <f t="shared" si="16"/>
        <v/>
      </c>
      <c r="L365" s="28"/>
      <c r="M365" s="139"/>
      <c r="N365" s="158"/>
      <c r="O365" s="338" t="str">
        <f>IF(AND(OR(I365="KO",L365&lt;&gt;""),OR(I365="",J365="",K365="")),Listes!$A$74,IF(AND(L365="",I365&lt;&gt;""),Listes!$A$75,IF(AND(H365&lt;L365,N365=""),Listes!$A$76,IF(AND(K365&lt;J365,N365=""),Listes!$A$77,IF(AND(L365&lt;&gt;"",L365&lt;H365,M365=""),Listes!$A$78,IF(AND(P365="",OR(I365&lt;&gt;"",J365&lt;&gt;"",K365&lt;&gt;"")),Listes!$A$79,""))))))</f>
        <v/>
      </c>
      <c r="P365" s="44"/>
      <c r="Q365" s="9">
        <f t="shared" si="17"/>
        <v>0</v>
      </c>
    </row>
    <row r="366" spans="1:17" ht="20.100000000000001" customHeight="1" x14ac:dyDescent="0.25">
      <c r="A366" s="133">
        <v>360</v>
      </c>
      <c r="B366" s="331" t="str">
        <f>IF('Dépenses Autres frais'!B366="","",'Dépenses Autres frais'!B366)</f>
        <v/>
      </c>
      <c r="C366" s="331" t="str">
        <f>IF('Dépenses Autres frais'!C366="","",'Dépenses Autres frais'!C366)</f>
        <v/>
      </c>
      <c r="D366" s="331" t="str">
        <f>IF('Dépenses Autres frais'!D366="","",'Dépenses Autres frais'!D366)</f>
        <v/>
      </c>
      <c r="E366" s="331" t="str">
        <f>IF('Dépenses Autres frais'!E366="","",'Dépenses Autres frais'!E366)</f>
        <v/>
      </c>
      <c r="F366" s="332" t="str">
        <f>IF('Dépenses Autres frais'!F366="","",'Dépenses Autres frais'!F366)</f>
        <v/>
      </c>
      <c r="G366" s="332" t="str">
        <f>IF('Dépenses Autres frais'!G366="","",'Dépenses Autres frais'!G366)</f>
        <v/>
      </c>
      <c r="H366" s="333" t="str">
        <f>IF('Dépenses Autres frais'!H366="","",'Dépenses Autres frais'!H366)</f>
        <v/>
      </c>
      <c r="I366" s="295"/>
      <c r="J366" s="296" t="str">
        <f t="shared" si="15"/>
        <v/>
      </c>
      <c r="K366" s="296" t="str">
        <f t="shared" si="16"/>
        <v/>
      </c>
      <c r="L366" s="28"/>
      <c r="M366" s="139"/>
      <c r="N366" s="158"/>
      <c r="O366" s="338" t="str">
        <f>IF(AND(OR(I366="KO",L366&lt;&gt;""),OR(I366="",J366="",K366="")),Listes!$A$74,IF(AND(L366="",I366&lt;&gt;""),Listes!$A$75,IF(AND(H366&lt;L366,N366=""),Listes!$A$76,IF(AND(K366&lt;J366,N366=""),Listes!$A$77,IF(AND(L366&lt;&gt;"",L366&lt;H366,M366=""),Listes!$A$78,IF(AND(P366="",OR(I366&lt;&gt;"",J366&lt;&gt;"",K366&lt;&gt;"")),Listes!$A$79,""))))))</f>
        <v/>
      </c>
      <c r="P366" s="44"/>
      <c r="Q366" s="9">
        <f t="shared" si="17"/>
        <v>0</v>
      </c>
    </row>
    <row r="367" spans="1:17" ht="20.100000000000001" customHeight="1" x14ac:dyDescent="0.25">
      <c r="A367" s="133">
        <v>361</v>
      </c>
      <c r="B367" s="331" t="str">
        <f>IF('Dépenses Autres frais'!B367="","",'Dépenses Autres frais'!B367)</f>
        <v/>
      </c>
      <c r="C367" s="331" t="str">
        <f>IF('Dépenses Autres frais'!C367="","",'Dépenses Autres frais'!C367)</f>
        <v/>
      </c>
      <c r="D367" s="331" t="str">
        <f>IF('Dépenses Autres frais'!D367="","",'Dépenses Autres frais'!D367)</f>
        <v/>
      </c>
      <c r="E367" s="331" t="str">
        <f>IF('Dépenses Autres frais'!E367="","",'Dépenses Autres frais'!E367)</f>
        <v/>
      </c>
      <c r="F367" s="332" t="str">
        <f>IF('Dépenses Autres frais'!F367="","",'Dépenses Autres frais'!F367)</f>
        <v/>
      </c>
      <c r="G367" s="332" t="str">
        <f>IF('Dépenses Autres frais'!G367="","",'Dépenses Autres frais'!G367)</f>
        <v/>
      </c>
      <c r="H367" s="333" t="str">
        <f>IF('Dépenses Autres frais'!H367="","",'Dépenses Autres frais'!H367)</f>
        <v/>
      </c>
      <c r="I367" s="295"/>
      <c r="J367" s="296" t="str">
        <f t="shared" si="15"/>
        <v/>
      </c>
      <c r="K367" s="296" t="str">
        <f t="shared" si="16"/>
        <v/>
      </c>
      <c r="L367" s="28"/>
      <c r="M367" s="139"/>
      <c r="N367" s="158"/>
      <c r="O367" s="338" t="str">
        <f>IF(AND(OR(I367="KO",L367&lt;&gt;""),OR(I367="",J367="",K367="")),Listes!$A$74,IF(AND(L367="",I367&lt;&gt;""),Listes!$A$75,IF(AND(H367&lt;L367,N367=""),Listes!$A$76,IF(AND(K367&lt;J367,N367=""),Listes!$A$77,IF(AND(L367&lt;&gt;"",L367&lt;H367,M367=""),Listes!$A$78,IF(AND(P367="",OR(I367&lt;&gt;"",J367&lt;&gt;"",K367&lt;&gt;"")),Listes!$A$79,""))))))</f>
        <v/>
      </c>
      <c r="P367" s="44"/>
      <c r="Q367" s="9">
        <f t="shared" si="17"/>
        <v>0</v>
      </c>
    </row>
    <row r="368" spans="1:17" ht="20.100000000000001" customHeight="1" x14ac:dyDescent="0.25">
      <c r="A368" s="133">
        <v>362</v>
      </c>
      <c r="B368" s="331" t="str">
        <f>IF('Dépenses Autres frais'!B368="","",'Dépenses Autres frais'!B368)</f>
        <v/>
      </c>
      <c r="C368" s="331" t="str">
        <f>IF('Dépenses Autres frais'!C368="","",'Dépenses Autres frais'!C368)</f>
        <v/>
      </c>
      <c r="D368" s="331" t="str">
        <f>IF('Dépenses Autres frais'!D368="","",'Dépenses Autres frais'!D368)</f>
        <v/>
      </c>
      <c r="E368" s="331" t="str">
        <f>IF('Dépenses Autres frais'!E368="","",'Dépenses Autres frais'!E368)</f>
        <v/>
      </c>
      <c r="F368" s="332" t="str">
        <f>IF('Dépenses Autres frais'!F368="","",'Dépenses Autres frais'!F368)</f>
        <v/>
      </c>
      <c r="G368" s="332" t="str">
        <f>IF('Dépenses Autres frais'!G368="","",'Dépenses Autres frais'!G368)</f>
        <v/>
      </c>
      <c r="H368" s="333" t="str">
        <f>IF('Dépenses Autres frais'!H368="","",'Dépenses Autres frais'!H368)</f>
        <v/>
      </c>
      <c r="I368" s="295"/>
      <c r="J368" s="296" t="str">
        <f t="shared" si="15"/>
        <v/>
      </c>
      <c r="K368" s="296" t="str">
        <f t="shared" si="16"/>
        <v/>
      </c>
      <c r="L368" s="28"/>
      <c r="M368" s="139"/>
      <c r="N368" s="158"/>
      <c r="O368" s="338" t="str">
        <f>IF(AND(OR(I368="KO",L368&lt;&gt;""),OR(I368="",J368="",K368="")),Listes!$A$74,IF(AND(L368="",I368&lt;&gt;""),Listes!$A$75,IF(AND(H368&lt;L368,N368=""),Listes!$A$76,IF(AND(K368&lt;J368,N368=""),Listes!$A$77,IF(AND(L368&lt;&gt;"",L368&lt;H368,M368=""),Listes!$A$78,IF(AND(P368="",OR(I368&lt;&gt;"",J368&lt;&gt;"",K368&lt;&gt;"")),Listes!$A$79,""))))))</f>
        <v/>
      </c>
      <c r="P368" s="44"/>
      <c r="Q368" s="9">
        <f t="shared" si="17"/>
        <v>0</v>
      </c>
    </row>
    <row r="369" spans="1:17" ht="20.100000000000001" customHeight="1" x14ac:dyDescent="0.25">
      <c r="A369" s="133">
        <v>363</v>
      </c>
      <c r="B369" s="331" t="str">
        <f>IF('Dépenses Autres frais'!B369="","",'Dépenses Autres frais'!B369)</f>
        <v/>
      </c>
      <c r="C369" s="331" t="str">
        <f>IF('Dépenses Autres frais'!C369="","",'Dépenses Autres frais'!C369)</f>
        <v/>
      </c>
      <c r="D369" s="331" t="str">
        <f>IF('Dépenses Autres frais'!D369="","",'Dépenses Autres frais'!D369)</f>
        <v/>
      </c>
      <c r="E369" s="331" t="str">
        <f>IF('Dépenses Autres frais'!E369="","",'Dépenses Autres frais'!E369)</f>
        <v/>
      </c>
      <c r="F369" s="332" t="str">
        <f>IF('Dépenses Autres frais'!F369="","",'Dépenses Autres frais'!F369)</f>
        <v/>
      </c>
      <c r="G369" s="332" t="str">
        <f>IF('Dépenses Autres frais'!G369="","",'Dépenses Autres frais'!G369)</f>
        <v/>
      </c>
      <c r="H369" s="333" t="str">
        <f>IF('Dépenses Autres frais'!H369="","",'Dépenses Autres frais'!H369)</f>
        <v/>
      </c>
      <c r="I369" s="295"/>
      <c r="J369" s="296" t="str">
        <f t="shared" si="15"/>
        <v/>
      </c>
      <c r="K369" s="296" t="str">
        <f t="shared" si="16"/>
        <v/>
      </c>
      <c r="L369" s="28"/>
      <c r="M369" s="139"/>
      <c r="N369" s="158"/>
      <c r="O369" s="338" t="str">
        <f>IF(AND(OR(I369="KO",L369&lt;&gt;""),OR(I369="",J369="",K369="")),Listes!$A$74,IF(AND(L369="",I369&lt;&gt;""),Listes!$A$75,IF(AND(H369&lt;L369,N369=""),Listes!$A$76,IF(AND(K369&lt;J369,N369=""),Listes!$A$77,IF(AND(L369&lt;&gt;"",L369&lt;H369,M369=""),Listes!$A$78,IF(AND(P369="",OR(I369&lt;&gt;"",J369&lt;&gt;"",K369&lt;&gt;"")),Listes!$A$79,""))))))</f>
        <v/>
      </c>
      <c r="P369" s="44"/>
      <c r="Q369" s="9">
        <f t="shared" si="17"/>
        <v>0</v>
      </c>
    </row>
    <row r="370" spans="1:17" ht="20.100000000000001" customHeight="1" x14ac:dyDescent="0.25">
      <c r="A370" s="133">
        <v>364</v>
      </c>
      <c r="B370" s="331" t="str">
        <f>IF('Dépenses Autres frais'!B370="","",'Dépenses Autres frais'!B370)</f>
        <v/>
      </c>
      <c r="C370" s="331" t="str">
        <f>IF('Dépenses Autres frais'!C370="","",'Dépenses Autres frais'!C370)</f>
        <v/>
      </c>
      <c r="D370" s="331" t="str">
        <f>IF('Dépenses Autres frais'!D370="","",'Dépenses Autres frais'!D370)</f>
        <v/>
      </c>
      <c r="E370" s="331" t="str">
        <f>IF('Dépenses Autres frais'!E370="","",'Dépenses Autres frais'!E370)</f>
        <v/>
      </c>
      <c r="F370" s="332" t="str">
        <f>IF('Dépenses Autres frais'!F370="","",'Dépenses Autres frais'!F370)</f>
        <v/>
      </c>
      <c r="G370" s="332" t="str">
        <f>IF('Dépenses Autres frais'!G370="","",'Dépenses Autres frais'!G370)</f>
        <v/>
      </c>
      <c r="H370" s="333" t="str">
        <f>IF('Dépenses Autres frais'!H370="","",'Dépenses Autres frais'!H370)</f>
        <v/>
      </c>
      <c r="I370" s="295"/>
      <c r="J370" s="296" t="str">
        <f t="shared" si="15"/>
        <v/>
      </c>
      <c r="K370" s="296" t="str">
        <f t="shared" si="16"/>
        <v/>
      </c>
      <c r="L370" s="28"/>
      <c r="M370" s="139"/>
      <c r="N370" s="158"/>
      <c r="O370" s="338" t="str">
        <f>IF(AND(OR(I370="KO",L370&lt;&gt;""),OR(I370="",J370="",K370="")),Listes!$A$74,IF(AND(L370="",I370&lt;&gt;""),Listes!$A$75,IF(AND(H370&lt;L370,N370=""),Listes!$A$76,IF(AND(K370&lt;J370,N370=""),Listes!$A$77,IF(AND(L370&lt;&gt;"",L370&lt;H370,M370=""),Listes!$A$78,IF(AND(P370="",OR(I370&lt;&gt;"",J370&lt;&gt;"",K370&lt;&gt;"")),Listes!$A$79,""))))))</f>
        <v/>
      </c>
      <c r="P370" s="44"/>
      <c r="Q370" s="9">
        <f t="shared" si="17"/>
        <v>0</v>
      </c>
    </row>
    <row r="371" spans="1:17" ht="20.100000000000001" customHeight="1" x14ac:dyDescent="0.25">
      <c r="A371" s="133">
        <v>365</v>
      </c>
      <c r="B371" s="331" t="str">
        <f>IF('Dépenses Autres frais'!B371="","",'Dépenses Autres frais'!B371)</f>
        <v/>
      </c>
      <c r="C371" s="331" t="str">
        <f>IF('Dépenses Autres frais'!C371="","",'Dépenses Autres frais'!C371)</f>
        <v/>
      </c>
      <c r="D371" s="331" t="str">
        <f>IF('Dépenses Autres frais'!D371="","",'Dépenses Autres frais'!D371)</f>
        <v/>
      </c>
      <c r="E371" s="331" t="str">
        <f>IF('Dépenses Autres frais'!E371="","",'Dépenses Autres frais'!E371)</f>
        <v/>
      </c>
      <c r="F371" s="332" t="str">
        <f>IF('Dépenses Autres frais'!F371="","",'Dépenses Autres frais'!F371)</f>
        <v/>
      </c>
      <c r="G371" s="332" t="str">
        <f>IF('Dépenses Autres frais'!G371="","",'Dépenses Autres frais'!G371)</f>
        <v/>
      </c>
      <c r="H371" s="333" t="str">
        <f>IF('Dépenses Autres frais'!H371="","",'Dépenses Autres frais'!H371)</f>
        <v/>
      </c>
      <c r="I371" s="295"/>
      <c r="J371" s="296" t="str">
        <f t="shared" si="15"/>
        <v/>
      </c>
      <c r="K371" s="296" t="str">
        <f t="shared" si="16"/>
        <v/>
      </c>
      <c r="L371" s="28"/>
      <c r="M371" s="139"/>
      <c r="N371" s="158"/>
      <c r="O371" s="338" t="str">
        <f>IF(AND(OR(I371="KO",L371&lt;&gt;""),OR(I371="",J371="",K371="")),Listes!$A$74,IF(AND(L371="",I371&lt;&gt;""),Listes!$A$75,IF(AND(H371&lt;L371,N371=""),Listes!$A$76,IF(AND(K371&lt;J371,N371=""),Listes!$A$77,IF(AND(L371&lt;&gt;"",L371&lt;H371,M371=""),Listes!$A$78,IF(AND(P371="",OR(I371&lt;&gt;"",J371&lt;&gt;"",K371&lt;&gt;"")),Listes!$A$79,""))))))</f>
        <v/>
      </c>
      <c r="P371" s="44"/>
      <c r="Q371" s="9">
        <f t="shared" si="17"/>
        <v>0</v>
      </c>
    </row>
    <row r="372" spans="1:17" ht="20.100000000000001" customHeight="1" x14ac:dyDescent="0.25">
      <c r="A372" s="133">
        <v>366</v>
      </c>
      <c r="B372" s="331" t="str">
        <f>IF('Dépenses Autres frais'!B372="","",'Dépenses Autres frais'!B372)</f>
        <v/>
      </c>
      <c r="C372" s="331" t="str">
        <f>IF('Dépenses Autres frais'!C372="","",'Dépenses Autres frais'!C372)</f>
        <v/>
      </c>
      <c r="D372" s="331" t="str">
        <f>IF('Dépenses Autres frais'!D372="","",'Dépenses Autres frais'!D372)</f>
        <v/>
      </c>
      <c r="E372" s="331" t="str">
        <f>IF('Dépenses Autres frais'!E372="","",'Dépenses Autres frais'!E372)</f>
        <v/>
      </c>
      <c r="F372" s="332" t="str">
        <f>IF('Dépenses Autres frais'!F372="","",'Dépenses Autres frais'!F372)</f>
        <v/>
      </c>
      <c r="G372" s="332" t="str">
        <f>IF('Dépenses Autres frais'!G372="","",'Dépenses Autres frais'!G372)</f>
        <v/>
      </c>
      <c r="H372" s="333" t="str">
        <f>IF('Dépenses Autres frais'!H372="","",'Dépenses Autres frais'!H372)</f>
        <v/>
      </c>
      <c r="I372" s="295"/>
      <c r="J372" s="296" t="str">
        <f t="shared" si="15"/>
        <v/>
      </c>
      <c r="K372" s="296" t="str">
        <f t="shared" si="16"/>
        <v/>
      </c>
      <c r="L372" s="28"/>
      <c r="M372" s="139"/>
      <c r="N372" s="158"/>
      <c r="O372" s="338" t="str">
        <f>IF(AND(OR(I372="KO",L372&lt;&gt;""),OR(I372="",J372="",K372="")),Listes!$A$74,IF(AND(L372="",I372&lt;&gt;""),Listes!$A$75,IF(AND(H372&lt;L372,N372=""),Listes!$A$76,IF(AND(K372&lt;J372,N372=""),Listes!$A$77,IF(AND(L372&lt;&gt;"",L372&lt;H372,M372=""),Listes!$A$78,IF(AND(P372="",OR(I372&lt;&gt;"",J372&lt;&gt;"",K372&lt;&gt;"")),Listes!$A$79,""))))))</f>
        <v/>
      </c>
      <c r="P372" s="44"/>
      <c r="Q372" s="9">
        <f t="shared" si="17"/>
        <v>0</v>
      </c>
    </row>
    <row r="373" spans="1:17" ht="20.100000000000001" customHeight="1" x14ac:dyDescent="0.25">
      <c r="A373" s="133">
        <v>367</v>
      </c>
      <c r="B373" s="331" t="str">
        <f>IF('Dépenses Autres frais'!B373="","",'Dépenses Autres frais'!B373)</f>
        <v/>
      </c>
      <c r="C373" s="331" t="str">
        <f>IF('Dépenses Autres frais'!C373="","",'Dépenses Autres frais'!C373)</f>
        <v/>
      </c>
      <c r="D373" s="331" t="str">
        <f>IF('Dépenses Autres frais'!D373="","",'Dépenses Autres frais'!D373)</f>
        <v/>
      </c>
      <c r="E373" s="331" t="str">
        <f>IF('Dépenses Autres frais'!E373="","",'Dépenses Autres frais'!E373)</f>
        <v/>
      </c>
      <c r="F373" s="332" t="str">
        <f>IF('Dépenses Autres frais'!F373="","",'Dépenses Autres frais'!F373)</f>
        <v/>
      </c>
      <c r="G373" s="332" t="str">
        <f>IF('Dépenses Autres frais'!G373="","",'Dépenses Autres frais'!G373)</f>
        <v/>
      </c>
      <c r="H373" s="333" t="str">
        <f>IF('Dépenses Autres frais'!H373="","",'Dépenses Autres frais'!H373)</f>
        <v/>
      </c>
      <c r="I373" s="295"/>
      <c r="J373" s="296" t="str">
        <f t="shared" si="15"/>
        <v/>
      </c>
      <c r="K373" s="296" t="str">
        <f t="shared" si="16"/>
        <v/>
      </c>
      <c r="L373" s="28"/>
      <c r="M373" s="139"/>
      <c r="N373" s="158"/>
      <c r="O373" s="338" t="str">
        <f>IF(AND(OR(I373="KO",L373&lt;&gt;""),OR(I373="",J373="",K373="")),Listes!$A$74,IF(AND(L373="",I373&lt;&gt;""),Listes!$A$75,IF(AND(H373&lt;L373,N373=""),Listes!$A$76,IF(AND(K373&lt;J373,N373=""),Listes!$A$77,IF(AND(L373&lt;&gt;"",L373&lt;H373,M373=""),Listes!$A$78,IF(AND(P373="",OR(I373&lt;&gt;"",J373&lt;&gt;"",K373&lt;&gt;"")),Listes!$A$79,""))))))</f>
        <v/>
      </c>
      <c r="P373" s="44"/>
      <c r="Q373" s="9">
        <f t="shared" si="17"/>
        <v>0</v>
      </c>
    </row>
    <row r="374" spans="1:17" ht="20.100000000000001" customHeight="1" x14ac:dyDescent="0.25">
      <c r="A374" s="133">
        <v>368</v>
      </c>
      <c r="B374" s="331" t="str">
        <f>IF('Dépenses Autres frais'!B374="","",'Dépenses Autres frais'!B374)</f>
        <v/>
      </c>
      <c r="C374" s="331" t="str">
        <f>IF('Dépenses Autres frais'!C374="","",'Dépenses Autres frais'!C374)</f>
        <v/>
      </c>
      <c r="D374" s="331" t="str">
        <f>IF('Dépenses Autres frais'!D374="","",'Dépenses Autres frais'!D374)</f>
        <v/>
      </c>
      <c r="E374" s="331" t="str">
        <f>IF('Dépenses Autres frais'!E374="","",'Dépenses Autres frais'!E374)</f>
        <v/>
      </c>
      <c r="F374" s="332" t="str">
        <f>IF('Dépenses Autres frais'!F374="","",'Dépenses Autres frais'!F374)</f>
        <v/>
      </c>
      <c r="G374" s="332" t="str">
        <f>IF('Dépenses Autres frais'!G374="","",'Dépenses Autres frais'!G374)</f>
        <v/>
      </c>
      <c r="H374" s="333" t="str">
        <f>IF('Dépenses Autres frais'!H374="","",'Dépenses Autres frais'!H374)</f>
        <v/>
      </c>
      <c r="I374" s="295"/>
      <c r="J374" s="296" t="str">
        <f t="shared" si="15"/>
        <v/>
      </c>
      <c r="K374" s="296" t="str">
        <f t="shared" si="16"/>
        <v/>
      </c>
      <c r="L374" s="28"/>
      <c r="M374" s="139"/>
      <c r="N374" s="158"/>
      <c r="O374" s="338" t="str">
        <f>IF(AND(OR(I374="KO",L374&lt;&gt;""),OR(I374="",J374="",K374="")),Listes!$A$74,IF(AND(L374="",I374&lt;&gt;""),Listes!$A$75,IF(AND(H374&lt;L374,N374=""),Listes!$A$76,IF(AND(K374&lt;J374,N374=""),Listes!$A$77,IF(AND(L374&lt;&gt;"",L374&lt;H374,M374=""),Listes!$A$78,IF(AND(P374="",OR(I374&lt;&gt;"",J374&lt;&gt;"",K374&lt;&gt;"")),Listes!$A$79,""))))))</f>
        <v/>
      </c>
      <c r="P374" s="44"/>
      <c r="Q374" s="9">
        <f t="shared" si="17"/>
        <v>0</v>
      </c>
    </row>
    <row r="375" spans="1:17" ht="20.100000000000001" customHeight="1" x14ac:dyDescent="0.25">
      <c r="A375" s="133">
        <v>369</v>
      </c>
      <c r="B375" s="331" t="str">
        <f>IF('Dépenses Autres frais'!B375="","",'Dépenses Autres frais'!B375)</f>
        <v/>
      </c>
      <c r="C375" s="331" t="str">
        <f>IF('Dépenses Autres frais'!C375="","",'Dépenses Autres frais'!C375)</f>
        <v/>
      </c>
      <c r="D375" s="331" t="str">
        <f>IF('Dépenses Autres frais'!D375="","",'Dépenses Autres frais'!D375)</f>
        <v/>
      </c>
      <c r="E375" s="331" t="str">
        <f>IF('Dépenses Autres frais'!E375="","",'Dépenses Autres frais'!E375)</f>
        <v/>
      </c>
      <c r="F375" s="332" t="str">
        <f>IF('Dépenses Autres frais'!F375="","",'Dépenses Autres frais'!F375)</f>
        <v/>
      </c>
      <c r="G375" s="332" t="str">
        <f>IF('Dépenses Autres frais'!G375="","",'Dépenses Autres frais'!G375)</f>
        <v/>
      </c>
      <c r="H375" s="333" t="str">
        <f>IF('Dépenses Autres frais'!H375="","",'Dépenses Autres frais'!H375)</f>
        <v/>
      </c>
      <c r="I375" s="295"/>
      <c r="J375" s="296" t="str">
        <f t="shared" si="15"/>
        <v/>
      </c>
      <c r="K375" s="296" t="str">
        <f t="shared" si="16"/>
        <v/>
      </c>
      <c r="L375" s="28"/>
      <c r="M375" s="139"/>
      <c r="N375" s="158"/>
      <c r="O375" s="338" t="str">
        <f>IF(AND(OR(I375="KO",L375&lt;&gt;""),OR(I375="",J375="",K375="")),Listes!$A$74,IF(AND(L375="",I375&lt;&gt;""),Listes!$A$75,IF(AND(H375&lt;L375,N375=""),Listes!$A$76,IF(AND(K375&lt;J375,N375=""),Listes!$A$77,IF(AND(L375&lt;&gt;"",L375&lt;H375,M375=""),Listes!$A$78,IF(AND(P375="",OR(I375&lt;&gt;"",J375&lt;&gt;"",K375&lt;&gt;"")),Listes!$A$79,""))))))</f>
        <v/>
      </c>
      <c r="P375" s="44"/>
      <c r="Q375" s="9">
        <f t="shared" si="17"/>
        <v>0</v>
      </c>
    </row>
    <row r="376" spans="1:17" ht="20.100000000000001" customHeight="1" x14ac:dyDescent="0.25">
      <c r="A376" s="133">
        <v>370</v>
      </c>
      <c r="B376" s="331" t="str">
        <f>IF('Dépenses Autres frais'!B376="","",'Dépenses Autres frais'!B376)</f>
        <v/>
      </c>
      <c r="C376" s="331" t="str">
        <f>IF('Dépenses Autres frais'!C376="","",'Dépenses Autres frais'!C376)</f>
        <v/>
      </c>
      <c r="D376" s="331" t="str">
        <f>IF('Dépenses Autres frais'!D376="","",'Dépenses Autres frais'!D376)</f>
        <v/>
      </c>
      <c r="E376" s="331" t="str">
        <f>IF('Dépenses Autres frais'!E376="","",'Dépenses Autres frais'!E376)</f>
        <v/>
      </c>
      <c r="F376" s="332" t="str">
        <f>IF('Dépenses Autres frais'!F376="","",'Dépenses Autres frais'!F376)</f>
        <v/>
      </c>
      <c r="G376" s="332" t="str">
        <f>IF('Dépenses Autres frais'!G376="","",'Dépenses Autres frais'!G376)</f>
        <v/>
      </c>
      <c r="H376" s="333" t="str">
        <f>IF('Dépenses Autres frais'!H376="","",'Dépenses Autres frais'!H376)</f>
        <v/>
      </c>
      <c r="I376" s="295"/>
      <c r="J376" s="296" t="str">
        <f t="shared" si="15"/>
        <v/>
      </c>
      <c r="K376" s="296" t="str">
        <f t="shared" si="16"/>
        <v/>
      </c>
      <c r="L376" s="28"/>
      <c r="M376" s="139"/>
      <c r="N376" s="158"/>
      <c r="O376" s="338" t="str">
        <f>IF(AND(OR(I376="KO",L376&lt;&gt;""),OR(I376="",J376="",K376="")),Listes!$A$74,IF(AND(L376="",I376&lt;&gt;""),Listes!$A$75,IF(AND(H376&lt;L376,N376=""),Listes!$A$76,IF(AND(K376&lt;J376,N376=""),Listes!$A$77,IF(AND(L376&lt;&gt;"",L376&lt;H376,M376=""),Listes!$A$78,IF(AND(P376="",OR(I376&lt;&gt;"",J376&lt;&gt;"",K376&lt;&gt;"")),Listes!$A$79,""))))))</f>
        <v/>
      </c>
      <c r="P376" s="44"/>
      <c r="Q376" s="9">
        <f t="shared" si="17"/>
        <v>0</v>
      </c>
    </row>
    <row r="377" spans="1:17" ht="20.100000000000001" customHeight="1" x14ac:dyDescent="0.25">
      <c r="A377" s="133">
        <v>371</v>
      </c>
      <c r="B377" s="331" t="str">
        <f>IF('Dépenses Autres frais'!B377="","",'Dépenses Autres frais'!B377)</f>
        <v/>
      </c>
      <c r="C377" s="331" t="str">
        <f>IF('Dépenses Autres frais'!C377="","",'Dépenses Autres frais'!C377)</f>
        <v/>
      </c>
      <c r="D377" s="331" t="str">
        <f>IF('Dépenses Autres frais'!D377="","",'Dépenses Autres frais'!D377)</f>
        <v/>
      </c>
      <c r="E377" s="331" t="str">
        <f>IF('Dépenses Autres frais'!E377="","",'Dépenses Autres frais'!E377)</f>
        <v/>
      </c>
      <c r="F377" s="332" t="str">
        <f>IF('Dépenses Autres frais'!F377="","",'Dépenses Autres frais'!F377)</f>
        <v/>
      </c>
      <c r="G377" s="332" t="str">
        <f>IF('Dépenses Autres frais'!G377="","",'Dépenses Autres frais'!G377)</f>
        <v/>
      </c>
      <c r="H377" s="333" t="str">
        <f>IF('Dépenses Autres frais'!H377="","",'Dépenses Autres frais'!H377)</f>
        <v/>
      </c>
      <c r="I377" s="295"/>
      <c r="J377" s="296" t="str">
        <f t="shared" si="15"/>
        <v/>
      </c>
      <c r="K377" s="296" t="str">
        <f t="shared" si="16"/>
        <v/>
      </c>
      <c r="L377" s="28"/>
      <c r="M377" s="139"/>
      <c r="N377" s="158"/>
      <c r="O377" s="338" t="str">
        <f>IF(AND(OR(I377="KO",L377&lt;&gt;""),OR(I377="",J377="",K377="")),Listes!$A$74,IF(AND(L377="",I377&lt;&gt;""),Listes!$A$75,IF(AND(H377&lt;L377,N377=""),Listes!$A$76,IF(AND(K377&lt;J377,N377=""),Listes!$A$77,IF(AND(L377&lt;&gt;"",L377&lt;H377,M377=""),Listes!$A$78,IF(AND(P377="",OR(I377&lt;&gt;"",J377&lt;&gt;"",K377&lt;&gt;"")),Listes!$A$79,""))))))</f>
        <v/>
      </c>
      <c r="P377" s="44"/>
      <c r="Q377" s="9">
        <f t="shared" si="17"/>
        <v>0</v>
      </c>
    </row>
    <row r="378" spans="1:17" ht="20.100000000000001" customHeight="1" x14ac:dyDescent="0.25">
      <c r="A378" s="133">
        <v>372</v>
      </c>
      <c r="B378" s="331" t="str">
        <f>IF('Dépenses Autres frais'!B378="","",'Dépenses Autres frais'!B378)</f>
        <v/>
      </c>
      <c r="C378" s="331" t="str">
        <f>IF('Dépenses Autres frais'!C378="","",'Dépenses Autres frais'!C378)</f>
        <v/>
      </c>
      <c r="D378" s="331" t="str">
        <f>IF('Dépenses Autres frais'!D378="","",'Dépenses Autres frais'!D378)</f>
        <v/>
      </c>
      <c r="E378" s="331" t="str">
        <f>IF('Dépenses Autres frais'!E378="","",'Dépenses Autres frais'!E378)</f>
        <v/>
      </c>
      <c r="F378" s="332" t="str">
        <f>IF('Dépenses Autres frais'!F378="","",'Dépenses Autres frais'!F378)</f>
        <v/>
      </c>
      <c r="G378" s="332" t="str">
        <f>IF('Dépenses Autres frais'!G378="","",'Dépenses Autres frais'!G378)</f>
        <v/>
      </c>
      <c r="H378" s="333" t="str">
        <f>IF('Dépenses Autres frais'!H378="","",'Dépenses Autres frais'!H378)</f>
        <v/>
      </c>
      <c r="I378" s="295"/>
      <c r="J378" s="296" t="str">
        <f t="shared" si="15"/>
        <v/>
      </c>
      <c r="K378" s="296" t="str">
        <f t="shared" si="16"/>
        <v/>
      </c>
      <c r="L378" s="28"/>
      <c r="M378" s="139"/>
      <c r="N378" s="158"/>
      <c r="O378" s="338" t="str">
        <f>IF(AND(OR(I378="KO",L378&lt;&gt;""),OR(I378="",J378="",K378="")),Listes!$A$74,IF(AND(L378="",I378&lt;&gt;""),Listes!$A$75,IF(AND(H378&lt;L378,N378=""),Listes!$A$76,IF(AND(K378&lt;J378,N378=""),Listes!$A$77,IF(AND(L378&lt;&gt;"",L378&lt;H378,M378=""),Listes!$A$78,IF(AND(P378="",OR(I378&lt;&gt;"",J378&lt;&gt;"",K378&lt;&gt;"")),Listes!$A$79,""))))))</f>
        <v/>
      </c>
      <c r="P378" s="44"/>
      <c r="Q378" s="9">
        <f t="shared" si="17"/>
        <v>0</v>
      </c>
    </row>
    <row r="379" spans="1:17" ht="20.100000000000001" customHeight="1" x14ac:dyDescent="0.25">
      <c r="A379" s="133">
        <v>373</v>
      </c>
      <c r="B379" s="331" t="str">
        <f>IF('Dépenses Autres frais'!B379="","",'Dépenses Autres frais'!B379)</f>
        <v/>
      </c>
      <c r="C379" s="331" t="str">
        <f>IF('Dépenses Autres frais'!C379="","",'Dépenses Autres frais'!C379)</f>
        <v/>
      </c>
      <c r="D379" s="331" t="str">
        <f>IF('Dépenses Autres frais'!D379="","",'Dépenses Autres frais'!D379)</f>
        <v/>
      </c>
      <c r="E379" s="331" t="str">
        <f>IF('Dépenses Autres frais'!E379="","",'Dépenses Autres frais'!E379)</f>
        <v/>
      </c>
      <c r="F379" s="332" t="str">
        <f>IF('Dépenses Autres frais'!F379="","",'Dépenses Autres frais'!F379)</f>
        <v/>
      </c>
      <c r="G379" s="332" t="str">
        <f>IF('Dépenses Autres frais'!G379="","",'Dépenses Autres frais'!G379)</f>
        <v/>
      </c>
      <c r="H379" s="333" t="str">
        <f>IF('Dépenses Autres frais'!H379="","",'Dépenses Autres frais'!H379)</f>
        <v/>
      </c>
      <c r="I379" s="295"/>
      <c r="J379" s="296" t="str">
        <f t="shared" si="15"/>
        <v/>
      </c>
      <c r="K379" s="296" t="str">
        <f t="shared" si="16"/>
        <v/>
      </c>
      <c r="L379" s="28"/>
      <c r="M379" s="139"/>
      <c r="N379" s="158"/>
      <c r="O379" s="338" t="str">
        <f>IF(AND(OR(I379="KO",L379&lt;&gt;""),OR(I379="",J379="",K379="")),Listes!$A$74,IF(AND(L379="",I379&lt;&gt;""),Listes!$A$75,IF(AND(H379&lt;L379,N379=""),Listes!$A$76,IF(AND(K379&lt;J379,N379=""),Listes!$A$77,IF(AND(L379&lt;&gt;"",L379&lt;H379,M379=""),Listes!$A$78,IF(AND(P379="",OR(I379&lt;&gt;"",J379&lt;&gt;"",K379&lt;&gt;"")),Listes!$A$79,""))))))</f>
        <v/>
      </c>
      <c r="P379" s="44"/>
      <c r="Q379" s="9">
        <f t="shared" si="17"/>
        <v>0</v>
      </c>
    </row>
    <row r="380" spans="1:17" ht="20.100000000000001" customHeight="1" x14ac:dyDescent="0.25">
      <c r="A380" s="133">
        <v>374</v>
      </c>
      <c r="B380" s="331" t="str">
        <f>IF('Dépenses Autres frais'!B380="","",'Dépenses Autres frais'!B380)</f>
        <v/>
      </c>
      <c r="C380" s="331" t="str">
        <f>IF('Dépenses Autres frais'!C380="","",'Dépenses Autres frais'!C380)</f>
        <v/>
      </c>
      <c r="D380" s="331" t="str">
        <f>IF('Dépenses Autres frais'!D380="","",'Dépenses Autres frais'!D380)</f>
        <v/>
      </c>
      <c r="E380" s="331" t="str">
        <f>IF('Dépenses Autres frais'!E380="","",'Dépenses Autres frais'!E380)</f>
        <v/>
      </c>
      <c r="F380" s="332" t="str">
        <f>IF('Dépenses Autres frais'!F380="","",'Dépenses Autres frais'!F380)</f>
        <v/>
      </c>
      <c r="G380" s="332" t="str">
        <f>IF('Dépenses Autres frais'!G380="","",'Dépenses Autres frais'!G380)</f>
        <v/>
      </c>
      <c r="H380" s="333" t="str">
        <f>IF('Dépenses Autres frais'!H380="","",'Dépenses Autres frais'!H380)</f>
        <v/>
      </c>
      <c r="I380" s="295"/>
      <c r="J380" s="296" t="str">
        <f t="shared" si="15"/>
        <v/>
      </c>
      <c r="K380" s="296" t="str">
        <f t="shared" si="16"/>
        <v/>
      </c>
      <c r="L380" s="28"/>
      <c r="M380" s="139"/>
      <c r="N380" s="158"/>
      <c r="O380" s="338" t="str">
        <f>IF(AND(OR(I380="KO",L380&lt;&gt;""),OR(I380="",J380="",K380="")),Listes!$A$74,IF(AND(L380="",I380&lt;&gt;""),Listes!$A$75,IF(AND(H380&lt;L380,N380=""),Listes!$A$76,IF(AND(K380&lt;J380,N380=""),Listes!$A$77,IF(AND(L380&lt;&gt;"",L380&lt;H380,M380=""),Listes!$A$78,IF(AND(P380="",OR(I380&lt;&gt;"",J380&lt;&gt;"",K380&lt;&gt;"")),Listes!$A$79,""))))))</f>
        <v/>
      </c>
      <c r="P380" s="44"/>
      <c r="Q380" s="9">
        <f t="shared" si="17"/>
        <v>0</v>
      </c>
    </row>
    <row r="381" spans="1:17" ht="20.100000000000001" customHeight="1" x14ac:dyDescent="0.25">
      <c r="A381" s="133">
        <v>375</v>
      </c>
      <c r="B381" s="331" t="str">
        <f>IF('Dépenses Autres frais'!B381="","",'Dépenses Autres frais'!B381)</f>
        <v/>
      </c>
      <c r="C381" s="331" t="str">
        <f>IF('Dépenses Autres frais'!C381="","",'Dépenses Autres frais'!C381)</f>
        <v/>
      </c>
      <c r="D381" s="331" t="str">
        <f>IF('Dépenses Autres frais'!D381="","",'Dépenses Autres frais'!D381)</f>
        <v/>
      </c>
      <c r="E381" s="331" t="str">
        <f>IF('Dépenses Autres frais'!E381="","",'Dépenses Autres frais'!E381)</f>
        <v/>
      </c>
      <c r="F381" s="332" t="str">
        <f>IF('Dépenses Autres frais'!F381="","",'Dépenses Autres frais'!F381)</f>
        <v/>
      </c>
      <c r="G381" s="332" t="str">
        <f>IF('Dépenses Autres frais'!G381="","",'Dépenses Autres frais'!G381)</f>
        <v/>
      </c>
      <c r="H381" s="333" t="str">
        <f>IF('Dépenses Autres frais'!H381="","",'Dépenses Autres frais'!H381)</f>
        <v/>
      </c>
      <c r="I381" s="295"/>
      <c r="J381" s="296" t="str">
        <f t="shared" si="15"/>
        <v/>
      </c>
      <c r="K381" s="296" t="str">
        <f t="shared" si="16"/>
        <v/>
      </c>
      <c r="L381" s="28"/>
      <c r="M381" s="139"/>
      <c r="N381" s="158"/>
      <c r="O381" s="338" t="str">
        <f>IF(AND(OR(I381="KO",L381&lt;&gt;""),OR(I381="",J381="",K381="")),Listes!$A$74,IF(AND(L381="",I381&lt;&gt;""),Listes!$A$75,IF(AND(H381&lt;L381,N381=""),Listes!$A$76,IF(AND(K381&lt;J381,N381=""),Listes!$A$77,IF(AND(L381&lt;&gt;"",L381&lt;H381,M381=""),Listes!$A$78,IF(AND(P381="",OR(I381&lt;&gt;"",J381&lt;&gt;"",K381&lt;&gt;"")),Listes!$A$79,""))))))</f>
        <v/>
      </c>
      <c r="P381" s="44"/>
      <c r="Q381" s="9">
        <f t="shared" si="17"/>
        <v>0</v>
      </c>
    </row>
    <row r="382" spans="1:17" ht="20.100000000000001" customHeight="1" x14ac:dyDescent="0.25">
      <c r="A382" s="133">
        <v>376</v>
      </c>
      <c r="B382" s="331" t="str">
        <f>IF('Dépenses Autres frais'!B382="","",'Dépenses Autres frais'!B382)</f>
        <v/>
      </c>
      <c r="C382" s="331" t="str">
        <f>IF('Dépenses Autres frais'!C382="","",'Dépenses Autres frais'!C382)</f>
        <v/>
      </c>
      <c r="D382" s="331" t="str">
        <f>IF('Dépenses Autres frais'!D382="","",'Dépenses Autres frais'!D382)</f>
        <v/>
      </c>
      <c r="E382" s="331" t="str">
        <f>IF('Dépenses Autres frais'!E382="","",'Dépenses Autres frais'!E382)</f>
        <v/>
      </c>
      <c r="F382" s="332" t="str">
        <f>IF('Dépenses Autres frais'!F382="","",'Dépenses Autres frais'!F382)</f>
        <v/>
      </c>
      <c r="G382" s="332" t="str">
        <f>IF('Dépenses Autres frais'!G382="","",'Dépenses Autres frais'!G382)</f>
        <v/>
      </c>
      <c r="H382" s="333" t="str">
        <f>IF('Dépenses Autres frais'!H382="","",'Dépenses Autres frais'!H382)</f>
        <v/>
      </c>
      <c r="I382" s="295"/>
      <c r="J382" s="296" t="str">
        <f t="shared" si="15"/>
        <v/>
      </c>
      <c r="K382" s="296" t="str">
        <f t="shared" si="16"/>
        <v/>
      </c>
      <c r="L382" s="28"/>
      <c r="M382" s="139"/>
      <c r="N382" s="158"/>
      <c r="O382" s="338" t="str">
        <f>IF(AND(OR(I382="KO",L382&lt;&gt;""),OR(I382="",J382="",K382="")),Listes!$A$74,IF(AND(L382="",I382&lt;&gt;""),Listes!$A$75,IF(AND(H382&lt;L382,N382=""),Listes!$A$76,IF(AND(K382&lt;J382,N382=""),Listes!$A$77,IF(AND(L382&lt;&gt;"",L382&lt;H382,M382=""),Listes!$A$78,IF(AND(P382="",OR(I382&lt;&gt;"",J382&lt;&gt;"",K382&lt;&gt;"")),Listes!$A$79,""))))))</f>
        <v/>
      </c>
      <c r="P382" s="44"/>
      <c r="Q382" s="9">
        <f t="shared" si="17"/>
        <v>0</v>
      </c>
    </row>
    <row r="383" spans="1:17" ht="20.100000000000001" customHeight="1" x14ac:dyDescent="0.25">
      <c r="A383" s="133">
        <v>377</v>
      </c>
      <c r="B383" s="331" t="str">
        <f>IF('Dépenses Autres frais'!B383="","",'Dépenses Autres frais'!B383)</f>
        <v/>
      </c>
      <c r="C383" s="331" t="str">
        <f>IF('Dépenses Autres frais'!C383="","",'Dépenses Autres frais'!C383)</f>
        <v/>
      </c>
      <c r="D383" s="331" t="str">
        <f>IF('Dépenses Autres frais'!D383="","",'Dépenses Autres frais'!D383)</f>
        <v/>
      </c>
      <c r="E383" s="331" t="str">
        <f>IF('Dépenses Autres frais'!E383="","",'Dépenses Autres frais'!E383)</f>
        <v/>
      </c>
      <c r="F383" s="332" t="str">
        <f>IF('Dépenses Autres frais'!F383="","",'Dépenses Autres frais'!F383)</f>
        <v/>
      </c>
      <c r="G383" s="332" t="str">
        <f>IF('Dépenses Autres frais'!G383="","",'Dépenses Autres frais'!G383)</f>
        <v/>
      </c>
      <c r="H383" s="333" t="str">
        <f>IF('Dépenses Autres frais'!H383="","",'Dépenses Autres frais'!H383)</f>
        <v/>
      </c>
      <c r="I383" s="295"/>
      <c r="J383" s="296" t="str">
        <f t="shared" si="15"/>
        <v/>
      </c>
      <c r="K383" s="296" t="str">
        <f t="shared" si="16"/>
        <v/>
      </c>
      <c r="L383" s="28"/>
      <c r="M383" s="139"/>
      <c r="N383" s="158"/>
      <c r="O383" s="338" t="str">
        <f>IF(AND(OR(I383="KO",L383&lt;&gt;""),OR(I383="",J383="",K383="")),Listes!$A$74,IF(AND(L383="",I383&lt;&gt;""),Listes!$A$75,IF(AND(H383&lt;L383,N383=""),Listes!$A$76,IF(AND(K383&lt;J383,N383=""),Listes!$A$77,IF(AND(L383&lt;&gt;"",L383&lt;H383,M383=""),Listes!$A$78,IF(AND(P383="",OR(I383&lt;&gt;"",J383&lt;&gt;"",K383&lt;&gt;"")),Listes!$A$79,""))))))</f>
        <v/>
      </c>
      <c r="P383" s="44"/>
      <c r="Q383" s="9">
        <f t="shared" si="17"/>
        <v>0</v>
      </c>
    </row>
    <row r="384" spans="1:17" ht="20.100000000000001" customHeight="1" x14ac:dyDescent="0.25">
      <c r="A384" s="133">
        <v>378</v>
      </c>
      <c r="B384" s="331" t="str">
        <f>IF('Dépenses Autres frais'!B384="","",'Dépenses Autres frais'!B384)</f>
        <v/>
      </c>
      <c r="C384" s="331" t="str">
        <f>IF('Dépenses Autres frais'!C384="","",'Dépenses Autres frais'!C384)</f>
        <v/>
      </c>
      <c r="D384" s="331" t="str">
        <f>IF('Dépenses Autres frais'!D384="","",'Dépenses Autres frais'!D384)</f>
        <v/>
      </c>
      <c r="E384" s="331" t="str">
        <f>IF('Dépenses Autres frais'!E384="","",'Dépenses Autres frais'!E384)</f>
        <v/>
      </c>
      <c r="F384" s="332" t="str">
        <f>IF('Dépenses Autres frais'!F384="","",'Dépenses Autres frais'!F384)</f>
        <v/>
      </c>
      <c r="G384" s="332" t="str">
        <f>IF('Dépenses Autres frais'!G384="","",'Dépenses Autres frais'!G384)</f>
        <v/>
      </c>
      <c r="H384" s="333" t="str">
        <f>IF('Dépenses Autres frais'!H384="","",'Dépenses Autres frais'!H384)</f>
        <v/>
      </c>
      <c r="I384" s="295"/>
      <c r="J384" s="296" t="str">
        <f t="shared" si="15"/>
        <v/>
      </c>
      <c r="K384" s="296" t="str">
        <f t="shared" si="16"/>
        <v/>
      </c>
      <c r="L384" s="28"/>
      <c r="M384" s="139"/>
      <c r="N384" s="158"/>
      <c r="O384" s="338" t="str">
        <f>IF(AND(OR(I384="KO",L384&lt;&gt;""),OR(I384="",J384="",K384="")),Listes!$A$74,IF(AND(L384="",I384&lt;&gt;""),Listes!$A$75,IF(AND(H384&lt;L384,N384=""),Listes!$A$76,IF(AND(K384&lt;J384,N384=""),Listes!$A$77,IF(AND(L384&lt;&gt;"",L384&lt;H384,M384=""),Listes!$A$78,IF(AND(P384="",OR(I384&lt;&gt;"",J384&lt;&gt;"",K384&lt;&gt;"")),Listes!$A$79,""))))))</f>
        <v/>
      </c>
      <c r="P384" s="44"/>
      <c r="Q384" s="9">
        <f t="shared" si="17"/>
        <v>0</v>
      </c>
    </row>
    <row r="385" spans="1:17" ht="20.100000000000001" customHeight="1" x14ac:dyDescent="0.25">
      <c r="A385" s="133">
        <v>379</v>
      </c>
      <c r="B385" s="331" t="str">
        <f>IF('Dépenses Autres frais'!B385="","",'Dépenses Autres frais'!B385)</f>
        <v/>
      </c>
      <c r="C385" s="331" t="str">
        <f>IF('Dépenses Autres frais'!C385="","",'Dépenses Autres frais'!C385)</f>
        <v/>
      </c>
      <c r="D385" s="331" t="str">
        <f>IF('Dépenses Autres frais'!D385="","",'Dépenses Autres frais'!D385)</f>
        <v/>
      </c>
      <c r="E385" s="331" t="str">
        <f>IF('Dépenses Autres frais'!E385="","",'Dépenses Autres frais'!E385)</f>
        <v/>
      </c>
      <c r="F385" s="332" t="str">
        <f>IF('Dépenses Autres frais'!F385="","",'Dépenses Autres frais'!F385)</f>
        <v/>
      </c>
      <c r="G385" s="332" t="str">
        <f>IF('Dépenses Autres frais'!G385="","",'Dépenses Autres frais'!G385)</f>
        <v/>
      </c>
      <c r="H385" s="333" t="str">
        <f>IF('Dépenses Autres frais'!H385="","",'Dépenses Autres frais'!H385)</f>
        <v/>
      </c>
      <c r="I385" s="295"/>
      <c r="J385" s="296" t="str">
        <f t="shared" si="15"/>
        <v/>
      </c>
      <c r="K385" s="296" t="str">
        <f t="shared" si="16"/>
        <v/>
      </c>
      <c r="L385" s="28"/>
      <c r="M385" s="139"/>
      <c r="N385" s="158"/>
      <c r="O385" s="338" t="str">
        <f>IF(AND(OR(I385="KO",L385&lt;&gt;""),OR(I385="",J385="",K385="")),Listes!$A$74,IF(AND(L385="",I385&lt;&gt;""),Listes!$A$75,IF(AND(H385&lt;L385,N385=""),Listes!$A$76,IF(AND(K385&lt;J385,N385=""),Listes!$A$77,IF(AND(L385&lt;&gt;"",L385&lt;H385,M385=""),Listes!$A$78,IF(AND(P385="",OR(I385&lt;&gt;"",J385&lt;&gt;"",K385&lt;&gt;"")),Listes!$A$79,""))))))</f>
        <v/>
      </c>
      <c r="P385" s="44"/>
      <c r="Q385" s="9">
        <f t="shared" si="17"/>
        <v>0</v>
      </c>
    </row>
    <row r="386" spans="1:17" ht="20.100000000000001" customHeight="1" x14ac:dyDescent="0.25">
      <c r="A386" s="133">
        <v>380</v>
      </c>
      <c r="B386" s="331" t="str">
        <f>IF('Dépenses Autres frais'!B386="","",'Dépenses Autres frais'!B386)</f>
        <v/>
      </c>
      <c r="C386" s="331" t="str">
        <f>IF('Dépenses Autres frais'!C386="","",'Dépenses Autres frais'!C386)</f>
        <v/>
      </c>
      <c r="D386" s="331" t="str">
        <f>IF('Dépenses Autres frais'!D386="","",'Dépenses Autres frais'!D386)</f>
        <v/>
      </c>
      <c r="E386" s="331" t="str">
        <f>IF('Dépenses Autres frais'!E386="","",'Dépenses Autres frais'!E386)</f>
        <v/>
      </c>
      <c r="F386" s="332" t="str">
        <f>IF('Dépenses Autres frais'!F386="","",'Dépenses Autres frais'!F386)</f>
        <v/>
      </c>
      <c r="G386" s="332" t="str">
        <f>IF('Dépenses Autres frais'!G386="","",'Dépenses Autres frais'!G386)</f>
        <v/>
      </c>
      <c r="H386" s="333" t="str">
        <f>IF('Dépenses Autres frais'!H386="","",'Dépenses Autres frais'!H386)</f>
        <v/>
      </c>
      <c r="I386" s="295"/>
      <c r="J386" s="296" t="str">
        <f t="shared" si="15"/>
        <v/>
      </c>
      <c r="K386" s="296" t="str">
        <f t="shared" si="16"/>
        <v/>
      </c>
      <c r="L386" s="28"/>
      <c r="M386" s="139"/>
      <c r="N386" s="158"/>
      <c r="O386" s="338" t="str">
        <f>IF(AND(OR(I386="KO",L386&lt;&gt;""),OR(I386="",J386="",K386="")),Listes!$A$74,IF(AND(L386="",I386&lt;&gt;""),Listes!$A$75,IF(AND(H386&lt;L386,N386=""),Listes!$A$76,IF(AND(K386&lt;J386,N386=""),Listes!$A$77,IF(AND(L386&lt;&gt;"",L386&lt;H386,M386=""),Listes!$A$78,IF(AND(P386="",OR(I386&lt;&gt;"",J386&lt;&gt;"",K386&lt;&gt;"")),Listes!$A$79,""))))))</f>
        <v/>
      </c>
      <c r="P386" s="44"/>
      <c r="Q386" s="9">
        <f t="shared" si="17"/>
        <v>0</v>
      </c>
    </row>
    <row r="387" spans="1:17" ht="20.100000000000001" customHeight="1" x14ac:dyDescent="0.25">
      <c r="A387" s="133">
        <v>381</v>
      </c>
      <c r="B387" s="331" t="str">
        <f>IF('Dépenses Autres frais'!B387="","",'Dépenses Autres frais'!B387)</f>
        <v/>
      </c>
      <c r="C387" s="331" t="str">
        <f>IF('Dépenses Autres frais'!C387="","",'Dépenses Autres frais'!C387)</f>
        <v/>
      </c>
      <c r="D387" s="331" t="str">
        <f>IF('Dépenses Autres frais'!D387="","",'Dépenses Autres frais'!D387)</f>
        <v/>
      </c>
      <c r="E387" s="331" t="str">
        <f>IF('Dépenses Autres frais'!E387="","",'Dépenses Autres frais'!E387)</f>
        <v/>
      </c>
      <c r="F387" s="332" t="str">
        <f>IF('Dépenses Autres frais'!F387="","",'Dépenses Autres frais'!F387)</f>
        <v/>
      </c>
      <c r="G387" s="332" t="str">
        <f>IF('Dépenses Autres frais'!G387="","",'Dépenses Autres frais'!G387)</f>
        <v/>
      </c>
      <c r="H387" s="333" t="str">
        <f>IF('Dépenses Autres frais'!H387="","",'Dépenses Autres frais'!H387)</f>
        <v/>
      </c>
      <c r="I387" s="295"/>
      <c r="J387" s="296" t="str">
        <f t="shared" si="15"/>
        <v/>
      </c>
      <c r="K387" s="296" t="str">
        <f t="shared" si="16"/>
        <v/>
      </c>
      <c r="L387" s="28"/>
      <c r="M387" s="139"/>
      <c r="N387" s="158"/>
      <c r="O387" s="338" t="str">
        <f>IF(AND(OR(I387="KO",L387&lt;&gt;""),OR(I387="",J387="",K387="")),Listes!$A$74,IF(AND(L387="",I387&lt;&gt;""),Listes!$A$75,IF(AND(H387&lt;L387,N387=""),Listes!$A$76,IF(AND(K387&lt;J387,N387=""),Listes!$A$77,IF(AND(L387&lt;&gt;"",L387&lt;H387,M387=""),Listes!$A$78,IF(AND(P387="",OR(I387&lt;&gt;"",J387&lt;&gt;"",K387&lt;&gt;"")),Listes!$A$79,""))))))</f>
        <v/>
      </c>
      <c r="P387" s="44"/>
      <c r="Q387" s="9">
        <f t="shared" si="17"/>
        <v>0</v>
      </c>
    </row>
    <row r="388" spans="1:17" ht="20.100000000000001" customHeight="1" x14ac:dyDescent="0.25">
      <c r="A388" s="133">
        <v>382</v>
      </c>
      <c r="B388" s="331" t="str">
        <f>IF('Dépenses Autres frais'!B388="","",'Dépenses Autres frais'!B388)</f>
        <v/>
      </c>
      <c r="C388" s="331" t="str">
        <f>IF('Dépenses Autres frais'!C388="","",'Dépenses Autres frais'!C388)</f>
        <v/>
      </c>
      <c r="D388" s="331" t="str">
        <f>IF('Dépenses Autres frais'!D388="","",'Dépenses Autres frais'!D388)</f>
        <v/>
      </c>
      <c r="E388" s="331" t="str">
        <f>IF('Dépenses Autres frais'!E388="","",'Dépenses Autres frais'!E388)</f>
        <v/>
      </c>
      <c r="F388" s="332" t="str">
        <f>IF('Dépenses Autres frais'!F388="","",'Dépenses Autres frais'!F388)</f>
        <v/>
      </c>
      <c r="G388" s="332" t="str">
        <f>IF('Dépenses Autres frais'!G388="","",'Dépenses Autres frais'!G388)</f>
        <v/>
      </c>
      <c r="H388" s="333" t="str">
        <f>IF('Dépenses Autres frais'!H388="","",'Dépenses Autres frais'!H388)</f>
        <v/>
      </c>
      <c r="I388" s="295"/>
      <c r="J388" s="296" t="str">
        <f t="shared" si="15"/>
        <v/>
      </c>
      <c r="K388" s="296" t="str">
        <f t="shared" si="16"/>
        <v/>
      </c>
      <c r="L388" s="28"/>
      <c r="M388" s="139"/>
      <c r="N388" s="158"/>
      <c r="O388" s="338" t="str">
        <f>IF(AND(OR(I388="KO",L388&lt;&gt;""),OR(I388="",J388="",K388="")),Listes!$A$74,IF(AND(L388="",I388&lt;&gt;""),Listes!$A$75,IF(AND(H388&lt;L388,N388=""),Listes!$A$76,IF(AND(K388&lt;J388,N388=""),Listes!$A$77,IF(AND(L388&lt;&gt;"",L388&lt;H388,M388=""),Listes!$A$78,IF(AND(P388="",OR(I388&lt;&gt;"",J388&lt;&gt;"",K388&lt;&gt;"")),Listes!$A$79,""))))))</f>
        <v/>
      </c>
      <c r="P388" s="44"/>
      <c r="Q388" s="9">
        <f t="shared" si="17"/>
        <v>0</v>
      </c>
    </row>
    <row r="389" spans="1:17" ht="20.100000000000001" customHeight="1" x14ac:dyDescent="0.25">
      <c r="A389" s="133">
        <v>383</v>
      </c>
      <c r="B389" s="331" t="str">
        <f>IF('Dépenses Autres frais'!B389="","",'Dépenses Autres frais'!B389)</f>
        <v/>
      </c>
      <c r="C389" s="331" t="str">
        <f>IF('Dépenses Autres frais'!C389="","",'Dépenses Autres frais'!C389)</f>
        <v/>
      </c>
      <c r="D389" s="331" t="str">
        <f>IF('Dépenses Autres frais'!D389="","",'Dépenses Autres frais'!D389)</f>
        <v/>
      </c>
      <c r="E389" s="331" t="str">
        <f>IF('Dépenses Autres frais'!E389="","",'Dépenses Autres frais'!E389)</f>
        <v/>
      </c>
      <c r="F389" s="332" t="str">
        <f>IF('Dépenses Autres frais'!F389="","",'Dépenses Autres frais'!F389)</f>
        <v/>
      </c>
      <c r="G389" s="332" t="str">
        <f>IF('Dépenses Autres frais'!G389="","",'Dépenses Autres frais'!G389)</f>
        <v/>
      </c>
      <c r="H389" s="333" t="str">
        <f>IF('Dépenses Autres frais'!H389="","",'Dépenses Autres frais'!H389)</f>
        <v/>
      </c>
      <c r="I389" s="295"/>
      <c r="J389" s="296" t="str">
        <f t="shared" si="15"/>
        <v/>
      </c>
      <c r="K389" s="296" t="str">
        <f t="shared" si="16"/>
        <v/>
      </c>
      <c r="L389" s="28"/>
      <c r="M389" s="139"/>
      <c r="N389" s="158"/>
      <c r="O389" s="338" t="str">
        <f>IF(AND(OR(I389="KO",L389&lt;&gt;""),OR(I389="",J389="",K389="")),Listes!$A$74,IF(AND(L389="",I389&lt;&gt;""),Listes!$A$75,IF(AND(H389&lt;L389,N389=""),Listes!$A$76,IF(AND(K389&lt;J389,N389=""),Listes!$A$77,IF(AND(L389&lt;&gt;"",L389&lt;H389,M389=""),Listes!$A$78,IF(AND(P389="",OR(I389&lt;&gt;"",J389&lt;&gt;"",K389&lt;&gt;"")),Listes!$A$79,""))))))</f>
        <v/>
      </c>
      <c r="P389" s="44"/>
      <c r="Q389" s="9">
        <f t="shared" si="17"/>
        <v>0</v>
      </c>
    </row>
    <row r="390" spans="1:17" ht="20.100000000000001" customHeight="1" x14ac:dyDescent="0.25">
      <c r="A390" s="133">
        <v>384</v>
      </c>
      <c r="B390" s="331" t="str">
        <f>IF('Dépenses Autres frais'!B390="","",'Dépenses Autres frais'!B390)</f>
        <v/>
      </c>
      <c r="C390" s="331" t="str">
        <f>IF('Dépenses Autres frais'!C390="","",'Dépenses Autres frais'!C390)</f>
        <v/>
      </c>
      <c r="D390" s="331" t="str">
        <f>IF('Dépenses Autres frais'!D390="","",'Dépenses Autres frais'!D390)</f>
        <v/>
      </c>
      <c r="E390" s="331" t="str">
        <f>IF('Dépenses Autres frais'!E390="","",'Dépenses Autres frais'!E390)</f>
        <v/>
      </c>
      <c r="F390" s="332" t="str">
        <f>IF('Dépenses Autres frais'!F390="","",'Dépenses Autres frais'!F390)</f>
        <v/>
      </c>
      <c r="G390" s="332" t="str">
        <f>IF('Dépenses Autres frais'!G390="","",'Dépenses Autres frais'!G390)</f>
        <v/>
      </c>
      <c r="H390" s="333" t="str">
        <f>IF('Dépenses Autres frais'!H390="","",'Dépenses Autres frais'!H390)</f>
        <v/>
      </c>
      <c r="I390" s="295"/>
      <c r="J390" s="296" t="str">
        <f t="shared" si="15"/>
        <v/>
      </c>
      <c r="K390" s="296" t="str">
        <f t="shared" si="16"/>
        <v/>
      </c>
      <c r="L390" s="28"/>
      <c r="M390" s="139"/>
      <c r="N390" s="158"/>
      <c r="O390" s="338" t="str">
        <f>IF(AND(OR(I390="KO",L390&lt;&gt;""),OR(I390="",J390="",K390="")),Listes!$A$74,IF(AND(L390="",I390&lt;&gt;""),Listes!$A$75,IF(AND(H390&lt;L390,N390=""),Listes!$A$76,IF(AND(K390&lt;J390,N390=""),Listes!$A$77,IF(AND(L390&lt;&gt;"",L390&lt;H390,M390=""),Listes!$A$78,IF(AND(P390="",OR(I390&lt;&gt;"",J390&lt;&gt;"",K390&lt;&gt;"")),Listes!$A$79,""))))))</f>
        <v/>
      </c>
      <c r="P390" s="44"/>
      <c r="Q390" s="9">
        <f t="shared" si="17"/>
        <v>0</v>
      </c>
    </row>
    <row r="391" spans="1:17" ht="20.100000000000001" customHeight="1" x14ac:dyDescent="0.25">
      <c r="A391" s="133">
        <v>385</v>
      </c>
      <c r="B391" s="331" t="str">
        <f>IF('Dépenses Autres frais'!B391="","",'Dépenses Autres frais'!B391)</f>
        <v/>
      </c>
      <c r="C391" s="331" t="str">
        <f>IF('Dépenses Autres frais'!C391="","",'Dépenses Autres frais'!C391)</f>
        <v/>
      </c>
      <c r="D391" s="331" t="str">
        <f>IF('Dépenses Autres frais'!D391="","",'Dépenses Autres frais'!D391)</f>
        <v/>
      </c>
      <c r="E391" s="331" t="str">
        <f>IF('Dépenses Autres frais'!E391="","",'Dépenses Autres frais'!E391)</f>
        <v/>
      </c>
      <c r="F391" s="332" t="str">
        <f>IF('Dépenses Autres frais'!F391="","",'Dépenses Autres frais'!F391)</f>
        <v/>
      </c>
      <c r="G391" s="332" t="str">
        <f>IF('Dépenses Autres frais'!G391="","",'Dépenses Autres frais'!G391)</f>
        <v/>
      </c>
      <c r="H391" s="333" t="str">
        <f>IF('Dépenses Autres frais'!H391="","",'Dépenses Autres frais'!H391)</f>
        <v/>
      </c>
      <c r="I391" s="295"/>
      <c r="J391" s="296" t="str">
        <f t="shared" si="15"/>
        <v/>
      </c>
      <c r="K391" s="296" t="str">
        <f t="shared" si="16"/>
        <v/>
      </c>
      <c r="L391" s="28"/>
      <c r="M391" s="139"/>
      <c r="N391" s="158"/>
      <c r="O391" s="338" t="str">
        <f>IF(AND(OR(I391="KO",L391&lt;&gt;""),OR(I391="",J391="",K391="")),Listes!$A$74,IF(AND(L391="",I391&lt;&gt;""),Listes!$A$75,IF(AND(H391&lt;L391,N391=""),Listes!$A$76,IF(AND(K391&lt;J391,N391=""),Listes!$A$77,IF(AND(L391&lt;&gt;"",L391&lt;H391,M391=""),Listes!$A$78,IF(AND(P391="",OR(I391&lt;&gt;"",J391&lt;&gt;"",K391&lt;&gt;"")),Listes!$A$79,""))))))</f>
        <v/>
      </c>
      <c r="P391" s="44"/>
      <c r="Q391" s="9">
        <f t="shared" si="17"/>
        <v>0</v>
      </c>
    </row>
    <row r="392" spans="1:17" ht="20.100000000000001" customHeight="1" x14ac:dyDescent="0.25">
      <c r="A392" s="133">
        <v>386</v>
      </c>
      <c r="B392" s="331" t="str">
        <f>IF('Dépenses Autres frais'!B392="","",'Dépenses Autres frais'!B392)</f>
        <v/>
      </c>
      <c r="C392" s="331" t="str">
        <f>IF('Dépenses Autres frais'!C392="","",'Dépenses Autres frais'!C392)</f>
        <v/>
      </c>
      <c r="D392" s="331" t="str">
        <f>IF('Dépenses Autres frais'!D392="","",'Dépenses Autres frais'!D392)</f>
        <v/>
      </c>
      <c r="E392" s="331" t="str">
        <f>IF('Dépenses Autres frais'!E392="","",'Dépenses Autres frais'!E392)</f>
        <v/>
      </c>
      <c r="F392" s="332" t="str">
        <f>IF('Dépenses Autres frais'!F392="","",'Dépenses Autres frais'!F392)</f>
        <v/>
      </c>
      <c r="G392" s="332" t="str">
        <f>IF('Dépenses Autres frais'!G392="","",'Dépenses Autres frais'!G392)</f>
        <v/>
      </c>
      <c r="H392" s="333" t="str">
        <f>IF('Dépenses Autres frais'!H392="","",'Dépenses Autres frais'!H392)</f>
        <v/>
      </c>
      <c r="I392" s="295"/>
      <c r="J392" s="296" t="str">
        <f t="shared" ref="J392:J455" si="18">IF(I392="KO","",IF(I392="","",F392))</f>
        <v/>
      </c>
      <c r="K392" s="296" t="str">
        <f t="shared" ref="K392:K455" si="19">IF(I392="KO","",IF(I392="","",G392))</f>
        <v/>
      </c>
      <c r="L392" s="28"/>
      <c r="M392" s="139"/>
      <c r="N392" s="158"/>
      <c r="O392" s="338" t="str">
        <f>IF(AND(OR(I392="KO",L392&lt;&gt;""),OR(I392="",J392="",K392="")),Listes!$A$74,IF(AND(L392="",I392&lt;&gt;""),Listes!$A$75,IF(AND(H392&lt;L392,N392=""),Listes!$A$76,IF(AND(K392&lt;J392,N392=""),Listes!$A$77,IF(AND(L392&lt;&gt;"",L392&lt;H392,M392=""),Listes!$A$78,IF(AND(P392="",OR(I392&lt;&gt;"",J392&lt;&gt;"",K392&lt;&gt;"")),Listes!$A$79,""))))))</f>
        <v/>
      </c>
      <c r="P392" s="44"/>
      <c r="Q392" s="9">
        <f t="shared" si="17"/>
        <v>0</v>
      </c>
    </row>
    <row r="393" spans="1:17" ht="20.100000000000001" customHeight="1" x14ac:dyDescent="0.25">
      <c r="A393" s="133">
        <v>387</v>
      </c>
      <c r="B393" s="331" t="str">
        <f>IF('Dépenses Autres frais'!B393="","",'Dépenses Autres frais'!B393)</f>
        <v/>
      </c>
      <c r="C393" s="331" t="str">
        <f>IF('Dépenses Autres frais'!C393="","",'Dépenses Autres frais'!C393)</f>
        <v/>
      </c>
      <c r="D393" s="331" t="str">
        <f>IF('Dépenses Autres frais'!D393="","",'Dépenses Autres frais'!D393)</f>
        <v/>
      </c>
      <c r="E393" s="331" t="str">
        <f>IF('Dépenses Autres frais'!E393="","",'Dépenses Autres frais'!E393)</f>
        <v/>
      </c>
      <c r="F393" s="332" t="str">
        <f>IF('Dépenses Autres frais'!F393="","",'Dépenses Autres frais'!F393)</f>
        <v/>
      </c>
      <c r="G393" s="332" t="str">
        <f>IF('Dépenses Autres frais'!G393="","",'Dépenses Autres frais'!G393)</f>
        <v/>
      </c>
      <c r="H393" s="333" t="str">
        <f>IF('Dépenses Autres frais'!H393="","",'Dépenses Autres frais'!H393)</f>
        <v/>
      </c>
      <c r="I393" s="295"/>
      <c r="J393" s="296" t="str">
        <f t="shared" si="18"/>
        <v/>
      </c>
      <c r="K393" s="296" t="str">
        <f t="shared" si="19"/>
        <v/>
      </c>
      <c r="L393" s="28"/>
      <c r="M393" s="139"/>
      <c r="N393" s="158"/>
      <c r="O393" s="338" t="str">
        <f>IF(AND(OR(I393="KO",L393&lt;&gt;""),OR(I393="",J393="",K393="")),Listes!$A$74,IF(AND(L393="",I393&lt;&gt;""),Listes!$A$75,IF(AND(H393&lt;L393,N393=""),Listes!$A$76,IF(AND(K393&lt;J393,N393=""),Listes!$A$77,IF(AND(L393&lt;&gt;"",L393&lt;H393,M393=""),Listes!$A$78,IF(AND(P393="",OR(I393&lt;&gt;"",J393&lt;&gt;"",K393&lt;&gt;"")),Listes!$A$79,""))))))</f>
        <v/>
      </c>
      <c r="P393" s="44"/>
      <c r="Q393" s="9">
        <f t="shared" ref="Q393:Q456" si="20">IF(AND(B393&lt;&gt;"",P393&lt;&gt;"Oui"),1,0)</f>
        <v>0</v>
      </c>
    </row>
    <row r="394" spans="1:17" ht="20.100000000000001" customHeight="1" x14ac:dyDescent="0.25">
      <c r="A394" s="133">
        <v>388</v>
      </c>
      <c r="B394" s="331" t="str">
        <f>IF('Dépenses Autres frais'!B394="","",'Dépenses Autres frais'!B394)</f>
        <v/>
      </c>
      <c r="C394" s="331" t="str">
        <f>IF('Dépenses Autres frais'!C394="","",'Dépenses Autres frais'!C394)</f>
        <v/>
      </c>
      <c r="D394" s="331" t="str">
        <f>IF('Dépenses Autres frais'!D394="","",'Dépenses Autres frais'!D394)</f>
        <v/>
      </c>
      <c r="E394" s="331" t="str">
        <f>IF('Dépenses Autres frais'!E394="","",'Dépenses Autres frais'!E394)</f>
        <v/>
      </c>
      <c r="F394" s="332" t="str">
        <f>IF('Dépenses Autres frais'!F394="","",'Dépenses Autres frais'!F394)</f>
        <v/>
      </c>
      <c r="G394" s="332" t="str">
        <f>IF('Dépenses Autres frais'!G394="","",'Dépenses Autres frais'!G394)</f>
        <v/>
      </c>
      <c r="H394" s="333" t="str">
        <f>IF('Dépenses Autres frais'!H394="","",'Dépenses Autres frais'!H394)</f>
        <v/>
      </c>
      <c r="I394" s="295"/>
      <c r="J394" s="296" t="str">
        <f t="shared" si="18"/>
        <v/>
      </c>
      <c r="K394" s="296" t="str">
        <f t="shared" si="19"/>
        <v/>
      </c>
      <c r="L394" s="28"/>
      <c r="M394" s="139"/>
      <c r="N394" s="158"/>
      <c r="O394" s="338" t="str">
        <f>IF(AND(OR(I394="KO",L394&lt;&gt;""),OR(I394="",J394="",K394="")),Listes!$A$74,IF(AND(L394="",I394&lt;&gt;""),Listes!$A$75,IF(AND(H394&lt;L394,N394=""),Listes!$A$76,IF(AND(K394&lt;J394,N394=""),Listes!$A$77,IF(AND(L394&lt;&gt;"",L394&lt;H394,M394=""),Listes!$A$78,IF(AND(P394="",OR(I394&lt;&gt;"",J394&lt;&gt;"",K394&lt;&gt;"")),Listes!$A$79,""))))))</f>
        <v/>
      </c>
      <c r="P394" s="44"/>
      <c r="Q394" s="9">
        <f t="shared" si="20"/>
        <v>0</v>
      </c>
    </row>
    <row r="395" spans="1:17" ht="20.100000000000001" customHeight="1" x14ac:dyDescent="0.25">
      <c r="A395" s="133">
        <v>389</v>
      </c>
      <c r="B395" s="331" t="str">
        <f>IF('Dépenses Autres frais'!B395="","",'Dépenses Autres frais'!B395)</f>
        <v/>
      </c>
      <c r="C395" s="331" t="str">
        <f>IF('Dépenses Autres frais'!C395="","",'Dépenses Autres frais'!C395)</f>
        <v/>
      </c>
      <c r="D395" s="331" t="str">
        <f>IF('Dépenses Autres frais'!D395="","",'Dépenses Autres frais'!D395)</f>
        <v/>
      </c>
      <c r="E395" s="331" t="str">
        <f>IF('Dépenses Autres frais'!E395="","",'Dépenses Autres frais'!E395)</f>
        <v/>
      </c>
      <c r="F395" s="332" t="str">
        <f>IF('Dépenses Autres frais'!F395="","",'Dépenses Autres frais'!F395)</f>
        <v/>
      </c>
      <c r="G395" s="332" t="str">
        <f>IF('Dépenses Autres frais'!G395="","",'Dépenses Autres frais'!G395)</f>
        <v/>
      </c>
      <c r="H395" s="333" t="str">
        <f>IF('Dépenses Autres frais'!H395="","",'Dépenses Autres frais'!H395)</f>
        <v/>
      </c>
      <c r="I395" s="295"/>
      <c r="J395" s="296" t="str">
        <f t="shared" si="18"/>
        <v/>
      </c>
      <c r="K395" s="296" t="str">
        <f t="shared" si="19"/>
        <v/>
      </c>
      <c r="L395" s="28"/>
      <c r="M395" s="139"/>
      <c r="N395" s="158"/>
      <c r="O395" s="338" t="str">
        <f>IF(AND(OR(I395="KO",L395&lt;&gt;""),OR(I395="",J395="",K395="")),Listes!$A$74,IF(AND(L395="",I395&lt;&gt;""),Listes!$A$75,IF(AND(H395&lt;L395,N395=""),Listes!$A$76,IF(AND(K395&lt;J395,N395=""),Listes!$A$77,IF(AND(L395&lt;&gt;"",L395&lt;H395,M395=""),Listes!$A$78,IF(AND(P395="",OR(I395&lt;&gt;"",J395&lt;&gt;"",K395&lt;&gt;"")),Listes!$A$79,""))))))</f>
        <v/>
      </c>
      <c r="P395" s="44"/>
      <c r="Q395" s="9">
        <f t="shared" si="20"/>
        <v>0</v>
      </c>
    </row>
    <row r="396" spans="1:17" ht="20.100000000000001" customHeight="1" x14ac:dyDescent="0.25">
      <c r="A396" s="133">
        <v>390</v>
      </c>
      <c r="B396" s="331" t="str">
        <f>IF('Dépenses Autres frais'!B396="","",'Dépenses Autres frais'!B396)</f>
        <v/>
      </c>
      <c r="C396" s="331" t="str">
        <f>IF('Dépenses Autres frais'!C396="","",'Dépenses Autres frais'!C396)</f>
        <v/>
      </c>
      <c r="D396" s="331" t="str">
        <f>IF('Dépenses Autres frais'!D396="","",'Dépenses Autres frais'!D396)</f>
        <v/>
      </c>
      <c r="E396" s="331" t="str">
        <f>IF('Dépenses Autres frais'!E396="","",'Dépenses Autres frais'!E396)</f>
        <v/>
      </c>
      <c r="F396" s="332" t="str">
        <f>IF('Dépenses Autres frais'!F396="","",'Dépenses Autres frais'!F396)</f>
        <v/>
      </c>
      <c r="G396" s="332" t="str">
        <f>IF('Dépenses Autres frais'!G396="","",'Dépenses Autres frais'!G396)</f>
        <v/>
      </c>
      <c r="H396" s="333" t="str">
        <f>IF('Dépenses Autres frais'!H396="","",'Dépenses Autres frais'!H396)</f>
        <v/>
      </c>
      <c r="I396" s="295"/>
      <c r="J396" s="296" t="str">
        <f t="shared" si="18"/>
        <v/>
      </c>
      <c r="K396" s="296" t="str">
        <f t="shared" si="19"/>
        <v/>
      </c>
      <c r="L396" s="28"/>
      <c r="M396" s="139"/>
      <c r="N396" s="158"/>
      <c r="O396" s="338" t="str">
        <f>IF(AND(OR(I396="KO",L396&lt;&gt;""),OR(I396="",J396="",K396="")),Listes!$A$74,IF(AND(L396="",I396&lt;&gt;""),Listes!$A$75,IF(AND(H396&lt;L396,N396=""),Listes!$A$76,IF(AND(K396&lt;J396,N396=""),Listes!$A$77,IF(AND(L396&lt;&gt;"",L396&lt;H396,M396=""),Listes!$A$78,IF(AND(P396="",OR(I396&lt;&gt;"",J396&lt;&gt;"",K396&lt;&gt;"")),Listes!$A$79,""))))))</f>
        <v/>
      </c>
      <c r="P396" s="44"/>
      <c r="Q396" s="9">
        <f t="shared" si="20"/>
        <v>0</v>
      </c>
    </row>
    <row r="397" spans="1:17" ht="20.100000000000001" customHeight="1" x14ac:dyDescent="0.25">
      <c r="A397" s="133">
        <v>391</v>
      </c>
      <c r="B397" s="331" t="str">
        <f>IF('Dépenses Autres frais'!B397="","",'Dépenses Autres frais'!B397)</f>
        <v/>
      </c>
      <c r="C397" s="331" t="str">
        <f>IF('Dépenses Autres frais'!C397="","",'Dépenses Autres frais'!C397)</f>
        <v/>
      </c>
      <c r="D397" s="331" t="str">
        <f>IF('Dépenses Autres frais'!D397="","",'Dépenses Autres frais'!D397)</f>
        <v/>
      </c>
      <c r="E397" s="331" t="str">
        <f>IF('Dépenses Autres frais'!E397="","",'Dépenses Autres frais'!E397)</f>
        <v/>
      </c>
      <c r="F397" s="332" t="str">
        <f>IF('Dépenses Autres frais'!F397="","",'Dépenses Autres frais'!F397)</f>
        <v/>
      </c>
      <c r="G397" s="332" t="str">
        <f>IF('Dépenses Autres frais'!G397="","",'Dépenses Autres frais'!G397)</f>
        <v/>
      </c>
      <c r="H397" s="333" t="str">
        <f>IF('Dépenses Autres frais'!H397="","",'Dépenses Autres frais'!H397)</f>
        <v/>
      </c>
      <c r="I397" s="295"/>
      <c r="J397" s="296" t="str">
        <f t="shared" si="18"/>
        <v/>
      </c>
      <c r="K397" s="296" t="str">
        <f t="shared" si="19"/>
        <v/>
      </c>
      <c r="L397" s="28"/>
      <c r="M397" s="139"/>
      <c r="N397" s="158"/>
      <c r="O397" s="338" t="str">
        <f>IF(AND(OR(I397="KO",L397&lt;&gt;""),OR(I397="",J397="",K397="")),Listes!$A$74,IF(AND(L397="",I397&lt;&gt;""),Listes!$A$75,IF(AND(H397&lt;L397,N397=""),Listes!$A$76,IF(AND(K397&lt;J397,N397=""),Listes!$A$77,IF(AND(L397&lt;&gt;"",L397&lt;H397,M397=""),Listes!$A$78,IF(AND(P397="",OR(I397&lt;&gt;"",J397&lt;&gt;"",K397&lt;&gt;"")),Listes!$A$79,""))))))</f>
        <v/>
      </c>
      <c r="P397" s="44"/>
      <c r="Q397" s="9">
        <f t="shared" si="20"/>
        <v>0</v>
      </c>
    </row>
    <row r="398" spans="1:17" ht="20.100000000000001" customHeight="1" x14ac:dyDescent="0.25">
      <c r="A398" s="133">
        <v>392</v>
      </c>
      <c r="B398" s="331" t="str">
        <f>IF('Dépenses Autres frais'!B398="","",'Dépenses Autres frais'!B398)</f>
        <v/>
      </c>
      <c r="C398" s="331" t="str">
        <f>IF('Dépenses Autres frais'!C398="","",'Dépenses Autres frais'!C398)</f>
        <v/>
      </c>
      <c r="D398" s="331" t="str">
        <f>IF('Dépenses Autres frais'!D398="","",'Dépenses Autres frais'!D398)</f>
        <v/>
      </c>
      <c r="E398" s="331" t="str">
        <f>IF('Dépenses Autres frais'!E398="","",'Dépenses Autres frais'!E398)</f>
        <v/>
      </c>
      <c r="F398" s="332" t="str">
        <f>IF('Dépenses Autres frais'!F398="","",'Dépenses Autres frais'!F398)</f>
        <v/>
      </c>
      <c r="G398" s="332" t="str">
        <f>IF('Dépenses Autres frais'!G398="","",'Dépenses Autres frais'!G398)</f>
        <v/>
      </c>
      <c r="H398" s="333" t="str">
        <f>IF('Dépenses Autres frais'!H398="","",'Dépenses Autres frais'!H398)</f>
        <v/>
      </c>
      <c r="I398" s="295"/>
      <c r="J398" s="296" t="str">
        <f t="shared" si="18"/>
        <v/>
      </c>
      <c r="K398" s="296" t="str">
        <f t="shared" si="19"/>
        <v/>
      </c>
      <c r="L398" s="28"/>
      <c r="M398" s="139"/>
      <c r="N398" s="158"/>
      <c r="O398" s="338" t="str">
        <f>IF(AND(OR(I398="KO",L398&lt;&gt;""),OR(I398="",J398="",K398="")),Listes!$A$74,IF(AND(L398="",I398&lt;&gt;""),Listes!$A$75,IF(AND(H398&lt;L398,N398=""),Listes!$A$76,IF(AND(K398&lt;J398,N398=""),Listes!$A$77,IF(AND(L398&lt;&gt;"",L398&lt;H398,M398=""),Listes!$A$78,IF(AND(P398="",OR(I398&lt;&gt;"",J398&lt;&gt;"",K398&lt;&gt;"")),Listes!$A$79,""))))))</f>
        <v/>
      </c>
      <c r="P398" s="44"/>
      <c r="Q398" s="9">
        <f t="shared" si="20"/>
        <v>0</v>
      </c>
    </row>
    <row r="399" spans="1:17" ht="20.100000000000001" customHeight="1" x14ac:dyDescent="0.25">
      <c r="A399" s="133">
        <v>393</v>
      </c>
      <c r="B399" s="331" t="str">
        <f>IF('Dépenses Autres frais'!B399="","",'Dépenses Autres frais'!B399)</f>
        <v/>
      </c>
      <c r="C399" s="331" t="str">
        <f>IF('Dépenses Autres frais'!C399="","",'Dépenses Autres frais'!C399)</f>
        <v/>
      </c>
      <c r="D399" s="331" t="str">
        <f>IF('Dépenses Autres frais'!D399="","",'Dépenses Autres frais'!D399)</f>
        <v/>
      </c>
      <c r="E399" s="331" t="str">
        <f>IF('Dépenses Autres frais'!E399="","",'Dépenses Autres frais'!E399)</f>
        <v/>
      </c>
      <c r="F399" s="332" t="str">
        <f>IF('Dépenses Autres frais'!F399="","",'Dépenses Autres frais'!F399)</f>
        <v/>
      </c>
      <c r="G399" s="332" t="str">
        <f>IF('Dépenses Autres frais'!G399="","",'Dépenses Autres frais'!G399)</f>
        <v/>
      </c>
      <c r="H399" s="333" t="str">
        <f>IF('Dépenses Autres frais'!H399="","",'Dépenses Autres frais'!H399)</f>
        <v/>
      </c>
      <c r="I399" s="295"/>
      <c r="J399" s="296" t="str">
        <f t="shared" si="18"/>
        <v/>
      </c>
      <c r="K399" s="296" t="str">
        <f t="shared" si="19"/>
        <v/>
      </c>
      <c r="L399" s="28"/>
      <c r="M399" s="139"/>
      <c r="N399" s="158"/>
      <c r="O399" s="338" t="str">
        <f>IF(AND(OR(I399="KO",L399&lt;&gt;""),OR(I399="",J399="",K399="")),Listes!$A$74,IF(AND(L399="",I399&lt;&gt;""),Listes!$A$75,IF(AND(H399&lt;L399,N399=""),Listes!$A$76,IF(AND(K399&lt;J399,N399=""),Listes!$A$77,IF(AND(L399&lt;&gt;"",L399&lt;H399,M399=""),Listes!$A$78,IF(AND(P399="",OR(I399&lt;&gt;"",J399&lt;&gt;"",K399&lt;&gt;"")),Listes!$A$79,""))))))</f>
        <v/>
      </c>
      <c r="P399" s="44"/>
      <c r="Q399" s="9">
        <f t="shared" si="20"/>
        <v>0</v>
      </c>
    </row>
    <row r="400" spans="1:17" ht="20.100000000000001" customHeight="1" x14ac:dyDescent="0.25">
      <c r="A400" s="133">
        <v>394</v>
      </c>
      <c r="B400" s="331" t="str">
        <f>IF('Dépenses Autres frais'!B400="","",'Dépenses Autres frais'!B400)</f>
        <v/>
      </c>
      <c r="C400" s="331" t="str">
        <f>IF('Dépenses Autres frais'!C400="","",'Dépenses Autres frais'!C400)</f>
        <v/>
      </c>
      <c r="D400" s="331" t="str">
        <f>IF('Dépenses Autres frais'!D400="","",'Dépenses Autres frais'!D400)</f>
        <v/>
      </c>
      <c r="E400" s="331" t="str">
        <f>IF('Dépenses Autres frais'!E400="","",'Dépenses Autres frais'!E400)</f>
        <v/>
      </c>
      <c r="F400" s="332" t="str">
        <f>IF('Dépenses Autres frais'!F400="","",'Dépenses Autres frais'!F400)</f>
        <v/>
      </c>
      <c r="G400" s="332" t="str">
        <f>IF('Dépenses Autres frais'!G400="","",'Dépenses Autres frais'!G400)</f>
        <v/>
      </c>
      <c r="H400" s="333" t="str">
        <f>IF('Dépenses Autres frais'!H400="","",'Dépenses Autres frais'!H400)</f>
        <v/>
      </c>
      <c r="I400" s="295"/>
      <c r="J400" s="296" t="str">
        <f t="shared" si="18"/>
        <v/>
      </c>
      <c r="K400" s="296" t="str">
        <f t="shared" si="19"/>
        <v/>
      </c>
      <c r="L400" s="28"/>
      <c r="M400" s="139"/>
      <c r="N400" s="158"/>
      <c r="O400" s="338" t="str">
        <f>IF(AND(OR(I400="KO",L400&lt;&gt;""),OR(I400="",J400="",K400="")),Listes!$A$74,IF(AND(L400="",I400&lt;&gt;""),Listes!$A$75,IF(AND(H400&lt;L400,N400=""),Listes!$A$76,IF(AND(K400&lt;J400,N400=""),Listes!$A$77,IF(AND(L400&lt;&gt;"",L400&lt;H400,M400=""),Listes!$A$78,IF(AND(P400="",OR(I400&lt;&gt;"",J400&lt;&gt;"",K400&lt;&gt;"")),Listes!$A$79,""))))))</f>
        <v/>
      </c>
      <c r="P400" s="44"/>
      <c r="Q400" s="9">
        <f t="shared" si="20"/>
        <v>0</v>
      </c>
    </row>
    <row r="401" spans="1:17" ht="20.100000000000001" customHeight="1" x14ac:dyDescent="0.25">
      <c r="A401" s="133">
        <v>395</v>
      </c>
      <c r="B401" s="331" t="str">
        <f>IF('Dépenses Autres frais'!B401="","",'Dépenses Autres frais'!B401)</f>
        <v/>
      </c>
      <c r="C401" s="331" t="str">
        <f>IF('Dépenses Autres frais'!C401="","",'Dépenses Autres frais'!C401)</f>
        <v/>
      </c>
      <c r="D401" s="331" t="str">
        <f>IF('Dépenses Autres frais'!D401="","",'Dépenses Autres frais'!D401)</f>
        <v/>
      </c>
      <c r="E401" s="331" t="str">
        <f>IF('Dépenses Autres frais'!E401="","",'Dépenses Autres frais'!E401)</f>
        <v/>
      </c>
      <c r="F401" s="332" t="str">
        <f>IF('Dépenses Autres frais'!F401="","",'Dépenses Autres frais'!F401)</f>
        <v/>
      </c>
      <c r="G401" s="332" t="str">
        <f>IF('Dépenses Autres frais'!G401="","",'Dépenses Autres frais'!G401)</f>
        <v/>
      </c>
      <c r="H401" s="333" t="str">
        <f>IF('Dépenses Autres frais'!H401="","",'Dépenses Autres frais'!H401)</f>
        <v/>
      </c>
      <c r="I401" s="295"/>
      <c r="J401" s="296" t="str">
        <f t="shared" si="18"/>
        <v/>
      </c>
      <c r="K401" s="296" t="str">
        <f t="shared" si="19"/>
        <v/>
      </c>
      <c r="L401" s="28"/>
      <c r="M401" s="139"/>
      <c r="N401" s="158"/>
      <c r="O401" s="338" t="str">
        <f>IF(AND(OR(I401="KO",L401&lt;&gt;""),OR(I401="",J401="",K401="")),Listes!$A$74,IF(AND(L401="",I401&lt;&gt;""),Listes!$A$75,IF(AND(H401&lt;L401,N401=""),Listes!$A$76,IF(AND(K401&lt;J401,N401=""),Listes!$A$77,IF(AND(L401&lt;&gt;"",L401&lt;H401,M401=""),Listes!$A$78,IF(AND(P401="",OR(I401&lt;&gt;"",J401&lt;&gt;"",K401&lt;&gt;"")),Listes!$A$79,""))))))</f>
        <v/>
      </c>
      <c r="P401" s="44"/>
      <c r="Q401" s="9">
        <f t="shared" si="20"/>
        <v>0</v>
      </c>
    </row>
    <row r="402" spans="1:17" ht="20.100000000000001" customHeight="1" x14ac:dyDescent="0.25">
      <c r="A402" s="133">
        <v>396</v>
      </c>
      <c r="B402" s="331" t="str">
        <f>IF('Dépenses Autres frais'!B402="","",'Dépenses Autres frais'!B402)</f>
        <v/>
      </c>
      <c r="C402" s="331" t="str">
        <f>IF('Dépenses Autres frais'!C402="","",'Dépenses Autres frais'!C402)</f>
        <v/>
      </c>
      <c r="D402" s="331" t="str">
        <f>IF('Dépenses Autres frais'!D402="","",'Dépenses Autres frais'!D402)</f>
        <v/>
      </c>
      <c r="E402" s="331" t="str">
        <f>IF('Dépenses Autres frais'!E402="","",'Dépenses Autres frais'!E402)</f>
        <v/>
      </c>
      <c r="F402" s="332" t="str">
        <f>IF('Dépenses Autres frais'!F402="","",'Dépenses Autres frais'!F402)</f>
        <v/>
      </c>
      <c r="G402" s="332" t="str">
        <f>IF('Dépenses Autres frais'!G402="","",'Dépenses Autres frais'!G402)</f>
        <v/>
      </c>
      <c r="H402" s="333" t="str">
        <f>IF('Dépenses Autres frais'!H402="","",'Dépenses Autres frais'!H402)</f>
        <v/>
      </c>
      <c r="I402" s="295"/>
      <c r="J402" s="296" t="str">
        <f t="shared" si="18"/>
        <v/>
      </c>
      <c r="K402" s="296" t="str">
        <f t="shared" si="19"/>
        <v/>
      </c>
      <c r="L402" s="28"/>
      <c r="M402" s="139"/>
      <c r="N402" s="158"/>
      <c r="O402" s="338" t="str">
        <f>IF(AND(OR(I402="KO",L402&lt;&gt;""),OR(I402="",J402="",K402="")),Listes!$A$74,IF(AND(L402="",I402&lt;&gt;""),Listes!$A$75,IF(AND(H402&lt;L402,N402=""),Listes!$A$76,IF(AND(K402&lt;J402,N402=""),Listes!$A$77,IF(AND(L402&lt;&gt;"",L402&lt;H402,M402=""),Listes!$A$78,IF(AND(P402="",OR(I402&lt;&gt;"",J402&lt;&gt;"",K402&lt;&gt;"")),Listes!$A$79,""))))))</f>
        <v/>
      </c>
      <c r="P402" s="44"/>
      <c r="Q402" s="9">
        <f t="shared" si="20"/>
        <v>0</v>
      </c>
    </row>
    <row r="403" spans="1:17" ht="20.100000000000001" customHeight="1" x14ac:dyDescent="0.25">
      <c r="A403" s="133">
        <v>397</v>
      </c>
      <c r="B403" s="331" t="str">
        <f>IF('Dépenses Autres frais'!B403="","",'Dépenses Autres frais'!B403)</f>
        <v/>
      </c>
      <c r="C403" s="331" t="str">
        <f>IF('Dépenses Autres frais'!C403="","",'Dépenses Autres frais'!C403)</f>
        <v/>
      </c>
      <c r="D403" s="331" t="str">
        <f>IF('Dépenses Autres frais'!D403="","",'Dépenses Autres frais'!D403)</f>
        <v/>
      </c>
      <c r="E403" s="331" t="str">
        <f>IF('Dépenses Autres frais'!E403="","",'Dépenses Autres frais'!E403)</f>
        <v/>
      </c>
      <c r="F403" s="332" t="str">
        <f>IF('Dépenses Autres frais'!F403="","",'Dépenses Autres frais'!F403)</f>
        <v/>
      </c>
      <c r="G403" s="332" t="str">
        <f>IF('Dépenses Autres frais'!G403="","",'Dépenses Autres frais'!G403)</f>
        <v/>
      </c>
      <c r="H403" s="333" t="str">
        <f>IF('Dépenses Autres frais'!H403="","",'Dépenses Autres frais'!H403)</f>
        <v/>
      </c>
      <c r="I403" s="295"/>
      <c r="J403" s="296" t="str">
        <f t="shared" si="18"/>
        <v/>
      </c>
      <c r="K403" s="296" t="str">
        <f t="shared" si="19"/>
        <v/>
      </c>
      <c r="L403" s="28"/>
      <c r="M403" s="139"/>
      <c r="N403" s="158"/>
      <c r="O403" s="338" t="str">
        <f>IF(AND(OR(I403="KO",L403&lt;&gt;""),OR(I403="",J403="",K403="")),Listes!$A$74,IF(AND(L403="",I403&lt;&gt;""),Listes!$A$75,IF(AND(H403&lt;L403,N403=""),Listes!$A$76,IF(AND(K403&lt;J403,N403=""),Listes!$A$77,IF(AND(L403&lt;&gt;"",L403&lt;H403,M403=""),Listes!$A$78,IF(AND(P403="",OR(I403&lt;&gt;"",J403&lt;&gt;"",K403&lt;&gt;"")),Listes!$A$79,""))))))</f>
        <v/>
      </c>
      <c r="P403" s="44"/>
      <c r="Q403" s="9">
        <f t="shared" si="20"/>
        <v>0</v>
      </c>
    </row>
    <row r="404" spans="1:17" ht="20.100000000000001" customHeight="1" x14ac:dyDescent="0.25">
      <c r="A404" s="133">
        <v>398</v>
      </c>
      <c r="B404" s="331" t="str">
        <f>IF('Dépenses Autres frais'!B404="","",'Dépenses Autres frais'!B404)</f>
        <v/>
      </c>
      <c r="C404" s="331" t="str">
        <f>IF('Dépenses Autres frais'!C404="","",'Dépenses Autres frais'!C404)</f>
        <v/>
      </c>
      <c r="D404" s="331" t="str">
        <f>IF('Dépenses Autres frais'!D404="","",'Dépenses Autres frais'!D404)</f>
        <v/>
      </c>
      <c r="E404" s="331" t="str">
        <f>IF('Dépenses Autres frais'!E404="","",'Dépenses Autres frais'!E404)</f>
        <v/>
      </c>
      <c r="F404" s="332" t="str">
        <f>IF('Dépenses Autres frais'!F404="","",'Dépenses Autres frais'!F404)</f>
        <v/>
      </c>
      <c r="G404" s="332" t="str">
        <f>IF('Dépenses Autres frais'!G404="","",'Dépenses Autres frais'!G404)</f>
        <v/>
      </c>
      <c r="H404" s="333" t="str">
        <f>IF('Dépenses Autres frais'!H404="","",'Dépenses Autres frais'!H404)</f>
        <v/>
      </c>
      <c r="I404" s="295"/>
      <c r="J404" s="296" t="str">
        <f t="shared" si="18"/>
        <v/>
      </c>
      <c r="K404" s="296" t="str">
        <f t="shared" si="19"/>
        <v/>
      </c>
      <c r="L404" s="28"/>
      <c r="M404" s="139"/>
      <c r="N404" s="158"/>
      <c r="O404" s="338" t="str">
        <f>IF(AND(OR(I404="KO",L404&lt;&gt;""),OR(I404="",J404="",K404="")),Listes!$A$74,IF(AND(L404="",I404&lt;&gt;""),Listes!$A$75,IF(AND(H404&lt;L404,N404=""),Listes!$A$76,IF(AND(K404&lt;J404,N404=""),Listes!$A$77,IF(AND(L404&lt;&gt;"",L404&lt;H404,M404=""),Listes!$A$78,IF(AND(P404="",OR(I404&lt;&gt;"",J404&lt;&gt;"",K404&lt;&gt;"")),Listes!$A$79,""))))))</f>
        <v/>
      </c>
      <c r="P404" s="44"/>
      <c r="Q404" s="9">
        <f t="shared" si="20"/>
        <v>0</v>
      </c>
    </row>
    <row r="405" spans="1:17" ht="20.100000000000001" customHeight="1" x14ac:dyDescent="0.25">
      <c r="A405" s="133">
        <v>399</v>
      </c>
      <c r="B405" s="331" t="str">
        <f>IF('Dépenses Autres frais'!B405="","",'Dépenses Autres frais'!B405)</f>
        <v/>
      </c>
      <c r="C405" s="331" t="str">
        <f>IF('Dépenses Autres frais'!C405="","",'Dépenses Autres frais'!C405)</f>
        <v/>
      </c>
      <c r="D405" s="331" t="str">
        <f>IF('Dépenses Autres frais'!D405="","",'Dépenses Autres frais'!D405)</f>
        <v/>
      </c>
      <c r="E405" s="331" t="str">
        <f>IF('Dépenses Autres frais'!E405="","",'Dépenses Autres frais'!E405)</f>
        <v/>
      </c>
      <c r="F405" s="332" t="str">
        <f>IF('Dépenses Autres frais'!F405="","",'Dépenses Autres frais'!F405)</f>
        <v/>
      </c>
      <c r="G405" s="332" t="str">
        <f>IF('Dépenses Autres frais'!G405="","",'Dépenses Autres frais'!G405)</f>
        <v/>
      </c>
      <c r="H405" s="333" t="str">
        <f>IF('Dépenses Autres frais'!H405="","",'Dépenses Autres frais'!H405)</f>
        <v/>
      </c>
      <c r="I405" s="295"/>
      <c r="J405" s="296" t="str">
        <f t="shared" si="18"/>
        <v/>
      </c>
      <c r="K405" s="296" t="str">
        <f t="shared" si="19"/>
        <v/>
      </c>
      <c r="L405" s="28"/>
      <c r="M405" s="139"/>
      <c r="N405" s="158"/>
      <c r="O405" s="338" t="str">
        <f>IF(AND(OR(I405="KO",L405&lt;&gt;""),OR(I405="",J405="",K405="")),Listes!$A$74,IF(AND(L405="",I405&lt;&gt;""),Listes!$A$75,IF(AND(H405&lt;L405,N405=""),Listes!$A$76,IF(AND(K405&lt;J405,N405=""),Listes!$A$77,IF(AND(L405&lt;&gt;"",L405&lt;H405,M405=""),Listes!$A$78,IF(AND(P405="",OR(I405&lt;&gt;"",J405&lt;&gt;"",K405&lt;&gt;"")),Listes!$A$79,""))))))</f>
        <v/>
      </c>
      <c r="P405" s="44"/>
      <c r="Q405" s="9">
        <f t="shared" si="20"/>
        <v>0</v>
      </c>
    </row>
    <row r="406" spans="1:17" ht="20.100000000000001" customHeight="1" x14ac:dyDescent="0.25">
      <c r="A406" s="133">
        <v>400</v>
      </c>
      <c r="B406" s="331" t="str">
        <f>IF('Dépenses Autres frais'!B406="","",'Dépenses Autres frais'!B406)</f>
        <v/>
      </c>
      <c r="C406" s="331" t="str">
        <f>IF('Dépenses Autres frais'!C406="","",'Dépenses Autres frais'!C406)</f>
        <v/>
      </c>
      <c r="D406" s="331" t="str">
        <f>IF('Dépenses Autres frais'!D406="","",'Dépenses Autres frais'!D406)</f>
        <v/>
      </c>
      <c r="E406" s="331" t="str">
        <f>IF('Dépenses Autres frais'!E406="","",'Dépenses Autres frais'!E406)</f>
        <v/>
      </c>
      <c r="F406" s="332" t="str">
        <f>IF('Dépenses Autres frais'!F406="","",'Dépenses Autres frais'!F406)</f>
        <v/>
      </c>
      <c r="G406" s="332" t="str">
        <f>IF('Dépenses Autres frais'!G406="","",'Dépenses Autres frais'!G406)</f>
        <v/>
      </c>
      <c r="H406" s="333" t="str">
        <f>IF('Dépenses Autres frais'!H406="","",'Dépenses Autres frais'!H406)</f>
        <v/>
      </c>
      <c r="I406" s="295"/>
      <c r="J406" s="296" t="str">
        <f t="shared" si="18"/>
        <v/>
      </c>
      <c r="K406" s="296" t="str">
        <f t="shared" si="19"/>
        <v/>
      </c>
      <c r="L406" s="28"/>
      <c r="M406" s="139"/>
      <c r="N406" s="158"/>
      <c r="O406" s="338" t="str">
        <f>IF(AND(OR(I406="KO",L406&lt;&gt;""),OR(I406="",J406="",K406="")),Listes!$A$74,IF(AND(L406="",I406&lt;&gt;""),Listes!$A$75,IF(AND(H406&lt;L406,N406=""),Listes!$A$76,IF(AND(K406&lt;J406,N406=""),Listes!$A$77,IF(AND(L406&lt;&gt;"",L406&lt;H406,M406=""),Listes!$A$78,IF(AND(P406="",OR(I406&lt;&gt;"",J406&lt;&gt;"",K406&lt;&gt;"")),Listes!$A$79,""))))))</f>
        <v/>
      </c>
      <c r="P406" s="44"/>
      <c r="Q406" s="9">
        <f t="shared" si="20"/>
        <v>0</v>
      </c>
    </row>
    <row r="407" spans="1:17" ht="20.100000000000001" customHeight="1" x14ac:dyDescent="0.25">
      <c r="A407" s="133">
        <v>401</v>
      </c>
      <c r="B407" s="331" t="str">
        <f>IF('Dépenses Autres frais'!B407="","",'Dépenses Autres frais'!B407)</f>
        <v/>
      </c>
      <c r="C407" s="331" t="str">
        <f>IF('Dépenses Autres frais'!C407="","",'Dépenses Autres frais'!C407)</f>
        <v/>
      </c>
      <c r="D407" s="331" t="str">
        <f>IF('Dépenses Autres frais'!D407="","",'Dépenses Autres frais'!D407)</f>
        <v/>
      </c>
      <c r="E407" s="331" t="str">
        <f>IF('Dépenses Autres frais'!E407="","",'Dépenses Autres frais'!E407)</f>
        <v/>
      </c>
      <c r="F407" s="332" t="str">
        <f>IF('Dépenses Autres frais'!F407="","",'Dépenses Autres frais'!F407)</f>
        <v/>
      </c>
      <c r="G407" s="332" t="str">
        <f>IF('Dépenses Autres frais'!G407="","",'Dépenses Autres frais'!G407)</f>
        <v/>
      </c>
      <c r="H407" s="333" t="str">
        <f>IF('Dépenses Autres frais'!H407="","",'Dépenses Autres frais'!H407)</f>
        <v/>
      </c>
      <c r="I407" s="295"/>
      <c r="J407" s="296" t="str">
        <f t="shared" si="18"/>
        <v/>
      </c>
      <c r="K407" s="296" t="str">
        <f t="shared" si="19"/>
        <v/>
      </c>
      <c r="L407" s="28"/>
      <c r="M407" s="139"/>
      <c r="N407" s="158"/>
      <c r="O407" s="338" t="str">
        <f>IF(AND(OR(I407="KO",L407&lt;&gt;""),OR(I407="",J407="",K407="")),Listes!$A$74,IF(AND(L407="",I407&lt;&gt;""),Listes!$A$75,IF(AND(H407&lt;L407,N407=""),Listes!$A$76,IF(AND(K407&lt;J407,N407=""),Listes!$A$77,IF(AND(L407&lt;&gt;"",L407&lt;H407,M407=""),Listes!$A$78,IF(AND(P407="",OR(I407&lt;&gt;"",J407&lt;&gt;"",K407&lt;&gt;"")),Listes!$A$79,""))))))</f>
        <v/>
      </c>
      <c r="P407" s="44"/>
      <c r="Q407" s="9">
        <f t="shared" si="20"/>
        <v>0</v>
      </c>
    </row>
    <row r="408" spans="1:17" ht="20.100000000000001" customHeight="1" x14ac:dyDescent="0.25">
      <c r="A408" s="133">
        <v>402</v>
      </c>
      <c r="B408" s="331" t="str">
        <f>IF('Dépenses Autres frais'!B408="","",'Dépenses Autres frais'!B408)</f>
        <v/>
      </c>
      <c r="C408" s="331" t="str">
        <f>IF('Dépenses Autres frais'!C408="","",'Dépenses Autres frais'!C408)</f>
        <v/>
      </c>
      <c r="D408" s="331" t="str">
        <f>IF('Dépenses Autres frais'!D408="","",'Dépenses Autres frais'!D408)</f>
        <v/>
      </c>
      <c r="E408" s="331" t="str">
        <f>IF('Dépenses Autres frais'!E408="","",'Dépenses Autres frais'!E408)</f>
        <v/>
      </c>
      <c r="F408" s="332" t="str">
        <f>IF('Dépenses Autres frais'!F408="","",'Dépenses Autres frais'!F408)</f>
        <v/>
      </c>
      <c r="G408" s="332" t="str">
        <f>IF('Dépenses Autres frais'!G408="","",'Dépenses Autres frais'!G408)</f>
        <v/>
      </c>
      <c r="H408" s="333" t="str">
        <f>IF('Dépenses Autres frais'!H408="","",'Dépenses Autres frais'!H408)</f>
        <v/>
      </c>
      <c r="I408" s="295"/>
      <c r="J408" s="296" t="str">
        <f t="shared" si="18"/>
        <v/>
      </c>
      <c r="K408" s="296" t="str">
        <f t="shared" si="19"/>
        <v/>
      </c>
      <c r="L408" s="28"/>
      <c r="M408" s="139"/>
      <c r="N408" s="158"/>
      <c r="O408" s="338" t="str">
        <f>IF(AND(OR(I408="KO",L408&lt;&gt;""),OR(I408="",J408="",K408="")),Listes!$A$74,IF(AND(L408="",I408&lt;&gt;""),Listes!$A$75,IF(AND(H408&lt;L408,N408=""),Listes!$A$76,IF(AND(K408&lt;J408,N408=""),Listes!$A$77,IF(AND(L408&lt;&gt;"",L408&lt;H408,M408=""),Listes!$A$78,IF(AND(P408="",OR(I408&lt;&gt;"",J408&lt;&gt;"",K408&lt;&gt;"")),Listes!$A$79,""))))))</f>
        <v/>
      </c>
      <c r="P408" s="44"/>
      <c r="Q408" s="9">
        <f t="shared" si="20"/>
        <v>0</v>
      </c>
    </row>
    <row r="409" spans="1:17" ht="20.100000000000001" customHeight="1" x14ac:dyDescent="0.25">
      <c r="A409" s="133">
        <v>403</v>
      </c>
      <c r="B409" s="331" t="str">
        <f>IF('Dépenses Autres frais'!B409="","",'Dépenses Autres frais'!B409)</f>
        <v/>
      </c>
      <c r="C409" s="331" t="str">
        <f>IF('Dépenses Autres frais'!C409="","",'Dépenses Autres frais'!C409)</f>
        <v/>
      </c>
      <c r="D409" s="331" t="str">
        <f>IF('Dépenses Autres frais'!D409="","",'Dépenses Autres frais'!D409)</f>
        <v/>
      </c>
      <c r="E409" s="331" t="str">
        <f>IF('Dépenses Autres frais'!E409="","",'Dépenses Autres frais'!E409)</f>
        <v/>
      </c>
      <c r="F409" s="332" t="str">
        <f>IF('Dépenses Autres frais'!F409="","",'Dépenses Autres frais'!F409)</f>
        <v/>
      </c>
      <c r="G409" s="332" t="str">
        <f>IF('Dépenses Autres frais'!G409="","",'Dépenses Autres frais'!G409)</f>
        <v/>
      </c>
      <c r="H409" s="333" t="str">
        <f>IF('Dépenses Autres frais'!H409="","",'Dépenses Autres frais'!H409)</f>
        <v/>
      </c>
      <c r="I409" s="295"/>
      <c r="J409" s="296" t="str">
        <f t="shared" si="18"/>
        <v/>
      </c>
      <c r="K409" s="296" t="str">
        <f t="shared" si="19"/>
        <v/>
      </c>
      <c r="L409" s="28"/>
      <c r="M409" s="139"/>
      <c r="N409" s="158"/>
      <c r="O409" s="338" t="str">
        <f>IF(AND(OR(I409="KO",L409&lt;&gt;""),OR(I409="",J409="",K409="")),Listes!$A$74,IF(AND(L409="",I409&lt;&gt;""),Listes!$A$75,IF(AND(H409&lt;L409,N409=""),Listes!$A$76,IF(AND(K409&lt;J409,N409=""),Listes!$A$77,IF(AND(L409&lt;&gt;"",L409&lt;H409,M409=""),Listes!$A$78,IF(AND(P409="",OR(I409&lt;&gt;"",J409&lt;&gt;"",K409&lt;&gt;"")),Listes!$A$79,""))))))</f>
        <v/>
      </c>
      <c r="P409" s="44"/>
      <c r="Q409" s="9">
        <f t="shared" si="20"/>
        <v>0</v>
      </c>
    </row>
    <row r="410" spans="1:17" ht="20.100000000000001" customHeight="1" x14ac:dyDescent="0.25">
      <c r="A410" s="133">
        <v>404</v>
      </c>
      <c r="B410" s="331" t="str">
        <f>IF('Dépenses Autres frais'!B410="","",'Dépenses Autres frais'!B410)</f>
        <v/>
      </c>
      <c r="C410" s="331" t="str">
        <f>IF('Dépenses Autres frais'!C410="","",'Dépenses Autres frais'!C410)</f>
        <v/>
      </c>
      <c r="D410" s="331" t="str">
        <f>IF('Dépenses Autres frais'!D410="","",'Dépenses Autres frais'!D410)</f>
        <v/>
      </c>
      <c r="E410" s="331" t="str">
        <f>IF('Dépenses Autres frais'!E410="","",'Dépenses Autres frais'!E410)</f>
        <v/>
      </c>
      <c r="F410" s="332" t="str">
        <f>IF('Dépenses Autres frais'!F410="","",'Dépenses Autres frais'!F410)</f>
        <v/>
      </c>
      <c r="G410" s="332" t="str">
        <f>IF('Dépenses Autres frais'!G410="","",'Dépenses Autres frais'!G410)</f>
        <v/>
      </c>
      <c r="H410" s="333" t="str">
        <f>IF('Dépenses Autres frais'!H410="","",'Dépenses Autres frais'!H410)</f>
        <v/>
      </c>
      <c r="I410" s="295"/>
      <c r="J410" s="296" t="str">
        <f t="shared" si="18"/>
        <v/>
      </c>
      <c r="K410" s="296" t="str">
        <f t="shared" si="19"/>
        <v/>
      </c>
      <c r="L410" s="28"/>
      <c r="M410" s="139"/>
      <c r="N410" s="158"/>
      <c r="O410" s="338" t="str">
        <f>IF(AND(OR(I410="KO",L410&lt;&gt;""),OR(I410="",J410="",K410="")),Listes!$A$74,IF(AND(L410="",I410&lt;&gt;""),Listes!$A$75,IF(AND(H410&lt;L410,N410=""),Listes!$A$76,IF(AND(K410&lt;J410,N410=""),Listes!$A$77,IF(AND(L410&lt;&gt;"",L410&lt;H410,M410=""),Listes!$A$78,IF(AND(P410="",OR(I410&lt;&gt;"",J410&lt;&gt;"",K410&lt;&gt;"")),Listes!$A$79,""))))))</f>
        <v/>
      </c>
      <c r="P410" s="44"/>
      <c r="Q410" s="9">
        <f t="shared" si="20"/>
        <v>0</v>
      </c>
    </row>
    <row r="411" spans="1:17" ht="20.100000000000001" customHeight="1" x14ac:dyDescent="0.25">
      <c r="A411" s="133">
        <v>405</v>
      </c>
      <c r="B411" s="331" t="str">
        <f>IF('Dépenses Autres frais'!B411="","",'Dépenses Autres frais'!B411)</f>
        <v/>
      </c>
      <c r="C411" s="331" t="str">
        <f>IF('Dépenses Autres frais'!C411="","",'Dépenses Autres frais'!C411)</f>
        <v/>
      </c>
      <c r="D411" s="331" t="str">
        <f>IF('Dépenses Autres frais'!D411="","",'Dépenses Autres frais'!D411)</f>
        <v/>
      </c>
      <c r="E411" s="331" t="str">
        <f>IF('Dépenses Autres frais'!E411="","",'Dépenses Autres frais'!E411)</f>
        <v/>
      </c>
      <c r="F411" s="332" t="str">
        <f>IF('Dépenses Autres frais'!F411="","",'Dépenses Autres frais'!F411)</f>
        <v/>
      </c>
      <c r="G411" s="332" t="str">
        <f>IF('Dépenses Autres frais'!G411="","",'Dépenses Autres frais'!G411)</f>
        <v/>
      </c>
      <c r="H411" s="333" t="str">
        <f>IF('Dépenses Autres frais'!H411="","",'Dépenses Autres frais'!H411)</f>
        <v/>
      </c>
      <c r="I411" s="295"/>
      <c r="J411" s="296" t="str">
        <f t="shared" si="18"/>
        <v/>
      </c>
      <c r="K411" s="296" t="str">
        <f t="shared" si="19"/>
        <v/>
      </c>
      <c r="L411" s="28"/>
      <c r="M411" s="139"/>
      <c r="N411" s="158"/>
      <c r="O411" s="338" t="str">
        <f>IF(AND(OR(I411="KO",L411&lt;&gt;""),OR(I411="",J411="",K411="")),Listes!$A$74,IF(AND(L411="",I411&lt;&gt;""),Listes!$A$75,IF(AND(H411&lt;L411,N411=""),Listes!$A$76,IF(AND(K411&lt;J411,N411=""),Listes!$A$77,IF(AND(L411&lt;&gt;"",L411&lt;H411,M411=""),Listes!$A$78,IF(AND(P411="",OR(I411&lt;&gt;"",J411&lt;&gt;"",K411&lt;&gt;"")),Listes!$A$79,""))))))</f>
        <v/>
      </c>
      <c r="P411" s="44"/>
      <c r="Q411" s="9">
        <f t="shared" si="20"/>
        <v>0</v>
      </c>
    </row>
    <row r="412" spans="1:17" ht="20.100000000000001" customHeight="1" x14ac:dyDescent="0.25">
      <c r="A412" s="133">
        <v>406</v>
      </c>
      <c r="B412" s="331" t="str">
        <f>IF('Dépenses Autres frais'!B412="","",'Dépenses Autres frais'!B412)</f>
        <v/>
      </c>
      <c r="C412" s="331" t="str">
        <f>IF('Dépenses Autres frais'!C412="","",'Dépenses Autres frais'!C412)</f>
        <v/>
      </c>
      <c r="D412" s="331" t="str">
        <f>IF('Dépenses Autres frais'!D412="","",'Dépenses Autres frais'!D412)</f>
        <v/>
      </c>
      <c r="E412" s="331" t="str">
        <f>IF('Dépenses Autres frais'!E412="","",'Dépenses Autres frais'!E412)</f>
        <v/>
      </c>
      <c r="F412" s="332" t="str">
        <f>IF('Dépenses Autres frais'!F412="","",'Dépenses Autres frais'!F412)</f>
        <v/>
      </c>
      <c r="G412" s="332" t="str">
        <f>IF('Dépenses Autres frais'!G412="","",'Dépenses Autres frais'!G412)</f>
        <v/>
      </c>
      <c r="H412" s="333" t="str">
        <f>IF('Dépenses Autres frais'!H412="","",'Dépenses Autres frais'!H412)</f>
        <v/>
      </c>
      <c r="I412" s="295"/>
      <c r="J412" s="296" t="str">
        <f t="shared" si="18"/>
        <v/>
      </c>
      <c r="K412" s="296" t="str">
        <f t="shared" si="19"/>
        <v/>
      </c>
      <c r="L412" s="28"/>
      <c r="M412" s="139"/>
      <c r="N412" s="158"/>
      <c r="O412" s="338" t="str">
        <f>IF(AND(OR(I412="KO",L412&lt;&gt;""),OR(I412="",J412="",K412="")),Listes!$A$74,IF(AND(L412="",I412&lt;&gt;""),Listes!$A$75,IF(AND(H412&lt;L412,N412=""),Listes!$A$76,IF(AND(K412&lt;J412,N412=""),Listes!$A$77,IF(AND(L412&lt;&gt;"",L412&lt;H412,M412=""),Listes!$A$78,IF(AND(P412="",OR(I412&lt;&gt;"",J412&lt;&gt;"",K412&lt;&gt;"")),Listes!$A$79,""))))))</f>
        <v/>
      </c>
      <c r="P412" s="44"/>
      <c r="Q412" s="9">
        <f t="shared" si="20"/>
        <v>0</v>
      </c>
    </row>
    <row r="413" spans="1:17" ht="20.100000000000001" customHeight="1" x14ac:dyDescent="0.25">
      <c r="A413" s="133">
        <v>407</v>
      </c>
      <c r="B413" s="331" t="str">
        <f>IF('Dépenses Autres frais'!B413="","",'Dépenses Autres frais'!B413)</f>
        <v/>
      </c>
      <c r="C413" s="331" t="str">
        <f>IF('Dépenses Autres frais'!C413="","",'Dépenses Autres frais'!C413)</f>
        <v/>
      </c>
      <c r="D413" s="331" t="str">
        <f>IF('Dépenses Autres frais'!D413="","",'Dépenses Autres frais'!D413)</f>
        <v/>
      </c>
      <c r="E413" s="331" t="str">
        <f>IF('Dépenses Autres frais'!E413="","",'Dépenses Autres frais'!E413)</f>
        <v/>
      </c>
      <c r="F413" s="332" t="str">
        <f>IF('Dépenses Autres frais'!F413="","",'Dépenses Autres frais'!F413)</f>
        <v/>
      </c>
      <c r="G413" s="332" t="str">
        <f>IF('Dépenses Autres frais'!G413="","",'Dépenses Autres frais'!G413)</f>
        <v/>
      </c>
      <c r="H413" s="333" t="str">
        <f>IF('Dépenses Autres frais'!H413="","",'Dépenses Autres frais'!H413)</f>
        <v/>
      </c>
      <c r="I413" s="295"/>
      <c r="J413" s="296" t="str">
        <f t="shared" si="18"/>
        <v/>
      </c>
      <c r="K413" s="296" t="str">
        <f t="shared" si="19"/>
        <v/>
      </c>
      <c r="L413" s="28"/>
      <c r="M413" s="139"/>
      <c r="N413" s="158"/>
      <c r="O413" s="338" t="str">
        <f>IF(AND(OR(I413="KO",L413&lt;&gt;""),OR(I413="",J413="",K413="")),Listes!$A$74,IF(AND(L413="",I413&lt;&gt;""),Listes!$A$75,IF(AND(H413&lt;L413,N413=""),Listes!$A$76,IF(AND(K413&lt;J413,N413=""),Listes!$A$77,IF(AND(L413&lt;&gt;"",L413&lt;H413,M413=""),Listes!$A$78,IF(AND(P413="",OR(I413&lt;&gt;"",J413&lt;&gt;"",K413&lt;&gt;"")),Listes!$A$79,""))))))</f>
        <v/>
      </c>
      <c r="P413" s="44"/>
      <c r="Q413" s="9">
        <f t="shared" si="20"/>
        <v>0</v>
      </c>
    </row>
    <row r="414" spans="1:17" ht="20.100000000000001" customHeight="1" x14ac:dyDescent="0.25">
      <c r="A414" s="133">
        <v>408</v>
      </c>
      <c r="B414" s="331" t="str">
        <f>IF('Dépenses Autres frais'!B414="","",'Dépenses Autres frais'!B414)</f>
        <v/>
      </c>
      <c r="C414" s="331" t="str">
        <f>IF('Dépenses Autres frais'!C414="","",'Dépenses Autres frais'!C414)</f>
        <v/>
      </c>
      <c r="D414" s="331" t="str">
        <f>IF('Dépenses Autres frais'!D414="","",'Dépenses Autres frais'!D414)</f>
        <v/>
      </c>
      <c r="E414" s="331" t="str">
        <f>IF('Dépenses Autres frais'!E414="","",'Dépenses Autres frais'!E414)</f>
        <v/>
      </c>
      <c r="F414" s="332" t="str">
        <f>IF('Dépenses Autres frais'!F414="","",'Dépenses Autres frais'!F414)</f>
        <v/>
      </c>
      <c r="G414" s="332" t="str">
        <f>IF('Dépenses Autres frais'!G414="","",'Dépenses Autres frais'!G414)</f>
        <v/>
      </c>
      <c r="H414" s="333" t="str">
        <f>IF('Dépenses Autres frais'!H414="","",'Dépenses Autres frais'!H414)</f>
        <v/>
      </c>
      <c r="I414" s="295"/>
      <c r="J414" s="296" t="str">
        <f t="shared" si="18"/>
        <v/>
      </c>
      <c r="K414" s="296" t="str">
        <f t="shared" si="19"/>
        <v/>
      </c>
      <c r="L414" s="28"/>
      <c r="M414" s="139"/>
      <c r="N414" s="158"/>
      <c r="O414" s="338" t="str">
        <f>IF(AND(OR(I414="KO",L414&lt;&gt;""),OR(I414="",J414="",K414="")),Listes!$A$74,IF(AND(L414="",I414&lt;&gt;""),Listes!$A$75,IF(AND(H414&lt;L414,N414=""),Listes!$A$76,IF(AND(K414&lt;J414,N414=""),Listes!$A$77,IF(AND(L414&lt;&gt;"",L414&lt;H414,M414=""),Listes!$A$78,IF(AND(P414="",OR(I414&lt;&gt;"",J414&lt;&gt;"",K414&lt;&gt;"")),Listes!$A$79,""))))))</f>
        <v/>
      </c>
      <c r="P414" s="44"/>
      <c r="Q414" s="9">
        <f t="shared" si="20"/>
        <v>0</v>
      </c>
    </row>
    <row r="415" spans="1:17" ht="20.100000000000001" customHeight="1" x14ac:dyDescent="0.25">
      <c r="A415" s="133">
        <v>409</v>
      </c>
      <c r="B415" s="331" t="str">
        <f>IF('Dépenses Autres frais'!B415="","",'Dépenses Autres frais'!B415)</f>
        <v/>
      </c>
      <c r="C415" s="331" t="str">
        <f>IF('Dépenses Autres frais'!C415="","",'Dépenses Autres frais'!C415)</f>
        <v/>
      </c>
      <c r="D415" s="331" t="str">
        <f>IF('Dépenses Autres frais'!D415="","",'Dépenses Autres frais'!D415)</f>
        <v/>
      </c>
      <c r="E415" s="331" t="str">
        <f>IF('Dépenses Autres frais'!E415="","",'Dépenses Autres frais'!E415)</f>
        <v/>
      </c>
      <c r="F415" s="332" t="str">
        <f>IF('Dépenses Autres frais'!F415="","",'Dépenses Autres frais'!F415)</f>
        <v/>
      </c>
      <c r="G415" s="332" t="str">
        <f>IF('Dépenses Autres frais'!G415="","",'Dépenses Autres frais'!G415)</f>
        <v/>
      </c>
      <c r="H415" s="333" t="str">
        <f>IF('Dépenses Autres frais'!H415="","",'Dépenses Autres frais'!H415)</f>
        <v/>
      </c>
      <c r="I415" s="295"/>
      <c r="J415" s="296" t="str">
        <f t="shared" si="18"/>
        <v/>
      </c>
      <c r="K415" s="296" t="str">
        <f t="shared" si="19"/>
        <v/>
      </c>
      <c r="L415" s="28"/>
      <c r="M415" s="139"/>
      <c r="N415" s="158"/>
      <c r="O415" s="338" t="str">
        <f>IF(AND(OR(I415="KO",L415&lt;&gt;""),OR(I415="",J415="",K415="")),Listes!$A$74,IF(AND(L415="",I415&lt;&gt;""),Listes!$A$75,IF(AND(H415&lt;L415,N415=""),Listes!$A$76,IF(AND(K415&lt;J415,N415=""),Listes!$A$77,IF(AND(L415&lt;&gt;"",L415&lt;H415,M415=""),Listes!$A$78,IF(AND(P415="",OR(I415&lt;&gt;"",J415&lt;&gt;"",K415&lt;&gt;"")),Listes!$A$79,""))))))</f>
        <v/>
      </c>
      <c r="P415" s="44"/>
      <c r="Q415" s="9">
        <f t="shared" si="20"/>
        <v>0</v>
      </c>
    </row>
    <row r="416" spans="1:17" ht="20.100000000000001" customHeight="1" x14ac:dyDescent="0.25">
      <c r="A416" s="133">
        <v>410</v>
      </c>
      <c r="B416" s="331" t="str">
        <f>IF('Dépenses Autres frais'!B416="","",'Dépenses Autres frais'!B416)</f>
        <v/>
      </c>
      <c r="C416" s="331" t="str">
        <f>IF('Dépenses Autres frais'!C416="","",'Dépenses Autres frais'!C416)</f>
        <v/>
      </c>
      <c r="D416" s="331" t="str">
        <f>IF('Dépenses Autres frais'!D416="","",'Dépenses Autres frais'!D416)</f>
        <v/>
      </c>
      <c r="E416" s="331" t="str">
        <f>IF('Dépenses Autres frais'!E416="","",'Dépenses Autres frais'!E416)</f>
        <v/>
      </c>
      <c r="F416" s="332" t="str">
        <f>IF('Dépenses Autres frais'!F416="","",'Dépenses Autres frais'!F416)</f>
        <v/>
      </c>
      <c r="G416" s="332" t="str">
        <f>IF('Dépenses Autres frais'!G416="","",'Dépenses Autres frais'!G416)</f>
        <v/>
      </c>
      <c r="H416" s="333" t="str">
        <f>IF('Dépenses Autres frais'!H416="","",'Dépenses Autres frais'!H416)</f>
        <v/>
      </c>
      <c r="I416" s="295"/>
      <c r="J416" s="296" t="str">
        <f t="shared" si="18"/>
        <v/>
      </c>
      <c r="K416" s="296" t="str">
        <f t="shared" si="19"/>
        <v/>
      </c>
      <c r="L416" s="28"/>
      <c r="M416" s="139"/>
      <c r="N416" s="158"/>
      <c r="O416" s="338" t="str">
        <f>IF(AND(OR(I416="KO",L416&lt;&gt;""),OR(I416="",J416="",K416="")),Listes!$A$74,IF(AND(L416="",I416&lt;&gt;""),Listes!$A$75,IF(AND(H416&lt;L416,N416=""),Listes!$A$76,IF(AND(K416&lt;J416,N416=""),Listes!$A$77,IF(AND(L416&lt;&gt;"",L416&lt;H416,M416=""),Listes!$A$78,IF(AND(P416="",OR(I416&lt;&gt;"",J416&lt;&gt;"",K416&lt;&gt;"")),Listes!$A$79,""))))))</f>
        <v/>
      </c>
      <c r="P416" s="44"/>
      <c r="Q416" s="9">
        <f t="shared" si="20"/>
        <v>0</v>
      </c>
    </row>
    <row r="417" spans="1:17" ht="20.100000000000001" customHeight="1" x14ac:dyDescent="0.25">
      <c r="A417" s="133">
        <v>411</v>
      </c>
      <c r="B417" s="331" t="str">
        <f>IF('Dépenses Autres frais'!B417="","",'Dépenses Autres frais'!B417)</f>
        <v/>
      </c>
      <c r="C417" s="331" t="str">
        <f>IF('Dépenses Autres frais'!C417="","",'Dépenses Autres frais'!C417)</f>
        <v/>
      </c>
      <c r="D417" s="331" t="str">
        <f>IF('Dépenses Autres frais'!D417="","",'Dépenses Autres frais'!D417)</f>
        <v/>
      </c>
      <c r="E417" s="331" t="str">
        <f>IF('Dépenses Autres frais'!E417="","",'Dépenses Autres frais'!E417)</f>
        <v/>
      </c>
      <c r="F417" s="332" t="str">
        <f>IF('Dépenses Autres frais'!F417="","",'Dépenses Autres frais'!F417)</f>
        <v/>
      </c>
      <c r="G417" s="332" t="str">
        <f>IF('Dépenses Autres frais'!G417="","",'Dépenses Autres frais'!G417)</f>
        <v/>
      </c>
      <c r="H417" s="333" t="str">
        <f>IF('Dépenses Autres frais'!H417="","",'Dépenses Autres frais'!H417)</f>
        <v/>
      </c>
      <c r="I417" s="295"/>
      <c r="J417" s="296" t="str">
        <f t="shared" si="18"/>
        <v/>
      </c>
      <c r="K417" s="296" t="str">
        <f t="shared" si="19"/>
        <v/>
      </c>
      <c r="L417" s="28"/>
      <c r="M417" s="139"/>
      <c r="N417" s="158"/>
      <c r="O417" s="338" t="str">
        <f>IF(AND(OR(I417="KO",L417&lt;&gt;""),OR(I417="",J417="",K417="")),Listes!$A$74,IF(AND(L417="",I417&lt;&gt;""),Listes!$A$75,IF(AND(H417&lt;L417,N417=""),Listes!$A$76,IF(AND(K417&lt;J417,N417=""),Listes!$A$77,IF(AND(L417&lt;&gt;"",L417&lt;H417,M417=""),Listes!$A$78,IF(AND(P417="",OR(I417&lt;&gt;"",J417&lt;&gt;"",K417&lt;&gt;"")),Listes!$A$79,""))))))</f>
        <v/>
      </c>
      <c r="P417" s="44"/>
      <c r="Q417" s="9">
        <f t="shared" si="20"/>
        <v>0</v>
      </c>
    </row>
    <row r="418" spans="1:17" ht="20.100000000000001" customHeight="1" x14ac:dyDescent="0.25">
      <c r="A418" s="133">
        <v>412</v>
      </c>
      <c r="B418" s="331" t="str">
        <f>IF('Dépenses Autres frais'!B418="","",'Dépenses Autres frais'!B418)</f>
        <v/>
      </c>
      <c r="C418" s="331" t="str">
        <f>IF('Dépenses Autres frais'!C418="","",'Dépenses Autres frais'!C418)</f>
        <v/>
      </c>
      <c r="D418" s="331" t="str">
        <f>IF('Dépenses Autres frais'!D418="","",'Dépenses Autres frais'!D418)</f>
        <v/>
      </c>
      <c r="E418" s="331" t="str">
        <f>IF('Dépenses Autres frais'!E418="","",'Dépenses Autres frais'!E418)</f>
        <v/>
      </c>
      <c r="F418" s="332" t="str">
        <f>IF('Dépenses Autres frais'!F418="","",'Dépenses Autres frais'!F418)</f>
        <v/>
      </c>
      <c r="G418" s="332" t="str">
        <f>IF('Dépenses Autres frais'!G418="","",'Dépenses Autres frais'!G418)</f>
        <v/>
      </c>
      <c r="H418" s="333" t="str">
        <f>IF('Dépenses Autres frais'!H418="","",'Dépenses Autres frais'!H418)</f>
        <v/>
      </c>
      <c r="I418" s="295"/>
      <c r="J418" s="296" t="str">
        <f t="shared" si="18"/>
        <v/>
      </c>
      <c r="K418" s="296" t="str">
        <f t="shared" si="19"/>
        <v/>
      </c>
      <c r="L418" s="28"/>
      <c r="M418" s="139"/>
      <c r="N418" s="158"/>
      <c r="O418" s="338" t="str">
        <f>IF(AND(OR(I418="KO",L418&lt;&gt;""),OR(I418="",J418="",K418="")),Listes!$A$74,IF(AND(L418="",I418&lt;&gt;""),Listes!$A$75,IF(AND(H418&lt;L418,N418=""),Listes!$A$76,IF(AND(K418&lt;J418,N418=""),Listes!$A$77,IF(AND(L418&lt;&gt;"",L418&lt;H418,M418=""),Listes!$A$78,IF(AND(P418="",OR(I418&lt;&gt;"",J418&lt;&gt;"",K418&lt;&gt;"")),Listes!$A$79,""))))))</f>
        <v/>
      </c>
      <c r="P418" s="44"/>
      <c r="Q418" s="9">
        <f t="shared" si="20"/>
        <v>0</v>
      </c>
    </row>
    <row r="419" spans="1:17" ht="20.100000000000001" customHeight="1" x14ac:dyDescent="0.25">
      <c r="A419" s="133">
        <v>413</v>
      </c>
      <c r="B419" s="331" t="str">
        <f>IF('Dépenses Autres frais'!B419="","",'Dépenses Autres frais'!B419)</f>
        <v/>
      </c>
      <c r="C419" s="331" t="str">
        <f>IF('Dépenses Autres frais'!C419="","",'Dépenses Autres frais'!C419)</f>
        <v/>
      </c>
      <c r="D419" s="331" t="str">
        <f>IF('Dépenses Autres frais'!D419="","",'Dépenses Autres frais'!D419)</f>
        <v/>
      </c>
      <c r="E419" s="331" t="str">
        <f>IF('Dépenses Autres frais'!E419="","",'Dépenses Autres frais'!E419)</f>
        <v/>
      </c>
      <c r="F419" s="332" t="str">
        <f>IF('Dépenses Autres frais'!F419="","",'Dépenses Autres frais'!F419)</f>
        <v/>
      </c>
      <c r="G419" s="332" t="str">
        <f>IF('Dépenses Autres frais'!G419="","",'Dépenses Autres frais'!G419)</f>
        <v/>
      </c>
      <c r="H419" s="333" t="str">
        <f>IF('Dépenses Autres frais'!H419="","",'Dépenses Autres frais'!H419)</f>
        <v/>
      </c>
      <c r="I419" s="295"/>
      <c r="J419" s="296" t="str">
        <f t="shared" si="18"/>
        <v/>
      </c>
      <c r="K419" s="296" t="str">
        <f t="shared" si="19"/>
        <v/>
      </c>
      <c r="L419" s="28"/>
      <c r="M419" s="139"/>
      <c r="N419" s="158"/>
      <c r="O419" s="338" t="str">
        <f>IF(AND(OR(I419="KO",L419&lt;&gt;""),OR(I419="",J419="",K419="")),Listes!$A$74,IF(AND(L419="",I419&lt;&gt;""),Listes!$A$75,IF(AND(H419&lt;L419,N419=""),Listes!$A$76,IF(AND(K419&lt;J419,N419=""),Listes!$A$77,IF(AND(L419&lt;&gt;"",L419&lt;H419,M419=""),Listes!$A$78,IF(AND(P419="",OR(I419&lt;&gt;"",J419&lt;&gt;"",K419&lt;&gt;"")),Listes!$A$79,""))))))</f>
        <v/>
      </c>
      <c r="P419" s="44"/>
      <c r="Q419" s="9">
        <f t="shared" si="20"/>
        <v>0</v>
      </c>
    </row>
    <row r="420" spans="1:17" ht="20.100000000000001" customHeight="1" x14ac:dyDescent="0.25">
      <c r="A420" s="133">
        <v>414</v>
      </c>
      <c r="B420" s="331" t="str">
        <f>IF('Dépenses Autres frais'!B420="","",'Dépenses Autres frais'!B420)</f>
        <v/>
      </c>
      <c r="C420" s="331" t="str">
        <f>IF('Dépenses Autres frais'!C420="","",'Dépenses Autres frais'!C420)</f>
        <v/>
      </c>
      <c r="D420" s="331" t="str">
        <f>IF('Dépenses Autres frais'!D420="","",'Dépenses Autres frais'!D420)</f>
        <v/>
      </c>
      <c r="E420" s="331" t="str">
        <f>IF('Dépenses Autres frais'!E420="","",'Dépenses Autres frais'!E420)</f>
        <v/>
      </c>
      <c r="F420" s="332" t="str">
        <f>IF('Dépenses Autres frais'!F420="","",'Dépenses Autres frais'!F420)</f>
        <v/>
      </c>
      <c r="G420" s="332" t="str">
        <f>IF('Dépenses Autres frais'!G420="","",'Dépenses Autres frais'!G420)</f>
        <v/>
      </c>
      <c r="H420" s="333" t="str">
        <f>IF('Dépenses Autres frais'!H420="","",'Dépenses Autres frais'!H420)</f>
        <v/>
      </c>
      <c r="I420" s="295"/>
      <c r="J420" s="296" t="str">
        <f t="shared" si="18"/>
        <v/>
      </c>
      <c r="K420" s="296" t="str">
        <f t="shared" si="19"/>
        <v/>
      </c>
      <c r="L420" s="28"/>
      <c r="M420" s="139"/>
      <c r="N420" s="158"/>
      <c r="O420" s="338" t="str">
        <f>IF(AND(OR(I420="KO",L420&lt;&gt;""),OR(I420="",J420="",K420="")),Listes!$A$74,IF(AND(L420="",I420&lt;&gt;""),Listes!$A$75,IF(AND(H420&lt;L420,N420=""),Listes!$A$76,IF(AND(K420&lt;J420,N420=""),Listes!$A$77,IF(AND(L420&lt;&gt;"",L420&lt;H420,M420=""),Listes!$A$78,IF(AND(P420="",OR(I420&lt;&gt;"",J420&lt;&gt;"",K420&lt;&gt;"")),Listes!$A$79,""))))))</f>
        <v/>
      </c>
      <c r="P420" s="44"/>
      <c r="Q420" s="9">
        <f t="shared" si="20"/>
        <v>0</v>
      </c>
    </row>
    <row r="421" spans="1:17" ht="20.100000000000001" customHeight="1" x14ac:dyDescent="0.25">
      <c r="A421" s="133">
        <v>415</v>
      </c>
      <c r="B421" s="331" t="str">
        <f>IF('Dépenses Autres frais'!B421="","",'Dépenses Autres frais'!B421)</f>
        <v/>
      </c>
      <c r="C421" s="331" t="str">
        <f>IF('Dépenses Autres frais'!C421="","",'Dépenses Autres frais'!C421)</f>
        <v/>
      </c>
      <c r="D421" s="331" t="str">
        <f>IF('Dépenses Autres frais'!D421="","",'Dépenses Autres frais'!D421)</f>
        <v/>
      </c>
      <c r="E421" s="331" t="str">
        <f>IF('Dépenses Autres frais'!E421="","",'Dépenses Autres frais'!E421)</f>
        <v/>
      </c>
      <c r="F421" s="332" t="str">
        <f>IF('Dépenses Autres frais'!F421="","",'Dépenses Autres frais'!F421)</f>
        <v/>
      </c>
      <c r="G421" s="332" t="str">
        <f>IF('Dépenses Autres frais'!G421="","",'Dépenses Autres frais'!G421)</f>
        <v/>
      </c>
      <c r="H421" s="333" t="str">
        <f>IF('Dépenses Autres frais'!H421="","",'Dépenses Autres frais'!H421)</f>
        <v/>
      </c>
      <c r="I421" s="295"/>
      <c r="J421" s="296" t="str">
        <f t="shared" si="18"/>
        <v/>
      </c>
      <c r="K421" s="296" t="str">
        <f t="shared" si="19"/>
        <v/>
      </c>
      <c r="L421" s="28"/>
      <c r="M421" s="139"/>
      <c r="N421" s="158"/>
      <c r="O421" s="338" t="str">
        <f>IF(AND(OR(I421="KO",L421&lt;&gt;""),OR(I421="",J421="",K421="")),Listes!$A$74,IF(AND(L421="",I421&lt;&gt;""),Listes!$A$75,IF(AND(H421&lt;L421,N421=""),Listes!$A$76,IF(AND(K421&lt;J421,N421=""),Listes!$A$77,IF(AND(L421&lt;&gt;"",L421&lt;H421,M421=""),Listes!$A$78,IF(AND(P421="",OR(I421&lt;&gt;"",J421&lt;&gt;"",K421&lt;&gt;"")),Listes!$A$79,""))))))</f>
        <v/>
      </c>
      <c r="P421" s="44"/>
      <c r="Q421" s="9">
        <f t="shared" si="20"/>
        <v>0</v>
      </c>
    </row>
    <row r="422" spans="1:17" ht="20.100000000000001" customHeight="1" x14ac:dyDescent="0.25">
      <c r="A422" s="133">
        <v>416</v>
      </c>
      <c r="B422" s="331" t="str">
        <f>IF('Dépenses Autres frais'!B422="","",'Dépenses Autres frais'!B422)</f>
        <v/>
      </c>
      <c r="C422" s="331" t="str">
        <f>IF('Dépenses Autres frais'!C422="","",'Dépenses Autres frais'!C422)</f>
        <v/>
      </c>
      <c r="D422" s="331" t="str">
        <f>IF('Dépenses Autres frais'!D422="","",'Dépenses Autres frais'!D422)</f>
        <v/>
      </c>
      <c r="E422" s="331" t="str">
        <f>IF('Dépenses Autres frais'!E422="","",'Dépenses Autres frais'!E422)</f>
        <v/>
      </c>
      <c r="F422" s="332" t="str">
        <f>IF('Dépenses Autres frais'!F422="","",'Dépenses Autres frais'!F422)</f>
        <v/>
      </c>
      <c r="G422" s="332" t="str">
        <f>IF('Dépenses Autres frais'!G422="","",'Dépenses Autres frais'!G422)</f>
        <v/>
      </c>
      <c r="H422" s="333" t="str">
        <f>IF('Dépenses Autres frais'!H422="","",'Dépenses Autres frais'!H422)</f>
        <v/>
      </c>
      <c r="I422" s="295"/>
      <c r="J422" s="296" t="str">
        <f t="shared" si="18"/>
        <v/>
      </c>
      <c r="K422" s="296" t="str">
        <f t="shared" si="19"/>
        <v/>
      </c>
      <c r="L422" s="28"/>
      <c r="M422" s="139"/>
      <c r="N422" s="158"/>
      <c r="O422" s="338" t="str">
        <f>IF(AND(OR(I422="KO",L422&lt;&gt;""),OR(I422="",J422="",K422="")),Listes!$A$74,IF(AND(L422="",I422&lt;&gt;""),Listes!$A$75,IF(AND(H422&lt;L422,N422=""),Listes!$A$76,IF(AND(K422&lt;J422,N422=""),Listes!$A$77,IF(AND(L422&lt;&gt;"",L422&lt;H422,M422=""),Listes!$A$78,IF(AND(P422="",OR(I422&lt;&gt;"",J422&lt;&gt;"",K422&lt;&gt;"")),Listes!$A$79,""))))))</f>
        <v/>
      </c>
      <c r="P422" s="44"/>
      <c r="Q422" s="9">
        <f t="shared" si="20"/>
        <v>0</v>
      </c>
    </row>
    <row r="423" spans="1:17" ht="20.100000000000001" customHeight="1" x14ac:dyDescent="0.25">
      <c r="A423" s="133">
        <v>417</v>
      </c>
      <c r="B423" s="331" t="str">
        <f>IF('Dépenses Autres frais'!B423="","",'Dépenses Autres frais'!B423)</f>
        <v/>
      </c>
      <c r="C423" s="331" t="str">
        <f>IF('Dépenses Autres frais'!C423="","",'Dépenses Autres frais'!C423)</f>
        <v/>
      </c>
      <c r="D423" s="331" t="str">
        <f>IF('Dépenses Autres frais'!D423="","",'Dépenses Autres frais'!D423)</f>
        <v/>
      </c>
      <c r="E423" s="331" t="str">
        <f>IF('Dépenses Autres frais'!E423="","",'Dépenses Autres frais'!E423)</f>
        <v/>
      </c>
      <c r="F423" s="332" t="str">
        <f>IF('Dépenses Autres frais'!F423="","",'Dépenses Autres frais'!F423)</f>
        <v/>
      </c>
      <c r="G423" s="332" t="str">
        <f>IF('Dépenses Autres frais'!G423="","",'Dépenses Autres frais'!G423)</f>
        <v/>
      </c>
      <c r="H423" s="333" t="str">
        <f>IF('Dépenses Autres frais'!H423="","",'Dépenses Autres frais'!H423)</f>
        <v/>
      </c>
      <c r="I423" s="295"/>
      <c r="J423" s="296" t="str">
        <f t="shared" si="18"/>
        <v/>
      </c>
      <c r="K423" s="296" t="str">
        <f t="shared" si="19"/>
        <v/>
      </c>
      <c r="L423" s="28"/>
      <c r="M423" s="139"/>
      <c r="N423" s="158"/>
      <c r="O423" s="338" t="str">
        <f>IF(AND(OR(I423="KO",L423&lt;&gt;""),OR(I423="",J423="",K423="")),Listes!$A$74,IF(AND(L423="",I423&lt;&gt;""),Listes!$A$75,IF(AND(H423&lt;L423,N423=""),Listes!$A$76,IF(AND(K423&lt;J423,N423=""),Listes!$A$77,IF(AND(L423&lt;&gt;"",L423&lt;H423,M423=""),Listes!$A$78,IF(AND(P423="",OR(I423&lt;&gt;"",J423&lt;&gt;"",K423&lt;&gt;"")),Listes!$A$79,""))))))</f>
        <v/>
      </c>
      <c r="P423" s="44"/>
      <c r="Q423" s="9">
        <f t="shared" si="20"/>
        <v>0</v>
      </c>
    </row>
    <row r="424" spans="1:17" ht="20.100000000000001" customHeight="1" x14ac:dyDescent="0.25">
      <c r="A424" s="133">
        <v>418</v>
      </c>
      <c r="B424" s="331" t="str">
        <f>IF('Dépenses Autres frais'!B424="","",'Dépenses Autres frais'!B424)</f>
        <v/>
      </c>
      <c r="C424" s="331" t="str">
        <f>IF('Dépenses Autres frais'!C424="","",'Dépenses Autres frais'!C424)</f>
        <v/>
      </c>
      <c r="D424" s="331" t="str">
        <f>IF('Dépenses Autres frais'!D424="","",'Dépenses Autres frais'!D424)</f>
        <v/>
      </c>
      <c r="E424" s="331" t="str">
        <f>IF('Dépenses Autres frais'!E424="","",'Dépenses Autres frais'!E424)</f>
        <v/>
      </c>
      <c r="F424" s="332" t="str">
        <f>IF('Dépenses Autres frais'!F424="","",'Dépenses Autres frais'!F424)</f>
        <v/>
      </c>
      <c r="G424" s="332" t="str">
        <f>IF('Dépenses Autres frais'!G424="","",'Dépenses Autres frais'!G424)</f>
        <v/>
      </c>
      <c r="H424" s="333" t="str">
        <f>IF('Dépenses Autres frais'!H424="","",'Dépenses Autres frais'!H424)</f>
        <v/>
      </c>
      <c r="I424" s="295"/>
      <c r="J424" s="296" t="str">
        <f t="shared" si="18"/>
        <v/>
      </c>
      <c r="K424" s="296" t="str">
        <f t="shared" si="19"/>
        <v/>
      </c>
      <c r="L424" s="28"/>
      <c r="M424" s="139"/>
      <c r="N424" s="158"/>
      <c r="O424" s="338" t="str">
        <f>IF(AND(OR(I424="KO",L424&lt;&gt;""),OR(I424="",J424="",K424="")),Listes!$A$74,IF(AND(L424="",I424&lt;&gt;""),Listes!$A$75,IF(AND(H424&lt;L424,N424=""),Listes!$A$76,IF(AND(K424&lt;J424,N424=""),Listes!$A$77,IF(AND(L424&lt;&gt;"",L424&lt;H424,M424=""),Listes!$A$78,IF(AND(P424="",OR(I424&lt;&gt;"",J424&lt;&gt;"",K424&lt;&gt;"")),Listes!$A$79,""))))))</f>
        <v/>
      </c>
      <c r="P424" s="44"/>
      <c r="Q424" s="9">
        <f t="shared" si="20"/>
        <v>0</v>
      </c>
    </row>
    <row r="425" spans="1:17" ht="20.100000000000001" customHeight="1" x14ac:dyDescent="0.25">
      <c r="A425" s="133">
        <v>419</v>
      </c>
      <c r="B425" s="331" t="str">
        <f>IF('Dépenses Autres frais'!B425="","",'Dépenses Autres frais'!B425)</f>
        <v/>
      </c>
      <c r="C425" s="331" t="str">
        <f>IF('Dépenses Autres frais'!C425="","",'Dépenses Autres frais'!C425)</f>
        <v/>
      </c>
      <c r="D425" s="331" t="str">
        <f>IF('Dépenses Autres frais'!D425="","",'Dépenses Autres frais'!D425)</f>
        <v/>
      </c>
      <c r="E425" s="331" t="str">
        <f>IF('Dépenses Autres frais'!E425="","",'Dépenses Autres frais'!E425)</f>
        <v/>
      </c>
      <c r="F425" s="332" t="str">
        <f>IF('Dépenses Autres frais'!F425="","",'Dépenses Autres frais'!F425)</f>
        <v/>
      </c>
      <c r="G425" s="332" t="str">
        <f>IF('Dépenses Autres frais'!G425="","",'Dépenses Autres frais'!G425)</f>
        <v/>
      </c>
      <c r="H425" s="333" t="str">
        <f>IF('Dépenses Autres frais'!H425="","",'Dépenses Autres frais'!H425)</f>
        <v/>
      </c>
      <c r="I425" s="295"/>
      <c r="J425" s="296" t="str">
        <f t="shared" si="18"/>
        <v/>
      </c>
      <c r="K425" s="296" t="str">
        <f t="shared" si="19"/>
        <v/>
      </c>
      <c r="L425" s="28"/>
      <c r="M425" s="139"/>
      <c r="N425" s="158"/>
      <c r="O425" s="338" t="str">
        <f>IF(AND(OR(I425="KO",L425&lt;&gt;""),OR(I425="",J425="",K425="")),Listes!$A$74,IF(AND(L425="",I425&lt;&gt;""),Listes!$A$75,IF(AND(H425&lt;L425,N425=""),Listes!$A$76,IF(AND(K425&lt;J425,N425=""),Listes!$A$77,IF(AND(L425&lt;&gt;"",L425&lt;H425,M425=""),Listes!$A$78,IF(AND(P425="",OR(I425&lt;&gt;"",J425&lt;&gt;"",K425&lt;&gt;"")),Listes!$A$79,""))))))</f>
        <v/>
      </c>
      <c r="P425" s="44"/>
      <c r="Q425" s="9">
        <f t="shared" si="20"/>
        <v>0</v>
      </c>
    </row>
    <row r="426" spans="1:17" ht="20.100000000000001" customHeight="1" x14ac:dyDescent="0.25">
      <c r="A426" s="133">
        <v>420</v>
      </c>
      <c r="B426" s="331" t="str">
        <f>IF('Dépenses Autres frais'!B426="","",'Dépenses Autres frais'!B426)</f>
        <v/>
      </c>
      <c r="C426" s="331" t="str">
        <f>IF('Dépenses Autres frais'!C426="","",'Dépenses Autres frais'!C426)</f>
        <v/>
      </c>
      <c r="D426" s="331" t="str">
        <f>IF('Dépenses Autres frais'!D426="","",'Dépenses Autres frais'!D426)</f>
        <v/>
      </c>
      <c r="E426" s="331" t="str">
        <f>IF('Dépenses Autres frais'!E426="","",'Dépenses Autres frais'!E426)</f>
        <v/>
      </c>
      <c r="F426" s="332" t="str">
        <f>IF('Dépenses Autres frais'!F426="","",'Dépenses Autres frais'!F426)</f>
        <v/>
      </c>
      <c r="G426" s="332" t="str">
        <f>IF('Dépenses Autres frais'!G426="","",'Dépenses Autres frais'!G426)</f>
        <v/>
      </c>
      <c r="H426" s="333" t="str">
        <f>IF('Dépenses Autres frais'!H426="","",'Dépenses Autres frais'!H426)</f>
        <v/>
      </c>
      <c r="I426" s="295"/>
      <c r="J426" s="296" t="str">
        <f t="shared" si="18"/>
        <v/>
      </c>
      <c r="K426" s="296" t="str">
        <f t="shared" si="19"/>
        <v/>
      </c>
      <c r="L426" s="28"/>
      <c r="M426" s="139"/>
      <c r="N426" s="158"/>
      <c r="O426" s="338" t="str">
        <f>IF(AND(OR(I426="KO",L426&lt;&gt;""),OR(I426="",J426="",K426="")),Listes!$A$74,IF(AND(L426="",I426&lt;&gt;""),Listes!$A$75,IF(AND(H426&lt;L426,N426=""),Listes!$A$76,IF(AND(K426&lt;J426,N426=""),Listes!$A$77,IF(AND(L426&lt;&gt;"",L426&lt;H426,M426=""),Listes!$A$78,IF(AND(P426="",OR(I426&lt;&gt;"",J426&lt;&gt;"",K426&lt;&gt;"")),Listes!$A$79,""))))))</f>
        <v/>
      </c>
      <c r="P426" s="44"/>
      <c r="Q426" s="9">
        <f t="shared" si="20"/>
        <v>0</v>
      </c>
    </row>
    <row r="427" spans="1:17" ht="20.100000000000001" customHeight="1" x14ac:dyDescent="0.25">
      <c r="A427" s="133">
        <v>421</v>
      </c>
      <c r="B427" s="331" t="str">
        <f>IF('Dépenses Autres frais'!B427="","",'Dépenses Autres frais'!B427)</f>
        <v/>
      </c>
      <c r="C427" s="331" t="str">
        <f>IF('Dépenses Autres frais'!C427="","",'Dépenses Autres frais'!C427)</f>
        <v/>
      </c>
      <c r="D427" s="331" t="str">
        <f>IF('Dépenses Autres frais'!D427="","",'Dépenses Autres frais'!D427)</f>
        <v/>
      </c>
      <c r="E427" s="331" t="str">
        <f>IF('Dépenses Autres frais'!E427="","",'Dépenses Autres frais'!E427)</f>
        <v/>
      </c>
      <c r="F427" s="332" t="str">
        <f>IF('Dépenses Autres frais'!F427="","",'Dépenses Autres frais'!F427)</f>
        <v/>
      </c>
      <c r="G427" s="332" t="str">
        <f>IF('Dépenses Autres frais'!G427="","",'Dépenses Autres frais'!G427)</f>
        <v/>
      </c>
      <c r="H427" s="333" t="str">
        <f>IF('Dépenses Autres frais'!H427="","",'Dépenses Autres frais'!H427)</f>
        <v/>
      </c>
      <c r="I427" s="295"/>
      <c r="J427" s="296" t="str">
        <f t="shared" si="18"/>
        <v/>
      </c>
      <c r="K427" s="296" t="str">
        <f t="shared" si="19"/>
        <v/>
      </c>
      <c r="L427" s="28"/>
      <c r="M427" s="139"/>
      <c r="N427" s="158"/>
      <c r="O427" s="338" t="str">
        <f>IF(AND(OR(I427="KO",L427&lt;&gt;""),OR(I427="",J427="",K427="")),Listes!$A$74,IF(AND(L427="",I427&lt;&gt;""),Listes!$A$75,IF(AND(H427&lt;L427,N427=""),Listes!$A$76,IF(AND(K427&lt;J427,N427=""),Listes!$A$77,IF(AND(L427&lt;&gt;"",L427&lt;H427,M427=""),Listes!$A$78,IF(AND(P427="",OR(I427&lt;&gt;"",J427&lt;&gt;"",K427&lt;&gt;"")),Listes!$A$79,""))))))</f>
        <v/>
      </c>
      <c r="P427" s="44"/>
      <c r="Q427" s="9">
        <f t="shared" si="20"/>
        <v>0</v>
      </c>
    </row>
    <row r="428" spans="1:17" ht="20.100000000000001" customHeight="1" x14ac:dyDescent="0.25">
      <c r="A428" s="133">
        <v>422</v>
      </c>
      <c r="B428" s="331" t="str">
        <f>IF('Dépenses Autres frais'!B428="","",'Dépenses Autres frais'!B428)</f>
        <v/>
      </c>
      <c r="C428" s="331" t="str">
        <f>IF('Dépenses Autres frais'!C428="","",'Dépenses Autres frais'!C428)</f>
        <v/>
      </c>
      <c r="D428" s="331" t="str">
        <f>IF('Dépenses Autres frais'!D428="","",'Dépenses Autres frais'!D428)</f>
        <v/>
      </c>
      <c r="E428" s="331" t="str">
        <f>IF('Dépenses Autres frais'!E428="","",'Dépenses Autres frais'!E428)</f>
        <v/>
      </c>
      <c r="F428" s="332" t="str">
        <f>IF('Dépenses Autres frais'!F428="","",'Dépenses Autres frais'!F428)</f>
        <v/>
      </c>
      <c r="G428" s="332" t="str">
        <f>IF('Dépenses Autres frais'!G428="","",'Dépenses Autres frais'!G428)</f>
        <v/>
      </c>
      <c r="H428" s="333" t="str">
        <f>IF('Dépenses Autres frais'!H428="","",'Dépenses Autres frais'!H428)</f>
        <v/>
      </c>
      <c r="I428" s="295"/>
      <c r="J428" s="296" t="str">
        <f t="shared" si="18"/>
        <v/>
      </c>
      <c r="K428" s="296" t="str">
        <f t="shared" si="19"/>
        <v/>
      </c>
      <c r="L428" s="28"/>
      <c r="M428" s="139"/>
      <c r="N428" s="158"/>
      <c r="O428" s="338" t="str">
        <f>IF(AND(OR(I428="KO",L428&lt;&gt;""),OR(I428="",J428="",K428="")),Listes!$A$74,IF(AND(L428="",I428&lt;&gt;""),Listes!$A$75,IF(AND(H428&lt;L428,N428=""),Listes!$A$76,IF(AND(K428&lt;J428,N428=""),Listes!$A$77,IF(AND(L428&lt;&gt;"",L428&lt;H428,M428=""),Listes!$A$78,IF(AND(P428="",OR(I428&lt;&gt;"",J428&lt;&gt;"",K428&lt;&gt;"")),Listes!$A$79,""))))))</f>
        <v/>
      </c>
      <c r="P428" s="44"/>
      <c r="Q428" s="9">
        <f t="shared" si="20"/>
        <v>0</v>
      </c>
    </row>
    <row r="429" spans="1:17" ht="20.100000000000001" customHeight="1" x14ac:dyDescent="0.25">
      <c r="A429" s="133">
        <v>423</v>
      </c>
      <c r="B429" s="331" t="str">
        <f>IF('Dépenses Autres frais'!B429="","",'Dépenses Autres frais'!B429)</f>
        <v/>
      </c>
      <c r="C429" s="331" t="str">
        <f>IF('Dépenses Autres frais'!C429="","",'Dépenses Autres frais'!C429)</f>
        <v/>
      </c>
      <c r="D429" s="331" t="str">
        <f>IF('Dépenses Autres frais'!D429="","",'Dépenses Autres frais'!D429)</f>
        <v/>
      </c>
      <c r="E429" s="331" t="str">
        <f>IF('Dépenses Autres frais'!E429="","",'Dépenses Autres frais'!E429)</f>
        <v/>
      </c>
      <c r="F429" s="332" t="str">
        <f>IF('Dépenses Autres frais'!F429="","",'Dépenses Autres frais'!F429)</f>
        <v/>
      </c>
      <c r="G429" s="332" t="str">
        <f>IF('Dépenses Autres frais'!G429="","",'Dépenses Autres frais'!G429)</f>
        <v/>
      </c>
      <c r="H429" s="333" t="str">
        <f>IF('Dépenses Autres frais'!H429="","",'Dépenses Autres frais'!H429)</f>
        <v/>
      </c>
      <c r="I429" s="295"/>
      <c r="J429" s="296" t="str">
        <f t="shared" si="18"/>
        <v/>
      </c>
      <c r="K429" s="296" t="str">
        <f t="shared" si="19"/>
        <v/>
      </c>
      <c r="L429" s="28"/>
      <c r="M429" s="139"/>
      <c r="N429" s="158"/>
      <c r="O429" s="338" t="str">
        <f>IF(AND(OR(I429="KO",L429&lt;&gt;""),OR(I429="",J429="",K429="")),Listes!$A$74,IF(AND(L429="",I429&lt;&gt;""),Listes!$A$75,IF(AND(H429&lt;L429,N429=""),Listes!$A$76,IF(AND(K429&lt;J429,N429=""),Listes!$A$77,IF(AND(L429&lt;&gt;"",L429&lt;H429,M429=""),Listes!$A$78,IF(AND(P429="",OR(I429&lt;&gt;"",J429&lt;&gt;"",K429&lt;&gt;"")),Listes!$A$79,""))))))</f>
        <v/>
      </c>
      <c r="P429" s="44"/>
      <c r="Q429" s="9">
        <f t="shared" si="20"/>
        <v>0</v>
      </c>
    </row>
    <row r="430" spans="1:17" ht="20.100000000000001" customHeight="1" x14ac:dyDescent="0.25">
      <c r="A430" s="133">
        <v>424</v>
      </c>
      <c r="B430" s="331" t="str">
        <f>IF('Dépenses Autres frais'!B430="","",'Dépenses Autres frais'!B430)</f>
        <v/>
      </c>
      <c r="C430" s="331" t="str">
        <f>IF('Dépenses Autres frais'!C430="","",'Dépenses Autres frais'!C430)</f>
        <v/>
      </c>
      <c r="D430" s="331" t="str">
        <f>IF('Dépenses Autres frais'!D430="","",'Dépenses Autres frais'!D430)</f>
        <v/>
      </c>
      <c r="E430" s="331" t="str">
        <f>IF('Dépenses Autres frais'!E430="","",'Dépenses Autres frais'!E430)</f>
        <v/>
      </c>
      <c r="F430" s="332" t="str">
        <f>IF('Dépenses Autres frais'!F430="","",'Dépenses Autres frais'!F430)</f>
        <v/>
      </c>
      <c r="G430" s="332" t="str">
        <f>IF('Dépenses Autres frais'!G430="","",'Dépenses Autres frais'!G430)</f>
        <v/>
      </c>
      <c r="H430" s="333" t="str">
        <f>IF('Dépenses Autres frais'!H430="","",'Dépenses Autres frais'!H430)</f>
        <v/>
      </c>
      <c r="I430" s="295"/>
      <c r="J430" s="296" t="str">
        <f t="shared" si="18"/>
        <v/>
      </c>
      <c r="K430" s="296" t="str">
        <f t="shared" si="19"/>
        <v/>
      </c>
      <c r="L430" s="28"/>
      <c r="M430" s="139"/>
      <c r="N430" s="158"/>
      <c r="O430" s="338" t="str">
        <f>IF(AND(OR(I430="KO",L430&lt;&gt;""),OR(I430="",J430="",K430="")),Listes!$A$74,IF(AND(L430="",I430&lt;&gt;""),Listes!$A$75,IF(AND(H430&lt;L430,N430=""),Listes!$A$76,IF(AND(K430&lt;J430,N430=""),Listes!$A$77,IF(AND(L430&lt;&gt;"",L430&lt;H430,M430=""),Listes!$A$78,IF(AND(P430="",OR(I430&lt;&gt;"",J430&lt;&gt;"",K430&lt;&gt;"")),Listes!$A$79,""))))))</f>
        <v/>
      </c>
      <c r="P430" s="44"/>
      <c r="Q430" s="9">
        <f t="shared" si="20"/>
        <v>0</v>
      </c>
    </row>
    <row r="431" spans="1:17" ht="20.100000000000001" customHeight="1" x14ac:dyDescent="0.25">
      <c r="A431" s="133">
        <v>425</v>
      </c>
      <c r="B431" s="331" t="str">
        <f>IF('Dépenses Autres frais'!B431="","",'Dépenses Autres frais'!B431)</f>
        <v/>
      </c>
      <c r="C431" s="331" t="str">
        <f>IF('Dépenses Autres frais'!C431="","",'Dépenses Autres frais'!C431)</f>
        <v/>
      </c>
      <c r="D431" s="331" t="str">
        <f>IF('Dépenses Autres frais'!D431="","",'Dépenses Autres frais'!D431)</f>
        <v/>
      </c>
      <c r="E431" s="331" t="str">
        <f>IF('Dépenses Autres frais'!E431="","",'Dépenses Autres frais'!E431)</f>
        <v/>
      </c>
      <c r="F431" s="332" t="str">
        <f>IF('Dépenses Autres frais'!F431="","",'Dépenses Autres frais'!F431)</f>
        <v/>
      </c>
      <c r="G431" s="332" t="str">
        <f>IF('Dépenses Autres frais'!G431="","",'Dépenses Autres frais'!G431)</f>
        <v/>
      </c>
      <c r="H431" s="333" t="str">
        <f>IF('Dépenses Autres frais'!H431="","",'Dépenses Autres frais'!H431)</f>
        <v/>
      </c>
      <c r="I431" s="295"/>
      <c r="J431" s="296" t="str">
        <f t="shared" si="18"/>
        <v/>
      </c>
      <c r="K431" s="296" t="str">
        <f t="shared" si="19"/>
        <v/>
      </c>
      <c r="L431" s="28"/>
      <c r="M431" s="139"/>
      <c r="N431" s="158"/>
      <c r="O431" s="338" t="str">
        <f>IF(AND(OR(I431="KO",L431&lt;&gt;""),OR(I431="",J431="",K431="")),Listes!$A$74,IF(AND(L431="",I431&lt;&gt;""),Listes!$A$75,IF(AND(H431&lt;L431,N431=""),Listes!$A$76,IF(AND(K431&lt;J431,N431=""),Listes!$A$77,IF(AND(L431&lt;&gt;"",L431&lt;H431,M431=""),Listes!$A$78,IF(AND(P431="",OR(I431&lt;&gt;"",J431&lt;&gt;"",K431&lt;&gt;"")),Listes!$A$79,""))))))</f>
        <v/>
      </c>
      <c r="P431" s="44"/>
      <c r="Q431" s="9">
        <f t="shared" si="20"/>
        <v>0</v>
      </c>
    </row>
    <row r="432" spans="1:17" ht="20.100000000000001" customHeight="1" x14ac:dyDescent="0.25">
      <c r="A432" s="133">
        <v>426</v>
      </c>
      <c r="B432" s="331" t="str">
        <f>IF('Dépenses Autres frais'!B432="","",'Dépenses Autres frais'!B432)</f>
        <v/>
      </c>
      <c r="C432" s="331" t="str">
        <f>IF('Dépenses Autres frais'!C432="","",'Dépenses Autres frais'!C432)</f>
        <v/>
      </c>
      <c r="D432" s="331" t="str">
        <f>IF('Dépenses Autres frais'!D432="","",'Dépenses Autres frais'!D432)</f>
        <v/>
      </c>
      <c r="E432" s="331" t="str">
        <f>IF('Dépenses Autres frais'!E432="","",'Dépenses Autres frais'!E432)</f>
        <v/>
      </c>
      <c r="F432" s="332" t="str">
        <f>IF('Dépenses Autres frais'!F432="","",'Dépenses Autres frais'!F432)</f>
        <v/>
      </c>
      <c r="G432" s="332" t="str">
        <f>IF('Dépenses Autres frais'!G432="","",'Dépenses Autres frais'!G432)</f>
        <v/>
      </c>
      <c r="H432" s="333" t="str">
        <f>IF('Dépenses Autres frais'!H432="","",'Dépenses Autres frais'!H432)</f>
        <v/>
      </c>
      <c r="I432" s="295"/>
      <c r="J432" s="296" t="str">
        <f t="shared" si="18"/>
        <v/>
      </c>
      <c r="K432" s="296" t="str">
        <f t="shared" si="19"/>
        <v/>
      </c>
      <c r="L432" s="28"/>
      <c r="M432" s="139"/>
      <c r="N432" s="158"/>
      <c r="O432" s="338" t="str">
        <f>IF(AND(OR(I432="KO",L432&lt;&gt;""),OR(I432="",J432="",K432="")),Listes!$A$74,IF(AND(L432="",I432&lt;&gt;""),Listes!$A$75,IF(AND(H432&lt;L432,N432=""),Listes!$A$76,IF(AND(K432&lt;J432,N432=""),Listes!$A$77,IF(AND(L432&lt;&gt;"",L432&lt;H432,M432=""),Listes!$A$78,IF(AND(P432="",OR(I432&lt;&gt;"",J432&lt;&gt;"",K432&lt;&gt;"")),Listes!$A$79,""))))))</f>
        <v/>
      </c>
      <c r="P432" s="44"/>
      <c r="Q432" s="9">
        <f t="shared" si="20"/>
        <v>0</v>
      </c>
    </row>
    <row r="433" spans="1:17" ht="20.100000000000001" customHeight="1" x14ac:dyDescent="0.25">
      <c r="A433" s="133">
        <v>427</v>
      </c>
      <c r="B433" s="331" t="str">
        <f>IF('Dépenses Autres frais'!B433="","",'Dépenses Autres frais'!B433)</f>
        <v/>
      </c>
      <c r="C433" s="331" t="str">
        <f>IF('Dépenses Autres frais'!C433="","",'Dépenses Autres frais'!C433)</f>
        <v/>
      </c>
      <c r="D433" s="331" t="str">
        <f>IF('Dépenses Autres frais'!D433="","",'Dépenses Autres frais'!D433)</f>
        <v/>
      </c>
      <c r="E433" s="331" t="str">
        <f>IF('Dépenses Autres frais'!E433="","",'Dépenses Autres frais'!E433)</f>
        <v/>
      </c>
      <c r="F433" s="332" t="str">
        <f>IF('Dépenses Autres frais'!F433="","",'Dépenses Autres frais'!F433)</f>
        <v/>
      </c>
      <c r="G433" s="332" t="str">
        <f>IF('Dépenses Autres frais'!G433="","",'Dépenses Autres frais'!G433)</f>
        <v/>
      </c>
      <c r="H433" s="333" t="str">
        <f>IF('Dépenses Autres frais'!H433="","",'Dépenses Autres frais'!H433)</f>
        <v/>
      </c>
      <c r="I433" s="295"/>
      <c r="J433" s="296" t="str">
        <f t="shared" si="18"/>
        <v/>
      </c>
      <c r="K433" s="296" t="str">
        <f t="shared" si="19"/>
        <v/>
      </c>
      <c r="L433" s="28"/>
      <c r="M433" s="139"/>
      <c r="N433" s="158"/>
      <c r="O433" s="338" t="str">
        <f>IF(AND(OR(I433="KO",L433&lt;&gt;""),OR(I433="",J433="",K433="")),Listes!$A$74,IF(AND(L433="",I433&lt;&gt;""),Listes!$A$75,IF(AND(H433&lt;L433,N433=""),Listes!$A$76,IF(AND(K433&lt;J433,N433=""),Listes!$A$77,IF(AND(L433&lt;&gt;"",L433&lt;H433,M433=""),Listes!$A$78,IF(AND(P433="",OR(I433&lt;&gt;"",J433&lt;&gt;"",K433&lt;&gt;"")),Listes!$A$79,""))))))</f>
        <v/>
      </c>
      <c r="P433" s="44"/>
      <c r="Q433" s="9">
        <f t="shared" si="20"/>
        <v>0</v>
      </c>
    </row>
    <row r="434" spans="1:17" ht="20.100000000000001" customHeight="1" x14ac:dyDescent="0.25">
      <c r="A434" s="133">
        <v>428</v>
      </c>
      <c r="B434" s="331" t="str">
        <f>IF('Dépenses Autres frais'!B434="","",'Dépenses Autres frais'!B434)</f>
        <v/>
      </c>
      <c r="C434" s="331" t="str">
        <f>IF('Dépenses Autres frais'!C434="","",'Dépenses Autres frais'!C434)</f>
        <v/>
      </c>
      <c r="D434" s="331" t="str">
        <f>IF('Dépenses Autres frais'!D434="","",'Dépenses Autres frais'!D434)</f>
        <v/>
      </c>
      <c r="E434" s="331" t="str">
        <f>IF('Dépenses Autres frais'!E434="","",'Dépenses Autres frais'!E434)</f>
        <v/>
      </c>
      <c r="F434" s="332" t="str">
        <f>IF('Dépenses Autres frais'!F434="","",'Dépenses Autres frais'!F434)</f>
        <v/>
      </c>
      <c r="G434" s="332" t="str">
        <f>IF('Dépenses Autres frais'!G434="","",'Dépenses Autres frais'!G434)</f>
        <v/>
      </c>
      <c r="H434" s="333" t="str">
        <f>IF('Dépenses Autres frais'!H434="","",'Dépenses Autres frais'!H434)</f>
        <v/>
      </c>
      <c r="I434" s="295"/>
      <c r="J434" s="296" t="str">
        <f t="shared" si="18"/>
        <v/>
      </c>
      <c r="K434" s="296" t="str">
        <f t="shared" si="19"/>
        <v/>
      </c>
      <c r="L434" s="28"/>
      <c r="M434" s="139"/>
      <c r="N434" s="158"/>
      <c r="O434" s="338" t="str">
        <f>IF(AND(OR(I434="KO",L434&lt;&gt;""),OR(I434="",J434="",K434="")),Listes!$A$74,IF(AND(L434="",I434&lt;&gt;""),Listes!$A$75,IF(AND(H434&lt;L434,N434=""),Listes!$A$76,IF(AND(K434&lt;J434,N434=""),Listes!$A$77,IF(AND(L434&lt;&gt;"",L434&lt;H434,M434=""),Listes!$A$78,IF(AND(P434="",OR(I434&lt;&gt;"",J434&lt;&gt;"",K434&lt;&gt;"")),Listes!$A$79,""))))))</f>
        <v/>
      </c>
      <c r="P434" s="44"/>
      <c r="Q434" s="9">
        <f t="shared" si="20"/>
        <v>0</v>
      </c>
    </row>
    <row r="435" spans="1:17" ht="20.100000000000001" customHeight="1" x14ac:dyDescent="0.25">
      <c r="A435" s="133">
        <v>429</v>
      </c>
      <c r="B435" s="331" t="str">
        <f>IF('Dépenses Autres frais'!B435="","",'Dépenses Autres frais'!B435)</f>
        <v/>
      </c>
      <c r="C435" s="331" t="str">
        <f>IF('Dépenses Autres frais'!C435="","",'Dépenses Autres frais'!C435)</f>
        <v/>
      </c>
      <c r="D435" s="331" t="str">
        <f>IF('Dépenses Autres frais'!D435="","",'Dépenses Autres frais'!D435)</f>
        <v/>
      </c>
      <c r="E435" s="331" t="str">
        <f>IF('Dépenses Autres frais'!E435="","",'Dépenses Autres frais'!E435)</f>
        <v/>
      </c>
      <c r="F435" s="332" t="str">
        <f>IF('Dépenses Autres frais'!F435="","",'Dépenses Autres frais'!F435)</f>
        <v/>
      </c>
      <c r="G435" s="332" t="str">
        <f>IF('Dépenses Autres frais'!G435="","",'Dépenses Autres frais'!G435)</f>
        <v/>
      </c>
      <c r="H435" s="333" t="str">
        <f>IF('Dépenses Autres frais'!H435="","",'Dépenses Autres frais'!H435)</f>
        <v/>
      </c>
      <c r="I435" s="295"/>
      <c r="J435" s="296" t="str">
        <f t="shared" si="18"/>
        <v/>
      </c>
      <c r="K435" s="296" t="str">
        <f t="shared" si="19"/>
        <v/>
      </c>
      <c r="L435" s="28"/>
      <c r="M435" s="139"/>
      <c r="N435" s="158"/>
      <c r="O435" s="338" t="str">
        <f>IF(AND(OR(I435="KO",L435&lt;&gt;""),OR(I435="",J435="",K435="")),Listes!$A$74,IF(AND(L435="",I435&lt;&gt;""),Listes!$A$75,IF(AND(H435&lt;L435,N435=""),Listes!$A$76,IF(AND(K435&lt;J435,N435=""),Listes!$A$77,IF(AND(L435&lt;&gt;"",L435&lt;H435,M435=""),Listes!$A$78,IF(AND(P435="",OR(I435&lt;&gt;"",J435&lt;&gt;"",K435&lt;&gt;"")),Listes!$A$79,""))))))</f>
        <v/>
      </c>
      <c r="P435" s="44"/>
      <c r="Q435" s="9">
        <f t="shared" si="20"/>
        <v>0</v>
      </c>
    </row>
    <row r="436" spans="1:17" ht="20.100000000000001" customHeight="1" x14ac:dyDescent="0.25">
      <c r="A436" s="133">
        <v>430</v>
      </c>
      <c r="B436" s="331" t="str">
        <f>IF('Dépenses Autres frais'!B436="","",'Dépenses Autres frais'!B436)</f>
        <v/>
      </c>
      <c r="C436" s="331" t="str">
        <f>IF('Dépenses Autres frais'!C436="","",'Dépenses Autres frais'!C436)</f>
        <v/>
      </c>
      <c r="D436" s="331" t="str">
        <f>IF('Dépenses Autres frais'!D436="","",'Dépenses Autres frais'!D436)</f>
        <v/>
      </c>
      <c r="E436" s="331" t="str">
        <f>IF('Dépenses Autres frais'!E436="","",'Dépenses Autres frais'!E436)</f>
        <v/>
      </c>
      <c r="F436" s="332" t="str">
        <f>IF('Dépenses Autres frais'!F436="","",'Dépenses Autres frais'!F436)</f>
        <v/>
      </c>
      <c r="G436" s="332" t="str">
        <f>IF('Dépenses Autres frais'!G436="","",'Dépenses Autres frais'!G436)</f>
        <v/>
      </c>
      <c r="H436" s="333" t="str">
        <f>IF('Dépenses Autres frais'!H436="","",'Dépenses Autres frais'!H436)</f>
        <v/>
      </c>
      <c r="I436" s="295"/>
      <c r="J436" s="296" t="str">
        <f t="shared" si="18"/>
        <v/>
      </c>
      <c r="K436" s="296" t="str">
        <f t="shared" si="19"/>
        <v/>
      </c>
      <c r="L436" s="28"/>
      <c r="M436" s="139"/>
      <c r="N436" s="158"/>
      <c r="O436" s="338" t="str">
        <f>IF(AND(OR(I436="KO",L436&lt;&gt;""),OR(I436="",J436="",K436="")),Listes!$A$74,IF(AND(L436="",I436&lt;&gt;""),Listes!$A$75,IF(AND(H436&lt;L436,N436=""),Listes!$A$76,IF(AND(K436&lt;J436,N436=""),Listes!$A$77,IF(AND(L436&lt;&gt;"",L436&lt;H436,M436=""),Listes!$A$78,IF(AND(P436="",OR(I436&lt;&gt;"",J436&lt;&gt;"",K436&lt;&gt;"")),Listes!$A$79,""))))))</f>
        <v/>
      </c>
      <c r="P436" s="44"/>
      <c r="Q436" s="9">
        <f t="shared" si="20"/>
        <v>0</v>
      </c>
    </row>
    <row r="437" spans="1:17" ht="20.100000000000001" customHeight="1" x14ac:dyDescent="0.25">
      <c r="A437" s="133">
        <v>431</v>
      </c>
      <c r="B437" s="331" t="str">
        <f>IF('Dépenses Autres frais'!B437="","",'Dépenses Autres frais'!B437)</f>
        <v/>
      </c>
      <c r="C437" s="331" t="str">
        <f>IF('Dépenses Autres frais'!C437="","",'Dépenses Autres frais'!C437)</f>
        <v/>
      </c>
      <c r="D437" s="331" t="str">
        <f>IF('Dépenses Autres frais'!D437="","",'Dépenses Autres frais'!D437)</f>
        <v/>
      </c>
      <c r="E437" s="331" t="str">
        <f>IF('Dépenses Autres frais'!E437="","",'Dépenses Autres frais'!E437)</f>
        <v/>
      </c>
      <c r="F437" s="332" t="str">
        <f>IF('Dépenses Autres frais'!F437="","",'Dépenses Autres frais'!F437)</f>
        <v/>
      </c>
      <c r="G437" s="332" t="str">
        <f>IF('Dépenses Autres frais'!G437="","",'Dépenses Autres frais'!G437)</f>
        <v/>
      </c>
      <c r="H437" s="333" t="str">
        <f>IF('Dépenses Autres frais'!H437="","",'Dépenses Autres frais'!H437)</f>
        <v/>
      </c>
      <c r="I437" s="295"/>
      <c r="J437" s="296" t="str">
        <f t="shared" si="18"/>
        <v/>
      </c>
      <c r="K437" s="296" t="str">
        <f t="shared" si="19"/>
        <v/>
      </c>
      <c r="L437" s="28"/>
      <c r="M437" s="139"/>
      <c r="N437" s="158"/>
      <c r="O437" s="338" t="str">
        <f>IF(AND(OR(I437="KO",L437&lt;&gt;""),OR(I437="",J437="",K437="")),Listes!$A$74,IF(AND(L437="",I437&lt;&gt;""),Listes!$A$75,IF(AND(H437&lt;L437,N437=""),Listes!$A$76,IF(AND(K437&lt;J437,N437=""),Listes!$A$77,IF(AND(L437&lt;&gt;"",L437&lt;H437,M437=""),Listes!$A$78,IF(AND(P437="",OR(I437&lt;&gt;"",J437&lt;&gt;"",K437&lt;&gt;"")),Listes!$A$79,""))))))</f>
        <v/>
      </c>
      <c r="P437" s="44"/>
      <c r="Q437" s="9">
        <f t="shared" si="20"/>
        <v>0</v>
      </c>
    </row>
    <row r="438" spans="1:17" ht="20.100000000000001" customHeight="1" x14ac:dyDescent="0.25">
      <c r="A438" s="133">
        <v>432</v>
      </c>
      <c r="B438" s="331" t="str">
        <f>IF('Dépenses Autres frais'!B438="","",'Dépenses Autres frais'!B438)</f>
        <v/>
      </c>
      <c r="C438" s="331" t="str">
        <f>IF('Dépenses Autres frais'!C438="","",'Dépenses Autres frais'!C438)</f>
        <v/>
      </c>
      <c r="D438" s="331" t="str">
        <f>IF('Dépenses Autres frais'!D438="","",'Dépenses Autres frais'!D438)</f>
        <v/>
      </c>
      <c r="E438" s="331" t="str">
        <f>IF('Dépenses Autres frais'!E438="","",'Dépenses Autres frais'!E438)</f>
        <v/>
      </c>
      <c r="F438" s="332" t="str">
        <f>IF('Dépenses Autres frais'!F438="","",'Dépenses Autres frais'!F438)</f>
        <v/>
      </c>
      <c r="G438" s="332" t="str">
        <f>IF('Dépenses Autres frais'!G438="","",'Dépenses Autres frais'!G438)</f>
        <v/>
      </c>
      <c r="H438" s="333" t="str">
        <f>IF('Dépenses Autres frais'!H438="","",'Dépenses Autres frais'!H438)</f>
        <v/>
      </c>
      <c r="I438" s="295"/>
      <c r="J438" s="296" t="str">
        <f t="shared" si="18"/>
        <v/>
      </c>
      <c r="K438" s="296" t="str">
        <f t="shared" si="19"/>
        <v/>
      </c>
      <c r="L438" s="28"/>
      <c r="M438" s="139"/>
      <c r="N438" s="158"/>
      <c r="O438" s="338" t="str">
        <f>IF(AND(OR(I438="KO",L438&lt;&gt;""),OR(I438="",J438="",K438="")),Listes!$A$74,IF(AND(L438="",I438&lt;&gt;""),Listes!$A$75,IF(AND(H438&lt;L438,N438=""),Listes!$A$76,IF(AND(K438&lt;J438,N438=""),Listes!$A$77,IF(AND(L438&lt;&gt;"",L438&lt;H438,M438=""),Listes!$A$78,IF(AND(P438="",OR(I438&lt;&gt;"",J438&lt;&gt;"",K438&lt;&gt;"")),Listes!$A$79,""))))))</f>
        <v/>
      </c>
      <c r="P438" s="44"/>
      <c r="Q438" s="9">
        <f t="shared" si="20"/>
        <v>0</v>
      </c>
    </row>
    <row r="439" spans="1:17" ht="20.100000000000001" customHeight="1" x14ac:dyDescent="0.25">
      <c r="A439" s="133">
        <v>433</v>
      </c>
      <c r="B439" s="331" t="str">
        <f>IF('Dépenses Autres frais'!B439="","",'Dépenses Autres frais'!B439)</f>
        <v/>
      </c>
      <c r="C439" s="331" t="str">
        <f>IF('Dépenses Autres frais'!C439="","",'Dépenses Autres frais'!C439)</f>
        <v/>
      </c>
      <c r="D439" s="331" t="str">
        <f>IF('Dépenses Autres frais'!D439="","",'Dépenses Autres frais'!D439)</f>
        <v/>
      </c>
      <c r="E439" s="331" t="str">
        <f>IF('Dépenses Autres frais'!E439="","",'Dépenses Autres frais'!E439)</f>
        <v/>
      </c>
      <c r="F439" s="332" t="str">
        <f>IF('Dépenses Autres frais'!F439="","",'Dépenses Autres frais'!F439)</f>
        <v/>
      </c>
      <c r="G439" s="332" t="str">
        <f>IF('Dépenses Autres frais'!G439="","",'Dépenses Autres frais'!G439)</f>
        <v/>
      </c>
      <c r="H439" s="333" t="str">
        <f>IF('Dépenses Autres frais'!H439="","",'Dépenses Autres frais'!H439)</f>
        <v/>
      </c>
      <c r="I439" s="295"/>
      <c r="J439" s="296" t="str">
        <f t="shared" si="18"/>
        <v/>
      </c>
      <c r="K439" s="296" t="str">
        <f t="shared" si="19"/>
        <v/>
      </c>
      <c r="L439" s="28"/>
      <c r="M439" s="139"/>
      <c r="N439" s="158"/>
      <c r="O439" s="338" t="str">
        <f>IF(AND(OR(I439="KO",L439&lt;&gt;""),OR(I439="",J439="",K439="")),Listes!$A$74,IF(AND(L439="",I439&lt;&gt;""),Listes!$A$75,IF(AND(H439&lt;L439,N439=""),Listes!$A$76,IF(AND(K439&lt;J439,N439=""),Listes!$A$77,IF(AND(L439&lt;&gt;"",L439&lt;H439,M439=""),Listes!$A$78,IF(AND(P439="",OR(I439&lt;&gt;"",J439&lt;&gt;"",K439&lt;&gt;"")),Listes!$A$79,""))))))</f>
        <v/>
      </c>
      <c r="P439" s="44"/>
      <c r="Q439" s="9">
        <f t="shared" si="20"/>
        <v>0</v>
      </c>
    </row>
    <row r="440" spans="1:17" ht="20.100000000000001" customHeight="1" x14ac:dyDescent="0.25">
      <c r="A440" s="133">
        <v>434</v>
      </c>
      <c r="B440" s="331" t="str">
        <f>IF('Dépenses Autres frais'!B440="","",'Dépenses Autres frais'!B440)</f>
        <v/>
      </c>
      <c r="C440" s="331" t="str">
        <f>IF('Dépenses Autres frais'!C440="","",'Dépenses Autres frais'!C440)</f>
        <v/>
      </c>
      <c r="D440" s="331" t="str">
        <f>IF('Dépenses Autres frais'!D440="","",'Dépenses Autres frais'!D440)</f>
        <v/>
      </c>
      <c r="E440" s="331" t="str">
        <f>IF('Dépenses Autres frais'!E440="","",'Dépenses Autres frais'!E440)</f>
        <v/>
      </c>
      <c r="F440" s="332" t="str">
        <f>IF('Dépenses Autres frais'!F440="","",'Dépenses Autres frais'!F440)</f>
        <v/>
      </c>
      <c r="G440" s="332" t="str">
        <f>IF('Dépenses Autres frais'!G440="","",'Dépenses Autres frais'!G440)</f>
        <v/>
      </c>
      <c r="H440" s="333" t="str">
        <f>IF('Dépenses Autres frais'!H440="","",'Dépenses Autres frais'!H440)</f>
        <v/>
      </c>
      <c r="I440" s="295"/>
      <c r="J440" s="296" t="str">
        <f t="shared" si="18"/>
        <v/>
      </c>
      <c r="K440" s="296" t="str">
        <f t="shared" si="19"/>
        <v/>
      </c>
      <c r="L440" s="28"/>
      <c r="M440" s="139"/>
      <c r="N440" s="158"/>
      <c r="O440" s="338" t="str">
        <f>IF(AND(OR(I440="KO",L440&lt;&gt;""),OR(I440="",J440="",K440="")),Listes!$A$74,IF(AND(L440="",I440&lt;&gt;""),Listes!$A$75,IF(AND(H440&lt;L440,N440=""),Listes!$A$76,IF(AND(K440&lt;J440,N440=""),Listes!$A$77,IF(AND(L440&lt;&gt;"",L440&lt;H440,M440=""),Listes!$A$78,IF(AND(P440="",OR(I440&lt;&gt;"",J440&lt;&gt;"",K440&lt;&gt;"")),Listes!$A$79,""))))))</f>
        <v/>
      </c>
      <c r="P440" s="44"/>
      <c r="Q440" s="9">
        <f t="shared" si="20"/>
        <v>0</v>
      </c>
    </row>
    <row r="441" spans="1:17" ht="20.100000000000001" customHeight="1" x14ac:dyDescent="0.25">
      <c r="A441" s="133">
        <v>435</v>
      </c>
      <c r="B441" s="331" t="str">
        <f>IF('Dépenses Autres frais'!B441="","",'Dépenses Autres frais'!B441)</f>
        <v/>
      </c>
      <c r="C441" s="331" t="str">
        <f>IF('Dépenses Autres frais'!C441="","",'Dépenses Autres frais'!C441)</f>
        <v/>
      </c>
      <c r="D441" s="331" t="str">
        <f>IF('Dépenses Autres frais'!D441="","",'Dépenses Autres frais'!D441)</f>
        <v/>
      </c>
      <c r="E441" s="331" t="str">
        <f>IF('Dépenses Autres frais'!E441="","",'Dépenses Autres frais'!E441)</f>
        <v/>
      </c>
      <c r="F441" s="332" t="str">
        <f>IF('Dépenses Autres frais'!F441="","",'Dépenses Autres frais'!F441)</f>
        <v/>
      </c>
      <c r="G441" s="332" t="str">
        <f>IF('Dépenses Autres frais'!G441="","",'Dépenses Autres frais'!G441)</f>
        <v/>
      </c>
      <c r="H441" s="333" t="str">
        <f>IF('Dépenses Autres frais'!H441="","",'Dépenses Autres frais'!H441)</f>
        <v/>
      </c>
      <c r="I441" s="295"/>
      <c r="J441" s="296" t="str">
        <f t="shared" si="18"/>
        <v/>
      </c>
      <c r="K441" s="296" t="str">
        <f t="shared" si="19"/>
        <v/>
      </c>
      <c r="L441" s="28"/>
      <c r="M441" s="139"/>
      <c r="N441" s="158"/>
      <c r="O441" s="338" t="str">
        <f>IF(AND(OR(I441="KO",L441&lt;&gt;""),OR(I441="",J441="",K441="")),Listes!$A$74,IF(AND(L441="",I441&lt;&gt;""),Listes!$A$75,IF(AND(H441&lt;L441,N441=""),Listes!$A$76,IF(AND(K441&lt;J441,N441=""),Listes!$A$77,IF(AND(L441&lt;&gt;"",L441&lt;H441,M441=""),Listes!$A$78,IF(AND(P441="",OR(I441&lt;&gt;"",J441&lt;&gt;"",K441&lt;&gt;"")),Listes!$A$79,""))))))</f>
        <v/>
      </c>
      <c r="P441" s="44"/>
      <c r="Q441" s="9">
        <f t="shared" si="20"/>
        <v>0</v>
      </c>
    </row>
    <row r="442" spans="1:17" ht="20.100000000000001" customHeight="1" x14ac:dyDescent="0.25">
      <c r="A442" s="133">
        <v>436</v>
      </c>
      <c r="B442" s="331" t="str">
        <f>IF('Dépenses Autres frais'!B442="","",'Dépenses Autres frais'!B442)</f>
        <v/>
      </c>
      <c r="C442" s="331" t="str">
        <f>IF('Dépenses Autres frais'!C442="","",'Dépenses Autres frais'!C442)</f>
        <v/>
      </c>
      <c r="D442" s="331" t="str">
        <f>IF('Dépenses Autres frais'!D442="","",'Dépenses Autres frais'!D442)</f>
        <v/>
      </c>
      <c r="E442" s="331" t="str">
        <f>IF('Dépenses Autres frais'!E442="","",'Dépenses Autres frais'!E442)</f>
        <v/>
      </c>
      <c r="F442" s="332" t="str">
        <f>IF('Dépenses Autres frais'!F442="","",'Dépenses Autres frais'!F442)</f>
        <v/>
      </c>
      <c r="G442" s="332" t="str">
        <f>IF('Dépenses Autres frais'!G442="","",'Dépenses Autres frais'!G442)</f>
        <v/>
      </c>
      <c r="H442" s="333" t="str">
        <f>IF('Dépenses Autres frais'!H442="","",'Dépenses Autres frais'!H442)</f>
        <v/>
      </c>
      <c r="I442" s="295"/>
      <c r="J442" s="296" t="str">
        <f t="shared" si="18"/>
        <v/>
      </c>
      <c r="K442" s="296" t="str">
        <f t="shared" si="19"/>
        <v/>
      </c>
      <c r="L442" s="28"/>
      <c r="M442" s="139"/>
      <c r="N442" s="158"/>
      <c r="O442" s="338" t="str">
        <f>IF(AND(OR(I442="KO",L442&lt;&gt;""),OR(I442="",J442="",K442="")),Listes!$A$74,IF(AND(L442="",I442&lt;&gt;""),Listes!$A$75,IF(AND(H442&lt;L442,N442=""),Listes!$A$76,IF(AND(K442&lt;J442,N442=""),Listes!$A$77,IF(AND(L442&lt;&gt;"",L442&lt;H442,M442=""),Listes!$A$78,IF(AND(P442="",OR(I442&lt;&gt;"",J442&lt;&gt;"",K442&lt;&gt;"")),Listes!$A$79,""))))))</f>
        <v/>
      </c>
      <c r="P442" s="44"/>
      <c r="Q442" s="9">
        <f t="shared" si="20"/>
        <v>0</v>
      </c>
    </row>
    <row r="443" spans="1:17" ht="20.100000000000001" customHeight="1" x14ac:dyDescent="0.25">
      <c r="A443" s="133">
        <v>437</v>
      </c>
      <c r="B443" s="331" t="str">
        <f>IF('Dépenses Autres frais'!B443="","",'Dépenses Autres frais'!B443)</f>
        <v/>
      </c>
      <c r="C443" s="331" t="str">
        <f>IF('Dépenses Autres frais'!C443="","",'Dépenses Autres frais'!C443)</f>
        <v/>
      </c>
      <c r="D443" s="331" t="str">
        <f>IF('Dépenses Autres frais'!D443="","",'Dépenses Autres frais'!D443)</f>
        <v/>
      </c>
      <c r="E443" s="331" t="str">
        <f>IF('Dépenses Autres frais'!E443="","",'Dépenses Autres frais'!E443)</f>
        <v/>
      </c>
      <c r="F443" s="332" t="str">
        <f>IF('Dépenses Autres frais'!F443="","",'Dépenses Autres frais'!F443)</f>
        <v/>
      </c>
      <c r="G443" s="332" t="str">
        <f>IF('Dépenses Autres frais'!G443="","",'Dépenses Autres frais'!G443)</f>
        <v/>
      </c>
      <c r="H443" s="333" t="str">
        <f>IF('Dépenses Autres frais'!H443="","",'Dépenses Autres frais'!H443)</f>
        <v/>
      </c>
      <c r="I443" s="295"/>
      <c r="J443" s="296" t="str">
        <f t="shared" si="18"/>
        <v/>
      </c>
      <c r="K443" s="296" t="str">
        <f t="shared" si="19"/>
        <v/>
      </c>
      <c r="L443" s="28"/>
      <c r="M443" s="139"/>
      <c r="N443" s="158"/>
      <c r="O443" s="338" t="str">
        <f>IF(AND(OR(I443="KO",L443&lt;&gt;""),OR(I443="",J443="",K443="")),Listes!$A$74,IF(AND(L443="",I443&lt;&gt;""),Listes!$A$75,IF(AND(H443&lt;L443,N443=""),Listes!$A$76,IF(AND(K443&lt;J443,N443=""),Listes!$A$77,IF(AND(L443&lt;&gt;"",L443&lt;H443,M443=""),Listes!$A$78,IF(AND(P443="",OR(I443&lt;&gt;"",J443&lt;&gt;"",K443&lt;&gt;"")),Listes!$A$79,""))))))</f>
        <v/>
      </c>
      <c r="P443" s="44"/>
      <c r="Q443" s="9">
        <f t="shared" si="20"/>
        <v>0</v>
      </c>
    </row>
    <row r="444" spans="1:17" ht="20.100000000000001" customHeight="1" x14ac:dyDescent="0.25">
      <c r="A444" s="133">
        <v>438</v>
      </c>
      <c r="B444" s="331" t="str">
        <f>IF('Dépenses Autres frais'!B444="","",'Dépenses Autres frais'!B444)</f>
        <v/>
      </c>
      <c r="C444" s="331" t="str">
        <f>IF('Dépenses Autres frais'!C444="","",'Dépenses Autres frais'!C444)</f>
        <v/>
      </c>
      <c r="D444" s="331" t="str">
        <f>IF('Dépenses Autres frais'!D444="","",'Dépenses Autres frais'!D444)</f>
        <v/>
      </c>
      <c r="E444" s="331" t="str">
        <f>IF('Dépenses Autres frais'!E444="","",'Dépenses Autres frais'!E444)</f>
        <v/>
      </c>
      <c r="F444" s="332" t="str">
        <f>IF('Dépenses Autres frais'!F444="","",'Dépenses Autres frais'!F444)</f>
        <v/>
      </c>
      <c r="G444" s="332" t="str">
        <f>IF('Dépenses Autres frais'!G444="","",'Dépenses Autres frais'!G444)</f>
        <v/>
      </c>
      <c r="H444" s="333" t="str">
        <f>IF('Dépenses Autres frais'!H444="","",'Dépenses Autres frais'!H444)</f>
        <v/>
      </c>
      <c r="I444" s="295"/>
      <c r="J444" s="296" t="str">
        <f t="shared" si="18"/>
        <v/>
      </c>
      <c r="K444" s="296" t="str">
        <f t="shared" si="19"/>
        <v/>
      </c>
      <c r="L444" s="28"/>
      <c r="M444" s="139"/>
      <c r="N444" s="158"/>
      <c r="O444" s="338" t="str">
        <f>IF(AND(OR(I444="KO",L444&lt;&gt;""),OR(I444="",J444="",K444="")),Listes!$A$74,IF(AND(L444="",I444&lt;&gt;""),Listes!$A$75,IF(AND(H444&lt;L444,N444=""),Listes!$A$76,IF(AND(K444&lt;J444,N444=""),Listes!$A$77,IF(AND(L444&lt;&gt;"",L444&lt;H444,M444=""),Listes!$A$78,IF(AND(P444="",OR(I444&lt;&gt;"",J444&lt;&gt;"",K444&lt;&gt;"")),Listes!$A$79,""))))))</f>
        <v/>
      </c>
      <c r="P444" s="44"/>
      <c r="Q444" s="9">
        <f t="shared" si="20"/>
        <v>0</v>
      </c>
    </row>
    <row r="445" spans="1:17" ht="20.100000000000001" customHeight="1" x14ac:dyDescent="0.25">
      <c r="A445" s="133">
        <v>439</v>
      </c>
      <c r="B445" s="331" t="str">
        <f>IF('Dépenses Autres frais'!B445="","",'Dépenses Autres frais'!B445)</f>
        <v/>
      </c>
      <c r="C445" s="331" t="str">
        <f>IF('Dépenses Autres frais'!C445="","",'Dépenses Autres frais'!C445)</f>
        <v/>
      </c>
      <c r="D445" s="331" t="str">
        <f>IF('Dépenses Autres frais'!D445="","",'Dépenses Autres frais'!D445)</f>
        <v/>
      </c>
      <c r="E445" s="331" t="str">
        <f>IF('Dépenses Autres frais'!E445="","",'Dépenses Autres frais'!E445)</f>
        <v/>
      </c>
      <c r="F445" s="332" t="str">
        <f>IF('Dépenses Autres frais'!F445="","",'Dépenses Autres frais'!F445)</f>
        <v/>
      </c>
      <c r="G445" s="332" t="str">
        <f>IF('Dépenses Autres frais'!G445="","",'Dépenses Autres frais'!G445)</f>
        <v/>
      </c>
      <c r="H445" s="333" t="str">
        <f>IF('Dépenses Autres frais'!H445="","",'Dépenses Autres frais'!H445)</f>
        <v/>
      </c>
      <c r="I445" s="295"/>
      <c r="J445" s="296" t="str">
        <f t="shared" si="18"/>
        <v/>
      </c>
      <c r="K445" s="296" t="str">
        <f t="shared" si="19"/>
        <v/>
      </c>
      <c r="L445" s="28"/>
      <c r="M445" s="139"/>
      <c r="N445" s="158"/>
      <c r="O445" s="338" t="str">
        <f>IF(AND(OR(I445="KO",L445&lt;&gt;""),OR(I445="",J445="",K445="")),Listes!$A$74,IF(AND(L445="",I445&lt;&gt;""),Listes!$A$75,IF(AND(H445&lt;L445,N445=""),Listes!$A$76,IF(AND(K445&lt;J445,N445=""),Listes!$A$77,IF(AND(L445&lt;&gt;"",L445&lt;H445,M445=""),Listes!$A$78,IF(AND(P445="",OR(I445&lt;&gt;"",J445&lt;&gt;"",K445&lt;&gt;"")),Listes!$A$79,""))))))</f>
        <v/>
      </c>
      <c r="P445" s="44"/>
      <c r="Q445" s="9">
        <f t="shared" si="20"/>
        <v>0</v>
      </c>
    </row>
    <row r="446" spans="1:17" ht="20.100000000000001" customHeight="1" x14ac:dyDescent="0.25">
      <c r="A446" s="133">
        <v>440</v>
      </c>
      <c r="B446" s="331" t="str">
        <f>IF('Dépenses Autres frais'!B446="","",'Dépenses Autres frais'!B446)</f>
        <v/>
      </c>
      <c r="C446" s="331" t="str">
        <f>IF('Dépenses Autres frais'!C446="","",'Dépenses Autres frais'!C446)</f>
        <v/>
      </c>
      <c r="D446" s="331" t="str">
        <f>IF('Dépenses Autres frais'!D446="","",'Dépenses Autres frais'!D446)</f>
        <v/>
      </c>
      <c r="E446" s="331" t="str">
        <f>IF('Dépenses Autres frais'!E446="","",'Dépenses Autres frais'!E446)</f>
        <v/>
      </c>
      <c r="F446" s="332" t="str">
        <f>IF('Dépenses Autres frais'!F446="","",'Dépenses Autres frais'!F446)</f>
        <v/>
      </c>
      <c r="G446" s="332" t="str">
        <f>IF('Dépenses Autres frais'!G446="","",'Dépenses Autres frais'!G446)</f>
        <v/>
      </c>
      <c r="H446" s="333" t="str">
        <f>IF('Dépenses Autres frais'!H446="","",'Dépenses Autres frais'!H446)</f>
        <v/>
      </c>
      <c r="I446" s="295"/>
      <c r="J446" s="296" t="str">
        <f t="shared" si="18"/>
        <v/>
      </c>
      <c r="K446" s="296" t="str">
        <f t="shared" si="19"/>
        <v/>
      </c>
      <c r="L446" s="28"/>
      <c r="M446" s="139"/>
      <c r="N446" s="158"/>
      <c r="O446" s="338" t="str">
        <f>IF(AND(OR(I446="KO",L446&lt;&gt;""),OR(I446="",J446="",K446="")),Listes!$A$74,IF(AND(L446="",I446&lt;&gt;""),Listes!$A$75,IF(AND(H446&lt;L446,N446=""),Listes!$A$76,IF(AND(K446&lt;J446,N446=""),Listes!$A$77,IF(AND(L446&lt;&gt;"",L446&lt;H446,M446=""),Listes!$A$78,IF(AND(P446="",OR(I446&lt;&gt;"",J446&lt;&gt;"",K446&lt;&gt;"")),Listes!$A$79,""))))))</f>
        <v/>
      </c>
      <c r="P446" s="44"/>
      <c r="Q446" s="9">
        <f t="shared" si="20"/>
        <v>0</v>
      </c>
    </row>
    <row r="447" spans="1:17" ht="20.100000000000001" customHeight="1" x14ac:dyDescent="0.25">
      <c r="A447" s="133">
        <v>441</v>
      </c>
      <c r="B447" s="331" t="str">
        <f>IF('Dépenses Autres frais'!B447="","",'Dépenses Autres frais'!B447)</f>
        <v/>
      </c>
      <c r="C447" s="331" t="str">
        <f>IF('Dépenses Autres frais'!C447="","",'Dépenses Autres frais'!C447)</f>
        <v/>
      </c>
      <c r="D447" s="331" t="str">
        <f>IF('Dépenses Autres frais'!D447="","",'Dépenses Autres frais'!D447)</f>
        <v/>
      </c>
      <c r="E447" s="331" t="str">
        <f>IF('Dépenses Autres frais'!E447="","",'Dépenses Autres frais'!E447)</f>
        <v/>
      </c>
      <c r="F447" s="332" t="str">
        <f>IF('Dépenses Autres frais'!F447="","",'Dépenses Autres frais'!F447)</f>
        <v/>
      </c>
      <c r="G447" s="332" t="str">
        <f>IF('Dépenses Autres frais'!G447="","",'Dépenses Autres frais'!G447)</f>
        <v/>
      </c>
      <c r="H447" s="333" t="str">
        <f>IF('Dépenses Autres frais'!H447="","",'Dépenses Autres frais'!H447)</f>
        <v/>
      </c>
      <c r="I447" s="295"/>
      <c r="J447" s="296" t="str">
        <f t="shared" si="18"/>
        <v/>
      </c>
      <c r="K447" s="296" t="str">
        <f t="shared" si="19"/>
        <v/>
      </c>
      <c r="L447" s="28"/>
      <c r="M447" s="139"/>
      <c r="N447" s="158"/>
      <c r="O447" s="338" t="str">
        <f>IF(AND(OR(I447="KO",L447&lt;&gt;""),OR(I447="",J447="",K447="")),Listes!$A$74,IF(AND(L447="",I447&lt;&gt;""),Listes!$A$75,IF(AND(H447&lt;L447,N447=""),Listes!$A$76,IF(AND(K447&lt;J447,N447=""),Listes!$A$77,IF(AND(L447&lt;&gt;"",L447&lt;H447,M447=""),Listes!$A$78,IF(AND(P447="",OR(I447&lt;&gt;"",J447&lt;&gt;"",K447&lt;&gt;"")),Listes!$A$79,""))))))</f>
        <v/>
      </c>
      <c r="P447" s="44"/>
      <c r="Q447" s="9">
        <f t="shared" si="20"/>
        <v>0</v>
      </c>
    </row>
    <row r="448" spans="1:17" ht="20.100000000000001" customHeight="1" x14ac:dyDescent="0.25">
      <c r="A448" s="133">
        <v>442</v>
      </c>
      <c r="B448" s="331" t="str">
        <f>IF('Dépenses Autres frais'!B448="","",'Dépenses Autres frais'!B448)</f>
        <v/>
      </c>
      <c r="C448" s="331" t="str">
        <f>IF('Dépenses Autres frais'!C448="","",'Dépenses Autres frais'!C448)</f>
        <v/>
      </c>
      <c r="D448" s="331" t="str">
        <f>IF('Dépenses Autres frais'!D448="","",'Dépenses Autres frais'!D448)</f>
        <v/>
      </c>
      <c r="E448" s="331" t="str">
        <f>IF('Dépenses Autres frais'!E448="","",'Dépenses Autres frais'!E448)</f>
        <v/>
      </c>
      <c r="F448" s="332" t="str">
        <f>IF('Dépenses Autres frais'!F448="","",'Dépenses Autres frais'!F448)</f>
        <v/>
      </c>
      <c r="G448" s="332" t="str">
        <f>IF('Dépenses Autres frais'!G448="","",'Dépenses Autres frais'!G448)</f>
        <v/>
      </c>
      <c r="H448" s="333" t="str">
        <f>IF('Dépenses Autres frais'!H448="","",'Dépenses Autres frais'!H448)</f>
        <v/>
      </c>
      <c r="I448" s="295"/>
      <c r="J448" s="296" t="str">
        <f t="shared" si="18"/>
        <v/>
      </c>
      <c r="K448" s="296" t="str">
        <f t="shared" si="19"/>
        <v/>
      </c>
      <c r="L448" s="28"/>
      <c r="M448" s="139"/>
      <c r="N448" s="158"/>
      <c r="O448" s="338" t="str">
        <f>IF(AND(OR(I448="KO",L448&lt;&gt;""),OR(I448="",J448="",K448="")),Listes!$A$74,IF(AND(L448="",I448&lt;&gt;""),Listes!$A$75,IF(AND(H448&lt;L448,N448=""),Listes!$A$76,IF(AND(K448&lt;J448,N448=""),Listes!$A$77,IF(AND(L448&lt;&gt;"",L448&lt;H448,M448=""),Listes!$A$78,IF(AND(P448="",OR(I448&lt;&gt;"",J448&lt;&gt;"",K448&lt;&gt;"")),Listes!$A$79,""))))))</f>
        <v/>
      </c>
      <c r="P448" s="44"/>
      <c r="Q448" s="9">
        <f t="shared" si="20"/>
        <v>0</v>
      </c>
    </row>
    <row r="449" spans="1:17" ht="20.100000000000001" customHeight="1" x14ac:dyDescent="0.25">
      <c r="A449" s="133">
        <v>443</v>
      </c>
      <c r="B449" s="331" t="str">
        <f>IF('Dépenses Autres frais'!B449="","",'Dépenses Autres frais'!B449)</f>
        <v/>
      </c>
      <c r="C449" s="331" t="str">
        <f>IF('Dépenses Autres frais'!C449="","",'Dépenses Autres frais'!C449)</f>
        <v/>
      </c>
      <c r="D449" s="331" t="str">
        <f>IF('Dépenses Autres frais'!D449="","",'Dépenses Autres frais'!D449)</f>
        <v/>
      </c>
      <c r="E449" s="331" t="str">
        <f>IF('Dépenses Autres frais'!E449="","",'Dépenses Autres frais'!E449)</f>
        <v/>
      </c>
      <c r="F449" s="332" t="str">
        <f>IF('Dépenses Autres frais'!F449="","",'Dépenses Autres frais'!F449)</f>
        <v/>
      </c>
      <c r="G449" s="332" t="str">
        <f>IF('Dépenses Autres frais'!G449="","",'Dépenses Autres frais'!G449)</f>
        <v/>
      </c>
      <c r="H449" s="333" t="str">
        <f>IF('Dépenses Autres frais'!H449="","",'Dépenses Autres frais'!H449)</f>
        <v/>
      </c>
      <c r="I449" s="295"/>
      <c r="J449" s="296" t="str">
        <f t="shared" si="18"/>
        <v/>
      </c>
      <c r="K449" s="296" t="str">
        <f t="shared" si="19"/>
        <v/>
      </c>
      <c r="L449" s="28"/>
      <c r="M449" s="139"/>
      <c r="N449" s="158"/>
      <c r="O449" s="338" t="str">
        <f>IF(AND(OR(I449="KO",L449&lt;&gt;""),OR(I449="",J449="",K449="")),Listes!$A$74,IF(AND(L449="",I449&lt;&gt;""),Listes!$A$75,IF(AND(H449&lt;L449,N449=""),Listes!$A$76,IF(AND(K449&lt;J449,N449=""),Listes!$A$77,IF(AND(L449&lt;&gt;"",L449&lt;H449,M449=""),Listes!$A$78,IF(AND(P449="",OR(I449&lt;&gt;"",J449&lt;&gt;"",K449&lt;&gt;"")),Listes!$A$79,""))))))</f>
        <v/>
      </c>
      <c r="P449" s="44"/>
      <c r="Q449" s="9">
        <f t="shared" si="20"/>
        <v>0</v>
      </c>
    </row>
    <row r="450" spans="1:17" ht="20.100000000000001" customHeight="1" x14ac:dyDescent="0.25">
      <c r="A450" s="133">
        <v>444</v>
      </c>
      <c r="B450" s="331" t="str">
        <f>IF('Dépenses Autres frais'!B450="","",'Dépenses Autres frais'!B450)</f>
        <v/>
      </c>
      <c r="C450" s="331" t="str">
        <f>IF('Dépenses Autres frais'!C450="","",'Dépenses Autres frais'!C450)</f>
        <v/>
      </c>
      <c r="D450" s="331" t="str">
        <f>IF('Dépenses Autres frais'!D450="","",'Dépenses Autres frais'!D450)</f>
        <v/>
      </c>
      <c r="E450" s="331" t="str">
        <f>IF('Dépenses Autres frais'!E450="","",'Dépenses Autres frais'!E450)</f>
        <v/>
      </c>
      <c r="F450" s="332" t="str">
        <f>IF('Dépenses Autres frais'!F450="","",'Dépenses Autres frais'!F450)</f>
        <v/>
      </c>
      <c r="G450" s="332" t="str">
        <f>IF('Dépenses Autres frais'!G450="","",'Dépenses Autres frais'!G450)</f>
        <v/>
      </c>
      <c r="H450" s="333" t="str">
        <f>IF('Dépenses Autres frais'!H450="","",'Dépenses Autres frais'!H450)</f>
        <v/>
      </c>
      <c r="I450" s="295"/>
      <c r="J450" s="296" t="str">
        <f t="shared" si="18"/>
        <v/>
      </c>
      <c r="K450" s="296" t="str">
        <f t="shared" si="19"/>
        <v/>
      </c>
      <c r="L450" s="28"/>
      <c r="M450" s="139"/>
      <c r="N450" s="158"/>
      <c r="O450" s="338" t="str">
        <f>IF(AND(OR(I450="KO",L450&lt;&gt;""),OR(I450="",J450="",K450="")),Listes!$A$74,IF(AND(L450="",I450&lt;&gt;""),Listes!$A$75,IF(AND(H450&lt;L450,N450=""),Listes!$A$76,IF(AND(K450&lt;J450,N450=""),Listes!$A$77,IF(AND(L450&lt;&gt;"",L450&lt;H450,M450=""),Listes!$A$78,IF(AND(P450="",OR(I450&lt;&gt;"",J450&lt;&gt;"",K450&lt;&gt;"")),Listes!$A$79,""))))))</f>
        <v/>
      </c>
      <c r="P450" s="44"/>
      <c r="Q450" s="9">
        <f t="shared" si="20"/>
        <v>0</v>
      </c>
    </row>
    <row r="451" spans="1:17" ht="20.100000000000001" customHeight="1" x14ac:dyDescent="0.25">
      <c r="A451" s="133">
        <v>445</v>
      </c>
      <c r="B451" s="331" t="str">
        <f>IF('Dépenses Autres frais'!B451="","",'Dépenses Autres frais'!B451)</f>
        <v/>
      </c>
      <c r="C451" s="331" t="str">
        <f>IF('Dépenses Autres frais'!C451="","",'Dépenses Autres frais'!C451)</f>
        <v/>
      </c>
      <c r="D451" s="331" t="str">
        <f>IF('Dépenses Autres frais'!D451="","",'Dépenses Autres frais'!D451)</f>
        <v/>
      </c>
      <c r="E451" s="331" t="str">
        <f>IF('Dépenses Autres frais'!E451="","",'Dépenses Autres frais'!E451)</f>
        <v/>
      </c>
      <c r="F451" s="332" t="str">
        <f>IF('Dépenses Autres frais'!F451="","",'Dépenses Autres frais'!F451)</f>
        <v/>
      </c>
      <c r="G451" s="332" t="str">
        <f>IF('Dépenses Autres frais'!G451="","",'Dépenses Autres frais'!G451)</f>
        <v/>
      </c>
      <c r="H451" s="333" t="str">
        <f>IF('Dépenses Autres frais'!H451="","",'Dépenses Autres frais'!H451)</f>
        <v/>
      </c>
      <c r="I451" s="295"/>
      <c r="J451" s="296" t="str">
        <f t="shared" si="18"/>
        <v/>
      </c>
      <c r="K451" s="296" t="str">
        <f t="shared" si="19"/>
        <v/>
      </c>
      <c r="L451" s="28"/>
      <c r="M451" s="139"/>
      <c r="N451" s="158"/>
      <c r="O451" s="338" t="str">
        <f>IF(AND(OR(I451="KO",L451&lt;&gt;""),OR(I451="",J451="",K451="")),Listes!$A$74,IF(AND(L451="",I451&lt;&gt;""),Listes!$A$75,IF(AND(H451&lt;L451,N451=""),Listes!$A$76,IF(AND(K451&lt;J451,N451=""),Listes!$A$77,IF(AND(L451&lt;&gt;"",L451&lt;H451,M451=""),Listes!$A$78,IF(AND(P451="",OR(I451&lt;&gt;"",J451&lt;&gt;"",K451&lt;&gt;"")),Listes!$A$79,""))))))</f>
        <v/>
      </c>
      <c r="P451" s="44"/>
      <c r="Q451" s="9">
        <f t="shared" si="20"/>
        <v>0</v>
      </c>
    </row>
    <row r="452" spans="1:17" ht="20.100000000000001" customHeight="1" x14ac:dyDescent="0.25">
      <c r="A452" s="133">
        <v>446</v>
      </c>
      <c r="B452" s="331" t="str">
        <f>IF('Dépenses Autres frais'!B452="","",'Dépenses Autres frais'!B452)</f>
        <v/>
      </c>
      <c r="C452" s="331" t="str">
        <f>IF('Dépenses Autres frais'!C452="","",'Dépenses Autres frais'!C452)</f>
        <v/>
      </c>
      <c r="D452" s="331" t="str">
        <f>IF('Dépenses Autres frais'!D452="","",'Dépenses Autres frais'!D452)</f>
        <v/>
      </c>
      <c r="E452" s="331" t="str">
        <f>IF('Dépenses Autres frais'!E452="","",'Dépenses Autres frais'!E452)</f>
        <v/>
      </c>
      <c r="F452" s="332" t="str">
        <f>IF('Dépenses Autres frais'!F452="","",'Dépenses Autres frais'!F452)</f>
        <v/>
      </c>
      <c r="G452" s="332" t="str">
        <f>IF('Dépenses Autres frais'!G452="","",'Dépenses Autres frais'!G452)</f>
        <v/>
      </c>
      <c r="H452" s="333" t="str">
        <f>IF('Dépenses Autres frais'!H452="","",'Dépenses Autres frais'!H452)</f>
        <v/>
      </c>
      <c r="I452" s="295"/>
      <c r="J452" s="296" t="str">
        <f t="shared" si="18"/>
        <v/>
      </c>
      <c r="K452" s="296" t="str">
        <f t="shared" si="19"/>
        <v/>
      </c>
      <c r="L452" s="28"/>
      <c r="M452" s="139"/>
      <c r="N452" s="158"/>
      <c r="O452" s="338" t="str">
        <f>IF(AND(OR(I452="KO",L452&lt;&gt;""),OR(I452="",J452="",K452="")),Listes!$A$74,IF(AND(L452="",I452&lt;&gt;""),Listes!$A$75,IF(AND(H452&lt;L452,N452=""),Listes!$A$76,IF(AND(K452&lt;J452,N452=""),Listes!$A$77,IF(AND(L452&lt;&gt;"",L452&lt;H452,M452=""),Listes!$A$78,IF(AND(P452="",OR(I452&lt;&gt;"",J452&lt;&gt;"",K452&lt;&gt;"")),Listes!$A$79,""))))))</f>
        <v/>
      </c>
      <c r="P452" s="44"/>
      <c r="Q452" s="9">
        <f t="shared" si="20"/>
        <v>0</v>
      </c>
    </row>
    <row r="453" spans="1:17" ht="20.100000000000001" customHeight="1" x14ac:dyDescent="0.25">
      <c r="A453" s="133">
        <v>447</v>
      </c>
      <c r="B453" s="331" t="str">
        <f>IF('Dépenses Autres frais'!B453="","",'Dépenses Autres frais'!B453)</f>
        <v/>
      </c>
      <c r="C453" s="331" t="str">
        <f>IF('Dépenses Autres frais'!C453="","",'Dépenses Autres frais'!C453)</f>
        <v/>
      </c>
      <c r="D453" s="331" t="str">
        <f>IF('Dépenses Autres frais'!D453="","",'Dépenses Autres frais'!D453)</f>
        <v/>
      </c>
      <c r="E453" s="331" t="str">
        <f>IF('Dépenses Autres frais'!E453="","",'Dépenses Autres frais'!E453)</f>
        <v/>
      </c>
      <c r="F453" s="332" t="str">
        <f>IF('Dépenses Autres frais'!F453="","",'Dépenses Autres frais'!F453)</f>
        <v/>
      </c>
      <c r="G453" s="332" t="str">
        <f>IF('Dépenses Autres frais'!G453="","",'Dépenses Autres frais'!G453)</f>
        <v/>
      </c>
      <c r="H453" s="333" t="str">
        <f>IF('Dépenses Autres frais'!H453="","",'Dépenses Autres frais'!H453)</f>
        <v/>
      </c>
      <c r="I453" s="295"/>
      <c r="J453" s="296" t="str">
        <f t="shared" si="18"/>
        <v/>
      </c>
      <c r="K453" s="296" t="str">
        <f t="shared" si="19"/>
        <v/>
      </c>
      <c r="L453" s="28"/>
      <c r="M453" s="139"/>
      <c r="N453" s="158"/>
      <c r="O453" s="338" t="str">
        <f>IF(AND(OR(I453="KO",L453&lt;&gt;""),OR(I453="",J453="",K453="")),Listes!$A$74,IF(AND(L453="",I453&lt;&gt;""),Listes!$A$75,IF(AND(H453&lt;L453,N453=""),Listes!$A$76,IF(AND(K453&lt;J453,N453=""),Listes!$A$77,IF(AND(L453&lt;&gt;"",L453&lt;H453,M453=""),Listes!$A$78,IF(AND(P453="",OR(I453&lt;&gt;"",J453&lt;&gt;"",K453&lt;&gt;"")),Listes!$A$79,""))))))</f>
        <v/>
      </c>
      <c r="P453" s="44"/>
      <c r="Q453" s="9">
        <f t="shared" si="20"/>
        <v>0</v>
      </c>
    </row>
    <row r="454" spans="1:17" ht="20.100000000000001" customHeight="1" x14ac:dyDescent="0.25">
      <c r="A454" s="133">
        <v>448</v>
      </c>
      <c r="B454" s="331" t="str">
        <f>IF('Dépenses Autres frais'!B454="","",'Dépenses Autres frais'!B454)</f>
        <v/>
      </c>
      <c r="C454" s="331" t="str">
        <f>IF('Dépenses Autres frais'!C454="","",'Dépenses Autres frais'!C454)</f>
        <v/>
      </c>
      <c r="D454" s="331" t="str">
        <f>IF('Dépenses Autres frais'!D454="","",'Dépenses Autres frais'!D454)</f>
        <v/>
      </c>
      <c r="E454" s="331" t="str">
        <f>IF('Dépenses Autres frais'!E454="","",'Dépenses Autres frais'!E454)</f>
        <v/>
      </c>
      <c r="F454" s="332" t="str">
        <f>IF('Dépenses Autres frais'!F454="","",'Dépenses Autres frais'!F454)</f>
        <v/>
      </c>
      <c r="G454" s="332" t="str">
        <f>IF('Dépenses Autres frais'!G454="","",'Dépenses Autres frais'!G454)</f>
        <v/>
      </c>
      <c r="H454" s="333" t="str">
        <f>IF('Dépenses Autres frais'!H454="","",'Dépenses Autres frais'!H454)</f>
        <v/>
      </c>
      <c r="I454" s="295"/>
      <c r="J454" s="296" t="str">
        <f t="shared" si="18"/>
        <v/>
      </c>
      <c r="K454" s="296" t="str">
        <f t="shared" si="19"/>
        <v/>
      </c>
      <c r="L454" s="28"/>
      <c r="M454" s="139"/>
      <c r="N454" s="158"/>
      <c r="O454" s="338" t="str">
        <f>IF(AND(OR(I454="KO",L454&lt;&gt;""),OR(I454="",J454="",K454="")),Listes!$A$74,IF(AND(L454="",I454&lt;&gt;""),Listes!$A$75,IF(AND(H454&lt;L454,N454=""),Listes!$A$76,IF(AND(K454&lt;J454,N454=""),Listes!$A$77,IF(AND(L454&lt;&gt;"",L454&lt;H454,M454=""),Listes!$A$78,IF(AND(P454="",OR(I454&lt;&gt;"",J454&lt;&gt;"",K454&lt;&gt;"")),Listes!$A$79,""))))))</f>
        <v/>
      </c>
      <c r="P454" s="44"/>
      <c r="Q454" s="9">
        <f t="shared" si="20"/>
        <v>0</v>
      </c>
    </row>
    <row r="455" spans="1:17" ht="20.100000000000001" customHeight="1" x14ac:dyDescent="0.25">
      <c r="A455" s="133">
        <v>449</v>
      </c>
      <c r="B455" s="331" t="str">
        <f>IF('Dépenses Autres frais'!B455="","",'Dépenses Autres frais'!B455)</f>
        <v/>
      </c>
      <c r="C455" s="331" t="str">
        <f>IF('Dépenses Autres frais'!C455="","",'Dépenses Autres frais'!C455)</f>
        <v/>
      </c>
      <c r="D455" s="331" t="str">
        <f>IF('Dépenses Autres frais'!D455="","",'Dépenses Autres frais'!D455)</f>
        <v/>
      </c>
      <c r="E455" s="331" t="str">
        <f>IF('Dépenses Autres frais'!E455="","",'Dépenses Autres frais'!E455)</f>
        <v/>
      </c>
      <c r="F455" s="332" t="str">
        <f>IF('Dépenses Autres frais'!F455="","",'Dépenses Autres frais'!F455)</f>
        <v/>
      </c>
      <c r="G455" s="332" t="str">
        <f>IF('Dépenses Autres frais'!G455="","",'Dépenses Autres frais'!G455)</f>
        <v/>
      </c>
      <c r="H455" s="333" t="str">
        <f>IF('Dépenses Autres frais'!H455="","",'Dépenses Autres frais'!H455)</f>
        <v/>
      </c>
      <c r="I455" s="295"/>
      <c r="J455" s="296" t="str">
        <f t="shared" si="18"/>
        <v/>
      </c>
      <c r="K455" s="296" t="str">
        <f t="shared" si="19"/>
        <v/>
      </c>
      <c r="L455" s="28"/>
      <c r="M455" s="139"/>
      <c r="N455" s="158"/>
      <c r="O455" s="338" t="str">
        <f>IF(AND(OR(I455="KO",L455&lt;&gt;""),OR(I455="",J455="",K455="")),Listes!$A$74,IF(AND(L455="",I455&lt;&gt;""),Listes!$A$75,IF(AND(H455&lt;L455,N455=""),Listes!$A$76,IF(AND(K455&lt;J455,N455=""),Listes!$A$77,IF(AND(L455&lt;&gt;"",L455&lt;H455,M455=""),Listes!$A$78,IF(AND(P455="",OR(I455&lt;&gt;"",J455&lt;&gt;"",K455&lt;&gt;"")),Listes!$A$79,""))))))</f>
        <v/>
      </c>
      <c r="P455" s="44"/>
      <c r="Q455" s="9">
        <f t="shared" si="20"/>
        <v>0</v>
      </c>
    </row>
    <row r="456" spans="1:17" ht="20.100000000000001" customHeight="1" x14ac:dyDescent="0.25">
      <c r="A456" s="133">
        <v>450</v>
      </c>
      <c r="B456" s="331" t="str">
        <f>IF('Dépenses Autres frais'!B456="","",'Dépenses Autres frais'!B456)</f>
        <v/>
      </c>
      <c r="C456" s="331" t="str">
        <f>IF('Dépenses Autres frais'!C456="","",'Dépenses Autres frais'!C456)</f>
        <v/>
      </c>
      <c r="D456" s="331" t="str">
        <f>IF('Dépenses Autres frais'!D456="","",'Dépenses Autres frais'!D456)</f>
        <v/>
      </c>
      <c r="E456" s="331" t="str">
        <f>IF('Dépenses Autres frais'!E456="","",'Dépenses Autres frais'!E456)</f>
        <v/>
      </c>
      <c r="F456" s="332" t="str">
        <f>IF('Dépenses Autres frais'!F456="","",'Dépenses Autres frais'!F456)</f>
        <v/>
      </c>
      <c r="G456" s="332" t="str">
        <f>IF('Dépenses Autres frais'!G456="","",'Dépenses Autres frais'!G456)</f>
        <v/>
      </c>
      <c r="H456" s="333" t="str">
        <f>IF('Dépenses Autres frais'!H456="","",'Dépenses Autres frais'!H456)</f>
        <v/>
      </c>
      <c r="I456" s="295"/>
      <c r="J456" s="296" t="str">
        <f t="shared" ref="J456:J506" si="21">IF(I456="KO","",IF(I456="","",F456))</f>
        <v/>
      </c>
      <c r="K456" s="296" t="str">
        <f t="shared" ref="K456:K506" si="22">IF(I456="KO","",IF(I456="","",G456))</f>
        <v/>
      </c>
      <c r="L456" s="28"/>
      <c r="M456" s="139"/>
      <c r="N456" s="158"/>
      <c r="O456" s="338" t="str">
        <f>IF(AND(OR(I456="KO",L456&lt;&gt;""),OR(I456="",J456="",K456="")),Listes!$A$74,IF(AND(L456="",I456&lt;&gt;""),Listes!$A$75,IF(AND(H456&lt;L456,N456=""),Listes!$A$76,IF(AND(K456&lt;J456,N456=""),Listes!$A$77,IF(AND(L456&lt;&gt;"",L456&lt;H456,M456=""),Listes!$A$78,IF(AND(P456="",OR(I456&lt;&gt;"",J456&lt;&gt;"",K456&lt;&gt;"")),Listes!$A$79,""))))))</f>
        <v/>
      </c>
      <c r="P456" s="44"/>
      <c r="Q456" s="9">
        <f t="shared" si="20"/>
        <v>0</v>
      </c>
    </row>
    <row r="457" spans="1:17" ht="20.100000000000001" customHeight="1" x14ac:dyDescent="0.25">
      <c r="A457" s="133">
        <v>451</v>
      </c>
      <c r="B457" s="331" t="str">
        <f>IF('Dépenses Autres frais'!B457="","",'Dépenses Autres frais'!B457)</f>
        <v/>
      </c>
      <c r="C457" s="331" t="str">
        <f>IF('Dépenses Autres frais'!C457="","",'Dépenses Autres frais'!C457)</f>
        <v/>
      </c>
      <c r="D457" s="331" t="str">
        <f>IF('Dépenses Autres frais'!D457="","",'Dépenses Autres frais'!D457)</f>
        <v/>
      </c>
      <c r="E457" s="331" t="str">
        <f>IF('Dépenses Autres frais'!E457="","",'Dépenses Autres frais'!E457)</f>
        <v/>
      </c>
      <c r="F457" s="332" t="str">
        <f>IF('Dépenses Autres frais'!F457="","",'Dépenses Autres frais'!F457)</f>
        <v/>
      </c>
      <c r="G457" s="332" t="str">
        <f>IF('Dépenses Autres frais'!G457="","",'Dépenses Autres frais'!G457)</f>
        <v/>
      </c>
      <c r="H457" s="333" t="str">
        <f>IF('Dépenses Autres frais'!H457="","",'Dépenses Autres frais'!H457)</f>
        <v/>
      </c>
      <c r="I457" s="295"/>
      <c r="J457" s="296" t="str">
        <f t="shared" si="21"/>
        <v/>
      </c>
      <c r="K457" s="296" t="str">
        <f t="shared" si="22"/>
        <v/>
      </c>
      <c r="L457" s="28"/>
      <c r="M457" s="139"/>
      <c r="N457" s="158"/>
      <c r="O457" s="338" t="str">
        <f>IF(AND(OR(I457="KO",L457&lt;&gt;""),OR(I457="",J457="",K457="")),Listes!$A$74,IF(AND(L457="",I457&lt;&gt;""),Listes!$A$75,IF(AND(H457&lt;L457,N457=""),Listes!$A$76,IF(AND(K457&lt;J457,N457=""),Listes!$A$77,IF(AND(L457&lt;&gt;"",L457&lt;H457,M457=""),Listes!$A$78,IF(AND(P457="",OR(I457&lt;&gt;"",J457&lt;&gt;"",K457&lt;&gt;"")),Listes!$A$79,""))))))</f>
        <v/>
      </c>
      <c r="P457" s="44"/>
      <c r="Q457" s="9">
        <f t="shared" ref="Q457:Q506" si="23">IF(AND(B457&lt;&gt;"",P457&lt;&gt;"Oui"),1,0)</f>
        <v>0</v>
      </c>
    </row>
    <row r="458" spans="1:17" ht="20.100000000000001" customHeight="1" x14ac:dyDescent="0.25">
      <c r="A458" s="133">
        <v>452</v>
      </c>
      <c r="B458" s="331" t="str">
        <f>IF('Dépenses Autres frais'!B458="","",'Dépenses Autres frais'!B458)</f>
        <v/>
      </c>
      <c r="C458" s="331" t="str">
        <f>IF('Dépenses Autres frais'!C458="","",'Dépenses Autres frais'!C458)</f>
        <v/>
      </c>
      <c r="D458" s="331" t="str">
        <f>IF('Dépenses Autres frais'!D458="","",'Dépenses Autres frais'!D458)</f>
        <v/>
      </c>
      <c r="E458" s="331" t="str">
        <f>IF('Dépenses Autres frais'!E458="","",'Dépenses Autres frais'!E458)</f>
        <v/>
      </c>
      <c r="F458" s="332" t="str">
        <f>IF('Dépenses Autres frais'!F458="","",'Dépenses Autres frais'!F458)</f>
        <v/>
      </c>
      <c r="G458" s="332" t="str">
        <f>IF('Dépenses Autres frais'!G458="","",'Dépenses Autres frais'!G458)</f>
        <v/>
      </c>
      <c r="H458" s="333" t="str">
        <f>IF('Dépenses Autres frais'!H458="","",'Dépenses Autres frais'!H458)</f>
        <v/>
      </c>
      <c r="I458" s="295"/>
      <c r="J458" s="296" t="str">
        <f t="shared" si="21"/>
        <v/>
      </c>
      <c r="K458" s="296" t="str">
        <f t="shared" si="22"/>
        <v/>
      </c>
      <c r="L458" s="28"/>
      <c r="M458" s="139"/>
      <c r="N458" s="158"/>
      <c r="O458" s="338" t="str">
        <f>IF(AND(OR(I458="KO",L458&lt;&gt;""),OR(I458="",J458="",K458="")),Listes!$A$74,IF(AND(L458="",I458&lt;&gt;""),Listes!$A$75,IF(AND(H458&lt;L458,N458=""),Listes!$A$76,IF(AND(K458&lt;J458,N458=""),Listes!$A$77,IF(AND(L458&lt;&gt;"",L458&lt;H458,M458=""),Listes!$A$78,IF(AND(P458="",OR(I458&lt;&gt;"",J458&lt;&gt;"",K458&lt;&gt;"")),Listes!$A$79,""))))))</f>
        <v/>
      </c>
      <c r="P458" s="44"/>
      <c r="Q458" s="9">
        <f t="shared" si="23"/>
        <v>0</v>
      </c>
    </row>
    <row r="459" spans="1:17" ht="20.100000000000001" customHeight="1" x14ac:dyDescent="0.25">
      <c r="A459" s="133">
        <v>453</v>
      </c>
      <c r="B459" s="331" t="str">
        <f>IF('Dépenses Autres frais'!B459="","",'Dépenses Autres frais'!B459)</f>
        <v/>
      </c>
      <c r="C459" s="331" t="str">
        <f>IF('Dépenses Autres frais'!C459="","",'Dépenses Autres frais'!C459)</f>
        <v/>
      </c>
      <c r="D459" s="331" t="str">
        <f>IF('Dépenses Autres frais'!D459="","",'Dépenses Autres frais'!D459)</f>
        <v/>
      </c>
      <c r="E459" s="331" t="str">
        <f>IF('Dépenses Autres frais'!E459="","",'Dépenses Autres frais'!E459)</f>
        <v/>
      </c>
      <c r="F459" s="332" t="str">
        <f>IF('Dépenses Autres frais'!F459="","",'Dépenses Autres frais'!F459)</f>
        <v/>
      </c>
      <c r="G459" s="332" t="str">
        <f>IF('Dépenses Autres frais'!G459="","",'Dépenses Autres frais'!G459)</f>
        <v/>
      </c>
      <c r="H459" s="333" t="str">
        <f>IF('Dépenses Autres frais'!H459="","",'Dépenses Autres frais'!H459)</f>
        <v/>
      </c>
      <c r="I459" s="295"/>
      <c r="J459" s="296" t="str">
        <f t="shared" si="21"/>
        <v/>
      </c>
      <c r="K459" s="296" t="str">
        <f t="shared" si="22"/>
        <v/>
      </c>
      <c r="L459" s="28"/>
      <c r="M459" s="139"/>
      <c r="N459" s="158"/>
      <c r="O459" s="338" t="str">
        <f>IF(AND(OR(I459="KO",L459&lt;&gt;""),OR(I459="",J459="",K459="")),Listes!$A$74,IF(AND(L459="",I459&lt;&gt;""),Listes!$A$75,IF(AND(H459&lt;L459,N459=""),Listes!$A$76,IF(AND(K459&lt;J459,N459=""),Listes!$A$77,IF(AND(L459&lt;&gt;"",L459&lt;H459,M459=""),Listes!$A$78,IF(AND(P459="",OR(I459&lt;&gt;"",J459&lt;&gt;"",K459&lt;&gt;"")),Listes!$A$79,""))))))</f>
        <v/>
      </c>
      <c r="P459" s="44"/>
      <c r="Q459" s="9">
        <f t="shared" si="23"/>
        <v>0</v>
      </c>
    </row>
    <row r="460" spans="1:17" ht="20.100000000000001" customHeight="1" x14ac:dyDescent="0.25">
      <c r="A460" s="133">
        <v>454</v>
      </c>
      <c r="B460" s="331" t="str">
        <f>IF('Dépenses Autres frais'!B460="","",'Dépenses Autres frais'!B460)</f>
        <v/>
      </c>
      <c r="C460" s="331" t="str">
        <f>IF('Dépenses Autres frais'!C460="","",'Dépenses Autres frais'!C460)</f>
        <v/>
      </c>
      <c r="D460" s="331" t="str">
        <f>IF('Dépenses Autres frais'!D460="","",'Dépenses Autres frais'!D460)</f>
        <v/>
      </c>
      <c r="E460" s="331" t="str">
        <f>IF('Dépenses Autres frais'!E460="","",'Dépenses Autres frais'!E460)</f>
        <v/>
      </c>
      <c r="F460" s="332" t="str">
        <f>IF('Dépenses Autres frais'!F460="","",'Dépenses Autres frais'!F460)</f>
        <v/>
      </c>
      <c r="G460" s="332" t="str">
        <f>IF('Dépenses Autres frais'!G460="","",'Dépenses Autres frais'!G460)</f>
        <v/>
      </c>
      <c r="H460" s="333" t="str">
        <f>IF('Dépenses Autres frais'!H460="","",'Dépenses Autres frais'!H460)</f>
        <v/>
      </c>
      <c r="I460" s="295"/>
      <c r="J460" s="296" t="str">
        <f t="shared" si="21"/>
        <v/>
      </c>
      <c r="K460" s="296" t="str">
        <f t="shared" si="22"/>
        <v/>
      </c>
      <c r="L460" s="28"/>
      <c r="M460" s="139"/>
      <c r="N460" s="158"/>
      <c r="O460" s="338" t="str">
        <f>IF(AND(OR(I460="KO",L460&lt;&gt;""),OR(I460="",J460="",K460="")),Listes!$A$74,IF(AND(L460="",I460&lt;&gt;""),Listes!$A$75,IF(AND(H460&lt;L460,N460=""),Listes!$A$76,IF(AND(K460&lt;J460,N460=""),Listes!$A$77,IF(AND(L460&lt;&gt;"",L460&lt;H460,M460=""),Listes!$A$78,IF(AND(P460="",OR(I460&lt;&gt;"",J460&lt;&gt;"",K460&lt;&gt;"")),Listes!$A$79,""))))))</f>
        <v/>
      </c>
      <c r="P460" s="44"/>
      <c r="Q460" s="9">
        <f t="shared" si="23"/>
        <v>0</v>
      </c>
    </row>
    <row r="461" spans="1:17" ht="20.100000000000001" customHeight="1" x14ac:dyDescent="0.25">
      <c r="A461" s="133">
        <v>455</v>
      </c>
      <c r="B461" s="331" t="str">
        <f>IF('Dépenses Autres frais'!B461="","",'Dépenses Autres frais'!B461)</f>
        <v/>
      </c>
      <c r="C461" s="331" t="str">
        <f>IF('Dépenses Autres frais'!C461="","",'Dépenses Autres frais'!C461)</f>
        <v/>
      </c>
      <c r="D461" s="331" t="str">
        <f>IF('Dépenses Autres frais'!D461="","",'Dépenses Autres frais'!D461)</f>
        <v/>
      </c>
      <c r="E461" s="331" t="str">
        <f>IF('Dépenses Autres frais'!E461="","",'Dépenses Autres frais'!E461)</f>
        <v/>
      </c>
      <c r="F461" s="332" t="str">
        <f>IF('Dépenses Autres frais'!F461="","",'Dépenses Autres frais'!F461)</f>
        <v/>
      </c>
      <c r="G461" s="332" t="str">
        <f>IF('Dépenses Autres frais'!G461="","",'Dépenses Autres frais'!G461)</f>
        <v/>
      </c>
      <c r="H461" s="333" t="str">
        <f>IF('Dépenses Autres frais'!H461="","",'Dépenses Autres frais'!H461)</f>
        <v/>
      </c>
      <c r="I461" s="295"/>
      <c r="J461" s="296" t="str">
        <f t="shared" si="21"/>
        <v/>
      </c>
      <c r="K461" s="296" t="str">
        <f t="shared" si="22"/>
        <v/>
      </c>
      <c r="L461" s="28"/>
      <c r="M461" s="139"/>
      <c r="N461" s="158"/>
      <c r="O461" s="338" t="str">
        <f>IF(AND(OR(I461="KO",L461&lt;&gt;""),OR(I461="",J461="",K461="")),Listes!$A$74,IF(AND(L461="",I461&lt;&gt;""),Listes!$A$75,IF(AND(H461&lt;L461,N461=""),Listes!$A$76,IF(AND(K461&lt;J461,N461=""),Listes!$A$77,IF(AND(L461&lt;&gt;"",L461&lt;H461,M461=""),Listes!$A$78,IF(AND(P461="",OR(I461&lt;&gt;"",J461&lt;&gt;"",K461&lt;&gt;"")),Listes!$A$79,""))))))</f>
        <v/>
      </c>
      <c r="P461" s="44"/>
      <c r="Q461" s="9">
        <f t="shared" si="23"/>
        <v>0</v>
      </c>
    </row>
    <row r="462" spans="1:17" ht="20.100000000000001" customHeight="1" x14ac:dyDescent="0.25">
      <c r="A462" s="133">
        <v>456</v>
      </c>
      <c r="B462" s="331" t="str">
        <f>IF('Dépenses Autres frais'!B462="","",'Dépenses Autres frais'!B462)</f>
        <v/>
      </c>
      <c r="C462" s="331" t="str">
        <f>IF('Dépenses Autres frais'!C462="","",'Dépenses Autres frais'!C462)</f>
        <v/>
      </c>
      <c r="D462" s="331" t="str">
        <f>IF('Dépenses Autres frais'!D462="","",'Dépenses Autres frais'!D462)</f>
        <v/>
      </c>
      <c r="E462" s="331" t="str">
        <f>IF('Dépenses Autres frais'!E462="","",'Dépenses Autres frais'!E462)</f>
        <v/>
      </c>
      <c r="F462" s="332" t="str">
        <f>IF('Dépenses Autres frais'!F462="","",'Dépenses Autres frais'!F462)</f>
        <v/>
      </c>
      <c r="G462" s="332" t="str">
        <f>IF('Dépenses Autres frais'!G462="","",'Dépenses Autres frais'!G462)</f>
        <v/>
      </c>
      <c r="H462" s="333" t="str">
        <f>IF('Dépenses Autres frais'!H462="","",'Dépenses Autres frais'!H462)</f>
        <v/>
      </c>
      <c r="I462" s="295"/>
      <c r="J462" s="296" t="str">
        <f t="shared" si="21"/>
        <v/>
      </c>
      <c r="K462" s="296" t="str">
        <f t="shared" si="22"/>
        <v/>
      </c>
      <c r="L462" s="28"/>
      <c r="M462" s="139"/>
      <c r="N462" s="158"/>
      <c r="O462" s="338" t="str">
        <f>IF(AND(OR(I462="KO",L462&lt;&gt;""),OR(I462="",J462="",K462="")),Listes!$A$74,IF(AND(L462="",I462&lt;&gt;""),Listes!$A$75,IF(AND(H462&lt;L462,N462=""),Listes!$A$76,IF(AND(K462&lt;J462,N462=""),Listes!$A$77,IF(AND(L462&lt;&gt;"",L462&lt;H462,M462=""),Listes!$A$78,IF(AND(P462="",OR(I462&lt;&gt;"",J462&lt;&gt;"",K462&lt;&gt;"")),Listes!$A$79,""))))))</f>
        <v/>
      </c>
      <c r="P462" s="44"/>
      <c r="Q462" s="9">
        <f t="shared" si="23"/>
        <v>0</v>
      </c>
    </row>
    <row r="463" spans="1:17" ht="20.100000000000001" customHeight="1" x14ac:dyDescent="0.25">
      <c r="A463" s="133">
        <v>457</v>
      </c>
      <c r="B463" s="331" t="str">
        <f>IF('Dépenses Autres frais'!B463="","",'Dépenses Autres frais'!B463)</f>
        <v/>
      </c>
      <c r="C463" s="331" t="str">
        <f>IF('Dépenses Autres frais'!C463="","",'Dépenses Autres frais'!C463)</f>
        <v/>
      </c>
      <c r="D463" s="331" t="str">
        <f>IF('Dépenses Autres frais'!D463="","",'Dépenses Autres frais'!D463)</f>
        <v/>
      </c>
      <c r="E463" s="331" t="str">
        <f>IF('Dépenses Autres frais'!E463="","",'Dépenses Autres frais'!E463)</f>
        <v/>
      </c>
      <c r="F463" s="332" t="str">
        <f>IF('Dépenses Autres frais'!F463="","",'Dépenses Autres frais'!F463)</f>
        <v/>
      </c>
      <c r="G463" s="332" t="str">
        <f>IF('Dépenses Autres frais'!G463="","",'Dépenses Autres frais'!G463)</f>
        <v/>
      </c>
      <c r="H463" s="333" t="str">
        <f>IF('Dépenses Autres frais'!H463="","",'Dépenses Autres frais'!H463)</f>
        <v/>
      </c>
      <c r="I463" s="295"/>
      <c r="J463" s="296" t="str">
        <f t="shared" si="21"/>
        <v/>
      </c>
      <c r="K463" s="296" t="str">
        <f t="shared" si="22"/>
        <v/>
      </c>
      <c r="L463" s="28"/>
      <c r="M463" s="139"/>
      <c r="N463" s="158"/>
      <c r="O463" s="338" t="str">
        <f>IF(AND(OR(I463="KO",L463&lt;&gt;""),OR(I463="",J463="",K463="")),Listes!$A$74,IF(AND(L463="",I463&lt;&gt;""),Listes!$A$75,IF(AND(H463&lt;L463,N463=""),Listes!$A$76,IF(AND(K463&lt;J463,N463=""),Listes!$A$77,IF(AND(L463&lt;&gt;"",L463&lt;H463,M463=""),Listes!$A$78,IF(AND(P463="",OR(I463&lt;&gt;"",J463&lt;&gt;"",K463&lt;&gt;"")),Listes!$A$79,""))))))</f>
        <v/>
      </c>
      <c r="P463" s="44"/>
      <c r="Q463" s="9">
        <f t="shared" si="23"/>
        <v>0</v>
      </c>
    </row>
    <row r="464" spans="1:17" ht="20.100000000000001" customHeight="1" x14ac:dyDescent="0.25">
      <c r="A464" s="133">
        <v>458</v>
      </c>
      <c r="B464" s="331" t="str">
        <f>IF('Dépenses Autres frais'!B464="","",'Dépenses Autres frais'!B464)</f>
        <v/>
      </c>
      <c r="C464" s="331" t="str">
        <f>IF('Dépenses Autres frais'!C464="","",'Dépenses Autres frais'!C464)</f>
        <v/>
      </c>
      <c r="D464" s="331" t="str">
        <f>IF('Dépenses Autres frais'!D464="","",'Dépenses Autres frais'!D464)</f>
        <v/>
      </c>
      <c r="E464" s="331" t="str">
        <f>IF('Dépenses Autres frais'!E464="","",'Dépenses Autres frais'!E464)</f>
        <v/>
      </c>
      <c r="F464" s="332" t="str">
        <f>IF('Dépenses Autres frais'!F464="","",'Dépenses Autres frais'!F464)</f>
        <v/>
      </c>
      <c r="G464" s="332" t="str">
        <f>IF('Dépenses Autres frais'!G464="","",'Dépenses Autres frais'!G464)</f>
        <v/>
      </c>
      <c r="H464" s="333" t="str">
        <f>IF('Dépenses Autres frais'!H464="","",'Dépenses Autres frais'!H464)</f>
        <v/>
      </c>
      <c r="I464" s="295"/>
      <c r="J464" s="296" t="str">
        <f t="shared" si="21"/>
        <v/>
      </c>
      <c r="K464" s="296" t="str">
        <f t="shared" si="22"/>
        <v/>
      </c>
      <c r="L464" s="28"/>
      <c r="M464" s="139"/>
      <c r="N464" s="158"/>
      <c r="O464" s="338" t="str">
        <f>IF(AND(OR(I464="KO",L464&lt;&gt;""),OR(I464="",J464="",K464="")),Listes!$A$74,IF(AND(L464="",I464&lt;&gt;""),Listes!$A$75,IF(AND(H464&lt;L464,N464=""),Listes!$A$76,IF(AND(K464&lt;J464,N464=""),Listes!$A$77,IF(AND(L464&lt;&gt;"",L464&lt;H464,M464=""),Listes!$A$78,IF(AND(P464="",OR(I464&lt;&gt;"",J464&lt;&gt;"",K464&lt;&gt;"")),Listes!$A$79,""))))))</f>
        <v/>
      </c>
      <c r="P464" s="44"/>
      <c r="Q464" s="9">
        <f t="shared" si="23"/>
        <v>0</v>
      </c>
    </row>
    <row r="465" spans="1:17" ht="20.100000000000001" customHeight="1" x14ac:dyDescent="0.25">
      <c r="A465" s="133">
        <v>459</v>
      </c>
      <c r="B465" s="331" t="str">
        <f>IF('Dépenses Autres frais'!B465="","",'Dépenses Autres frais'!B465)</f>
        <v/>
      </c>
      <c r="C465" s="331" t="str">
        <f>IF('Dépenses Autres frais'!C465="","",'Dépenses Autres frais'!C465)</f>
        <v/>
      </c>
      <c r="D465" s="331" t="str">
        <f>IF('Dépenses Autres frais'!D465="","",'Dépenses Autres frais'!D465)</f>
        <v/>
      </c>
      <c r="E465" s="331" t="str">
        <f>IF('Dépenses Autres frais'!E465="","",'Dépenses Autres frais'!E465)</f>
        <v/>
      </c>
      <c r="F465" s="332" t="str">
        <f>IF('Dépenses Autres frais'!F465="","",'Dépenses Autres frais'!F465)</f>
        <v/>
      </c>
      <c r="G465" s="332" t="str">
        <f>IF('Dépenses Autres frais'!G465="","",'Dépenses Autres frais'!G465)</f>
        <v/>
      </c>
      <c r="H465" s="333" t="str">
        <f>IF('Dépenses Autres frais'!H465="","",'Dépenses Autres frais'!H465)</f>
        <v/>
      </c>
      <c r="I465" s="295"/>
      <c r="J465" s="296" t="str">
        <f t="shared" si="21"/>
        <v/>
      </c>
      <c r="K465" s="296" t="str">
        <f t="shared" si="22"/>
        <v/>
      </c>
      <c r="L465" s="28"/>
      <c r="M465" s="139"/>
      <c r="N465" s="158"/>
      <c r="O465" s="338" t="str">
        <f>IF(AND(OR(I465="KO",L465&lt;&gt;""),OR(I465="",J465="",K465="")),Listes!$A$74,IF(AND(L465="",I465&lt;&gt;""),Listes!$A$75,IF(AND(H465&lt;L465,N465=""),Listes!$A$76,IF(AND(K465&lt;J465,N465=""),Listes!$A$77,IF(AND(L465&lt;&gt;"",L465&lt;H465,M465=""),Listes!$A$78,IF(AND(P465="",OR(I465&lt;&gt;"",J465&lt;&gt;"",K465&lt;&gt;"")),Listes!$A$79,""))))))</f>
        <v/>
      </c>
      <c r="P465" s="44"/>
      <c r="Q465" s="9">
        <f t="shared" si="23"/>
        <v>0</v>
      </c>
    </row>
    <row r="466" spans="1:17" ht="20.100000000000001" customHeight="1" x14ac:dyDescent="0.25">
      <c r="A466" s="133">
        <v>460</v>
      </c>
      <c r="B466" s="331" t="str">
        <f>IF('Dépenses Autres frais'!B466="","",'Dépenses Autres frais'!B466)</f>
        <v/>
      </c>
      <c r="C466" s="331" t="str">
        <f>IF('Dépenses Autres frais'!C466="","",'Dépenses Autres frais'!C466)</f>
        <v/>
      </c>
      <c r="D466" s="331" t="str">
        <f>IF('Dépenses Autres frais'!D466="","",'Dépenses Autres frais'!D466)</f>
        <v/>
      </c>
      <c r="E466" s="331" t="str">
        <f>IF('Dépenses Autres frais'!E466="","",'Dépenses Autres frais'!E466)</f>
        <v/>
      </c>
      <c r="F466" s="332" t="str">
        <f>IF('Dépenses Autres frais'!F466="","",'Dépenses Autres frais'!F466)</f>
        <v/>
      </c>
      <c r="G466" s="332" t="str">
        <f>IF('Dépenses Autres frais'!G466="","",'Dépenses Autres frais'!G466)</f>
        <v/>
      </c>
      <c r="H466" s="333" t="str">
        <f>IF('Dépenses Autres frais'!H466="","",'Dépenses Autres frais'!H466)</f>
        <v/>
      </c>
      <c r="I466" s="295"/>
      <c r="J466" s="296" t="str">
        <f t="shared" si="21"/>
        <v/>
      </c>
      <c r="K466" s="296" t="str">
        <f t="shared" si="22"/>
        <v/>
      </c>
      <c r="L466" s="28"/>
      <c r="M466" s="139"/>
      <c r="N466" s="158"/>
      <c r="O466" s="338" t="str">
        <f>IF(AND(OR(I466="KO",L466&lt;&gt;""),OR(I466="",J466="",K466="")),Listes!$A$74,IF(AND(L466="",I466&lt;&gt;""),Listes!$A$75,IF(AND(H466&lt;L466,N466=""),Listes!$A$76,IF(AND(K466&lt;J466,N466=""),Listes!$A$77,IF(AND(L466&lt;&gt;"",L466&lt;H466,M466=""),Listes!$A$78,IF(AND(P466="",OR(I466&lt;&gt;"",J466&lt;&gt;"",K466&lt;&gt;"")),Listes!$A$79,""))))))</f>
        <v/>
      </c>
      <c r="P466" s="44"/>
      <c r="Q466" s="9">
        <f t="shared" si="23"/>
        <v>0</v>
      </c>
    </row>
    <row r="467" spans="1:17" ht="20.100000000000001" customHeight="1" x14ac:dyDescent="0.25">
      <c r="A467" s="133">
        <v>461</v>
      </c>
      <c r="B467" s="331" t="str">
        <f>IF('Dépenses Autres frais'!B467="","",'Dépenses Autres frais'!B467)</f>
        <v/>
      </c>
      <c r="C467" s="331" t="str">
        <f>IF('Dépenses Autres frais'!C467="","",'Dépenses Autres frais'!C467)</f>
        <v/>
      </c>
      <c r="D467" s="331" t="str">
        <f>IF('Dépenses Autres frais'!D467="","",'Dépenses Autres frais'!D467)</f>
        <v/>
      </c>
      <c r="E467" s="331" t="str">
        <f>IF('Dépenses Autres frais'!E467="","",'Dépenses Autres frais'!E467)</f>
        <v/>
      </c>
      <c r="F467" s="332" t="str">
        <f>IF('Dépenses Autres frais'!F467="","",'Dépenses Autres frais'!F467)</f>
        <v/>
      </c>
      <c r="G467" s="332" t="str">
        <f>IF('Dépenses Autres frais'!G467="","",'Dépenses Autres frais'!G467)</f>
        <v/>
      </c>
      <c r="H467" s="333" t="str">
        <f>IF('Dépenses Autres frais'!H467="","",'Dépenses Autres frais'!H467)</f>
        <v/>
      </c>
      <c r="I467" s="295"/>
      <c r="J467" s="296" t="str">
        <f t="shared" si="21"/>
        <v/>
      </c>
      <c r="K467" s="296" t="str">
        <f t="shared" si="22"/>
        <v/>
      </c>
      <c r="L467" s="28"/>
      <c r="M467" s="139"/>
      <c r="N467" s="158"/>
      <c r="O467" s="338" t="str">
        <f>IF(AND(OR(I467="KO",L467&lt;&gt;""),OR(I467="",J467="",K467="")),Listes!$A$74,IF(AND(L467="",I467&lt;&gt;""),Listes!$A$75,IF(AND(H467&lt;L467,N467=""),Listes!$A$76,IF(AND(K467&lt;J467,N467=""),Listes!$A$77,IF(AND(L467&lt;&gt;"",L467&lt;H467,M467=""),Listes!$A$78,IF(AND(P467="",OR(I467&lt;&gt;"",J467&lt;&gt;"",K467&lt;&gt;"")),Listes!$A$79,""))))))</f>
        <v/>
      </c>
      <c r="P467" s="44"/>
      <c r="Q467" s="9">
        <f t="shared" si="23"/>
        <v>0</v>
      </c>
    </row>
    <row r="468" spans="1:17" ht="20.100000000000001" customHeight="1" x14ac:dyDescent="0.25">
      <c r="A468" s="133">
        <v>462</v>
      </c>
      <c r="B468" s="331" t="str">
        <f>IF('Dépenses Autres frais'!B468="","",'Dépenses Autres frais'!B468)</f>
        <v/>
      </c>
      <c r="C468" s="331" t="str">
        <f>IF('Dépenses Autres frais'!C468="","",'Dépenses Autres frais'!C468)</f>
        <v/>
      </c>
      <c r="D468" s="331" t="str">
        <f>IF('Dépenses Autres frais'!D468="","",'Dépenses Autres frais'!D468)</f>
        <v/>
      </c>
      <c r="E468" s="331" t="str">
        <f>IF('Dépenses Autres frais'!E468="","",'Dépenses Autres frais'!E468)</f>
        <v/>
      </c>
      <c r="F468" s="332" t="str">
        <f>IF('Dépenses Autres frais'!F468="","",'Dépenses Autres frais'!F468)</f>
        <v/>
      </c>
      <c r="G468" s="332" t="str">
        <f>IF('Dépenses Autres frais'!G468="","",'Dépenses Autres frais'!G468)</f>
        <v/>
      </c>
      <c r="H468" s="333" t="str">
        <f>IF('Dépenses Autres frais'!H468="","",'Dépenses Autres frais'!H468)</f>
        <v/>
      </c>
      <c r="I468" s="295"/>
      <c r="J468" s="296" t="str">
        <f t="shared" si="21"/>
        <v/>
      </c>
      <c r="K468" s="296" t="str">
        <f t="shared" si="22"/>
        <v/>
      </c>
      <c r="L468" s="28"/>
      <c r="M468" s="139"/>
      <c r="N468" s="158"/>
      <c r="O468" s="338" t="str">
        <f>IF(AND(OR(I468="KO",L468&lt;&gt;""),OR(I468="",J468="",K468="")),Listes!$A$74,IF(AND(L468="",I468&lt;&gt;""),Listes!$A$75,IF(AND(H468&lt;L468,N468=""),Listes!$A$76,IF(AND(K468&lt;J468,N468=""),Listes!$A$77,IF(AND(L468&lt;&gt;"",L468&lt;H468,M468=""),Listes!$A$78,IF(AND(P468="",OR(I468&lt;&gt;"",J468&lt;&gt;"",K468&lt;&gt;"")),Listes!$A$79,""))))))</f>
        <v/>
      </c>
      <c r="P468" s="44"/>
      <c r="Q468" s="9">
        <f t="shared" si="23"/>
        <v>0</v>
      </c>
    </row>
    <row r="469" spans="1:17" ht="20.100000000000001" customHeight="1" x14ac:dyDescent="0.25">
      <c r="A469" s="133">
        <v>463</v>
      </c>
      <c r="B469" s="331" t="str">
        <f>IF('Dépenses Autres frais'!B469="","",'Dépenses Autres frais'!B469)</f>
        <v/>
      </c>
      <c r="C469" s="331" t="str">
        <f>IF('Dépenses Autres frais'!C469="","",'Dépenses Autres frais'!C469)</f>
        <v/>
      </c>
      <c r="D469" s="331" t="str">
        <f>IF('Dépenses Autres frais'!D469="","",'Dépenses Autres frais'!D469)</f>
        <v/>
      </c>
      <c r="E469" s="331" t="str">
        <f>IF('Dépenses Autres frais'!E469="","",'Dépenses Autres frais'!E469)</f>
        <v/>
      </c>
      <c r="F469" s="332" t="str">
        <f>IF('Dépenses Autres frais'!F469="","",'Dépenses Autres frais'!F469)</f>
        <v/>
      </c>
      <c r="G469" s="332" t="str">
        <f>IF('Dépenses Autres frais'!G469="","",'Dépenses Autres frais'!G469)</f>
        <v/>
      </c>
      <c r="H469" s="333" t="str">
        <f>IF('Dépenses Autres frais'!H469="","",'Dépenses Autres frais'!H469)</f>
        <v/>
      </c>
      <c r="I469" s="295"/>
      <c r="J469" s="296" t="str">
        <f t="shared" si="21"/>
        <v/>
      </c>
      <c r="K469" s="296" t="str">
        <f t="shared" si="22"/>
        <v/>
      </c>
      <c r="L469" s="28"/>
      <c r="M469" s="139"/>
      <c r="N469" s="158"/>
      <c r="O469" s="338" t="str">
        <f>IF(AND(OR(I469="KO",L469&lt;&gt;""),OR(I469="",J469="",K469="")),Listes!$A$74,IF(AND(L469="",I469&lt;&gt;""),Listes!$A$75,IF(AND(H469&lt;L469,N469=""),Listes!$A$76,IF(AND(K469&lt;J469,N469=""),Listes!$A$77,IF(AND(L469&lt;&gt;"",L469&lt;H469,M469=""),Listes!$A$78,IF(AND(P469="",OR(I469&lt;&gt;"",J469&lt;&gt;"",K469&lt;&gt;"")),Listes!$A$79,""))))))</f>
        <v/>
      </c>
      <c r="P469" s="44"/>
      <c r="Q469" s="9">
        <f t="shared" si="23"/>
        <v>0</v>
      </c>
    </row>
    <row r="470" spans="1:17" ht="20.100000000000001" customHeight="1" x14ac:dyDescent="0.25">
      <c r="A470" s="133">
        <v>464</v>
      </c>
      <c r="B470" s="331" t="str">
        <f>IF('Dépenses Autres frais'!B470="","",'Dépenses Autres frais'!B470)</f>
        <v/>
      </c>
      <c r="C470" s="331" t="str">
        <f>IF('Dépenses Autres frais'!C470="","",'Dépenses Autres frais'!C470)</f>
        <v/>
      </c>
      <c r="D470" s="331" t="str">
        <f>IF('Dépenses Autres frais'!D470="","",'Dépenses Autres frais'!D470)</f>
        <v/>
      </c>
      <c r="E470" s="331" t="str">
        <f>IF('Dépenses Autres frais'!E470="","",'Dépenses Autres frais'!E470)</f>
        <v/>
      </c>
      <c r="F470" s="332" t="str">
        <f>IF('Dépenses Autres frais'!F470="","",'Dépenses Autres frais'!F470)</f>
        <v/>
      </c>
      <c r="G470" s="332" t="str">
        <f>IF('Dépenses Autres frais'!G470="","",'Dépenses Autres frais'!G470)</f>
        <v/>
      </c>
      <c r="H470" s="333" t="str">
        <f>IF('Dépenses Autres frais'!H470="","",'Dépenses Autres frais'!H470)</f>
        <v/>
      </c>
      <c r="I470" s="295"/>
      <c r="J470" s="296" t="str">
        <f t="shared" si="21"/>
        <v/>
      </c>
      <c r="K470" s="296" t="str">
        <f t="shared" si="22"/>
        <v/>
      </c>
      <c r="L470" s="28"/>
      <c r="M470" s="139"/>
      <c r="N470" s="158"/>
      <c r="O470" s="338" t="str">
        <f>IF(AND(OR(I470="KO",L470&lt;&gt;""),OR(I470="",J470="",K470="")),Listes!$A$74,IF(AND(L470="",I470&lt;&gt;""),Listes!$A$75,IF(AND(H470&lt;L470,N470=""),Listes!$A$76,IF(AND(K470&lt;J470,N470=""),Listes!$A$77,IF(AND(L470&lt;&gt;"",L470&lt;H470,M470=""),Listes!$A$78,IF(AND(P470="",OR(I470&lt;&gt;"",J470&lt;&gt;"",K470&lt;&gt;"")),Listes!$A$79,""))))))</f>
        <v/>
      </c>
      <c r="P470" s="44"/>
      <c r="Q470" s="9">
        <f t="shared" si="23"/>
        <v>0</v>
      </c>
    </row>
    <row r="471" spans="1:17" ht="20.100000000000001" customHeight="1" x14ac:dyDescent="0.25">
      <c r="A471" s="133">
        <v>465</v>
      </c>
      <c r="B471" s="331" t="str">
        <f>IF('Dépenses Autres frais'!B471="","",'Dépenses Autres frais'!B471)</f>
        <v/>
      </c>
      <c r="C471" s="331" t="str">
        <f>IF('Dépenses Autres frais'!C471="","",'Dépenses Autres frais'!C471)</f>
        <v/>
      </c>
      <c r="D471" s="331" t="str">
        <f>IF('Dépenses Autres frais'!D471="","",'Dépenses Autres frais'!D471)</f>
        <v/>
      </c>
      <c r="E471" s="331" t="str">
        <f>IF('Dépenses Autres frais'!E471="","",'Dépenses Autres frais'!E471)</f>
        <v/>
      </c>
      <c r="F471" s="332" t="str">
        <f>IF('Dépenses Autres frais'!F471="","",'Dépenses Autres frais'!F471)</f>
        <v/>
      </c>
      <c r="G471" s="332" t="str">
        <f>IF('Dépenses Autres frais'!G471="","",'Dépenses Autres frais'!G471)</f>
        <v/>
      </c>
      <c r="H471" s="333" t="str">
        <f>IF('Dépenses Autres frais'!H471="","",'Dépenses Autres frais'!H471)</f>
        <v/>
      </c>
      <c r="I471" s="295"/>
      <c r="J471" s="296" t="str">
        <f t="shared" si="21"/>
        <v/>
      </c>
      <c r="K471" s="296" t="str">
        <f t="shared" si="22"/>
        <v/>
      </c>
      <c r="L471" s="28"/>
      <c r="M471" s="139"/>
      <c r="N471" s="158"/>
      <c r="O471" s="338" t="str">
        <f>IF(AND(OR(I471="KO",L471&lt;&gt;""),OR(I471="",J471="",K471="")),Listes!$A$74,IF(AND(L471="",I471&lt;&gt;""),Listes!$A$75,IF(AND(H471&lt;L471,N471=""),Listes!$A$76,IF(AND(K471&lt;J471,N471=""),Listes!$A$77,IF(AND(L471&lt;&gt;"",L471&lt;H471,M471=""),Listes!$A$78,IF(AND(P471="",OR(I471&lt;&gt;"",J471&lt;&gt;"",K471&lt;&gt;"")),Listes!$A$79,""))))))</f>
        <v/>
      </c>
      <c r="P471" s="44"/>
      <c r="Q471" s="9">
        <f t="shared" si="23"/>
        <v>0</v>
      </c>
    </row>
    <row r="472" spans="1:17" ht="20.100000000000001" customHeight="1" x14ac:dyDescent="0.25">
      <c r="A472" s="133">
        <v>466</v>
      </c>
      <c r="B472" s="331" t="str">
        <f>IF('Dépenses Autres frais'!B472="","",'Dépenses Autres frais'!B472)</f>
        <v/>
      </c>
      <c r="C472" s="331" t="str">
        <f>IF('Dépenses Autres frais'!C472="","",'Dépenses Autres frais'!C472)</f>
        <v/>
      </c>
      <c r="D472" s="331" t="str">
        <f>IF('Dépenses Autres frais'!D472="","",'Dépenses Autres frais'!D472)</f>
        <v/>
      </c>
      <c r="E472" s="331" t="str">
        <f>IF('Dépenses Autres frais'!E472="","",'Dépenses Autres frais'!E472)</f>
        <v/>
      </c>
      <c r="F472" s="332" t="str">
        <f>IF('Dépenses Autres frais'!F472="","",'Dépenses Autres frais'!F472)</f>
        <v/>
      </c>
      <c r="G472" s="332" t="str">
        <f>IF('Dépenses Autres frais'!G472="","",'Dépenses Autres frais'!G472)</f>
        <v/>
      </c>
      <c r="H472" s="333" t="str">
        <f>IF('Dépenses Autres frais'!H472="","",'Dépenses Autres frais'!H472)</f>
        <v/>
      </c>
      <c r="I472" s="295"/>
      <c r="J472" s="296" t="str">
        <f t="shared" si="21"/>
        <v/>
      </c>
      <c r="K472" s="296" t="str">
        <f t="shared" si="22"/>
        <v/>
      </c>
      <c r="L472" s="28"/>
      <c r="M472" s="139"/>
      <c r="N472" s="158"/>
      <c r="O472" s="338" t="str">
        <f>IF(AND(OR(I472="KO",L472&lt;&gt;""),OR(I472="",J472="",K472="")),Listes!$A$74,IF(AND(L472="",I472&lt;&gt;""),Listes!$A$75,IF(AND(H472&lt;L472,N472=""),Listes!$A$76,IF(AND(K472&lt;J472,N472=""),Listes!$A$77,IF(AND(L472&lt;&gt;"",L472&lt;H472,M472=""),Listes!$A$78,IF(AND(P472="",OR(I472&lt;&gt;"",J472&lt;&gt;"",K472&lt;&gt;"")),Listes!$A$79,""))))))</f>
        <v/>
      </c>
      <c r="P472" s="44"/>
      <c r="Q472" s="9">
        <f t="shared" si="23"/>
        <v>0</v>
      </c>
    </row>
    <row r="473" spans="1:17" ht="20.100000000000001" customHeight="1" x14ac:dyDescent="0.25">
      <c r="A473" s="133">
        <v>467</v>
      </c>
      <c r="B473" s="331" t="str">
        <f>IF('Dépenses Autres frais'!B473="","",'Dépenses Autres frais'!B473)</f>
        <v/>
      </c>
      <c r="C473" s="331" t="str">
        <f>IF('Dépenses Autres frais'!C473="","",'Dépenses Autres frais'!C473)</f>
        <v/>
      </c>
      <c r="D473" s="331" t="str">
        <f>IF('Dépenses Autres frais'!D473="","",'Dépenses Autres frais'!D473)</f>
        <v/>
      </c>
      <c r="E473" s="331" t="str">
        <f>IF('Dépenses Autres frais'!E473="","",'Dépenses Autres frais'!E473)</f>
        <v/>
      </c>
      <c r="F473" s="332" t="str">
        <f>IF('Dépenses Autres frais'!F473="","",'Dépenses Autres frais'!F473)</f>
        <v/>
      </c>
      <c r="G473" s="332" t="str">
        <f>IF('Dépenses Autres frais'!G473="","",'Dépenses Autres frais'!G473)</f>
        <v/>
      </c>
      <c r="H473" s="333" t="str">
        <f>IF('Dépenses Autres frais'!H473="","",'Dépenses Autres frais'!H473)</f>
        <v/>
      </c>
      <c r="I473" s="295"/>
      <c r="J473" s="296" t="str">
        <f t="shared" si="21"/>
        <v/>
      </c>
      <c r="K473" s="296" t="str">
        <f t="shared" si="22"/>
        <v/>
      </c>
      <c r="L473" s="28"/>
      <c r="M473" s="139"/>
      <c r="N473" s="158"/>
      <c r="O473" s="338" t="str">
        <f>IF(AND(OR(I473="KO",L473&lt;&gt;""),OR(I473="",J473="",K473="")),Listes!$A$74,IF(AND(L473="",I473&lt;&gt;""),Listes!$A$75,IF(AND(H473&lt;L473,N473=""),Listes!$A$76,IF(AND(K473&lt;J473,N473=""),Listes!$A$77,IF(AND(L473&lt;&gt;"",L473&lt;H473,M473=""),Listes!$A$78,IF(AND(P473="",OR(I473&lt;&gt;"",J473&lt;&gt;"",K473&lt;&gt;"")),Listes!$A$79,""))))))</f>
        <v/>
      </c>
      <c r="P473" s="44"/>
      <c r="Q473" s="9">
        <f t="shared" si="23"/>
        <v>0</v>
      </c>
    </row>
    <row r="474" spans="1:17" ht="20.100000000000001" customHeight="1" x14ac:dyDescent="0.25">
      <c r="A474" s="133">
        <v>468</v>
      </c>
      <c r="B474" s="331" t="str">
        <f>IF('Dépenses Autres frais'!B474="","",'Dépenses Autres frais'!B474)</f>
        <v/>
      </c>
      <c r="C474" s="331" t="str">
        <f>IF('Dépenses Autres frais'!C474="","",'Dépenses Autres frais'!C474)</f>
        <v/>
      </c>
      <c r="D474" s="331" t="str">
        <f>IF('Dépenses Autres frais'!D474="","",'Dépenses Autres frais'!D474)</f>
        <v/>
      </c>
      <c r="E474" s="331" t="str">
        <f>IF('Dépenses Autres frais'!E474="","",'Dépenses Autres frais'!E474)</f>
        <v/>
      </c>
      <c r="F474" s="332" t="str">
        <f>IF('Dépenses Autres frais'!F474="","",'Dépenses Autres frais'!F474)</f>
        <v/>
      </c>
      <c r="G474" s="332" t="str">
        <f>IF('Dépenses Autres frais'!G474="","",'Dépenses Autres frais'!G474)</f>
        <v/>
      </c>
      <c r="H474" s="333" t="str">
        <f>IF('Dépenses Autres frais'!H474="","",'Dépenses Autres frais'!H474)</f>
        <v/>
      </c>
      <c r="I474" s="295"/>
      <c r="J474" s="296" t="str">
        <f t="shared" si="21"/>
        <v/>
      </c>
      <c r="K474" s="296" t="str">
        <f t="shared" si="22"/>
        <v/>
      </c>
      <c r="L474" s="28"/>
      <c r="M474" s="139"/>
      <c r="N474" s="158"/>
      <c r="O474" s="338" t="str">
        <f>IF(AND(OR(I474="KO",L474&lt;&gt;""),OR(I474="",J474="",K474="")),Listes!$A$74,IF(AND(L474="",I474&lt;&gt;""),Listes!$A$75,IF(AND(H474&lt;L474,N474=""),Listes!$A$76,IF(AND(K474&lt;J474,N474=""),Listes!$A$77,IF(AND(L474&lt;&gt;"",L474&lt;H474,M474=""),Listes!$A$78,IF(AND(P474="",OR(I474&lt;&gt;"",J474&lt;&gt;"",K474&lt;&gt;"")),Listes!$A$79,""))))))</f>
        <v/>
      </c>
      <c r="P474" s="44"/>
      <c r="Q474" s="9">
        <f t="shared" si="23"/>
        <v>0</v>
      </c>
    </row>
    <row r="475" spans="1:17" ht="20.100000000000001" customHeight="1" x14ac:dyDescent="0.25">
      <c r="A475" s="133">
        <v>469</v>
      </c>
      <c r="B475" s="331" t="str">
        <f>IF('Dépenses Autres frais'!B475="","",'Dépenses Autres frais'!B475)</f>
        <v/>
      </c>
      <c r="C475" s="331" t="str">
        <f>IF('Dépenses Autres frais'!C475="","",'Dépenses Autres frais'!C475)</f>
        <v/>
      </c>
      <c r="D475" s="331" t="str">
        <f>IF('Dépenses Autres frais'!D475="","",'Dépenses Autres frais'!D475)</f>
        <v/>
      </c>
      <c r="E475" s="331" t="str">
        <f>IF('Dépenses Autres frais'!E475="","",'Dépenses Autres frais'!E475)</f>
        <v/>
      </c>
      <c r="F475" s="332" t="str">
        <f>IF('Dépenses Autres frais'!F475="","",'Dépenses Autres frais'!F475)</f>
        <v/>
      </c>
      <c r="G475" s="332" t="str">
        <f>IF('Dépenses Autres frais'!G475="","",'Dépenses Autres frais'!G475)</f>
        <v/>
      </c>
      <c r="H475" s="333" t="str">
        <f>IF('Dépenses Autres frais'!H475="","",'Dépenses Autres frais'!H475)</f>
        <v/>
      </c>
      <c r="I475" s="295"/>
      <c r="J475" s="296" t="str">
        <f t="shared" si="21"/>
        <v/>
      </c>
      <c r="K475" s="296" t="str">
        <f t="shared" si="22"/>
        <v/>
      </c>
      <c r="L475" s="28"/>
      <c r="M475" s="139"/>
      <c r="N475" s="158"/>
      <c r="O475" s="338" t="str">
        <f>IF(AND(OR(I475="KO",L475&lt;&gt;""),OR(I475="",J475="",K475="")),Listes!$A$74,IF(AND(L475="",I475&lt;&gt;""),Listes!$A$75,IF(AND(H475&lt;L475,N475=""),Listes!$A$76,IF(AND(K475&lt;J475,N475=""),Listes!$A$77,IF(AND(L475&lt;&gt;"",L475&lt;H475,M475=""),Listes!$A$78,IF(AND(P475="",OR(I475&lt;&gt;"",J475&lt;&gt;"",K475&lt;&gt;"")),Listes!$A$79,""))))))</f>
        <v/>
      </c>
      <c r="P475" s="44"/>
      <c r="Q475" s="9">
        <f t="shared" si="23"/>
        <v>0</v>
      </c>
    </row>
    <row r="476" spans="1:17" ht="20.100000000000001" customHeight="1" x14ac:dyDescent="0.25">
      <c r="A476" s="133">
        <v>470</v>
      </c>
      <c r="B476" s="331" t="str">
        <f>IF('Dépenses Autres frais'!B476="","",'Dépenses Autres frais'!B476)</f>
        <v/>
      </c>
      <c r="C476" s="331" t="str">
        <f>IF('Dépenses Autres frais'!C476="","",'Dépenses Autres frais'!C476)</f>
        <v/>
      </c>
      <c r="D476" s="331" t="str">
        <f>IF('Dépenses Autres frais'!D476="","",'Dépenses Autres frais'!D476)</f>
        <v/>
      </c>
      <c r="E476" s="331" t="str">
        <f>IF('Dépenses Autres frais'!E476="","",'Dépenses Autres frais'!E476)</f>
        <v/>
      </c>
      <c r="F476" s="332" t="str">
        <f>IF('Dépenses Autres frais'!F476="","",'Dépenses Autres frais'!F476)</f>
        <v/>
      </c>
      <c r="G476" s="332" t="str">
        <f>IF('Dépenses Autres frais'!G476="","",'Dépenses Autres frais'!G476)</f>
        <v/>
      </c>
      <c r="H476" s="333" t="str">
        <f>IF('Dépenses Autres frais'!H476="","",'Dépenses Autres frais'!H476)</f>
        <v/>
      </c>
      <c r="I476" s="295"/>
      <c r="J476" s="296" t="str">
        <f t="shared" si="21"/>
        <v/>
      </c>
      <c r="K476" s="296" t="str">
        <f t="shared" si="22"/>
        <v/>
      </c>
      <c r="L476" s="28"/>
      <c r="M476" s="139"/>
      <c r="N476" s="158"/>
      <c r="O476" s="338" t="str">
        <f>IF(AND(OR(I476="KO",L476&lt;&gt;""),OR(I476="",J476="",K476="")),Listes!$A$74,IF(AND(L476="",I476&lt;&gt;""),Listes!$A$75,IF(AND(H476&lt;L476,N476=""),Listes!$A$76,IF(AND(K476&lt;J476,N476=""),Listes!$A$77,IF(AND(L476&lt;&gt;"",L476&lt;H476,M476=""),Listes!$A$78,IF(AND(P476="",OR(I476&lt;&gt;"",J476&lt;&gt;"",K476&lt;&gt;"")),Listes!$A$79,""))))))</f>
        <v/>
      </c>
      <c r="P476" s="44"/>
      <c r="Q476" s="9">
        <f t="shared" si="23"/>
        <v>0</v>
      </c>
    </row>
    <row r="477" spans="1:17" ht="20.100000000000001" customHeight="1" x14ac:dyDescent="0.25">
      <c r="A477" s="133">
        <v>471</v>
      </c>
      <c r="B477" s="331" t="str">
        <f>IF('Dépenses Autres frais'!B477="","",'Dépenses Autres frais'!B477)</f>
        <v/>
      </c>
      <c r="C477" s="331" t="str">
        <f>IF('Dépenses Autres frais'!C477="","",'Dépenses Autres frais'!C477)</f>
        <v/>
      </c>
      <c r="D477" s="331" t="str">
        <f>IF('Dépenses Autres frais'!D477="","",'Dépenses Autres frais'!D477)</f>
        <v/>
      </c>
      <c r="E477" s="331" t="str">
        <f>IF('Dépenses Autres frais'!E477="","",'Dépenses Autres frais'!E477)</f>
        <v/>
      </c>
      <c r="F477" s="332" t="str">
        <f>IF('Dépenses Autres frais'!F477="","",'Dépenses Autres frais'!F477)</f>
        <v/>
      </c>
      <c r="G477" s="332" t="str">
        <f>IF('Dépenses Autres frais'!G477="","",'Dépenses Autres frais'!G477)</f>
        <v/>
      </c>
      <c r="H477" s="333" t="str">
        <f>IF('Dépenses Autres frais'!H477="","",'Dépenses Autres frais'!H477)</f>
        <v/>
      </c>
      <c r="I477" s="295"/>
      <c r="J477" s="296" t="str">
        <f t="shared" si="21"/>
        <v/>
      </c>
      <c r="K477" s="296" t="str">
        <f t="shared" si="22"/>
        <v/>
      </c>
      <c r="L477" s="28"/>
      <c r="M477" s="139"/>
      <c r="N477" s="158"/>
      <c r="O477" s="338" t="str">
        <f>IF(AND(OR(I477="KO",L477&lt;&gt;""),OR(I477="",J477="",K477="")),Listes!$A$74,IF(AND(L477="",I477&lt;&gt;""),Listes!$A$75,IF(AND(H477&lt;L477,N477=""),Listes!$A$76,IF(AND(K477&lt;J477,N477=""),Listes!$A$77,IF(AND(L477&lt;&gt;"",L477&lt;H477,M477=""),Listes!$A$78,IF(AND(P477="",OR(I477&lt;&gt;"",J477&lt;&gt;"",K477&lt;&gt;"")),Listes!$A$79,""))))))</f>
        <v/>
      </c>
      <c r="P477" s="44"/>
      <c r="Q477" s="9">
        <f t="shared" si="23"/>
        <v>0</v>
      </c>
    </row>
    <row r="478" spans="1:17" ht="20.100000000000001" customHeight="1" x14ac:dyDescent="0.25">
      <c r="A478" s="133">
        <v>472</v>
      </c>
      <c r="B478" s="331" t="str">
        <f>IF('Dépenses Autres frais'!B478="","",'Dépenses Autres frais'!B478)</f>
        <v/>
      </c>
      <c r="C478" s="331" t="str">
        <f>IF('Dépenses Autres frais'!C478="","",'Dépenses Autres frais'!C478)</f>
        <v/>
      </c>
      <c r="D478" s="331" t="str">
        <f>IF('Dépenses Autres frais'!D478="","",'Dépenses Autres frais'!D478)</f>
        <v/>
      </c>
      <c r="E478" s="331" t="str">
        <f>IF('Dépenses Autres frais'!E478="","",'Dépenses Autres frais'!E478)</f>
        <v/>
      </c>
      <c r="F478" s="332" t="str">
        <f>IF('Dépenses Autres frais'!F478="","",'Dépenses Autres frais'!F478)</f>
        <v/>
      </c>
      <c r="G478" s="332" t="str">
        <f>IF('Dépenses Autres frais'!G478="","",'Dépenses Autres frais'!G478)</f>
        <v/>
      </c>
      <c r="H478" s="333" t="str">
        <f>IF('Dépenses Autres frais'!H478="","",'Dépenses Autres frais'!H478)</f>
        <v/>
      </c>
      <c r="I478" s="295"/>
      <c r="J478" s="296" t="str">
        <f t="shared" si="21"/>
        <v/>
      </c>
      <c r="K478" s="296" t="str">
        <f t="shared" si="22"/>
        <v/>
      </c>
      <c r="L478" s="28"/>
      <c r="M478" s="139"/>
      <c r="N478" s="158"/>
      <c r="O478" s="338" t="str">
        <f>IF(AND(OR(I478="KO",L478&lt;&gt;""),OR(I478="",J478="",K478="")),Listes!$A$74,IF(AND(L478="",I478&lt;&gt;""),Listes!$A$75,IF(AND(H478&lt;L478,N478=""),Listes!$A$76,IF(AND(K478&lt;J478,N478=""),Listes!$A$77,IF(AND(L478&lt;&gt;"",L478&lt;H478,M478=""),Listes!$A$78,IF(AND(P478="",OR(I478&lt;&gt;"",J478&lt;&gt;"",K478&lt;&gt;"")),Listes!$A$79,""))))))</f>
        <v/>
      </c>
      <c r="P478" s="44"/>
      <c r="Q478" s="9">
        <f t="shared" si="23"/>
        <v>0</v>
      </c>
    </row>
    <row r="479" spans="1:17" ht="20.100000000000001" customHeight="1" x14ac:dyDescent="0.25">
      <c r="A479" s="133">
        <v>473</v>
      </c>
      <c r="B479" s="331" t="str">
        <f>IF('Dépenses Autres frais'!B479="","",'Dépenses Autres frais'!B479)</f>
        <v/>
      </c>
      <c r="C479" s="331" t="str">
        <f>IF('Dépenses Autres frais'!C479="","",'Dépenses Autres frais'!C479)</f>
        <v/>
      </c>
      <c r="D479" s="331" t="str">
        <f>IF('Dépenses Autres frais'!D479="","",'Dépenses Autres frais'!D479)</f>
        <v/>
      </c>
      <c r="E479" s="331" t="str">
        <f>IF('Dépenses Autres frais'!E479="","",'Dépenses Autres frais'!E479)</f>
        <v/>
      </c>
      <c r="F479" s="332" t="str">
        <f>IF('Dépenses Autres frais'!F479="","",'Dépenses Autres frais'!F479)</f>
        <v/>
      </c>
      <c r="G479" s="332" t="str">
        <f>IF('Dépenses Autres frais'!G479="","",'Dépenses Autres frais'!G479)</f>
        <v/>
      </c>
      <c r="H479" s="333" t="str">
        <f>IF('Dépenses Autres frais'!H479="","",'Dépenses Autres frais'!H479)</f>
        <v/>
      </c>
      <c r="I479" s="295"/>
      <c r="J479" s="296" t="str">
        <f t="shared" si="21"/>
        <v/>
      </c>
      <c r="K479" s="296" t="str">
        <f t="shared" si="22"/>
        <v/>
      </c>
      <c r="L479" s="28"/>
      <c r="M479" s="139"/>
      <c r="N479" s="158"/>
      <c r="O479" s="338" t="str">
        <f>IF(AND(OR(I479="KO",L479&lt;&gt;""),OR(I479="",J479="",K479="")),Listes!$A$74,IF(AND(L479="",I479&lt;&gt;""),Listes!$A$75,IF(AND(H479&lt;L479,N479=""),Listes!$A$76,IF(AND(K479&lt;J479,N479=""),Listes!$A$77,IF(AND(L479&lt;&gt;"",L479&lt;H479,M479=""),Listes!$A$78,IF(AND(P479="",OR(I479&lt;&gt;"",J479&lt;&gt;"",K479&lt;&gt;"")),Listes!$A$79,""))))))</f>
        <v/>
      </c>
      <c r="P479" s="44"/>
      <c r="Q479" s="9">
        <f t="shared" si="23"/>
        <v>0</v>
      </c>
    </row>
    <row r="480" spans="1:17" ht="20.100000000000001" customHeight="1" x14ac:dyDescent="0.25">
      <c r="A480" s="133">
        <v>474</v>
      </c>
      <c r="B480" s="331" t="str">
        <f>IF('Dépenses Autres frais'!B480="","",'Dépenses Autres frais'!B480)</f>
        <v/>
      </c>
      <c r="C480" s="331" t="str">
        <f>IF('Dépenses Autres frais'!C480="","",'Dépenses Autres frais'!C480)</f>
        <v/>
      </c>
      <c r="D480" s="331" t="str">
        <f>IF('Dépenses Autres frais'!D480="","",'Dépenses Autres frais'!D480)</f>
        <v/>
      </c>
      <c r="E480" s="331" t="str">
        <f>IF('Dépenses Autres frais'!E480="","",'Dépenses Autres frais'!E480)</f>
        <v/>
      </c>
      <c r="F480" s="332" t="str">
        <f>IF('Dépenses Autres frais'!F480="","",'Dépenses Autres frais'!F480)</f>
        <v/>
      </c>
      <c r="G480" s="332" t="str">
        <f>IF('Dépenses Autres frais'!G480="","",'Dépenses Autres frais'!G480)</f>
        <v/>
      </c>
      <c r="H480" s="333" t="str">
        <f>IF('Dépenses Autres frais'!H480="","",'Dépenses Autres frais'!H480)</f>
        <v/>
      </c>
      <c r="I480" s="295"/>
      <c r="J480" s="296" t="str">
        <f t="shared" si="21"/>
        <v/>
      </c>
      <c r="K480" s="296" t="str">
        <f t="shared" si="22"/>
        <v/>
      </c>
      <c r="L480" s="28"/>
      <c r="M480" s="139"/>
      <c r="N480" s="158"/>
      <c r="O480" s="338" t="str">
        <f>IF(AND(OR(I480="KO",L480&lt;&gt;""),OR(I480="",J480="",K480="")),Listes!$A$74,IF(AND(L480="",I480&lt;&gt;""),Listes!$A$75,IF(AND(H480&lt;L480,N480=""),Listes!$A$76,IF(AND(K480&lt;J480,N480=""),Listes!$A$77,IF(AND(L480&lt;&gt;"",L480&lt;H480,M480=""),Listes!$A$78,IF(AND(P480="",OR(I480&lt;&gt;"",J480&lt;&gt;"",K480&lt;&gt;"")),Listes!$A$79,""))))))</f>
        <v/>
      </c>
      <c r="P480" s="44"/>
      <c r="Q480" s="9">
        <f t="shared" si="23"/>
        <v>0</v>
      </c>
    </row>
    <row r="481" spans="1:17" ht="20.100000000000001" customHeight="1" x14ac:dyDescent="0.25">
      <c r="A481" s="133">
        <v>475</v>
      </c>
      <c r="B481" s="331" t="str">
        <f>IF('Dépenses Autres frais'!B481="","",'Dépenses Autres frais'!B481)</f>
        <v/>
      </c>
      <c r="C481" s="331" t="str">
        <f>IF('Dépenses Autres frais'!C481="","",'Dépenses Autres frais'!C481)</f>
        <v/>
      </c>
      <c r="D481" s="331" t="str">
        <f>IF('Dépenses Autres frais'!D481="","",'Dépenses Autres frais'!D481)</f>
        <v/>
      </c>
      <c r="E481" s="331" t="str">
        <f>IF('Dépenses Autres frais'!E481="","",'Dépenses Autres frais'!E481)</f>
        <v/>
      </c>
      <c r="F481" s="332" t="str">
        <f>IF('Dépenses Autres frais'!F481="","",'Dépenses Autres frais'!F481)</f>
        <v/>
      </c>
      <c r="G481" s="332" t="str">
        <f>IF('Dépenses Autres frais'!G481="","",'Dépenses Autres frais'!G481)</f>
        <v/>
      </c>
      <c r="H481" s="333" t="str">
        <f>IF('Dépenses Autres frais'!H481="","",'Dépenses Autres frais'!H481)</f>
        <v/>
      </c>
      <c r="I481" s="295"/>
      <c r="J481" s="296" t="str">
        <f t="shared" si="21"/>
        <v/>
      </c>
      <c r="K481" s="296" t="str">
        <f t="shared" si="22"/>
        <v/>
      </c>
      <c r="L481" s="28"/>
      <c r="M481" s="139"/>
      <c r="N481" s="158"/>
      <c r="O481" s="338" t="str">
        <f>IF(AND(OR(I481="KO",L481&lt;&gt;""),OR(I481="",J481="",K481="")),Listes!$A$74,IF(AND(L481="",I481&lt;&gt;""),Listes!$A$75,IF(AND(H481&lt;L481,N481=""),Listes!$A$76,IF(AND(K481&lt;J481,N481=""),Listes!$A$77,IF(AND(L481&lt;&gt;"",L481&lt;H481,M481=""),Listes!$A$78,IF(AND(P481="",OR(I481&lt;&gt;"",J481&lt;&gt;"",K481&lt;&gt;"")),Listes!$A$79,""))))))</f>
        <v/>
      </c>
      <c r="P481" s="44"/>
      <c r="Q481" s="9">
        <f t="shared" si="23"/>
        <v>0</v>
      </c>
    </row>
    <row r="482" spans="1:17" ht="20.100000000000001" customHeight="1" x14ac:dyDescent="0.25">
      <c r="A482" s="133">
        <v>476</v>
      </c>
      <c r="B482" s="331" t="str">
        <f>IF('Dépenses Autres frais'!B482="","",'Dépenses Autres frais'!B482)</f>
        <v/>
      </c>
      <c r="C482" s="331" t="str">
        <f>IF('Dépenses Autres frais'!C482="","",'Dépenses Autres frais'!C482)</f>
        <v/>
      </c>
      <c r="D482" s="331" t="str">
        <f>IF('Dépenses Autres frais'!D482="","",'Dépenses Autres frais'!D482)</f>
        <v/>
      </c>
      <c r="E482" s="331" t="str">
        <f>IF('Dépenses Autres frais'!E482="","",'Dépenses Autres frais'!E482)</f>
        <v/>
      </c>
      <c r="F482" s="332" t="str">
        <f>IF('Dépenses Autres frais'!F482="","",'Dépenses Autres frais'!F482)</f>
        <v/>
      </c>
      <c r="G482" s="332" t="str">
        <f>IF('Dépenses Autres frais'!G482="","",'Dépenses Autres frais'!G482)</f>
        <v/>
      </c>
      <c r="H482" s="333" t="str">
        <f>IF('Dépenses Autres frais'!H482="","",'Dépenses Autres frais'!H482)</f>
        <v/>
      </c>
      <c r="I482" s="295"/>
      <c r="J482" s="296" t="str">
        <f t="shared" si="21"/>
        <v/>
      </c>
      <c r="K482" s="296" t="str">
        <f t="shared" si="22"/>
        <v/>
      </c>
      <c r="L482" s="28"/>
      <c r="M482" s="139"/>
      <c r="N482" s="158"/>
      <c r="O482" s="338" t="str">
        <f>IF(AND(OR(I482="KO",L482&lt;&gt;""),OR(I482="",J482="",K482="")),Listes!$A$74,IF(AND(L482="",I482&lt;&gt;""),Listes!$A$75,IF(AND(H482&lt;L482,N482=""),Listes!$A$76,IF(AND(K482&lt;J482,N482=""),Listes!$A$77,IF(AND(L482&lt;&gt;"",L482&lt;H482,M482=""),Listes!$A$78,IF(AND(P482="",OR(I482&lt;&gt;"",J482&lt;&gt;"",K482&lt;&gt;"")),Listes!$A$79,""))))))</f>
        <v/>
      </c>
      <c r="P482" s="44"/>
      <c r="Q482" s="9">
        <f t="shared" si="23"/>
        <v>0</v>
      </c>
    </row>
    <row r="483" spans="1:17" ht="20.100000000000001" customHeight="1" x14ac:dyDescent="0.25">
      <c r="A483" s="133">
        <v>477</v>
      </c>
      <c r="B483" s="331" t="str">
        <f>IF('Dépenses Autres frais'!B483="","",'Dépenses Autres frais'!B483)</f>
        <v/>
      </c>
      <c r="C483" s="331" t="str">
        <f>IF('Dépenses Autres frais'!C483="","",'Dépenses Autres frais'!C483)</f>
        <v/>
      </c>
      <c r="D483" s="331" t="str">
        <f>IF('Dépenses Autres frais'!D483="","",'Dépenses Autres frais'!D483)</f>
        <v/>
      </c>
      <c r="E483" s="331" t="str">
        <f>IF('Dépenses Autres frais'!E483="","",'Dépenses Autres frais'!E483)</f>
        <v/>
      </c>
      <c r="F483" s="332" t="str">
        <f>IF('Dépenses Autres frais'!F483="","",'Dépenses Autres frais'!F483)</f>
        <v/>
      </c>
      <c r="G483" s="332" t="str">
        <f>IF('Dépenses Autres frais'!G483="","",'Dépenses Autres frais'!G483)</f>
        <v/>
      </c>
      <c r="H483" s="333" t="str">
        <f>IF('Dépenses Autres frais'!H483="","",'Dépenses Autres frais'!H483)</f>
        <v/>
      </c>
      <c r="I483" s="295"/>
      <c r="J483" s="296" t="str">
        <f t="shared" si="21"/>
        <v/>
      </c>
      <c r="K483" s="296" t="str">
        <f t="shared" si="22"/>
        <v/>
      </c>
      <c r="L483" s="28"/>
      <c r="M483" s="139"/>
      <c r="N483" s="158"/>
      <c r="O483" s="338" t="str">
        <f>IF(AND(OR(I483="KO",L483&lt;&gt;""),OR(I483="",J483="",K483="")),Listes!$A$74,IF(AND(L483="",I483&lt;&gt;""),Listes!$A$75,IF(AND(H483&lt;L483,N483=""),Listes!$A$76,IF(AND(K483&lt;J483,N483=""),Listes!$A$77,IF(AND(L483&lt;&gt;"",L483&lt;H483,M483=""),Listes!$A$78,IF(AND(P483="",OR(I483&lt;&gt;"",J483&lt;&gt;"",K483&lt;&gt;"")),Listes!$A$79,""))))))</f>
        <v/>
      </c>
      <c r="P483" s="44"/>
      <c r="Q483" s="9">
        <f t="shared" si="23"/>
        <v>0</v>
      </c>
    </row>
    <row r="484" spans="1:17" ht="20.100000000000001" customHeight="1" x14ac:dyDescent="0.25">
      <c r="A484" s="133">
        <v>478</v>
      </c>
      <c r="B484" s="331" t="str">
        <f>IF('Dépenses Autres frais'!B484="","",'Dépenses Autres frais'!B484)</f>
        <v/>
      </c>
      <c r="C484" s="331" t="str">
        <f>IF('Dépenses Autres frais'!C484="","",'Dépenses Autres frais'!C484)</f>
        <v/>
      </c>
      <c r="D484" s="331" t="str">
        <f>IF('Dépenses Autres frais'!D484="","",'Dépenses Autres frais'!D484)</f>
        <v/>
      </c>
      <c r="E484" s="331" t="str">
        <f>IF('Dépenses Autres frais'!E484="","",'Dépenses Autres frais'!E484)</f>
        <v/>
      </c>
      <c r="F484" s="332" t="str">
        <f>IF('Dépenses Autres frais'!F484="","",'Dépenses Autres frais'!F484)</f>
        <v/>
      </c>
      <c r="G484" s="332" t="str">
        <f>IF('Dépenses Autres frais'!G484="","",'Dépenses Autres frais'!G484)</f>
        <v/>
      </c>
      <c r="H484" s="333" t="str">
        <f>IF('Dépenses Autres frais'!H484="","",'Dépenses Autres frais'!H484)</f>
        <v/>
      </c>
      <c r="I484" s="295"/>
      <c r="J484" s="296" t="str">
        <f t="shared" si="21"/>
        <v/>
      </c>
      <c r="K484" s="296" t="str">
        <f t="shared" si="22"/>
        <v/>
      </c>
      <c r="L484" s="28"/>
      <c r="M484" s="139"/>
      <c r="N484" s="158"/>
      <c r="O484" s="338" t="str">
        <f>IF(AND(OR(I484="KO",L484&lt;&gt;""),OR(I484="",J484="",K484="")),Listes!$A$74,IF(AND(L484="",I484&lt;&gt;""),Listes!$A$75,IF(AND(H484&lt;L484,N484=""),Listes!$A$76,IF(AND(K484&lt;J484,N484=""),Listes!$A$77,IF(AND(L484&lt;&gt;"",L484&lt;H484,M484=""),Listes!$A$78,IF(AND(P484="",OR(I484&lt;&gt;"",J484&lt;&gt;"",K484&lt;&gt;"")),Listes!$A$79,""))))))</f>
        <v/>
      </c>
      <c r="P484" s="44"/>
      <c r="Q484" s="9">
        <f t="shared" si="23"/>
        <v>0</v>
      </c>
    </row>
    <row r="485" spans="1:17" ht="20.100000000000001" customHeight="1" x14ac:dyDescent="0.25">
      <c r="A485" s="133">
        <v>479</v>
      </c>
      <c r="B485" s="331" t="str">
        <f>IF('Dépenses Autres frais'!B485="","",'Dépenses Autres frais'!B485)</f>
        <v/>
      </c>
      <c r="C485" s="331" t="str">
        <f>IF('Dépenses Autres frais'!C485="","",'Dépenses Autres frais'!C485)</f>
        <v/>
      </c>
      <c r="D485" s="331" t="str">
        <f>IF('Dépenses Autres frais'!D485="","",'Dépenses Autres frais'!D485)</f>
        <v/>
      </c>
      <c r="E485" s="331" t="str">
        <f>IF('Dépenses Autres frais'!E485="","",'Dépenses Autres frais'!E485)</f>
        <v/>
      </c>
      <c r="F485" s="332" t="str">
        <f>IF('Dépenses Autres frais'!F485="","",'Dépenses Autres frais'!F485)</f>
        <v/>
      </c>
      <c r="G485" s="332" t="str">
        <f>IF('Dépenses Autres frais'!G485="","",'Dépenses Autres frais'!G485)</f>
        <v/>
      </c>
      <c r="H485" s="333" t="str">
        <f>IF('Dépenses Autres frais'!H485="","",'Dépenses Autres frais'!H485)</f>
        <v/>
      </c>
      <c r="I485" s="295"/>
      <c r="J485" s="296" t="str">
        <f t="shared" si="21"/>
        <v/>
      </c>
      <c r="K485" s="296" t="str">
        <f t="shared" si="22"/>
        <v/>
      </c>
      <c r="L485" s="28"/>
      <c r="M485" s="139"/>
      <c r="N485" s="158"/>
      <c r="O485" s="338" t="str">
        <f>IF(AND(OR(I485="KO",L485&lt;&gt;""),OR(I485="",J485="",K485="")),Listes!$A$74,IF(AND(L485="",I485&lt;&gt;""),Listes!$A$75,IF(AND(H485&lt;L485,N485=""),Listes!$A$76,IF(AND(K485&lt;J485,N485=""),Listes!$A$77,IF(AND(L485&lt;&gt;"",L485&lt;H485,M485=""),Listes!$A$78,IF(AND(P485="",OR(I485&lt;&gt;"",J485&lt;&gt;"",K485&lt;&gt;"")),Listes!$A$79,""))))))</f>
        <v/>
      </c>
      <c r="P485" s="44"/>
      <c r="Q485" s="9">
        <f t="shared" si="23"/>
        <v>0</v>
      </c>
    </row>
    <row r="486" spans="1:17" ht="20.100000000000001" customHeight="1" x14ac:dyDescent="0.25">
      <c r="A486" s="133">
        <v>480</v>
      </c>
      <c r="B486" s="331" t="str">
        <f>IF('Dépenses Autres frais'!B486="","",'Dépenses Autres frais'!B486)</f>
        <v/>
      </c>
      <c r="C486" s="331" t="str">
        <f>IF('Dépenses Autres frais'!C486="","",'Dépenses Autres frais'!C486)</f>
        <v/>
      </c>
      <c r="D486" s="331" t="str">
        <f>IF('Dépenses Autres frais'!D486="","",'Dépenses Autres frais'!D486)</f>
        <v/>
      </c>
      <c r="E486" s="331" t="str">
        <f>IF('Dépenses Autres frais'!E486="","",'Dépenses Autres frais'!E486)</f>
        <v/>
      </c>
      <c r="F486" s="332" t="str">
        <f>IF('Dépenses Autres frais'!F486="","",'Dépenses Autres frais'!F486)</f>
        <v/>
      </c>
      <c r="G486" s="332" t="str">
        <f>IF('Dépenses Autres frais'!G486="","",'Dépenses Autres frais'!G486)</f>
        <v/>
      </c>
      <c r="H486" s="333" t="str">
        <f>IF('Dépenses Autres frais'!H486="","",'Dépenses Autres frais'!H486)</f>
        <v/>
      </c>
      <c r="I486" s="295"/>
      <c r="J486" s="296" t="str">
        <f t="shared" si="21"/>
        <v/>
      </c>
      <c r="K486" s="296" t="str">
        <f t="shared" si="22"/>
        <v/>
      </c>
      <c r="L486" s="28"/>
      <c r="M486" s="139"/>
      <c r="N486" s="158"/>
      <c r="O486" s="338" t="str">
        <f>IF(AND(OR(I486="KO",L486&lt;&gt;""),OR(I486="",J486="",K486="")),Listes!$A$74,IF(AND(L486="",I486&lt;&gt;""),Listes!$A$75,IF(AND(H486&lt;L486,N486=""),Listes!$A$76,IF(AND(K486&lt;J486,N486=""),Listes!$A$77,IF(AND(L486&lt;&gt;"",L486&lt;H486,M486=""),Listes!$A$78,IF(AND(P486="",OR(I486&lt;&gt;"",J486&lt;&gt;"",K486&lt;&gt;"")),Listes!$A$79,""))))))</f>
        <v/>
      </c>
      <c r="P486" s="44"/>
      <c r="Q486" s="9">
        <f t="shared" si="23"/>
        <v>0</v>
      </c>
    </row>
    <row r="487" spans="1:17" ht="20.100000000000001" customHeight="1" x14ac:dyDescent="0.25">
      <c r="A487" s="133">
        <v>481</v>
      </c>
      <c r="B487" s="331" t="str">
        <f>IF('Dépenses Autres frais'!B487="","",'Dépenses Autres frais'!B487)</f>
        <v/>
      </c>
      <c r="C487" s="331" t="str">
        <f>IF('Dépenses Autres frais'!C487="","",'Dépenses Autres frais'!C487)</f>
        <v/>
      </c>
      <c r="D487" s="331" t="str">
        <f>IF('Dépenses Autres frais'!D487="","",'Dépenses Autres frais'!D487)</f>
        <v/>
      </c>
      <c r="E487" s="331" t="str">
        <f>IF('Dépenses Autres frais'!E487="","",'Dépenses Autres frais'!E487)</f>
        <v/>
      </c>
      <c r="F487" s="332" t="str">
        <f>IF('Dépenses Autres frais'!F487="","",'Dépenses Autres frais'!F487)</f>
        <v/>
      </c>
      <c r="G487" s="332" t="str">
        <f>IF('Dépenses Autres frais'!G487="","",'Dépenses Autres frais'!G487)</f>
        <v/>
      </c>
      <c r="H487" s="333" t="str">
        <f>IF('Dépenses Autres frais'!H487="","",'Dépenses Autres frais'!H487)</f>
        <v/>
      </c>
      <c r="I487" s="295"/>
      <c r="J487" s="296" t="str">
        <f t="shared" si="21"/>
        <v/>
      </c>
      <c r="K487" s="296" t="str">
        <f t="shared" si="22"/>
        <v/>
      </c>
      <c r="L487" s="28"/>
      <c r="M487" s="139"/>
      <c r="N487" s="158"/>
      <c r="O487" s="338" t="str">
        <f>IF(AND(OR(I487="KO",L487&lt;&gt;""),OR(I487="",J487="",K487="")),Listes!$A$74,IF(AND(L487="",I487&lt;&gt;""),Listes!$A$75,IF(AND(H487&lt;L487,N487=""),Listes!$A$76,IF(AND(K487&lt;J487,N487=""),Listes!$A$77,IF(AND(L487&lt;&gt;"",L487&lt;H487,M487=""),Listes!$A$78,IF(AND(P487="",OR(I487&lt;&gt;"",J487&lt;&gt;"",K487&lt;&gt;"")),Listes!$A$79,""))))))</f>
        <v/>
      </c>
      <c r="P487" s="44"/>
      <c r="Q487" s="9">
        <f t="shared" si="23"/>
        <v>0</v>
      </c>
    </row>
    <row r="488" spans="1:17" ht="20.100000000000001" customHeight="1" x14ac:dyDescent="0.25">
      <c r="A488" s="133">
        <v>482</v>
      </c>
      <c r="B488" s="331" t="str">
        <f>IF('Dépenses Autres frais'!B488="","",'Dépenses Autres frais'!B488)</f>
        <v/>
      </c>
      <c r="C488" s="331" t="str">
        <f>IF('Dépenses Autres frais'!C488="","",'Dépenses Autres frais'!C488)</f>
        <v/>
      </c>
      <c r="D488" s="331" t="str">
        <f>IF('Dépenses Autres frais'!D488="","",'Dépenses Autres frais'!D488)</f>
        <v/>
      </c>
      <c r="E488" s="331" t="str">
        <f>IF('Dépenses Autres frais'!E488="","",'Dépenses Autres frais'!E488)</f>
        <v/>
      </c>
      <c r="F488" s="332" t="str">
        <f>IF('Dépenses Autres frais'!F488="","",'Dépenses Autres frais'!F488)</f>
        <v/>
      </c>
      <c r="G488" s="332" t="str">
        <f>IF('Dépenses Autres frais'!G488="","",'Dépenses Autres frais'!G488)</f>
        <v/>
      </c>
      <c r="H488" s="333" t="str">
        <f>IF('Dépenses Autres frais'!H488="","",'Dépenses Autres frais'!H488)</f>
        <v/>
      </c>
      <c r="I488" s="295"/>
      <c r="J488" s="296" t="str">
        <f t="shared" si="21"/>
        <v/>
      </c>
      <c r="K488" s="296" t="str">
        <f t="shared" si="22"/>
        <v/>
      </c>
      <c r="L488" s="28"/>
      <c r="M488" s="139"/>
      <c r="N488" s="158"/>
      <c r="O488" s="338" t="str">
        <f>IF(AND(OR(I488="KO",L488&lt;&gt;""),OR(I488="",J488="",K488="")),Listes!$A$74,IF(AND(L488="",I488&lt;&gt;""),Listes!$A$75,IF(AND(H488&lt;L488,N488=""),Listes!$A$76,IF(AND(K488&lt;J488,N488=""),Listes!$A$77,IF(AND(L488&lt;&gt;"",L488&lt;H488,M488=""),Listes!$A$78,IF(AND(P488="",OR(I488&lt;&gt;"",J488&lt;&gt;"",K488&lt;&gt;"")),Listes!$A$79,""))))))</f>
        <v/>
      </c>
      <c r="P488" s="44"/>
      <c r="Q488" s="9">
        <f t="shared" si="23"/>
        <v>0</v>
      </c>
    </row>
    <row r="489" spans="1:17" ht="20.100000000000001" customHeight="1" x14ac:dyDescent="0.25">
      <c r="A489" s="133">
        <v>483</v>
      </c>
      <c r="B489" s="331" t="str">
        <f>IF('Dépenses Autres frais'!B489="","",'Dépenses Autres frais'!B489)</f>
        <v/>
      </c>
      <c r="C489" s="331" t="str">
        <f>IF('Dépenses Autres frais'!C489="","",'Dépenses Autres frais'!C489)</f>
        <v/>
      </c>
      <c r="D489" s="331" t="str">
        <f>IF('Dépenses Autres frais'!D489="","",'Dépenses Autres frais'!D489)</f>
        <v/>
      </c>
      <c r="E489" s="331" t="str">
        <f>IF('Dépenses Autres frais'!E489="","",'Dépenses Autres frais'!E489)</f>
        <v/>
      </c>
      <c r="F489" s="332" t="str">
        <f>IF('Dépenses Autres frais'!F489="","",'Dépenses Autres frais'!F489)</f>
        <v/>
      </c>
      <c r="G489" s="332" t="str">
        <f>IF('Dépenses Autres frais'!G489="","",'Dépenses Autres frais'!G489)</f>
        <v/>
      </c>
      <c r="H489" s="333" t="str">
        <f>IF('Dépenses Autres frais'!H489="","",'Dépenses Autres frais'!H489)</f>
        <v/>
      </c>
      <c r="I489" s="295"/>
      <c r="J489" s="296" t="str">
        <f t="shared" si="21"/>
        <v/>
      </c>
      <c r="K489" s="296" t="str">
        <f t="shared" si="22"/>
        <v/>
      </c>
      <c r="L489" s="28"/>
      <c r="M489" s="139"/>
      <c r="N489" s="158"/>
      <c r="O489" s="338" t="str">
        <f>IF(AND(OR(I489="KO",L489&lt;&gt;""),OR(I489="",J489="",K489="")),Listes!$A$74,IF(AND(L489="",I489&lt;&gt;""),Listes!$A$75,IF(AND(H489&lt;L489,N489=""),Listes!$A$76,IF(AND(K489&lt;J489,N489=""),Listes!$A$77,IF(AND(L489&lt;&gt;"",L489&lt;H489,M489=""),Listes!$A$78,IF(AND(P489="",OR(I489&lt;&gt;"",J489&lt;&gt;"",K489&lt;&gt;"")),Listes!$A$79,""))))))</f>
        <v/>
      </c>
      <c r="P489" s="44"/>
      <c r="Q489" s="9">
        <f t="shared" si="23"/>
        <v>0</v>
      </c>
    </row>
    <row r="490" spans="1:17" ht="20.100000000000001" customHeight="1" x14ac:dyDescent="0.25">
      <c r="A490" s="133">
        <v>484</v>
      </c>
      <c r="B490" s="331" t="str">
        <f>IF('Dépenses Autres frais'!B490="","",'Dépenses Autres frais'!B490)</f>
        <v/>
      </c>
      <c r="C490" s="331" t="str">
        <f>IF('Dépenses Autres frais'!C490="","",'Dépenses Autres frais'!C490)</f>
        <v/>
      </c>
      <c r="D490" s="331" t="str">
        <f>IF('Dépenses Autres frais'!D490="","",'Dépenses Autres frais'!D490)</f>
        <v/>
      </c>
      <c r="E490" s="331" t="str">
        <f>IF('Dépenses Autres frais'!E490="","",'Dépenses Autres frais'!E490)</f>
        <v/>
      </c>
      <c r="F490" s="332" t="str">
        <f>IF('Dépenses Autres frais'!F490="","",'Dépenses Autres frais'!F490)</f>
        <v/>
      </c>
      <c r="G490" s="332" t="str">
        <f>IF('Dépenses Autres frais'!G490="","",'Dépenses Autres frais'!G490)</f>
        <v/>
      </c>
      <c r="H490" s="333" t="str">
        <f>IF('Dépenses Autres frais'!H490="","",'Dépenses Autres frais'!H490)</f>
        <v/>
      </c>
      <c r="I490" s="295"/>
      <c r="J490" s="296" t="str">
        <f t="shared" si="21"/>
        <v/>
      </c>
      <c r="K490" s="296" t="str">
        <f t="shared" si="22"/>
        <v/>
      </c>
      <c r="L490" s="28"/>
      <c r="M490" s="139"/>
      <c r="N490" s="158"/>
      <c r="O490" s="338" t="str">
        <f>IF(AND(OR(I490="KO",L490&lt;&gt;""),OR(I490="",J490="",K490="")),Listes!$A$74,IF(AND(L490="",I490&lt;&gt;""),Listes!$A$75,IF(AND(H490&lt;L490,N490=""),Listes!$A$76,IF(AND(K490&lt;J490,N490=""),Listes!$A$77,IF(AND(L490&lt;&gt;"",L490&lt;H490,M490=""),Listes!$A$78,IF(AND(P490="",OR(I490&lt;&gt;"",J490&lt;&gt;"",K490&lt;&gt;"")),Listes!$A$79,""))))))</f>
        <v/>
      </c>
      <c r="P490" s="44"/>
      <c r="Q490" s="9">
        <f t="shared" si="23"/>
        <v>0</v>
      </c>
    </row>
    <row r="491" spans="1:17" ht="20.100000000000001" customHeight="1" x14ac:dyDescent="0.25">
      <c r="A491" s="133">
        <v>485</v>
      </c>
      <c r="B491" s="331" t="str">
        <f>IF('Dépenses Autres frais'!B491="","",'Dépenses Autres frais'!B491)</f>
        <v/>
      </c>
      <c r="C491" s="331" t="str">
        <f>IF('Dépenses Autres frais'!C491="","",'Dépenses Autres frais'!C491)</f>
        <v/>
      </c>
      <c r="D491" s="331" t="str">
        <f>IF('Dépenses Autres frais'!D491="","",'Dépenses Autres frais'!D491)</f>
        <v/>
      </c>
      <c r="E491" s="331" t="str">
        <f>IF('Dépenses Autres frais'!E491="","",'Dépenses Autres frais'!E491)</f>
        <v/>
      </c>
      <c r="F491" s="332" t="str">
        <f>IF('Dépenses Autres frais'!F491="","",'Dépenses Autres frais'!F491)</f>
        <v/>
      </c>
      <c r="G491" s="332" t="str">
        <f>IF('Dépenses Autres frais'!G491="","",'Dépenses Autres frais'!G491)</f>
        <v/>
      </c>
      <c r="H491" s="333" t="str">
        <f>IF('Dépenses Autres frais'!H491="","",'Dépenses Autres frais'!H491)</f>
        <v/>
      </c>
      <c r="I491" s="295"/>
      <c r="J491" s="296" t="str">
        <f t="shared" si="21"/>
        <v/>
      </c>
      <c r="K491" s="296" t="str">
        <f t="shared" si="22"/>
        <v/>
      </c>
      <c r="L491" s="28"/>
      <c r="M491" s="139"/>
      <c r="N491" s="158"/>
      <c r="O491" s="338" t="str">
        <f>IF(AND(OR(I491="KO",L491&lt;&gt;""),OR(I491="",J491="",K491="")),Listes!$A$74,IF(AND(L491="",I491&lt;&gt;""),Listes!$A$75,IF(AND(H491&lt;L491,N491=""),Listes!$A$76,IF(AND(K491&lt;J491,N491=""),Listes!$A$77,IF(AND(L491&lt;&gt;"",L491&lt;H491,M491=""),Listes!$A$78,IF(AND(P491="",OR(I491&lt;&gt;"",J491&lt;&gt;"",K491&lt;&gt;"")),Listes!$A$79,""))))))</f>
        <v/>
      </c>
      <c r="P491" s="44"/>
      <c r="Q491" s="9">
        <f t="shared" si="23"/>
        <v>0</v>
      </c>
    </row>
    <row r="492" spans="1:17" ht="20.100000000000001" customHeight="1" x14ac:dyDescent="0.25">
      <c r="A492" s="133">
        <v>486</v>
      </c>
      <c r="B492" s="331" t="str">
        <f>IF('Dépenses Autres frais'!B492="","",'Dépenses Autres frais'!B492)</f>
        <v/>
      </c>
      <c r="C492" s="331" t="str">
        <f>IF('Dépenses Autres frais'!C492="","",'Dépenses Autres frais'!C492)</f>
        <v/>
      </c>
      <c r="D492" s="331" t="str">
        <f>IF('Dépenses Autres frais'!D492="","",'Dépenses Autres frais'!D492)</f>
        <v/>
      </c>
      <c r="E492" s="331" t="str">
        <f>IF('Dépenses Autres frais'!E492="","",'Dépenses Autres frais'!E492)</f>
        <v/>
      </c>
      <c r="F492" s="332" t="str">
        <f>IF('Dépenses Autres frais'!F492="","",'Dépenses Autres frais'!F492)</f>
        <v/>
      </c>
      <c r="G492" s="332" t="str">
        <f>IF('Dépenses Autres frais'!G492="","",'Dépenses Autres frais'!G492)</f>
        <v/>
      </c>
      <c r="H492" s="333" t="str">
        <f>IF('Dépenses Autres frais'!H492="","",'Dépenses Autres frais'!H492)</f>
        <v/>
      </c>
      <c r="I492" s="295"/>
      <c r="J492" s="296" t="str">
        <f t="shared" si="21"/>
        <v/>
      </c>
      <c r="K492" s="296" t="str">
        <f t="shared" si="22"/>
        <v/>
      </c>
      <c r="L492" s="28"/>
      <c r="M492" s="139"/>
      <c r="N492" s="158"/>
      <c r="O492" s="338" t="str">
        <f>IF(AND(OR(I492="KO",L492&lt;&gt;""),OR(I492="",J492="",K492="")),Listes!$A$74,IF(AND(L492="",I492&lt;&gt;""),Listes!$A$75,IF(AND(H492&lt;L492,N492=""),Listes!$A$76,IF(AND(K492&lt;J492,N492=""),Listes!$A$77,IF(AND(L492&lt;&gt;"",L492&lt;H492,M492=""),Listes!$A$78,IF(AND(P492="",OR(I492&lt;&gt;"",J492&lt;&gt;"",K492&lt;&gt;"")),Listes!$A$79,""))))))</f>
        <v/>
      </c>
      <c r="P492" s="44"/>
      <c r="Q492" s="9">
        <f t="shared" si="23"/>
        <v>0</v>
      </c>
    </row>
    <row r="493" spans="1:17" ht="20.100000000000001" customHeight="1" x14ac:dyDescent="0.25">
      <c r="A493" s="133">
        <v>487</v>
      </c>
      <c r="B493" s="331" t="str">
        <f>IF('Dépenses Autres frais'!B493="","",'Dépenses Autres frais'!B493)</f>
        <v/>
      </c>
      <c r="C493" s="331" t="str">
        <f>IF('Dépenses Autres frais'!C493="","",'Dépenses Autres frais'!C493)</f>
        <v/>
      </c>
      <c r="D493" s="331" t="str">
        <f>IF('Dépenses Autres frais'!D493="","",'Dépenses Autres frais'!D493)</f>
        <v/>
      </c>
      <c r="E493" s="331" t="str">
        <f>IF('Dépenses Autres frais'!E493="","",'Dépenses Autres frais'!E493)</f>
        <v/>
      </c>
      <c r="F493" s="332" t="str">
        <f>IF('Dépenses Autres frais'!F493="","",'Dépenses Autres frais'!F493)</f>
        <v/>
      </c>
      <c r="G493" s="332" t="str">
        <f>IF('Dépenses Autres frais'!G493="","",'Dépenses Autres frais'!G493)</f>
        <v/>
      </c>
      <c r="H493" s="333" t="str">
        <f>IF('Dépenses Autres frais'!H493="","",'Dépenses Autres frais'!H493)</f>
        <v/>
      </c>
      <c r="I493" s="295"/>
      <c r="J493" s="296" t="str">
        <f t="shared" si="21"/>
        <v/>
      </c>
      <c r="K493" s="296" t="str">
        <f t="shared" si="22"/>
        <v/>
      </c>
      <c r="L493" s="28"/>
      <c r="M493" s="139"/>
      <c r="N493" s="158"/>
      <c r="O493" s="338" t="str">
        <f>IF(AND(OR(I493="KO",L493&lt;&gt;""),OR(I493="",J493="",K493="")),Listes!$A$74,IF(AND(L493="",I493&lt;&gt;""),Listes!$A$75,IF(AND(H493&lt;L493,N493=""),Listes!$A$76,IF(AND(K493&lt;J493,N493=""),Listes!$A$77,IF(AND(L493&lt;&gt;"",L493&lt;H493,M493=""),Listes!$A$78,IF(AND(P493="",OR(I493&lt;&gt;"",J493&lt;&gt;"",K493&lt;&gt;"")),Listes!$A$79,""))))))</f>
        <v/>
      </c>
      <c r="P493" s="44"/>
      <c r="Q493" s="9">
        <f t="shared" si="23"/>
        <v>0</v>
      </c>
    </row>
    <row r="494" spans="1:17" ht="20.100000000000001" customHeight="1" x14ac:dyDescent="0.25">
      <c r="A494" s="133">
        <v>488</v>
      </c>
      <c r="B494" s="331" t="str">
        <f>IF('Dépenses Autres frais'!B494="","",'Dépenses Autres frais'!B494)</f>
        <v/>
      </c>
      <c r="C494" s="331" t="str">
        <f>IF('Dépenses Autres frais'!C494="","",'Dépenses Autres frais'!C494)</f>
        <v/>
      </c>
      <c r="D494" s="331" t="str">
        <f>IF('Dépenses Autres frais'!D494="","",'Dépenses Autres frais'!D494)</f>
        <v/>
      </c>
      <c r="E494" s="331" t="str">
        <f>IF('Dépenses Autres frais'!E494="","",'Dépenses Autres frais'!E494)</f>
        <v/>
      </c>
      <c r="F494" s="332" t="str">
        <f>IF('Dépenses Autres frais'!F494="","",'Dépenses Autres frais'!F494)</f>
        <v/>
      </c>
      <c r="G494" s="332" t="str">
        <f>IF('Dépenses Autres frais'!G494="","",'Dépenses Autres frais'!G494)</f>
        <v/>
      </c>
      <c r="H494" s="333" t="str">
        <f>IF('Dépenses Autres frais'!H494="","",'Dépenses Autres frais'!H494)</f>
        <v/>
      </c>
      <c r="I494" s="295"/>
      <c r="J494" s="296" t="str">
        <f t="shared" si="21"/>
        <v/>
      </c>
      <c r="K494" s="296" t="str">
        <f t="shared" si="22"/>
        <v/>
      </c>
      <c r="L494" s="28"/>
      <c r="M494" s="139"/>
      <c r="N494" s="158"/>
      <c r="O494" s="338" t="str">
        <f>IF(AND(OR(I494="KO",L494&lt;&gt;""),OR(I494="",J494="",K494="")),Listes!$A$74,IF(AND(L494="",I494&lt;&gt;""),Listes!$A$75,IF(AND(H494&lt;L494,N494=""),Listes!$A$76,IF(AND(K494&lt;J494,N494=""),Listes!$A$77,IF(AND(L494&lt;&gt;"",L494&lt;H494,M494=""),Listes!$A$78,IF(AND(P494="",OR(I494&lt;&gt;"",J494&lt;&gt;"",K494&lt;&gt;"")),Listes!$A$79,""))))))</f>
        <v/>
      </c>
      <c r="P494" s="44"/>
      <c r="Q494" s="9">
        <f t="shared" si="23"/>
        <v>0</v>
      </c>
    </row>
    <row r="495" spans="1:17" ht="20.100000000000001" customHeight="1" x14ac:dyDescent="0.25">
      <c r="A495" s="133">
        <v>489</v>
      </c>
      <c r="B495" s="331" t="str">
        <f>IF('Dépenses Autres frais'!B495="","",'Dépenses Autres frais'!B495)</f>
        <v/>
      </c>
      <c r="C495" s="331" t="str">
        <f>IF('Dépenses Autres frais'!C495="","",'Dépenses Autres frais'!C495)</f>
        <v/>
      </c>
      <c r="D495" s="331" t="str">
        <f>IF('Dépenses Autres frais'!D495="","",'Dépenses Autres frais'!D495)</f>
        <v/>
      </c>
      <c r="E495" s="331" t="str">
        <f>IF('Dépenses Autres frais'!E495="","",'Dépenses Autres frais'!E495)</f>
        <v/>
      </c>
      <c r="F495" s="332" t="str">
        <f>IF('Dépenses Autres frais'!F495="","",'Dépenses Autres frais'!F495)</f>
        <v/>
      </c>
      <c r="G495" s="332" t="str">
        <f>IF('Dépenses Autres frais'!G495="","",'Dépenses Autres frais'!G495)</f>
        <v/>
      </c>
      <c r="H495" s="333" t="str">
        <f>IF('Dépenses Autres frais'!H495="","",'Dépenses Autres frais'!H495)</f>
        <v/>
      </c>
      <c r="I495" s="295"/>
      <c r="J495" s="296" t="str">
        <f t="shared" si="21"/>
        <v/>
      </c>
      <c r="K495" s="296" t="str">
        <f t="shared" si="22"/>
        <v/>
      </c>
      <c r="L495" s="28"/>
      <c r="M495" s="139"/>
      <c r="N495" s="158"/>
      <c r="O495" s="338" t="str">
        <f>IF(AND(OR(I495="KO",L495&lt;&gt;""),OR(I495="",J495="",K495="")),Listes!$A$74,IF(AND(L495="",I495&lt;&gt;""),Listes!$A$75,IF(AND(H495&lt;L495,N495=""),Listes!$A$76,IF(AND(K495&lt;J495,N495=""),Listes!$A$77,IF(AND(L495&lt;&gt;"",L495&lt;H495,M495=""),Listes!$A$78,IF(AND(P495="",OR(I495&lt;&gt;"",J495&lt;&gt;"",K495&lt;&gt;"")),Listes!$A$79,""))))))</f>
        <v/>
      </c>
      <c r="P495" s="44"/>
      <c r="Q495" s="9">
        <f t="shared" si="23"/>
        <v>0</v>
      </c>
    </row>
    <row r="496" spans="1:17" ht="20.100000000000001" customHeight="1" x14ac:dyDescent="0.25">
      <c r="A496" s="133">
        <v>490</v>
      </c>
      <c r="B496" s="331" t="str">
        <f>IF('Dépenses Autres frais'!B496="","",'Dépenses Autres frais'!B496)</f>
        <v/>
      </c>
      <c r="C496" s="331" t="str">
        <f>IF('Dépenses Autres frais'!C496="","",'Dépenses Autres frais'!C496)</f>
        <v/>
      </c>
      <c r="D496" s="331" t="str">
        <f>IF('Dépenses Autres frais'!D496="","",'Dépenses Autres frais'!D496)</f>
        <v/>
      </c>
      <c r="E496" s="331" t="str">
        <f>IF('Dépenses Autres frais'!E496="","",'Dépenses Autres frais'!E496)</f>
        <v/>
      </c>
      <c r="F496" s="332" t="str">
        <f>IF('Dépenses Autres frais'!F496="","",'Dépenses Autres frais'!F496)</f>
        <v/>
      </c>
      <c r="G496" s="332" t="str">
        <f>IF('Dépenses Autres frais'!G496="","",'Dépenses Autres frais'!G496)</f>
        <v/>
      </c>
      <c r="H496" s="333" t="str">
        <f>IF('Dépenses Autres frais'!H496="","",'Dépenses Autres frais'!H496)</f>
        <v/>
      </c>
      <c r="I496" s="295"/>
      <c r="J496" s="296" t="str">
        <f t="shared" si="21"/>
        <v/>
      </c>
      <c r="K496" s="296" t="str">
        <f t="shared" si="22"/>
        <v/>
      </c>
      <c r="L496" s="28"/>
      <c r="M496" s="139"/>
      <c r="N496" s="158"/>
      <c r="O496" s="338" t="str">
        <f>IF(AND(OR(I496="KO",L496&lt;&gt;""),OR(I496="",J496="",K496="")),Listes!$A$74,IF(AND(L496="",I496&lt;&gt;""),Listes!$A$75,IF(AND(H496&lt;L496,N496=""),Listes!$A$76,IF(AND(K496&lt;J496,N496=""),Listes!$A$77,IF(AND(L496&lt;&gt;"",L496&lt;H496,M496=""),Listes!$A$78,IF(AND(P496="",OR(I496&lt;&gt;"",J496&lt;&gt;"",K496&lt;&gt;"")),Listes!$A$79,""))))))</f>
        <v/>
      </c>
      <c r="P496" s="44"/>
      <c r="Q496" s="9">
        <f t="shared" si="23"/>
        <v>0</v>
      </c>
    </row>
    <row r="497" spans="1:17" ht="20.100000000000001" customHeight="1" x14ac:dyDescent="0.25">
      <c r="A497" s="133">
        <v>491</v>
      </c>
      <c r="B497" s="331" t="str">
        <f>IF('Dépenses Autres frais'!B497="","",'Dépenses Autres frais'!B497)</f>
        <v/>
      </c>
      <c r="C497" s="331" t="str">
        <f>IF('Dépenses Autres frais'!C497="","",'Dépenses Autres frais'!C497)</f>
        <v/>
      </c>
      <c r="D497" s="331" t="str">
        <f>IF('Dépenses Autres frais'!D497="","",'Dépenses Autres frais'!D497)</f>
        <v/>
      </c>
      <c r="E497" s="331" t="str">
        <f>IF('Dépenses Autres frais'!E497="","",'Dépenses Autres frais'!E497)</f>
        <v/>
      </c>
      <c r="F497" s="332" t="str">
        <f>IF('Dépenses Autres frais'!F497="","",'Dépenses Autres frais'!F497)</f>
        <v/>
      </c>
      <c r="G497" s="332" t="str">
        <f>IF('Dépenses Autres frais'!G497="","",'Dépenses Autres frais'!G497)</f>
        <v/>
      </c>
      <c r="H497" s="333" t="str">
        <f>IF('Dépenses Autres frais'!H497="","",'Dépenses Autres frais'!H497)</f>
        <v/>
      </c>
      <c r="I497" s="295"/>
      <c r="J497" s="296" t="str">
        <f t="shared" si="21"/>
        <v/>
      </c>
      <c r="K497" s="296" t="str">
        <f t="shared" si="22"/>
        <v/>
      </c>
      <c r="L497" s="28"/>
      <c r="M497" s="139"/>
      <c r="N497" s="158"/>
      <c r="O497" s="338" t="str">
        <f>IF(AND(OR(I497="KO",L497&lt;&gt;""),OR(I497="",J497="",K497="")),Listes!$A$74,IF(AND(L497="",I497&lt;&gt;""),Listes!$A$75,IF(AND(H497&lt;L497,N497=""),Listes!$A$76,IF(AND(K497&lt;J497,N497=""),Listes!$A$77,IF(AND(L497&lt;&gt;"",L497&lt;H497,M497=""),Listes!$A$78,IF(AND(P497="",OR(I497&lt;&gt;"",J497&lt;&gt;"",K497&lt;&gt;"")),Listes!$A$79,""))))))</f>
        <v/>
      </c>
      <c r="P497" s="44"/>
      <c r="Q497" s="9">
        <f t="shared" si="23"/>
        <v>0</v>
      </c>
    </row>
    <row r="498" spans="1:17" ht="20.100000000000001" customHeight="1" x14ac:dyDescent="0.25">
      <c r="A498" s="133">
        <v>492</v>
      </c>
      <c r="B498" s="331" t="str">
        <f>IF('Dépenses Autres frais'!B498="","",'Dépenses Autres frais'!B498)</f>
        <v/>
      </c>
      <c r="C498" s="331" t="str">
        <f>IF('Dépenses Autres frais'!C498="","",'Dépenses Autres frais'!C498)</f>
        <v/>
      </c>
      <c r="D498" s="331" t="str">
        <f>IF('Dépenses Autres frais'!D498="","",'Dépenses Autres frais'!D498)</f>
        <v/>
      </c>
      <c r="E498" s="331" t="str">
        <f>IF('Dépenses Autres frais'!E498="","",'Dépenses Autres frais'!E498)</f>
        <v/>
      </c>
      <c r="F498" s="332" t="str">
        <f>IF('Dépenses Autres frais'!F498="","",'Dépenses Autres frais'!F498)</f>
        <v/>
      </c>
      <c r="G498" s="332" t="str">
        <f>IF('Dépenses Autres frais'!G498="","",'Dépenses Autres frais'!G498)</f>
        <v/>
      </c>
      <c r="H498" s="333" t="str">
        <f>IF('Dépenses Autres frais'!H498="","",'Dépenses Autres frais'!H498)</f>
        <v/>
      </c>
      <c r="I498" s="295"/>
      <c r="J498" s="296" t="str">
        <f t="shared" si="21"/>
        <v/>
      </c>
      <c r="K498" s="296" t="str">
        <f t="shared" si="22"/>
        <v/>
      </c>
      <c r="L498" s="28"/>
      <c r="M498" s="139"/>
      <c r="N498" s="158"/>
      <c r="O498" s="338" t="str">
        <f>IF(AND(OR(I498="KO",L498&lt;&gt;""),OR(I498="",J498="",K498="")),Listes!$A$74,IF(AND(L498="",I498&lt;&gt;""),Listes!$A$75,IF(AND(H498&lt;L498,N498=""),Listes!$A$76,IF(AND(K498&lt;J498,N498=""),Listes!$A$77,IF(AND(L498&lt;&gt;"",L498&lt;H498,M498=""),Listes!$A$78,IF(AND(P498="",OR(I498&lt;&gt;"",J498&lt;&gt;"",K498&lt;&gt;"")),Listes!$A$79,""))))))</f>
        <v/>
      </c>
      <c r="P498" s="44"/>
      <c r="Q498" s="9">
        <f t="shared" si="23"/>
        <v>0</v>
      </c>
    </row>
    <row r="499" spans="1:17" ht="20.100000000000001" customHeight="1" x14ac:dyDescent="0.25">
      <c r="A499" s="133">
        <v>493</v>
      </c>
      <c r="B499" s="331" t="str">
        <f>IF('Dépenses Autres frais'!B499="","",'Dépenses Autres frais'!B499)</f>
        <v/>
      </c>
      <c r="C499" s="331" t="str">
        <f>IF('Dépenses Autres frais'!C499="","",'Dépenses Autres frais'!C499)</f>
        <v/>
      </c>
      <c r="D499" s="331" t="str">
        <f>IF('Dépenses Autres frais'!D499="","",'Dépenses Autres frais'!D499)</f>
        <v/>
      </c>
      <c r="E499" s="331" t="str">
        <f>IF('Dépenses Autres frais'!E499="","",'Dépenses Autres frais'!E499)</f>
        <v/>
      </c>
      <c r="F499" s="332" t="str">
        <f>IF('Dépenses Autres frais'!F499="","",'Dépenses Autres frais'!F499)</f>
        <v/>
      </c>
      <c r="G499" s="332" t="str">
        <f>IF('Dépenses Autres frais'!G499="","",'Dépenses Autres frais'!G499)</f>
        <v/>
      </c>
      <c r="H499" s="333" t="str">
        <f>IF('Dépenses Autres frais'!H499="","",'Dépenses Autres frais'!H499)</f>
        <v/>
      </c>
      <c r="I499" s="295"/>
      <c r="J499" s="296" t="str">
        <f t="shared" si="21"/>
        <v/>
      </c>
      <c r="K499" s="296" t="str">
        <f t="shared" si="22"/>
        <v/>
      </c>
      <c r="L499" s="28"/>
      <c r="M499" s="139"/>
      <c r="N499" s="158"/>
      <c r="O499" s="338" t="str">
        <f>IF(AND(OR(I499="KO",L499&lt;&gt;""),OR(I499="",J499="",K499="")),Listes!$A$74,IF(AND(L499="",I499&lt;&gt;""),Listes!$A$75,IF(AND(H499&lt;L499,N499=""),Listes!$A$76,IF(AND(K499&lt;J499,N499=""),Listes!$A$77,IF(AND(L499&lt;&gt;"",L499&lt;H499,M499=""),Listes!$A$78,IF(AND(P499="",OR(I499&lt;&gt;"",J499&lt;&gt;"",K499&lt;&gt;"")),Listes!$A$79,""))))))</f>
        <v/>
      </c>
      <c r="P499" s="44"/>
      <c r="Q499" s="9">
        <f t="shared" si="23"/>
        <v>0</v>
      </c>
    </row>
    <row r="500" spans="1:17" ht="20.100000000000001" customHeight="1" x14ac:dyDescent="0.25">
      <c r="A500" s="133">
        <v>494</v>
      </c>
      <c r="B500" s="331" t="str">
        <f>IF('Dépenses Autres frais'!B500="","",'Dépenses Autres frais'!B500)</f>
        <v/>
      </c>
      <c r="C500" s="331" t="str">
        <f>IF('Dépenses Autres frais'!C500="","",'Dépenses Autres frais'!C500)</f>
        <v/>
      </c>
      <c r="D500" s="331" t="str">
        <f>IF('Dépenses Autres frais'!D500="","",'Dépenses Autres frais'!D500)</f>
        <v/>
      </c>
      <c r="E500" s="331" t="str">
        <f>IF('Dépenses Autres frais'!E500="","",'Dépenses Autres frais'!E500)</f>
        <v/>
      </c>
      <c r="F500" s="332" t="str">
        <f>IF('Dépenses Autres frais'!F500="","",'Dépenses Autres frais'!F500)</f>
        <v/>
      </c>
      <c r="G500" s="332" t="str">
        <f>IF('Dépenses Autres frais'!G500="","",'Dépenses Autres frais'!G500)</f>
        <v/>
      </c>
      <c r="H500" s="333" t="str">
        <f>IF('Dépenses Autres frais'!H500="","",'Dépenses Autres frais'!H500)</f>
        <v/>
      </c>
      <c r="I500" s="295"/>
      <c r="J500" s="296" t="str">
        <f t="shared" si="21"/>
        <v/>
      </c>
      <c r="K500" s="296" t="str">
        <f t="shared" si="22"/>
        <v/>
      </c>
      <c r="L500" s="28"/>
      <c r="M500" s="139"/>
      <c r="N500" s="158"/>
      <c r="O500" s="338" t="str">
        <f>IF(AND(OR(I500="KO",L500&lt;&gt;""),OR(I500="",J500="",K500="")),Listes!$A$74,IF(AND(L500="",I500&lt;&gt;""),Listes!$A$75,IF(AND(H500&lt;L500,N500=""),Listes!$A$76,IF(AND(K500&lt;J500,N500=""),Listes!$A$77,IF(AND(L500&lt;&gt;"",L500&lt;H500,M500=""),Listes!$A$78,IF(AND(P500="",OR(I500&lt;&gt;"",J500&lt;&gt;"",K500&lt;&gt;"")),Listes!$A$79,""))))))</f>
        <v/>
      </c>
      <c r="P500" s="44"/>
      <c r="Q500" s="9">
        <f t="shared" si="23"/>
        <v>0</v>
      </c>
    </row>
    <row r="501" spans="1:17" ht="20.100000000000001" customHeight="1" x14ac:dyDescent="0.25">
      <c r="A501" s="133">
        <v>495</v>
      </c>
      <c r="B501" s="331" t="str">
        <f>IF('Dépenses Autres frais'!B501="","",'Dépenses Autres frais'!B501)</f>
        <v/>
      </c>
      <c r="C501" s="331" t="str">
        <f>IF('Dépenses Autres frais'!C501="","",'Dépenses Autres frais'!C501)</f>
        <v/>
      </c>
      <c r="D501" s="331" t="str">
        <f>IF('Dépenses Autres frais'!D501="","",'Dépenses Autres frais'!D501)</f>
        <v/>
      </c>
      <c r="E501" s="331" t="str">
        <f>IF('Dépenses Autres frais'!E501="","",'Dépenses Autres frais'!E501)</f>
        <v/>
      </c>
      <c r="F501" s="332" t="str">
        <f>IF('Dépenses Autres frais'!F501="","",'Dépenses Autres frais'!F501)</f>
        <v/>
      </c>
      <c r="G501" s="332" t="str">
        <f>IF('Dépenses Autres frais'!G501="","",'Dépenses Autres frais'!G501)</f>
        <v/>
      </c>
      <c r="H501" s="333" t="str">
        <f>IF('Dépenses Autres frais'!H501="","",'Dépenses Autres frais'!H501)</f>
        <v/>
      </c>
      <c r="I501" s="295"/>
      <c r="J501" s="296" t="str">
        <f t="shared" si="21"/>
        <v/>
      </c>
      <c r="K501" s="296" t="str">
        <f t="shared" si="22"/>
        <v/>
      </c>
      <c r="L501" s="28"/>
      <c r="M501" s="139"/>
      <c r="N501" s="158"/>
      <c r="O501" s="338" t="str">
        <f>IF(AND(OR(I501="KO",L501&lt;&gt;""),OR(I501="",J501="",K501="")),Listes!$A$74,IF(AND(L501="",I501&lt;&gt;""),Listes!$A$75,IF(AND(H501&lt;L501,N501=""),Listes!$A$76,IF(AND(K501&lt;J501,N501=""),Listes!$A$77,IF(AND(L501&lt;&gt;"",L501&lt;H501,M501=""),Listes!$A$78,IF(AND(P501="",OR(I501&lt;&gt;"",J501&lt;&gt;"",K501&lt;&gt;"")),Listes!$A$79,""))))))</f>
        <v/>
      </c>
      <c r="P501" s="44"/>
      <c r="Q501" s="9">
        <f t="shared" si="23"/>
        <v>0</v>
      </c>
    </row>
    <row r="502" spans="1:17" ht="20.100000000000001" customHeight="1" x14ac:dyDescent="0.25">
      <c r="A502" s="133">
        <v>496</v>
      </c>
      <c r="B502" s="331" t="str">
        <f>IF('Dépenses Autres frais'!B502="","",'Dépenses Autres frais'!B502)</f>
        <v/>
      </c>
      <c r="C502" s="331" t="str">
        <f>IF('Dépenses Autres frais'!C502="","",'Dépenses Autres frais'!C502)</f>
        <v/>
      </c>
      <c r="D502" s="331" t="str">
        <f>IF('Dépenses Autres frais'!D502="","",'Dépenses Autres frais'!D502)</f>
        <v/>
      </c>
      <c r="E502" s="331" t="str">
        <f>IF('Dépenses Autres frais'!E502="","",'Dépenses Autres frais'!E502)</f>
        <v/>
      </c>
      <c r="F502" s="332" t="str">
        <f>IF('Dépenses Autres frais'!F502="","",'Dépenses Autres frais'!F502)</f>
        <v/>
      </c>
      <c r="G502" s="332" t="str">
        <f>IF('Dépenses Autres frais'!G502="","",'Dépenses Autres frais'!G502)</f>
        <v/>
      </c>
      <c r="H502" s="333" t="str">
        <f>IF('Dépenses Autres frais'!H502="","",'Dépenses Autres frais'!H502)</f>
        <v/>
      </c>
      <c r="I502" s="295"/>
      <c r="J502" s="296" t="str">
        <f t="shared" si="21"/>
        <v/>
      </c>
      <c r="K502" s="296" t="str">
        <f t="shared" si="22"/>
        <v/>
      </c>
      <c r="L502" s="28"/>
      <c r="M502" s="139"/>
      <c r="N502" s="158"/>
      <c r="O502" s="338" t="str">
        <f>IF(AND(OR(I502="KO",L502&lt;&gt;""),OR(I502="",J502="",K502="")),Listes!$A$74,IF(AND(L502="",I502&lt;&gt;""),Listes!$A$75,IF(AND(H502&lt;L502,N502=""),Listes!$A$76,IF(AND(K502&lt;J502,N502=""),Listes!$A$77,IF(AND(L502&lt;&gt;"",L502&lt;H502,M502=""),Listes!$A$78,IF(AND(P502="",OR(I502&lt;&gt;"",J502&lt;&gt;"",K502&lt;&gt;"")),Listes!$A$79,""))))))</f>
        <v/>
      </c>
      <c r="P502" s="44"/>
      <c r="Q502" s="9">
        <f t="shared" si="23"/>
        <v>0</v>
      </c>
    </row>
    <row r="503" spans="1:17" ht="20.100000000000001" customHeight="1" x14ac:dyDescent="0.25">
      <c r="A503" s="133">
        <v>497</v>
      </c>
      <c r="B503" s="331" t="str">
        <f>IF('Dépenses Autres frais'!B503="","",'Dépenses Autres frais'!B503)</f>
        <v/>
      </c>
      <c r="C503" s="331" t="str">
        <f>IF('Dépenses Autres frais'!C503="","",'Dépenses Autres frais'!C503)</f>
        <v/>
      </c>
      <c r="D503" s="331" t="str">
        <f>IF('Dépenses Autres frais'!D503="","",'Dépenses Autres frais'!D503)</f>
        <v/>
      </c>
      <c r="E503" s="331" t="str">
        <f>IF('Dépenses Autres frais'!E503="","",'Dépenses Autres frais'!E503)</f>
        <v/>
      </c>
      <c r="F503" s="332" t="str">
        <f>IF('Dépenses Autres frais'!F503="","",'Dépenses Autres frais'!F503)</f>
        <v/>
      </c>
      <c r="G503" s="332" t="str">
        <f>IF('Dépenses Autres frais'!G503="","",'Dépenses Autres frais'!G503)</f>
        <v/>
      </c>
      <c r="H503" s="333" t="str">
        <f>IF('Dépenses Autres frais'!H503="","",'Dépenses Autres frais'!H503)</f>
        <v/>
      </c>
      <c r="I503" s="295"/>
      <c r="J503" s="296" t="str">
        <f t="shared" si="21"/>
        <v/>
      </c>
      <c r="K503" s="296" t="str">
        <f t="shared" si="22"/>
        <v/>
      </c>
      <c r="L503" s="28"/>
      <c r="M503" s="139"/>
      <c r="N503" s="158"/>
      <c r="O503" s="338" t="str">
        <f>IF(AND(OR(I503="KO",L503&lt;&gt;""),OR(I503="",J503="",K503="")),Listes!$A$74,IF(AND(L503="",I503&lt;&gt;""),Listes!$A$75,IF(AND(H503&lt;L503,N503=""),Listes!$A$76,IF(AND(K503&lt;J503,N503=""),Listes!$A$77,IF(AND(L503&lt;&gt;"",L503&lt;H503,M503=""),Listes!$A$78,IF(AND(P503="",OR(I503&lt;&gt;"",J503&lt;&gt;"",K503&lt;&gt;"")),Listes!$A$79,""))))))</f>
        <v/>
      </c>
      <c r="P503" s="44"/>
      <c r="Q503" s="9">
        <f t="shared" si="23"/>
        <v>0</v>
      </c>
    </row>
    <row r="504" spans="1:17" ht="20.100000000000001" customHeight="1" x14ac:dyDescent="0.25">
      <c r="A504" s="133">
        <v>498</v>
      </c>
      <c r="B504" s="331" t="str">
        <f>IF('Dépenses Autres frais'!B504="","",'Dépenses Autres frais'!B504)</f>
        <v/>
      </c>
      <c r="C504" s="331" t="str">
        <f>IF('Dépenses Autres frais'!C504="","",'Dépenses Autres frais'!C504)</f>
        <v/>
      </c>
      <c r="D504" s="331" t="str">
        <f>IF('Dépenses Autres frais'!D504="","",'Dépenses Autres frais'!D504)</f>
        <v/>
      </c>
      <c r="E504" s="331" t="str">
        <f>IF('Dépenses Autres frais'!E504="","",'Dépenses Autres frais'!E504)</f>
        <v/>
      </c>
      <c r="F504" s="332" t="str">
        <f>IF('Dépenses Autres frais'!F504="","",'Dépenses Autres frais'!F504)</f>
        <v/>
      </c>
      <c r="G504" s="332" t="str">
        <f>IF('Dépenses Autres frais'!G504="","",'Dépenses Autres frais'!G504)</f>
        <v/>
      </c>
      <c r="H504" s="333" t="str">
        <f>IF('Dépenses Autres frais'!H504="","",'Dépenses Autres frais'!H504)</f>
        <v/>
      </c>
      <c r="I504" s="295"/>
      <c r="J504" s="296" t="str">
        <f t="shared" si="21"/>
        <v/>
      </c>
      <c r="K504" s="296" t="str">
        <f t="shared" si="22"/>
        <v/>
      </c>
      <c r="L504" s="28"/>
      <c r="M504" s="139"/>
      <c r="N504" s="158"/>
      <c r="O504" s="338" t="str">
        <f>IF(AND(OR(I504="KO",L504&lt;&gt;""),OR(I504="",J504="",K504="")),Listes!$A$74,IF(AND(L504="",I504&lt;&gt;""),Listes!$A$75,IF(AND(H504&lt;L504,N504=""),Listes!$A$76,IF(AND(K504&lt;J504,N504=""),Listes!$A$77,IF(AND(L504&lt;&gt;"",L504&lt;H504,M504=""),Listes!$A$78,IF(AND(P504="",OR(I504&lt;&gt;"",J504&lt;&gt;"",K504&lt;&gt;"")),Listes!$A$79,""))))))</f>
        <v/>
      </c>
      <c r="P504" s="44"/>
      <c r="Q504" s="9">
        <f t="shared" si="23"/>
        <v>0</v>
      </c>
    </row>
    <row r="505" spans="1:17" ht="20.100000000000001" customHeight="1" x14ac:dyDescent="0.25">
      <c r="A505" s="133">
        <v>499</v>
      </c>
      <c r="B505" s="331" t="str">
        <f>IF('Dépenses Autres frais'!B505="","",'Dépenses Autres frais'!B505)</f>
        <v/>
      </c>
      <c r="C505" s="331" t="str">
        <f>IF('Dépenses Autres frais'!C505="","",'Dépenses Autres frais'!C505)</f>
        <v/>
      </c>
      <c r="D505" s="331" t="str">
        <f>IF('Dépenses Autres frais'!D505="","",'Dépenses Autres frais'!D505)</f>
        <v/>
      </c>
      <c r="E505" s="331" t="str">
        <f>IF('Dépenses Autres frais'!E505="","",'Dépenses Autres frais'!E505)</f>
        <v/>
      </c>
      <c r="F505" s="332" t="str">
        <f>IF('Dépenses Autres frais'!F505="","",'Dépenses Autres frais'!F505)</f>
        <v/>
      </c>
      <c r="G505" s="332" t="str">
        <f>IF('Dépenses Autres frais'!G505="","",'Dépenses Autres frais'!G505)</f>
        <v/>
      </c>
      <c r="H505" s="333" t="str">
        <f>IF('Dépenses Autres frais'!H505="","",'Dépenses Autres frais'!H505)</f>
        <v/>
      </c>
      <c r="I505" s="295"/>
      <c r="J505" s="296" t="str">
        <f t="shared" si="21"/>
        <v/>
      </c>
      <c r="K505" s="296" t="str">
        <f t="shared" si="22"/>
        <v/>
      </c>
      <c r="L505" s="28"/>
      <c r="M505" s="139"/>
      <c r="N505" s="158"/>
      <c r="O505" s="338" t="str">
        <f>IF(AND(OR(I505="KO",L505&lt;&gt;""),OR(I505="",J505="",K505="")),Listes!$A$74,IF(AND(L505="",I505&lt;&gt;""),Listes!$A$75,IF(AND(H505&lt;L505,N505=""),Listes!$A$76,IF(AND(K505&lt;J505,N505=""),Listes!$A$77,IF(AND(L505&lt;&gt;"",L505&lt;H505,M505=""),Listes!$A$78,IF(AND(P505="",OR(I505&lt;&gt;"",J505&lt;&gt;"",K505&lt;&gt;"")),Listes!$A$79,""))))))</f>
        <v/>
      </c>
      <c r="P505" s="44"/>
      <c r="Q505" s="9">
        <f t="shared" si="23"/>
        <v>0</v>
      </c>
    </row>
    <row r="506" spans="1:17" ht="20.100000000000001" customHeight="1" thickBot="1" x14ac:dyDescent="0.3">
      <c r="A506" s="134">
        <v>500</v>
      </c>
      <c r="B506" s="334" t="str">
        <f>IF('Dépenses Autres frais'!B506="","",'Dépenses Autres frais'!B506)</f>
        <v/>
      </c>
      <c r="C506" s="331" t="str">
        <f>IF('Dépenses Autres frais'!C506="","",'Dépenses Autres frais'!C506)</f>
        <v/>
      </c>
      <c r="D506" s="331" t="str">
        <f>IF('Dépenses Autres frais'!D506="","",'Dépenses Autres frais'!D506)</f>
        <v/>
      </c>
      <c r="E506" s="334" t="str">
        <f>IF('Dépenses Autres frais'!E506="","",'Dépenses Autres frais'!E506)</f>
        <v/>
      </c>
      <c r="F506" s="335" t="str">
        <f>IF('Dépenses Autres frais'!F506="","",'Dépenses Autres frais'!F506)</f>
        <v/>
      </c>
      <c r="G506" s="335" t="str">
        <f>IF('Dépenses Autres frais'!G506="","",'Dépenses Autres frais'!G506)</f>
        <v/>
      </c>
      <c r="H506" s="336" t="str">
        <f>IF('Dépenses Autres frais'!H506="","",'Dépenses Autres frais'!H506)</f>
        <v/>
      </c>
      <c r="I506" s="295"/>
      <c r="J506" s="296" t="str">
        <f t="shared" si="21"/>
        <v/>
      </c>
      <c r="K506" s="296" t="str">
        <f t="shared" si="22"/>
        <v/>
      </c>
      <c r="L506" s="62"/>
      <c r="M506" s="139"/>
      <c r="N506" s="158"/>
      <c r="O506" s="338" t="str">
        <f>IF(AND(OR(I506="KO",L506&lt;&gt;""),OR(I506="",J506="",K506="")),Listes!$A$74,IF(AND(L506="",I506&lt;&gt;""),Listes!$A$75,IF(AND(H506&lt;L506,N506=""),Listes!$A$76,IF(AND(K506&lt;J506,N506=""),Listes!$A$77,IF(AND(L506&lt;&gt;"",L506&lt;H506,M506=""),Listes!$A$78,IF(AND(P506="",OR(I506&lt;&gt;"",J506&lt;&gt;"",K506&lt;&gt;"")),Listes!$A$79,""))))))</f>
        <v/>
      </c>
      <c r="P506" s="29"/>
      <c r="Q506" s="9">
        <f t="shared" si="23"/>
        <v>0</v>
      </c>
    </row>
    <row r="507" spans="1:17" s="135" customFormat="1" ht="20.100000000000001" customHeight="1" thickBot="1" x14ac:dyDescent="0.35">
      <c r="B507" s="19"/>
      <c r="C507" s="19"/>
      <c r="D507" s="19"/>
      <c r="E507" s="19"/>
      <c r="F507" s="9"/>
      <c r="G507" s="19"/>
      <c r="H507" s="337" t="s">
        <v>40</v>
      </c>
      <c r="I507" s="294"/>
      <c r="J507" s="294"/>
      <c r="K507" s="294"/>
      <c r="L507" s="35">
        <f>SUM(L7:L506)</f>
        <v>0</v>
      </c>
      <c r="M507" s="65"/>
      <c r="N507" s="156" t="s">
        <v>40</v>
      </c>
      <c r="P507" s="157"/>
    </row>
  </sheetData>
  <sheetProtection algorithmName="SHA-512" hashValue="pvoszrvkAiY5Zu+QbVT35gqRUmI5EjGBK1j7xIjdejWRKBuPou0duheAv7Ly7PEk2umyWmfC9ST6C9ibAK0z4w==" saltValue="bmRu1rk3Ob9JblqcD7+ePQ==" spinCount="100000" sheet="1" objects="1" scenarios="1"/>
  <mergeCells count="3">
    <mergeCell ref="A1:P1"/>
    <mergeCell ref="A2:P2"/>
    <mergeCell ref="A3:A4"/>
  </mergeCells>
  <conditionalFormatting sqref="A7:P506">
    <cfRule type="expression" dxfId="2" priority="133">
      <formula>$P7="Oui"</formula>
    </cfRule>
  </conditionalFormatting>
  <dataValidations count="2">
    <dataValidation type="list" allowBlank="1" showInputMessage="1" showErrorMessage="1" sqref="P7:P506">
      <formula1>"Oui"</formula1>
    </dataValidation>
    <dataValidation type="decimal" operator="greaterThan" allowBlank="1" showInputMessage="1" showErrorMessage="1" sqref="F7:H506">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Listes!$A$3:$A$8</xm:f>
          </x14:formula1>
          <xm:sqref>E5</xm:sqref>
        </x14:dataValidation>
        <x14:dataValidation type="list" allowBlank="1" showInputMessage="1" showErrorMessage="1">
          <x14:formula1>
            <xm:f>Listes!$A$17:$A$34</xm:f>
          </x14:formula1>
          <xm:sqref>M7:M506</xm:sqref>
        </x14:dataValidation>
        <x14:dataValidation type="list" operator="greaterThan" allowBlank="1" showInputMessage="1" showErrorMessage="1">
          <x14:formula1>
            <xm:f>Listes!$A$97:$A$98</xm:f>
          </x14:formula1>
          <xm:sqref>I7:I506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zoomScale="90" zoomScaleNormal="90" workbookViewId="0">
      <pane ySplit="1" topLeftCell="A2" activePane="bottomLeft" state="frozen"/>
      <selection activeCell="I86" sqref="I86"/>
      <selection pane="bottomLeft" activeCell="A9" sqref="A9"/>
    </sheetView>
  </sheetViews>
  <sheetFormatPr baseColWidth="10" defaultColWidth="11.42578125" defaultRowHeight="15" x14ac:dyDescent="0.25"/>
  <cols>
    <col min="1" max="1" width="94.5703125" style="160" bestFit="1" customWidth="1"/>
    <col min="2" max="2" width="39.140625" style="160" customWidth="1"/>
    <col min="3" max="3" width="52.85546875" style="160" bestFit="1" customWidth="1"/>
    <col min="4" max="4" width="45.5703125" style="160" bestFit="1" customWidth="1"/>
    <col min="5" max="5" width="40.7109375" style="160" customWidth="1"/>
    <col min="6" max="6" width="20.7109375" style="160" bestFit="1" customWidth="1"/>
    <col min="7" max="7" width="17.5703125" style="160" customWidth="1"/>
    <col min="8" max="8" width="34.28515625" style="160" customWidth="1"/>
    <col min="9" max="9" width="43.42578125" style="160" customWidth="1"/>
    <col min="10" max="10" width="38.42578125" style="160" customWidth="1"/>
    <col min="11" max="16384" width="11.42578125" style="160"/>
  </cols>
  <sheetData>
    <row r="1" spans="1:10" s="161" customFormat="1" ht="60" customHeight="1" thickBot="1" x14ac:dyDescent="0.3">
      <c r="A1" s="159" t="s">
        <v>1</v>
      </c>
      <c r="B1" s="159" t="s">
        <v>55</v>
      </c>
      <c r="C1" s="159" t="s">
        <v>56</v>
      </c>
      <c r="D1" s="160"/>
      <c r="F1" s="159" t="s">
        <v>167</v>
      </c>
      <c r="G1" s="159" t="s">
        <v>168</v>
      </c>
      <c r="H1" s="160"/>
    </row>
    <row r="2" spans="1:10" ht="19.5" thickBot="1" x14ac:dyDescent="0.3">
      <c r="A2" s="162" t="s">
        <v>38</v>
      </c>
      <c r="B2" s="162" t="s">
        <v>38</v>
      </c>
      <c r="C2" s="162" t="s">
        <v>38</v>
      </c>
      <c r="E2" s="159" t="s">
        <v>161</v>
      </c>
      <c r="F2" s="163">
        <v>1</v>
      </c>
      <c r="G2" s="163" t="s">
        <v>165</v>
      </c>
    </row>
    <row r="3" spans="1:10" ht="15.75" thickBot="1" x14ac:dyDescent="0.3">
      <c r="A3" s="164" t="s">
        <v>225</v>
      </c>
      <c r="B3" s="165" t="s">
        <v>240</v>
      </c>
      <c r="C3" s="165" t="s">
        <v>58</v>
      </c>
      <c r="E3" s="163" t="s">
        <v>53</v>
      </c>
      <c r="F3" s="163">
        <v>2</v>
      </c>
      <c r="G3" s="163" t="s">
        <v>166</v>
      </c>
    </row>
    <row r="4" spans="1:10" ht="15.75" thickBot="1" x14ac:dyDescent="0.3">
      <c r="A4" s="164" t="s">
        <v>227</v>
      </c>
      <c r="B4" s="163" t="s">
        <v>254</v>
      </c>
      <c r="C4" s="163" t="s">
        <v>59</v>
      </c>
      <c r="E4" s="166" t="s">
        <v>160</v>
      </c>
      <c r="F4" s="163">
        <v>3</v>
      </c>
      <c r="G4" s="167"/>
    </row>
    <row r="5" spans="1:10" x14ac:dyDescent="0.25">
      <c r="A5" s="164" t="s">
        <v>228</v>
      </c>
      <c r="B5" s="163" t="s">
        <v>255</v>
      </c>
      <c r="C5" s="163"/>
      <c r="F5" s="163">
        <v>4</v>
      </c>
    </row>
    <row r="6" spans="1:10" x14ac:dyDescent="0.25">
      <c r="A6" s="164" t="s">
        <v>229</v>
      </c>
      <c r="B6" s="163" t="s">
        <v>71</v>
      </c>
      <c r="C6" s="163"/>
      <c r="F6" s="163">
        <v>5</v>
      </c>
      <c r="J6" s="160" t="e">
        <f>Listes!G37:G39+Listes!G37+Listes!G37</f>
        <v>#VALUE!</v>
      </c>
    </row>
    <row r="7" spans="1:10" x14ac:dyDescent="0.25">
      <c r="A7" s="164" t="s">
        <v>257</v>
      </c>
      <c r="B7" s="163"/>
      <c r="C7" s="163"/>
      <c r="F7" s="163">
        <v>6</v>
      </c>
    </row>
    <row r="8" spans="1:10" x14ac:dyDescent="0.25">
      <c r="A8" s="164" t="s">
        <v>258</v>
      </c>
      <c r="B8" s="163"/>
      <c r="C8" s="163"/>
      <c r="F8" s="163">
        <v>7</v>
      </c>
    </row>
    <row r="9" spans="1:10" x14ac:dyDescent="0.25">
      <c r="A9" s="164" t="s">
        <v>361</v>
      </c>
      <c r="F9" s="163">
        <v>8</v>
      </c>
    </row>
    <row r="10" spans="1:10" x14ac:dyDescent="0.25">
      <c r="A10" s="164" t="s">
        <v>237</v>
      </c>
      <c r="F10" s="163"/>
    </row>
    <row r="11" spans="1:10" x14ac:dyDescent="0.25">
      <c r="A11" s="164" t="s">
        <v>238</v>
      </c>
      <c r="F11" s="163"/>
    </row>
    <row r="12" spans="1:10" x14ac:dyDescent="0.25">
      <c r="A12" s="164" t="s">
        <v>239</v>
      </c>
      <c r="F12" s="163"/>
    </row>
    <row r="13" spans="1:10" x14ac:dyDescent="0.25">
      <c r="A13" s="164"/>
      <c r="F13" s="163"/>
    </row>
    <row r="14" spans="1:10" ht="15.75" thickBot="1" x14ac:dyDescent="0.3">
      <c r="A14" s="168"/>
      <c r="F14" s="163"/>
    </row>
    <row r="15" spans="1:10" ht="15.75" thickBot="1" x14ac:dyDescent="0.3">
      <c r="A15" s="169"/>
      <c r="F15" s="163"/>
    </row>
    <row r="16" spans="1:10" ht="15.75" thickBot="1" x14ac:dyDescent="0.3">
      <c r="A16" s="170" t="s">
        <v>22</v>
      </c>
      <c r="B16" s="170" t="s">
        <v>128</v>
      </c>
      <c r="C16" s="170" t="s">
        <v>129</v>
      </c>
      <c r="D16" s="170" t="s">
        <v>130</v>
      </c>
      <c r="E16" s="170" t="s">
        <v>131</v>
      </c>
      <c r="F16" s="163">
        <v>9</v>
      </c>
    </row>
    <row r="17" spans="1:6" x14ac:dyDescent="0.25">
      <c r="A17" s="165"/>
      <c r="B17" s="165" t="s">
        <v>170</v>
      </c>
      <c r="C17" s="165" t="s">
        <v>173</v>
      </c>
      <c r="D17" s="165" t="s">
        <v>174</v>
      </c>
      <c r="E17" s="165" t="s">
        <v>175</v>
      </c>
      <c r="F17" s="163">
        <v>10</v>
      </c>
    </row>
    <row r="18" spans="1:6" x14ac:dyDescent="0.25">
      <c r="A18" s="163" t="s">
        <v>155</v>
      </c>
      <c r="B18" s="163" t="s">
        <v>169</v>
      </c>
      <c r="C18" s="163" t="s">
        <v>176</v>
      </c>
      <c r="D18" s="163" t="s">
        <v>177</v>
      </c>
      <c r="E18" s="163" t="s">
        <v>178</v>
      </c>
      <c r="F18" s="163">
        <v>11</v>
      </c>
    </row>
    <row r="19" spans="1:6" x14ac:dyDescent="0.25">
      <c r="A19" s="163" t="s">
        <v>7</v>
      </c>
      <c r="B19" s="163" t="s">
        <v>171</v>
      </c>
      <c r="C19" s="163" t="s">
        <v>179</v>
      </c>
      <c r="D19" s="163" t="s">
        <v>180</v>
      </c>
      <c r="E19" s="163" t="s">
        <v>181</v>
      </c>
      <c r="F19" s="163">
        <v>12</v>
      </c>
    </row>
    <row r="20" spans="1:6" x14ac:dyDescent="0.25">
      <c r="A20" s="163" t="s">
        <v>6</v>
      </c>
      <c r="B20" s="163" t="s">
        <v>172</v>
      </c>
      <c r="C20" s="163" t="s">
        <v>182</v>
      </c>
      <c r="D20" s="163" t="s">
        <v>183</v>
      </c>
      <c r="E20" s="163" t="s">
        <v>184</v>
      </c>
      <c r="F20" s="163">
        <v>13</v>
      </c>
    </row>
    <row r="21" spans="1:6" x14ac:dyDescent="0.25">
      <c r="A21" s="163" t="s">
        <v>8</v>
      </c>
      <c r="B21" s="163" t="s">
        <v>185</v>
      </c>
      <c r="C21" s="163" t="s">
        <v>186</v>
      </c>
      <c r="D21" s="163" t="s">
        <v>187</v>
      </c>
      <c r="E21" s="163" t="s">
        <v>188</v>
      </c>
      <c r="F21" s="163">
        <v>14</v>
      </c>
    </row>
    <row r="22" spans="1:6" x14ac:dyDescent="0.25">
      <c r="A22" s="163" t="s">
        <v>9</v>
      </c>
      <c r="B22" s="163" t="s">
        <v>189</v>
      </c>
      <c r="C22" s="163" t="s">
        <v>190</v>
      </c>
      <c r="D22" s="163" t="s">
        <v>191</v>
      </c>
      <c r="E22" s="163" t="s">
        <v>192</v>
      </c>
      <c r="F22" s="163">
        <v>15</v>
      </c>
    </row>
    <row r="23" spans="1:6" x14ac:dyDescent="0.25">
      <c r="A23" s="163" t="s">
        <v>10</v>
      </c>
      <c r="B23" s="163" t="s">
        <v>193</v>
      </c>
      <c r="C23" s="163" t="s">
        <v>194</v>
      </c>
      <c r="D23" s="163" t="s">
        <v>195</v>
      </c>
      <c r="E23" s="163" t="s">
        <v>196</v>
      </c>
      <c r="F23" s="163">
        <v>16</v>
      </c>
    </row>
    <row r="24" spans="1:6" x14ac:dyDescent="0.25">
      <c r="A24" s="163" t="s">
        <v>11</v>
      </c>
      <c r="B24" s="163" t="s">
        <v>197</v>
      </c>
      <c r="C24" s="163" t="s">
        <v>198</v>
      </c>
      <c r="D24" s="163" t="s">
        <v>199</v>
      </c>
      <c r="E24" s="163" t="s">
        <v>200</v>
      </c>
      <c r="F24" s="163">
        <v>17</v>
      </c>
    </row>
    <row r="25" spans="1:6" x14ac:dyDescent="0.25">
      <c r="A25" s="163" t="s">
        <v>12</v>
      </c>
      <c r="B25" s="163" t="s">
        <v>201</v>
      </c>
      <c r="C25" s="163" t="s">
        <v>202</v>
      </c>
      <c r="D25" s="163" t="s">
        <v>203</v>
      </c>
      <c r="E25" s="163" t="s">
        <v>204</v>
      </c>
      <c r="F25" s="163">
        <v>18</v>
      </c>
    </row>
    <row r="26" spans="1:6" ht="15.75" thickBot="1" x14ac:dyDescent="0.3">
      <c r="A26" s="163" t="s">
        <v>13</v>
      </c>
      <c r="B26" s="171" t="s">
        <v>205</v>
      </c>
      <c r="C26" s="171" t="s">
        <v>206</v>
      </c>
      <c r="D26" s="171" t="s">
        <v>207</v>
      </c>
      <c r="E26" s="171" t="s">
        <v>208</v>
      </c>
      <c r="F26" s="163">
        <v>19</v>
      </c>
    </row>
    <row r="27" spans="1:6" x14ac:dyDescent="0.25">
      <c r="A27" s="163" t="s">
        <v>14</v>
      </c>
      <c r="F27" s="163">
        <v>20</v>
      </c>
    </row>
    <row r="28" spans="1:6" x14ac:dyDescent="0.25">
      <c r="A28" s="163" t="s">
        <v>15</v>
      </c>
      <c r="F28" s="163">
        <v>21</v>
      </c>
    </row>
    <row r="29" spans="1:6" x14ac:dyDescent="0.25">
      <c r="A29" s="163" t="s">
        <v>16</v>
      </c>
      <c r="F29" s="163">
        <v>22</v>
      </c>
    </row>
    <row r="30" spans="1:6" x14ac:dyDescent="0.25">
      <c r="A30" s="163" t="s">
        <v>17</v>
      </c>
      <c r="F30" s="163">
        <v>23</v>
      </c>
    </row>
    <row r="31" spans="1:6" x14ac:dyDescent="0.25">
      <c r="A31" s="163" t="s">
        <v>18</v>
      </c>
      <c r="F31" s="163">
        <v>24</v>
      </c>
    </row>
    <row r="32" spans="1:6" ht="15.75" thickBot="1" x14ac:dyDescent="0.3">
      <c r="A32" s="163" t="s">
        <v>19</v>
      </c>
      <c r="F32" s="163">
        <v>25</v>
      </c>
    </row>
    <row r="33" spans="1:10" x14ac:dyDescent="0.25">
      <c r="A33" s="163" t="s">
        <v>20</v>
      </c>
      <c r="F33" s="167"/>
    </row>
    <row r="34" spans="1:10" ht="15.75" thickBot="1" x14ac:dyDescent="0.3">
      <c r="A34" s="171" t="s">
        <v>21</v>
      </c>
    </row>
    <row r="35" spans="1:10" ht="15.75" thickBot="1" x14ac:dyDescent="0.3"/>
    <row r="36" spans="1:10" ht="19.5" thickBot="1" x14ac:dyDescent="0.3">
      <c r="A36" s="172" t="s">
        <v>83</v>
      </c>
      <c r="B36" s="173" t="s">
        <v>91</v>
      </c>
      <c r="C36" s="174" t="s">
        <v>153</v>
      </c>
      <c r="D36" s="159" t="s">
        <v>57</v>
      </c>
      <c r="E36" s="574" t="s">
        <v>61</v>
      </c>
      <c r="F36" s="575"/>
      <c r="G36" s="170" t="s">
        <v>58</v>
      </c>
      <c r="H36" s="170" t="s">
        <v>148</v>
      </c>
      <c r="I36" s="170" t="s">
        <v>62</v>
      </c>
    </row>
    <row r="37" spans="1:10" ht="15.75" thickBot="1" x14ac:dyDescent="0.3">
      <c r="A37" s="175" t="s">
        <v>84</v>
      </c>
      <c r="B37" s="176" t="s">
        <v>92</v>
      </c>
      <c r="C37" s="177" t="s">
        <v>60</v>
      </c>
      <c r="D37" s="177" t="s">
        <v>150</v>
      </c>
      <c r="E37" s="178" t="s">
        <v>95</v>
      </c>
      <c r="F37" s="179">
        <v>140</v>
      </c>
      <c r="G37" s="175" t="s">
        <v>119</v>
      </c>
      <c r="H37" s="180">
        <v>1900</v>
      </c>
      <c r="I37" s="181">
        <v>20</v>
      </c>
    </row>
    <row r="38" spans="1:10" x14ac:dyDescent="0.25">
      <c r="A38" s="180" t="s">
        <v>85</v>
      </c>
      <c r="B38" s="177" t="s">
        <v>93</v>
      </c>
      <c r="C38" s="177" t="s">
        <v>60</v>
      </c>
      <c r="D38" s="177" t="s">
        <v>150</v>
      </c>
      <c r="E38" s="182" t="s">
        <v>96</v>
      </c>
      <c r="F38" s="183">
        <v>120</v>
      </c>
      <c r="G38" s="180" t="s">
        <v>279</v>
      </c>
      <c r="H38" s="180">
        <v>700</v>
      </c>
    </row>
    <row r="39" spans="1:10" ht="15.75" thickBot="1" x14ac:dyDescent="0.3">
      <c r="A39" s="180" t="s">
        <v>86</v>
      </c>
      <c r="B39" s="177" t="s">
        <v>94</v>
      </c>
      <c r="C39" s="177" t="s">
        <v>60</v>
      </c>
      <c r="D39" s="177" t="s">
        <v>150</v>
      </c>
      <c r="E39" s="182" t="s">
        <v>97</v>
      </c>
      <c r="F39" s="183">
        <v>120</v>
      </c>
      <c r="G39" s="166" t="s">
        <v>120</v>
      </c>
      <c r="H39" s="166">
        <v>2200</v>
      </c>
    </row>
    <row r="40" spans="1:10" x14ac:dyDescent="0.25">
      <c r="A40" s="180" t="s">
        <v>87</v>
      </c>
      <c r="B40" s="184" t="s">
        <v>62</v>
      </c>
      <c r="C40" s="177" t="s">
        <v>62</v>
      </c>
      <c r="D40" s="177" t="s">
        <v>151</v>
      </c>
      <c r="E40" s="182" t="s">
        <v>98</v>
      </c>
      <c r="F40" s="183">
        <v>120</v>
      </c>
    </row>
    <row r="41" spans="1:10" ht="15.75" thickBot="1" x14ac:dyDescent="0.3">
      <c r="A41" s="180" t="s">
        <v>88</v>
      </c>
      <c r="B41" s="166" t="s">
        <v>61</v>
      </c>
      <c r="C41" s="166" t="s">
        <v>61</v>
      </c>
      <c r="D41" s="166" t="s">
        <v>152</v>
      </c>
      <c r="E41" s="182" t="s">
        <v>99</v>
      </c>
      <c r="F41" s="183">
        <v>90</v>
      </c>
    </row>
    <row r="42" spans="1:10" x14ac:dyDescent="0.25">
      <c r="A42" s="180" t="s">
        <v>89</v>
      </c>
    </row>
    <row r="43" spans="1:10" ht="15.75" thickBot="1" x14ac:dyDescent="0.3">
      <c r="A43" s="166" t="s">
        <v>90</v>
      </c>
    </row>
    <row r="45" spans="1:10" ht="15.75" thickBot="1" x14ac:dyDescent="0.3"/>
    <row r="46" spans="1:10" ht="19.5" thickBot="1" x14ac:dyDescent="0.3">
      <c r="A46" s="571" t="s">
        <v>100</v>
      </c>
      <c r="B46" s="572"/>
      <c r="C46" s="572"/>
      <c r="D46" s="572"/>
      <c r="E46" s="573"/>
      <c r="G46" s="159" t="s">
        <v>214</v>
      </c>
      <c r="H46" s="159" t="s">
        <v>266</v>
      </c>
      <c r="I46" s="159" t="s">
        <v>267</v>
      </c>
      <c r="J46" s="159" t="s">
        <v>268</v>
      </c>
    </row>
    <row r="47" spans="1:10" ht="15.75" x14ac:dyDescent="0.25">
      <c r="A47" s="185" t="s">
        <v>102</v>
      </c>
      <c r="B47" s="186">
        <v>5000</v>
      </c>
      <c r="C47" s="186">
        <v>5001</v>
      </c>
      <c r="D47" s="186">
        <v>20000</v>
      </c>
      <c r="E47" s="187">
        <v>20000</v>
      </c>
      <c r="G47" s="188" t="s">
        <v>215</v>
      </c>
      <c r="H47" s="160" t="s">
        <v>269</v>
      </c>
      <c r="I47" s="160" t="s">
        <v>280</v>
      </c>
      <c r="J47" s="160" t="s">
        <v>276</v>
      </c>
    </row>
    <row r="48" spans="1:10" ht="15.75" x14ac:dyDescent="0.25">
      <c r="A48" s="189" t="s">
        <v>84</v>
      </c>
      <c r="B48" s="190">
        <v>0.52900000000000003</v>
      </c>
      <c r="C48" s="190">
        <v>0.316</v>
      </c>
      <c r="D48" s="190">
        <v>1065</v>
      </c>
      <c r="E48" s="191">
        <v>0.37</v>
      </c>
      <c r="G48" s="188" t="s">
        <v>216</v>
      </c>
      <c r="H48" s="160" t="s">
        <v>270</v>
      </c>
      <c r="I48" s="160" t="s">
        <v>281</v>
      </c>
      <c r="J48" s="160" t="s">
        <v>275</v>
      </c>
    </row>
    <row r="49" spans="1:10" ht="15.75" x14ac:dyDescent="0.25">
      <c r="A49" s="192" t="s">
        <v>85</v>
      </c>
      <c r="B49" s="190">
        <v>0.52900000000000003</v>
      </c>
      <c r="C49" s="190">
        <v>0.316</v>
      </c>
      <c r="D49" s="190">
        <v>1065</v>
      </c>
      <c r="E49" s="191">
        <v>0.37</v>
      </c>
      <c r="G49" s="188" t="s">
        <v>217</v>
      </c>
      <c r="H49" s="160" t="s">
        <v>271</v>
      </c>
      <c r="I49" s="160" t="s">
        <v>282</v>
      </c>
      <c r="J49" s="160" t="s">
        <v>277</v>
      </c>
    </row>
    <row r="50" spans="1:10" ht="15.75" x14ac:dyDescent="0.25">
      <c r="A50" s="193" t="s">
        <v>86</v>
      </c>
      <c r="B50" s="190">
        <v>0.52900000000000003</v>
      </c>
      <c r="C50" s="190">
        <v>0.316</v>
      </c>
      <c r="D50" s="190">
        <v>1065</v>
      </c>
      <c r="E50" s="191">
        <v>0.37</v>
      </c>
      <c r="H50" s="160" t="s">
        <v>272</v>
      </c>
      <c r="I50" s="160" t="s">
        <v>283</v>
      </c>
      <c r="J50" s="160" t="s">
        <v>273</v>
      </c>
    </row>
    <row r="51" spans="1:10" ht="15.75" x14ac:dyDescent="0.25">
      <c r="A51" s="192" t="s">
        <v>87</v>
      </c>
      <c r="B51" s="194">
        <v>0.60599999999999998</v>
      </c>
      <c r="C51" s="194">
        <v>0.34</v>
      </c>
      <c r="D51" s="194">
        <v>1330</v>
      </c>
      <c r="E51" s="195">
        <v>0.40699999999999997</v>
      </c>
      <c r="H51" s="160" t="s">
        <v>273</v>
      </c>
      <c r="I51" s="160" t="s">
        <v>284</v>
      </c>
      <c r="J51" s="160" t="s">
        <v>274</v>
      </c>
    </row>
    <row r="52" spans="1:10" ht="15.75" x14ac:dyDescent="0.25">
      <c r="A52" s="192" t="s">
        <v>88</v>
      </c>
      <c r="B52" s="194">
        <v>0.63600000000000001</v>
      </c>
      <c r="C52" s="194">
        <v>0.35699999999999998</v>
      </c>
      <c r="D52" s="194">
        <v>1395</v>
      </c>
      <c r="E52" s="195">
        <v>0.42699999999999999</v>
      </c>
      <c r="H52" s="160" t="s">
        <v>274</v>
      </c>
      <c r="I52" s="160" t="s">
        <v>274</v>
      </c>
    </row>
    <row r="53" spans="1:10" ht="15.75" x14ac:dyDescent="0.25">
      <c r="A53" s="192" t="s">
        <v>89</v>
      </c>
      <c r="B53" s="194">
        <v>0.66500000000000004</v>
      </c>
      <c r="C53" s="194">
        <v>0.374</v>
      </c>
      <c r="D53" s="194">
        <v>1457</v>
      </c>
      <c r="E53" s="195">
        <v>0.44700000000000001</v>
      </c>
    </row>
    <row r="54" spans="1:10" ht="16.5" thickBot="1" x14ac:dyDescent="0.3">
      <c r="A54" s="196" t="s">
        <v>90</v>
      </c>
      <c r="B54" s="197">
        <v>0.69699999999999995</v>
      </c>
      <c r="C54" s="197">
        <v>0.39400000000000002</v>
      </c>
      <c r="D54" s="197">
        <v>1515</v>
      </c>
      <c r="E54" s="198">
        <v>0.47</v>
      </c>
    </row>
    <row r="56" spans="1:10" ht="15.75" thickBot="1" x14ac:dyDescent="0.3"/>
    <row r="57" spans="1:10" ht="16.5" thickBot="1" x14ac:dyDescent="0.3">
      <c r="A57" s="571" t="s">
        <v>101</v>
      </c>
      <c r="B57" s="572"/>
      <c r="C57" s="572"/>
      <c r="D57" s="572"/>
      <c r="E57" s="573"/>
    </row>
    <row r="58" spans="1:10" ht="15.75" x14ac:dyDescent="0.25">
      <c r="A58" s="185" t="s">
        <v>102</v>
      </c>
      <c r="B58" s="186">
        <v>3000</v>
      </c>
      <c r="C58" s="186">
        <v>3001</v>
      </c>
      <c r="D58" s="186">
        <v>6000</v>
      </c>
      <c r="E58" s="187">
        <v>6000</v>
      </c>
    </row>
    <row r="59" spans="1:10" ht="15.75" x14ac:dyDescent="0.25">
      <c r="A59" s="189" t="s">
        <v>84</v>
      </c>
      <c r="B59" s="190">
        <v>0.39500000000000002</v>
      </c>
      <c r="C59" s="190">
        <v>9.9000000000000005E-2</v>
      </c>
      <c r="D59" s="190">
        <v>891</v>
      </c>
      <c r="E59" s="191">
        <v>0.248</v>
      </c>
    </row>
    <row r="60" spans="1:10" ht="15.75" x14ac:dyDescent="0.25">
      <c r="A60" s="192" t="s">
        <v>85</v>
      </c>
      <c r="B60" s="190">
        <v>0.39500000000000002</v>
      </c>
      <c r="C60" s="190">
        <v>9.9000000000000005E-2</v>
      </c>
      <c r="D60" s="190">
        <v>891</v>
      </c>
      <c r="E60" s="191">
        <v>0.248</v>
      </c>
    </row>
    <row r="61" spans="1:10" ht="15.75" x14ac:dyDescent="0.25">
      <c r="A61" s="193" t="s">
        <v>86</v>
      </c>
      <c r="B61" s="190">
        <v>0.46800000000000003</v>
      </c>
      <c r="C61" s="190">
        <v>8.2000000000000003E-2</v>
      </c>
      <c r="D61" s="190">
        <v>1158</v>
      </c>
      <c r="E61" s="191">
        <v>0.27500000000000002</v>
      </c>
    </row>
    <row r="62" spans="1:10" ht="15.75" x14ac:dyDescent="0.25">
      <c r="A62" s="192" t="s">
        <v>87</v>
      </c>
      <c r="B62" s="190">
        <v>0.46800000000000003</v>
      </c>
      <c r="C62" s="190">
        <v>8.2000000000000003E-2</v>
      </c>
      <c r="D62" s="190">
        <v>1158</v>
      </c>
      <c r="E62" s="191">
        <v>0.27500000000000002</v>
      </c>
    </row>
    <row r="63" spans="1:10" ht="15.75" x14ac:dyDescent="0.25">
      <c r="A63" s="192" t="s">
        <v>88</v>
      </c>
      <c r="B63" s="190">
        <v>0.46800000000000003</v>
      </c>
      <c r="C63" s="190">
        <v>8.2000000000000003E-2</v>
      </c>
      <c r="D63" s="190">
        <v>1158</v>
      </c>
      <c r="E63" s="191">
        <v>0.27500000000000002</v>
      </c>
    </row>
    <row r="64" spans="1:10" ht="15.75" x14ac:dyDescent="0.25">
      <c r="A64" s="192" t="s">
        <v>89</v>
      </c>
      <c r="B64" s="194">
        <v>0.60599999999999998</v>
      </c>
      <c r="C64" s="194">
        <v>7.9000000000000001E-2</v>
      </c>
      <c r="D64" s="194">
        <v>1583</v>
      </c>
      <c r="E64" s="195">
        <v>0.34300000000000003</v>
      </c>
    </row>
    <row r="65" spans="1:5" ht="16.5" thickBot="1" x14ac:dyDescent="0.3">
      <c r="A65" s="196" t="s">
        <v>90</v>
      </c>
      <c r="B65" s="197">
        <v>0.60599999999999998</v>
      </c>
      <c r="C65" s="197">
        <v>7.9000000000000001E-2</v>
      </c>
      <c r="D65" s="197">
        <v>1583</v>
      </c>
      <c r="E65" s="198">
        <v>0.34300000000000003</v>
      </c>
    </row>
    <row r="67" spans="1:5" ht="15.75" thickBot="1" x14ac:dyDescent="0.3"/>
    <row r="68" spans="1:5" ht="16.5" thickBot="1" x14ac:dyDescent="0.3">
      <c r="A68" s="571" t="s">
        <v>103</v>
      </c>
      <c r="B68" s="572"/>
      <c r="C68" s="572"/>
      <c r="D68" s="573"/>
    </row>
    <row r="69" spans="1:5" ht="15.75" x14ac:dyDescent="0.25">
      <c r="A69" s="199">
        <v>3000</v>
      </c>
      <c r="B69" s="200">
        <v>3001</v>
      </c>
      <c r="C69" s="200">
        <v>6000</v>
      </c>
      <c r="D69" s="201">
        <v>6000</v>
      </c>
    </row>
    <row r="70" spans="1:5" ht="16.5" thickBot="1" x14ac:dyDescent="0.3">
      <c r="A70" s="202">
        <v>0.315</v>
      </c>
      <c r="B70" s="197">
        <v>7.9000000000000001E-2</v>
      </c>
      <c r="C70" s="197">
        <v>711</v>
      </c>
      <c r="D70" s="198">
        <v>0.19800000000000001</v>
      </c>
    </row>
    <row r="72" spans="1:5" ht="15.75" thickBot="1" x14ac:dyDescent="0.3"/>
    <row r="73" spans="1:5" ht="16.5" thickBot="1" x14ac:dyDescent="0.3">
      <c r="A73" s="339" t="s">
        <v>293</v>
      </c>
      <c r="B73" s="340"/>
      <c r="C73" s="340"/>
      <c r="D73" s="340"/>
    </row>
    <row r="74" spans="1:5" ht="15.75" x14ac:dyDescent="0.25">
      <c r="A74" s="341" t="s">
        <v>294</v>
      </c>
      <c r="B74" s="340"/>
      <c r="C74" s="340"/>
      <c r="D74" s="340"/>
    </row>
    <row r="75" spans="1:5" ht="15.75" x14ac:dyDescent="0.25">
      <c r="A75" s="341" t="s">
        <v>295</v>
      </c>
      <c r="B75" s="342"/>
      <c r="C75" s="342"/>
      <c r="D75" s="343"/>
    </row>
    <row r="76" spans="1:5" ht="15.75" x14ac:dyDescent="0.25">
      <c r="A76" s="341" t="s">
        <v>296</v>
      </c>
      <c r="B76" s="344"/>
      <c r="C76" s="344"/>
      <c r="D76" s="343"/>
    </row>
    <row r="77" spans="1:5" ht="15.75" x14ac:dyDescent="0.25">
      <c r="A77" s="341" t="s">
        <v>297</v>
      </c>
      <c r="B77" s="344"/>
      <c r="C77" s="344"/>
      <c r="D77" s="343"/>
    </row>
    <row r="78" spans="1:5" ht="15.75" x14ac:dyDescent="0.25">
      <c r="A78" s="341" t="s">
        <v>298</v>
      </c>
      <c r="B78" s="344"/>
      <c r="C78" s="344"/>
      <c r="D78" s="343"/>
    </row>
    <row r="79" spans="1:5" ht="16.5" thickBot="1" x14ac:dyDescent="0.3">
      <c r="A79" s="345" t="s">
        <v>299</v>
      </c>
      <c r="B79" s="344"/>
      <c r="C79" s="344"/>
      <c r="D79" s="343"/>
    </row>
    <row r="81" spans="1:1" ht="15.75" thickBot="1" x14ac:dyDescent="0.3"/>
    <row r="82" spans="1:1" ht="15.75" thickBot="1" x14ac:dyDescent="0.3">
      <c r="A82" s="346" t="s">
        <v>300</v>
      </c>
    </row>
    <row r="83" spans="1:1" x14ac:dyDescent="0.25">
      <c r="A83" s="180" t="s">
        <v>301</v>
      </c>
    </row>
    <row r="84" spans="1:1" x14ac:dyDescent="0.25">
      <c r="A84" s="180" t="s">
        <v>302</v>
      </c>
    </row>
    <row r="85" spans="1:1" x14ac:dyDescent="0.25">
      <c r="A85" s="180" t="s">
        <v>303</v>
      </c>
    </row>
    <row r="86" spans="1:1" x14ac:dyDescent="0.25">
      <c r="A86" s="180" t="s">
        <v>304</v>
      </c>
    </row>
    <row r="87" spans="1:1" x14ac:dyDescent="0.25">
      <c r="A87" s="180" t="s">
        <v>305</v>
      </c>
    </row>
    <row r="88" spans="1:1" x14ac:dyDescent="0.25">
      <c r="A88" s="180" t="s">
        <v>306</v>
      </c>
    </row>
    <row r="89" spans="1:1" x14ac:dyDescent="0.25">
      <c r="A89" s="180" t="s">
        <v>307</v>
      </c>
    </row>
    <row r="90" spans="1:1" x14ac:dyDescent="0.25">
      <c r="A90" s="180" t="s">
        <v>308</v>
      </c>
    </row>
    <row r="91" spans="1:1" x14ac:dyDescent="0.25">
      <c r="A91" s="180" t="s">
        <v>309</v>
      </c>
    </row>
    <row r="92" spans="1:1" x14ac:dyDescent="0.25">
      <c r="A92" s="180" t="s">
        <v>310</v>
      </c>
    </row>
    <row r="93" spans="1:1" ht="15.75" thickBot="1" x14ac:dyDescent="0.3">
      <c r="A93" s="166" t="s">
        <v>291</v>
      </c>
    </row>
    <row r="95" spans="1:1" ht="15.75" thickBot="1" x14ac:dyDescent="0.3"/>
    <row r="96" spans="1:1" ht="15.75" thickBot="1" x14ac:dyDescent="0.3">
      <c r="A96" s="346" t="s">
        <v>311</v>
      </c>
    </row>
    <row r="97" spans="1:1" x14ac:dyDescent="0.25">
      <c r="A97" s="180" t="s">
        <v>312</v>
      </c>
    </row>
    <row r="98" spans="1:1" ht="15.75" thickBot="1" x14ac:dyDescent="0.3">
      <c r="A98" s="166" t="s">
        <v>313</v>
      </c>
    </row>
  </sheetData>
  <sheetProtection algorithmName="SHA-512" hashValue="RLkBrtAZg6LrN3FzYfv/Po1dQcRM7yzhBmvZPDwtN4fbFSOglF30Y9PXLgPLAuf5ceNRBW1WW+3BEX5MV97sdw==" saltValue="EVyrBJfaXyqe2z3cwbaa0w==" spinCount="100000" sheet="1" objects="1" scenarios="1"/>
  <mergeCells count="4">
    <mergeCell ref="A68:D68"/>
    <mergeCell ref="E36:F36"/>
    <mergeCell ref="A46:E46"/>
    <mergeCell ref="A57:E57"/>
  </mergeCells>
  <conditionalFormatting sqref="F33">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tint="-0.249977111117893"/>
    <pageSetUpPr fitToPage="1"/>
  </sheetPr>
  <dimension ref="A1:N87"/>
  <sheetViews>
    <sheetView tabSelected="1" topLeftCell="A13" zoomScaleNormal="100" workbookViewId="0">
      <selection activeCell="G30" sqref="G30"/>
    </sheetView>
  </sheetViews>
  <sheetFormatPr baseColWidth="10" defaultColWidth="11.42578125" defaultRowHeight="15" x14ac:dyDescent="0.25"/>
  <cols>
    <col min="1" max="1" width="22.28515625" style="6" customWidth="1"/>
    <col min="2" max="2" width="24.5703125" style="6" customWidth="1"/>
    <col min="3" max="3" width="40.5703125" style="6" customWidth="1"/>
    <col min="4" max="4" width="34.85546875" style="6" customWidth="1"/>
    <col min="5" max="5" width="20.7109375" style="6" customWidth="1"/>
    <col min="6" max="6" width="77.28515625" style="3" bestFit="1" customWidth="1"/>
    <col min="7" max="7" width="25" style="6" customWidth="1"/>
    <col min="8" max="9" width="11.42578125" style="6"/>
    <col min="10" max="10" width="12.5703125" style="6" customWidth="1"/>
    <col min="11" max="11" width="11.42578125" style="6" hidden="1" customWidth="1"/>
    <col min="12" max="12" width="11.42578125" style="6"/>
    <col min="13" max="13" width="17.140625" style="6" customWidth="1"/>
    <col min="14" max="14" width="11.42578125" style="6" customWidth="1"/>
    <col min="15" max="16384" width="11.42578125" style="6"/>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489" t="s">
        <v>253</v>
      </c>
      <c r="B9" s="489"/>
      <c r="C9" s="489"/>
      <c r="D9" s="489"/>
      <c r="E9" s="489"/>
      <c r="F9" s="489"/>
      <c r="G9" s="489"/>
      <c r="H9" s="489"/>
      <c r="I9" s="489"/>
      <c r="J9" s="489"/>
    </row>
    <row r="10" spans="1:10" ht="20.100000000000001" customHeight="1" x14ac:dyDescent="0.25">
      <c r="A10" s="490" t="s">
        <v>45</v>
      </c>
      <c r="B10" s="490"/>
      <c r="C10" s="490"/>
      <c r="D10" s="490"/>
      <c r="E10" s="491"/>
      <c r="F10" s="492"/>
      <c r="G10" s="492"/>
      <c r="H10" s="492"/>
      <c r="I10" s="492"/>
      <c r="J10" s="493"/>
    </row>
    <row r="11" spans="1:10" ht="20.100000000000001" customHeight="1" x14ac:dyDescent="0.25">
      <c r="A11" s="494" t="s">
        <v>44</v>
      </c>
      <c r="B11" s="494"/>
      <c r="C11" s="494"/>
      <c r="D11" s="494"/>
      <c r="E11" s="491"/>
      <c r="F11" s="492"/>
      <c r="G11" s="492"/>
      <c r="H11" s="492"/>
      <c r="I11" s="492"/>
      <c r="J11" s="493"/>
    </row>
    <row r="12" spans="1:10" ht="20.100000000000001" customHeight="1" x14ac:dyDescent="0.25">
      <c r="A12" s="497" t="s">
        <v>289</v>
      </c>
      <c r="B12" s="498"/>
      <c r="C12" s="498"/>
      <c r="D12" s="499"/>
      <c r="E12" s="491"/>
      <c r="F12" s="492"/>
      <c r="G12" s="492"/>
      <c r="H12" s="492"/>
      <c r="I12" s="492"/>
      <c r="J12" s="493"/>
    </row>
    <row r="13" spans="1:10" ht="20.100000000000001" customHeight="1" x14ac:dyDescent="0.25">
      <c r="A13" s="497" t="s">
        <v>290</v>
      </c>
      <c r="B13" s="498"/>
      <c r="C13" s="498"/>
      <c r="D13" s="499"/>
      <c r="E13" s="491"/>
      <c r="F13" s="492"/>
      <c r="G13" s="492"/>
      <c r="H13" s="492"/>
      <c r="I13" s="492"/>
      <c r="J13" s="493"/>
    </row>
    <row r="14" spans="1:10" ht="24.95" customHeight="1" x14ac:dyDescent="0.25">
      <c r="A14" s="489" t="s">
        <v>292</v>
      </c>
      <c r="B14" s="489"/>
      <c r="C14" s="489"/>
      <c r="D14" s="489"/>
      <c r="E14" s="489"/>
      <c r="F14" s="489"/>
      <c r="G14" s="489"/>
      <c r="H14" s="489"/>
      <c r="I14" s="489"/>
      <c r="J14" s="489"/>
    </row>
    <row r="15" spans="1:10" ht="24.95" customHeight="1" thickBot="1" x14ac:dyDescent="0.3">
      <c r="B15" s="5"/>
      <c r="C15" s="5"/>
      <c r="D15" s="5"/>
      <c r="E15" s="5"/>
      <c r="F15" s="6"/>
    </row>
    <row r="16" spans="1:10" ht="20.100000000000001" customHeight="1" thickBot="1" x14ac:dyDescent="0.3">
      <c r="C16" s="215" t="s">
        <v>25</v>
      </c>
      <c r="D16" s="216" t="s">
        <v>26</v>
      </c>
      <c r="F16" s="221" t="s">
        <v>51</v>
      </c>
      <c r="G16" s="216" t="s">
        <v>26</v>
      </c>
    </row>
    <row r="17" spans="2:14" ht="20.100000000000001" customHeight="1" x14ac:dyDescent="0.25">
      <c r="C17" s="217" t="s">
        <v>218</v>
      </c>
      <c r="D17" s="218">
        <f>G17</f>
        <v>0</v>
      </c>
      <c r="F17" s="222" t="s">
        <v>218</v>
      </c>
      <c r="G17" s="223">
        <f>IF($C$25="",0,SUM(G18:G19))</f>
        <v>0</v>
      </c>
    </row>
    <row r="18" spans="2:14" x14ac:dyDescent="0.25">
      <c r="B18" s="2"/>
      <c r="C18" s="219" t="s">
        <v>221</v>
      </c>
      <c r="D18" s="218">
        <f>G20</f>
        <v>0</v>
      </c>
      <c r="F18" s="224" t="s">
        <v>219</v>
      </c>
      <c r="G18" s="225">
        <f>IF($C$25="",0,SUM('Dépenses rémunération au réel'!$L$7:$L$506))</f>
        <v>0</v>
      </c>
    </row>
    <row r="19" spans="2:14" ht="20.100000000000001" customHeight="1" x14ac:dyDescent="0.25">
      <c r="B19" s="7"/>
      <c r="C19" s="219" t="s">
        <v>226</v>
      </c>
      <c r="D19" s="218">
        <f>G25</f>
        <v>0</v>
      </c>
      <c r="F19" s="224" t="s">
        <v>235</v>
      </c>
      <c r="G19" s="225">
        <f>IF($C$25="Non",0,($G$18*0.15))</f>
        <v>0</v>
      </c>
    </row>
    <row r="20" spans="2:14" ht="20.100000000000001" customHeight="1" thickBot="1" x14ac:dyDescent="0.3">
      <c r="B20" s="7"/>
      <c r="C20" s="219" t="s">
        <v>230</v>
      </c>
      <c r="D20" s="218">
        <f>G31</f>
        <v>0</v>
      </c>
      <c r="F20" s="222" t="s">
        <v>221</v>
      </c>
      <c r="G20" s="223">
        <f>IF($C$25="",0,SUM(G21:G24))</f>
        <v>0</v>
      </c>
    </row>
    <row r="21" spans="2:14" ht="20.100000000000001" customHeight="1" thickBot="1" x14ac:dyDescent="0.3">
      <c r="B21" s="7"/>
      <c r="C21" s="215" t="s">
        <v>2</v>
      </c>
      <c r="D21" s="220">
        <f>SUM(D17:D20)</f>
        <v>0</v>
      </c>
      <c r="F21" s="224" t="s">
        <v>222</v>
      </c>
      <c r="G21" s="225">
        <f>IF($C$25="",0,SUMIF('Dépenses forfaitaire'!$H$7:$H$506,'Synthèse dépenses bénéficiaire'!K23,'Dépenses forfaitaire'!$P$7:$P$506))+IF($C$25="",0,SUM('Dépenses sur frais réels'!$I$7:$I$506))</f>
        <v>0</v>
      </c>
    </row>
    <row r="22" spans="2:14" ht="20.100000000000001" customHeight="1" thickBot="1" x14ac:dyDescent="0.3">
      <c r="B22" s="8"/>
      <c r="C22" s="7"/>
      <c r="D22" s="5"/>
      <c r="F22" s="224" t="s">
        <v>61</v>
      </c>
      <c r="G22" s="225">
        <f>IF($C$25="",0,SUMIF('Dépenses forfaitaire'!$H$7:$H$506,'Synthèse dépenses bénéficiaire'!F22,'Dépenses forfaitaire'!$P$7:$P$506))</f>
        <v>0</v>
      </c>
      <c r="K22" s="53" t="s">
        <v>248</v>
      </c>
      <c r="M22" s="50"/>
      <c r="N22" s="50"/>
    </row>
    <row r="23" spans="2:14" ht="19.5" customHeight="1" thickBot="1" x14ac:dyDescent="0.3">
      <c r="B23" s="8"/>
      <c r="C23" s="495" t="s">
        <v>162</v>
      </c>
      <c r="D23" s="496"/>
      <c r="F23" s="224" t="s">
        <v>62</v>
      </c>
      <c r="G23" s="225">
        <f>IF($C$25="",0,SUMIF('Dépenses forfaitaire'!$H$7:$H$506,'Synthèse dépenses bénéficiaire'!F23,'Dépenses forfaitaire'!$P$7:$P$506))</f>
        <v>0</v>
      </c>
      <c r="K23" s="6" t="s">
        <v>60</v>
      </c>
      <c r="M23" s="50"/>
      <c r="N23" s="50"/>
    </row>
    <row r="24" spans="2:14" ht="51.75" customHeight="1" x14ac:dyDescent="0.25">
      <c r="B24" s="7"/>
      <c r="C24" s="487" t="s">
        <v>163</v>
      </c>
      <c r="D24" s="488"/>
      <c r="F24" s="219" t="s">
        <v>225</v>
      </c>
      <c r="G24" s="225">
        <f>IF($C$25="",0,SUMIF('Dépenses Autres frais'!$E$7:$E$506,'Synthèse dépenses bénéficiaire'!F24,'Dépenses Autres frais'!$H$7:$H$506))</f>
        <v>0</v>
      </c>
    </row>
    <row r="25" spans="2:14" ht="19.5" customHeight="1" thickBot="1" x14ac:dyDescent="0.3">
      <c r="B25" s="7"/>
      <c r="C25" s="500" t="s">
        <v>53</v>
      </c>
      <c r="D25" s="501"/>
      <c r="F25" s="222" t="s">
        <v>226</v>
      </c>
      <c r="G25" s="223">
        <f>IF($C$25="",0,SUM(G26:G30))</f>
        <v>0</v>
      </c>
    </row>
    <row r="26" spans="2:14" ht="19.5" customHeight="1" thickBot="1" x14ac:dyDescent="0.3">
      <c r="B26" s="7"/>
      <c r="C26" s="30"/>
      <c r="D26" s="7"/>
      <c r="E26" s="7"/>
      <c r="F26" s="219" t="s">
        <v>227</v>
      </c>
      <c r="G26" s="225">
        <f>IF($C$25="",0,SUMIF('Dépenses Autres frais'!$E$7:$E$506,'Synthèse dépenses bénéficiaire'!F26,'Dépenses Autres frais'!$H$7:$H$506))</f>
        <v>0</v>
      </c>
    </row>
    <row r="27" spans="2:14" ht="19.5" customHeight="1" thickBot="1" x14ac:dyDescent="0.3">
      <c r="B27" s="7"/>
      <c r="C27" s="495" t="s">
        <v>360</v>
      </c>
      <c r="D27" s="496"/>
      <c r="E27" s="7"/>
      <c r="F27" s="219" t="s">
        <v>228</v>
      </c>
      <c r="G27" s="225">
        <f>IF($C$25="",0,SUMIF('Dépenses Autres frais'!$E$7:$E$506,'Synthèse dépenses bénéficiaire'!F27,'Dépenses Autres frais'!$H$7:$H$506))</f>
        <v>0</v>
      </c>
    </row>
    <row r="28" spans="2:14" ht="19.5" customHeight="1" thickBot="1" x14ac:dyDescent="0.3">
      <c r="B28" s="7"/>
      <c r="C28" s="500" t="s">
        <v>216</v>
      </c>
      <c r="D28" s="501"/>
      <c r="E28" s="7"/>
      <c r="F28" s="219" t="s">
        <v>229</v>
      </c>
      <c r="G28" s="225">
        <f>IF($C$25="",0,SUMIF('Dépenses Autres frais'!$E$7:$E$506,'Synthèse dépenses bénéficiaire'!F28,'Dépenses Autres frais'!$H$7:$H$506))</f>
        <v>0</v>
      </c>
    </row>
    <row r="29" spans="2:14" ht="19.5" customHeight="1" thickBot="1" x14ac:dyDescent="0.3">
      <c r="B29" s="7"/>
      <c r="E29" s="7"/>
      <c r="F29" s="219" t="s">
        <v>257</v>
      </c>
      <c r="G29" s="225">
        <f>IF($C$25="",0,SUMIF('Dépenses Autres frais'!$E$7:$E$506,'Synthèse dépenses bénéficiaire'!F29,'Dépenses Autres frais'!$H$7:$H$506))</f>
        <v>0</v>
      </c>
    </row>
    <row r="30" spans="2:14" ht="19.5" customHeight="1" thickBot="1" x14ac:dyDescent="0.3">
      <c r="B30" s="7"/>
      <c r="C30" s="495" t="s">
        <v>263</v>
      </c>
      <c r="D30" s="496"/>
      <c r="E30" s="7"/>
      <c r="F30" s="219" t="s">
        <v>258</v>
      </c>
      <c r="G30" s="225">
        <f>IF($C$25="",0,SUMIF('Dépenses Autres frais'!$E$7:$E$506,'Synthèse dépenses bénéficiaire'!F30,'Dépenses Autres frais'!$H$7:$H$506))</f>
        <v>0</v>
      </c>
    </row>
    <row r="31" spans="2:14" ht="19.5" customHeight="1" x14ac:dyDescent="0.25">
      <c r="B31" s="7"/>
      <c r="C31" s="487" t="s">
        <v>278</v>
      </c>
      <c r="D31" s="488"/>
      <c r="E31" s="7"/>
      <c r="F31" s="226" t="s">
        <v>230</v>
      </c>
      <c r="G31" s="223">
        <f>IF($C$25="",0,SUM(G32:G35))</f>
        <v>0</v>
      </c>
    </row>
    <row r="32" spans="2:14" ht="19.5" customHeight="1" thickBot="1" x14ac:dyDescent="0.3">
      <c r="B32" s="7"/>
      <c r="C32" s="500" t="s">
        <v>280</v>
      </c>
      <c r="D32" s="501"/>
      <c r="E32" s="7"/>
      <c r="F32" s="219" t="s">
        <v>236</v>
      </c>
      <c r="G32" s="225">
        <f>IF($C$25="",0,SUMIF('Dépenses Autres frais'!$E$7:$E$506,'Synthèse dépenses bénéficiaire'!F32,'Dépenses Autres frais'!$H$7:$H$506))</f>
        <v>0</v>
      </c>
    </row>
    <row r="33" spans="2:7" ht="19.5" customHeight="1" x14ac:dyDescent="0.25">
      <c r="B33" s="7"/>
      <c r="E33" s="7"/>
      <c r="F33" s="219" t="s">
        <v>237</v>
      </c>
      <c r="G33" s="225">
        <f>IF($C$25="",0,SUMIF('Dépenses Autres frais'!$E$7:$E$506,'Synthèse dépenses bénéficiaire'!F33,'Dépenses Autres frais'!$H$7:$H$506))</f>
        <v>0</v>
      </c>
    </row>
    <row r="34" spans="2:7" ht="19.5" customHeight="1" x14ac:dyDescent="0.25">
      <c r="B34" s="7"/>
      <c r="C34" s="7"/>
      <c r="D34" s="7"/>
      <c r="E34" s="7"/>
      <c r="F34" s="219" t="s">
        <v>238</v>
      </c>
      <c r="G34" s="225">
        <f>IF($C$25="",0,SUMIF('Dépenses Autres frais'!$E$7:$E$506,'Synthèse dépenses bénéficiaire'!F34,'Dépenses Autres frais'!$H$7:$H$506))</f>
        <v>0</v>
      </c>
    </row>
    <row r="35" spans="2:7" ht="19.5" customHeight="1" thickBot="1" x14ac:dyDescent="0.3">
      <c r="B35" s="7"/>
      <c r="D35" s="7"/>
      <c r="E35" s="7"/>
      <c r="F35" s="219" t="s">
        <v>239</v>
      </c>
      <c r="G35" s="225">
        <f>IF($C$25="",0,SUMIF('Dépenses Autres frais'!$E$7:$E$506,'Synthèse dépenses bénéficiaire'!F35,'Dépenses Autres frais'!$H$7:$H$506))</f>
        <v>0</v>
      </c>
    </row>
    <row r="36" spans="2:7" ht="19.5" customHeight="1" thickBot="1" x14ac:dyDescent="0.3">
      <c r="B36" s="7"/>
      <c r="E36" s="7"/>
      <c r="F36" s="221" t="s">
        <v>2</v>
      </c>
      <c r="G36" s="297">
        <f>G17+G20+G25+G31</f>
        <v>0</v>
      </c>
    </row>
    <row r="37" spans="2:7" ht="19.5" customHeight="1" x14ac:dyDescent="0.25">
      <c r="B37" s="7"/>
      <c r="E37" s="7"/>
    </row>
    <row r="38" spans="2:7" ht="15.75" customHeight="1" x14ac:dyDescent="0.25">
      <c r="B38" s="7"/>
      <c r="E38" s="7"/>
      <c r="F38" s="7"/>
      <c r="G38" s="3"/>
    </row>
    <row r="39" spans="2:7" ht="15.75" customHeight="1" x14ac:dyDescent="0.25">
      <c r="E39" s="7"/>
      <c r="F39" s="7"/>
      <c r="G39" s="3"/>
    </row>
    <row r="40" spans="2:7" ht="15.75" x14ac:dyDescent="0.25">
      <c r="E40" s="7"/>
      <c r="F40" s="7"/>
      <c r="G40" s="3"/>
    </row>
    <row r="41" spans="2:7" ht="15.75" x14ac:dyDescent="0.25">
      <c r="E41" s="7"/>
      <c r="F41" s="7"/>
      <c r="G41" s="3"/>
    </row>
    <row r="42" spans="2:7" ht="15.75" x14ac:dyDescent="0.25">
      <c r="E42" s="7"/>
      <c r="F42" s="7"/>
      <c r="G42" s="3"/>
    </row>
    <row r="43" spans="2:7" ht="15.75" x14ac:dyDescent="0.25">
      <c r="E43" s="7"/>
      <c r="F43" s="7"/>
      <c r="G43" s="3"/>
    </row>
    <row r="44" spans="2:7" ht="15.75" x14ac:dyDescent="0.25">
      <c r="E44" s="7"/>
      <c r="F44" s="7"/>
    </row>
    <row r="45" spans="2:7" ht="15.75" x14ac:dyDescent="0.25">
      <c r="E45" s="7"/>
      <c r="F45" s="7"/>
    </row>
    <row r="46" spans="2:7" ht="15.75" x14ac:dyDescent="0.25">
      <c r="E46" s="7"/>
      <c r="F46" s="7"/>
    </row>
    <row r="47" spans="2:7" ht="15.75" x14ac:dyDescent="0.25">
      <c r="F47" s="7"/>
    </row>
    <row r="48" spans="2:7" ht="15.75" x14ac:dyDescent="0.25">
      <c r="F48" s="7"/>
    </row>
    <row r="49" spans="6:6" ht="15.75" x14ac:dyDescent="0.25">
      <c r="F49" s="7"/>
    </row>
    <row r="50" spans="6:6" ht="15.75" x14ac:dyDescent="0.25">
      <c r="F50" s="7"/>
    </row>
    <row r="51" spans="6:6" ht="15.75" x14ac:dyDescent="0.25">
      <c r="F51" s="7"/>
    </row>
    <row r="52" spans="6:6" ht="15.75" x14ac:dyDescent="0.25">
      <c r="F52" s="7"/>
    </row>
    <row r="53" spans="6:6" ht="15.75" x14ac:dyDescent="0.25">
      <c r="F53" s="7"/>
    </row>
    <row r="54" spans="6:6" ht="15.75" x14ac:dyDescent="0.25">
      <c r="F54" s="7"/>
    </row>
    <row r="55" spans="6:6" ht="15.75" x14ac:dyDescent="0.25">
      <c r="F55" s="7"/>
    </row>
    <row r="56" spans="6:6" ht="15.75" x14ac:dyDescent="0.25">
      <c r="F56" s="7"/>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4"/>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4Km8eOgn6TgMemUk7DfLOUM+Psv24aJcZjAGAhPo0FA+4NYEhem/D8rXrt9Xh14gHbCTWFwtCsvkZ4A//rmL1A==" saltValue="u0SxOSnfpTOENk/7QvrUfg==" spinCount="100000" sheet="1" objects="1" scenarios="1"/>
  <mergeCells count="18">
    <mergeCell ref="C32:D32"/>
    <mergeCell ref="C30:D30"/>
    <mergeCell ref="C27:D27"/>
    <mergeCell ref="C28:D28"/>
    <mergeCell ref="C25:D25"/>
    <mergeCell ref="C31:D31"/>
    <mergeCell ref="C24:D24"/>
    <mergeCell ref="A14:J14"/>
    <mergeCell ref="A9:J9"/>
    <mergeCell ref="A10:D10"/>
    <mergeCell ref="E10:J10"/>
    <mergeCell ref="A11:D11"/>
    <mergeCell ref="E11:J11"/>
    <mergeCell ref="C23:D23"/>
    <mergeCell ref="A12:D12"/>
    <mergeCell ref="E12:J12"/>
    <mergeCell ref="A13:D13"/>
    <mergeCell ref="E13:J13"/>
  </mergeCells>
  <conditionalFormatting sqref="C25:D25">
    <cfRule type="expression" dxfId="19" priority="3">
      <formula>$C$25=""</formula>
    </cfRule>
  </conditionalFormatting>
  <conditionalFormatting sqref="C28:D28">
    <cfRule type="expression" dxfId="18" priority="2">
      <formula>$C$28=""</formula>
    </cfRule>
  </conditionalFormatting>
  <conditionalFormatting sqref="C32:D32">
    <cfRule type="expression" dxfId="17" priority="1">
      <formula>$C$32=""</formula>
    </cfRule>
  </conditionalFormatting>
  <dataValidations count="1">
    <dataValidation type="list" allowBlank="1" showInputMessage="1" showErrorMessage="1" sqref="C32:D32">
      <formula1>liste_dynamique</formula1>
    </dataValidation>
  </dataValidations>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3">
        <x14:dataValidation type="list" showInputMessage="1" showErrorMessage="1" errorTitle="Utiliser la liste déroulante">
          <x14:formula1>
            <xm:f>Listes!$E$3:$E$4</xm:f>
          </x14:formula1>
          <xm:sqref>C25</xm:sqref>
        </x14:dataValidation>
        <x14:dataValidation type="list" allowBlank="1" showInputMessage="1" showErrorMessage="1">
          <x14:formula1>
            <xm:f>Listes!$G$47:$G$49</xm:f>
          </x14:formula1>
          <xm:sqref>C28:D28</xm:sqref>
        </x14:dataValidation>
        <x14:dataValidation type="list" allowBlank="1" showInputMessage="1" showErrorMessage="1">
          <x14:formula1>
            <xm:f>Listes!$A$83:$A$93</xm:f>
          </x14:formula1>
          <xm:sqref>E13:J13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249977111117893"/>
    <pageSetUpPr fitToPage="1"/>
  </sheetPr>
  <dimension ref="A1:N507"/>
  <sheetViews>
    <sheetView zoomScale="85" zoomScaleNormal="85" workbookViewId="0">
      <pane ySplit="4" topLeftCell="A5" activePane="bottomLeft" state="frozen"/>
      <selection activeCell="A2" sqref="A1:O2"/>
      <selection pane="bottomLeft" activeCell="D7" sqref="D7"/>
    </sheetView>
  </sheetViews>
  <sheetFormatPr baseColWidth="10" defaultColWidth="11.42578125" defaultRowHeight="15" x14ac:dyDescent="0.25"/>
  <cols>
    <col min="1" max="1" width="10.7109375" style="9" customWidth="1"/>
    <col min="2" max="2" width="50.140625" style="9" customWidth="1"/>
    <col min="3" max="3" width="30.7109375" style="9" customWidth="1"/>
    <col min="4" max="4" width="20.7109375" style="9" customWidth="1"/>
    <col min="5" max="5" width="32.7109375" style="9" bestFit="1" customWidth="1"/>
    <col min="6" max="6" width="24.28515625" style="9" bestFit="1" customWidth="1"/>
    <col min="7" max="7" width="25.85546875" style="9" bestFit="1" customWidth="1"/>
    <col min="8" max="8" width="23.28515625" style="9" bestFit="1" customWidth="1"/>
    <col min="9" max="12" width="17.7109375" style="9" customWidth="1"/>
    <col min="13" max="13" width="51.5703125" style="9" customWidth="1"/>
    <col min="14" max="16384" width="11.42578125" style="9"/>
  </cols>
  <sheetData>
    <row r="1" spans="1:14" ht="29.25" thickBot="1" x14ac:dyDescent="0.3">
      <c r="A1" s="504" t="s">
        <v>4</v>
      </c>
      <c r="B1" s="505"/>
      <c r="C1" s="505"/>
      <c r="D1" s="505"/>
      <c r="E1" s="505"/>
      <c r="F1" s="505"/>
      <c r="G1" s="505"/>
      <c r="H1" s="505"/>
      <c r="I1" s="505"/>
      <c r="J1" s="505"/>
      <c r="K1" s="505"/>
      <c r="L1" s="505"/>
      <c r="M1" s="505"/>
    </row>
    <row r="2" spans="1:14" ht="45" customHeight="1" thickBot="1" x14ac:dyDescent="0.3">
      <c r="A2" s="506" t="s">
        <v>144</v>
      </c>
      <c r="B2" s="507"/>
      <c r="C2" s="507"/>
      <c r="D2" s="507"/>
      <c r="E2" s="507"/>
      <c r="F2" s="507"/>
      <c r="G2" s="507"/>
      <c r="H2" s="507"/>
      <c r="I2" s="507"/>
      <c r="J2" s="507"/>
      <c r="K2" s="507"/>
      <c r="L2" s="507"/>
      <c r="M2" s="507"/>
    </row>
    <row r="3" spans="1:14" ht="30" x14ac:dyDescent="0.25">
      <c r="A3" s="508" t="s">
        <v>0</v>
      </c>
      <c r="B3" s="227" t="s">
        <v>63</v>
      </c>
      <c r="C3" s="227" t="s">
        <v>64</v>
      </c>
      <c r="D3" s="227" t="s">
        <v>65</v>
      </c>
      <c r="E3" s="227" t="s">
        <v>39</v>
      </c>
      <c r="F3" s="227" t="s">
        <v>43</v>
      </c>
      <c r="G3" s="227" t="s">
        <v>315</v>
      </c>
      <c r="H3" s="227" t="s">
        <v>317</v>
      </c>
      <c r="I3" s="227" t="s">
        <v>66</v>
      </c>
      <c r="J3" s="227" t="s">
        <v>319</v>
      </c>
      <c r="K3" s="227" t="s">
        <v>320</v>
      </c>
      <c r="L3" s="232" t="s">
        <v>67</v>
      </c>
      <c r="M3" s="238" t="s">
        <v>32</v>
      </c>
    </row>
    <row r="4" spans="1:14" ht="25.5" x14ac:dyDescent="0.25">
      <c r="A4" s="509"/>
      <c r="B4" s="228" t="s">
        <v>126</v>
      </c>
      <c r="C4" s="228" t="s">
        <v>127</v>
      </c>
      <c r="D4" s="228" t="s">
        <v>132</v>
      </c>
      <c r="E4" s="228" t="s">
        <v>68</v>
      </c>
      <c r="F4" s="228" t="s">
        <v>314</v>
      </c>
      <c r="G4" s="228" t="s">
        <v>316</v>
      </c>
      <c r="H4" s="228" t="s">
        <v>318</v>
      </c>
      <c r="I4" s="510" t="s">
        <v>321</v>
      </c>
      <c r="J4" s="511"/>
      <c r="K4" s="512"/>
      <c r="L4" s="229"/>
      <c r="M4" s="239" t="s">
        <v>35</v>
      </c>
    </row>
    <row r="5" spans="1:14" ht="20.100000000000001" customHeight="1" thickBot="1" x14ac:dyDescent="0.3">
      <c r="A5" s="11" t="s">
        <v>36</v>
      </c>
      <c r="B5" s="12" t="s">
        <v>125</v>
      </c>
      <c r="C5" s="12" t="s">
        <v>124</v>
      </c>
      <c r="D5" s="12" t="s">
        <v>72</v>
      </c>
      <c r="E5" s="12" t="s">
        <v>254</v>
      </c>
      <c r="F5" s="12" t="s">
        <v>322</v>
      </c>
      <c r="G5" s="233">
        <v>45292</v>
      </c>
      <c r="H5" s="233">
        <v>45474</v>
      </c>
      <c r="I5" s="13">
        <v>34000</v>
      </c>
      <c r="J5" s="24">
        <v>212</v>
      </c>
      <c r="K5" s="24">
        <v>204</v>
      </c>
      <c r="L5" s="22">
        <v>32716.98</v>
      </c>
      <c r="M5" s="15"/>
    </row>
    <row r="6" spans="1:14" ht="20.100000000000001" customHeight="1" thickBot="1" x14ac:dyDescent="0.3">
      <c r="A6" s="16"/>
      <c r="B6" s="242"/>
      <c r="C6" s="242"/>
      <c r="D6" s="242"/>
      <c r="E6" s="243"/>
      <c r="F6" s="243"/>
      <c r="G6" s="243"/>
      <c r="H6" s="244"/>
      <c r="I6" s="244"/>
      <c r="J6" s="245"/>
      <c r="K6" s="240" t="s">
        <v>40</v>
      </c>
      <c r="L6" s="241">
        <f>SUM(L7:L505)</f>
        <v>0</v>
      </c>
      <c r="M6" s="93"/>
      <c r="N6" s="246"/>
    </row>
    <row r="7" spans="1:14" ht="29.1" customHeight="1" x14ac:dyDescent="0.25">
      <c r="A7" s="16">
        <v>1</v>
      </c>
      <c r="B7" s="86"/>
      <c r="C7" s="86"/>
      <c r="D7" s="86"/>
      <c r="E7" s="86"/>
      <c r="F7" s="86"/>
      <c r="G7" s="234"/>
      <c r="H7" s="234"/>
      <c r="I7" s="235"/>
      <c r="J7" s="236"/>
      <c r="K7" s="237"/>
      <c r="L7" s="27" t="str">
        <f t="shared" ref="L7:L69" si="0">IF($E7="","",IF(OR(($I7=0),($J7=0)),0,$I7/$J7*$K7))</f>
        <v/>
      </c>
      <c r="M7" s="93"/>
    </row>
    <row r="8" spans="1:14" ht="29.1" customHeight="1" x14ac:dyDescent="0.25">
      <c r="A8" s="17">
        <v>2</v>
      </c>
      <c r="B8" s="86"/>
      <c r="C8" s="86"/>
      <c r="D8" s="86"/>
      <c r="E8" s="86"/>
      <c r="F8" s="86"/>
      <c r="G8" s="234"/>
      <c r="H8" s="234"/>
      <c r="I8" s="235"/>
      <c r="J8" s="236"/>
      <c r="K8" s="237"/>
      <c r="L8" s="27" t="str">
        <f t="shared" si="0"/>
        <v/>
      </c>
      <c r="M8" s="93"/>
    </row>
    <row r="9" spans="1:14" ht="29.1" customHeight="1" x14ac:dyDescent="0.25">
      <c r="A9" s="17">
        <v>3</v>
      </c>
      <c r="B9" s="86"/>
      <c r="C9" s="86"/>
      <c r="D9" s="86"/>
      <c r="E9" s="86"/>
      <c r="F9" s="86"/>
      <c r="G9" s="234"/>
      <c r="H9" s="234"/>
      <c r="I9" s="87"/>
      <c r="J9" s="88"/>
      <c r="K9" s="88"/>
      <c r="L9" s="27" t="str">
        <f t="shared" si="0"/>
        <v/>
      </c>
      <c r="M9" s="93"/>
    </row>
    <row r="10" spans="1:14" ht="29.1" customHeight="1" x14ac:dyDescent="0.25">
      <c r="A10" s="17">
        <v>4</v>
      </c>
      <c r="B10" s="86"/>
      <c r="C10" s="86"/>
      <c r="D10" s="86"/>
      <c r="E10" s="86"/>
      <c r="F10" s="86"/>
      <c r="G10" s="86"/>
      <c r="H10" s="86"/>
      <c r="I10" s="87"/>
      <c r="J10" s="88"/>
      <c r="K10" s="88"/>
      <c r="L10" s="27" t="str">
        <f t="shared" si="0"/>
        <v/>
      </c>
      <c r="M10" s="93"/>
    </row>
    <row r="11" spans="1:14" ht="29.1" customHeight="1" x14ac:dyDescent="0.25">
      <c r="A11" s="17">
        <v>5</v>
      </c>
      <c r="B11" s="86"/>
      <c r="C11" s="86"/>
      <c r="D11" s="86"/>
      <c r="E11" s="86"/>
      <c r="F11" s="86"/>
      <c r="G11" s="86"/>
      <c r="H11" s="86"/>
      <c r="I11" s="87" t="s">
        <v>262</v>
      </c>
      <c r="J11" s="88"/>
      <c r="K11" s="88"/>
      <c r="L11" s="27" t="str">
        <f t="shared" si="0"/>
        <v/>
      </c>
      <c r="M11" s="93"/>
    </row>
    <row r="12" spans="1:14" ht="29.1" customHeight="1" x14ac:dyDescent="0.25">
      <c r="A12" s="17">
        <v>6</v>
      </c>
      <c r="B12" s="86"/>
      <c r="C12" s="86"/>
      <c r="D12" s="86"/>
      <c r="E12" s="86"/>
      <c r="F12" s="86"/>
      <c r="G12" s="86"/>
      <c r="H12" s="86"/>
      <c r="I12" s="87"/>
      <c r="J12" s="88"/>
      <c r="K12" s="88"/>
      <c r="L12" s="27" t="str">
        <f t="shared" si="0"/>
        <v/>
      </c>
      <c r="M12" s="93"/>
    </row>
    <row r="13" spans="1:14" ht="29.1" customHeight="1" x14ac:dyDescent="0.25">
      <c r="A13" s="17">
        <v>7</v>
      </c>
      <c r="B13" s="89"/>
      <c r="C13" s="89"/>
      <c r="D13" s="89"/>
      <c r="E13" s="86"/>
      <c r="F13" s="86"/>
      <c r="G13" s="86"/>
      <c r="H13" s="86"/>
      <c r="I13" s="87"/>
      <c r="J13" s="88"/>
      <c r="K13" s="88"/>
      <c r="L13" s="27" t="str">
        <f t="shared" si="0"/>
        <v/>
      </c>
      <c r="M13" s="93"/>
    </row>
    <row r="14" spans="1:14" ht="29.1" customHeight="1" x14ac:dyDescent="0.25">
      <c r="A14" s="17">
        <v>8</v>
      </c>
      <c r="B14" s="89"/>
      <c r="C14" s="89"/>
      <c r="D14" s="89"/>
      <c r="E14" s="86"/>
      <c r="F14" s="86"/>
      <c r="G14" s="86"/>
      <c r="H14" s="86"/>
      <c r="I14" s="87"/>
      <c r="J14" s="88"/>
      <c r="K14" s="88"/>
      <c r="L14" s="27" t="str">
        <f t="shared" si="0"/>
        <v/>
      </c>
      <c r="M14" s="93"/>
    </row>
    <row r="15" spans="1:14" ht="29.1" customHeight="1" x14ac:dyDescent="0.25">
      <c r="A15" s="17">
        <v>9</v>
      </c>
      <c r="B15" s="89"/>
      <c r="C15" s="89"/>
      <c r="D15" s="89"/>
      <c r="E15" s="86"/>
      <c r="F15" s="86"/>
      <c r="G15" s="86"/>
      <c r="H15" s="86"/>
      <c r="I15" s="87"/>
      <c r="J15" s="88"/>
      <c r="K15" s="88"/>
      <c r="L15" s="27" t="str">
        <f t="shared" si="0"/>
        <v/>
      </c>
      <c r="M15" s="93"/>
    </row>
    <row r="16" spans="1:14" ht="29.1" customHeight="1" x14ac:dyDescent="0.25">
      <c r="A16" s="17">
        <v>10</v>
      </c>
      <c r="B16" s="89"/>
      <c r="C16" s="89"/>
      <c r="D16" s="89"/>
      <c r="E16" s="86"/>
      <c r="F16" s="86"/>
      <c r="G16" s="86"/>
      <c r="H16" s="86"/>
      <c r="I16" s="87"/>
      <c r="J16" s="88"/>
      <c r="K16" s="88"/>
      <c r="L16" s="27" t="str">
        <f t="shared" si="0"/>
        <v/>
      </c>
      <c r="M16" s="93"/>
    </row>
    <row r="17" spans="1:13" ht="29.1" customHeight="1" x14ac:dyDescent="0.25">
      <c r="A17" s="17">
        <v>11</v>
      </c>
      <c r="B17" s="89"/>
      <c r="C17" s="89"/>
      <c r="D17" s="89"/>
      <c r="E17" s="86"/>
      <c r="F17" s="86"/>
      <c r="G17" s="86"/>
      <c r="H17" s="86"/>
      <c r="I17" s="87"/>
      <c r="J17" s="88"/>
      <c r="K17" s="88"/>
      <c r="L17" s="27" t="str">
        <f t="shared" si="0"/>
        <v/>
      </c>
      <c r="M17" s="93"/>
    </row>
    <row r="18" spans="1:13" ht="29.1" customHeight="1" x14ac:dyDescent="0.25">
      <c r="A18" s="17">
        <v>12</v>
      </c>
      <c r="B18" s="89"/>
      <c r="C18" s="89"/>
      <c r="D18" s="89"/>
      <c r="E18" s="86"/>
      <c r="F18" s="86"/>
      <c r="G18" s="86"/>
      <c r="H18" s="86"/>
      <c r="I18" s="87"/>
      <c r="J18" s="88"/>
      <c r="K18" s="88"/>
      <c r="L18" s="27" t="str">
        <f t="shared" si="0"/>
        <v/>
      </c>
      <c r="M18" s="93"/>
    </row>
    <row r="19" spans="1:13" ht="29.1" customHeight="1" x14ac:dyDescent="0.25">
      <c r="A19" s="17">
        <v>13</v>
      </c>
      <c r="B19" s="89"/>
      <c r="C19" s="89"/>
      <c r="D19" s="89"/>
      <c r="E19" s="86"/>
      <c r="F19" s="86"/>
      <c r="G19" s="86"/>
      <c r="H19" s="86"/>
      <c r="I19" s="87"/>
      <c r="J19" s="88"/>
      <c r="K19" s="88"/>
      <c r="L19" s="27" t="str">
        <f t="shared" si="0"/>
        <v/>
      </c>
      <c r="M19" s="93"/>
    </row>
    <row r="20" spans="1:13" ht="29.1" customHeight="1" x14ac:dyDescent="0.25">
      <c r="A20" s="17">
        <v>14</v>
      </c>
      <c r="B20" s="89"/>
      <c r="C20" s="89"/>
      <c r="D20" s="89"/>
      <c r="E20" s="86"/>
      <c r="F20" s="86"/>
      <c r="G20" s="86"/>
      <c r="H20" s="86"/>
      <c r="I20" s="87"/>
      <c r="J20" s="88"/>
      <c r="K20" s="88"/>
      <c r="L20" s="27" t="str">
        <f t="shared" si="0"/>
        <v/>
      </c>
      <c r="M20" s="93"/>
    </row>
    <row r="21" spans="1:13" ht="29.1" customHeight="1" x14ac:dyDescent="0.25">
      <c r="A21" s="17">
        <v>15</v>
      </c>
      <c r="B21" s="89"/>
      <c r="C21" s="89"/>
      <c r="D21" s="89"/>
      <c r="E21" s="86"/>
      <c r="F21" s="86"/>
      <c r="G21" s="86"/>
      <c r="H21" s="86"/>
      <c r="I21" s="87"/>
      <c r="J21" s="88"/>
      <c r="K21" s="88"/>
      <c r="L21" s="27" t="str">
        <f t="shared" si="0"/>
        <v/>
      </c>
      <c r="M21" s="93"/>
    </row>
    <row r="22" spans="1:13" ht="29.1" customHeight="1" x14ac:dyDescent="0.25">
      <c r="A22" s="17">
        <v>16</v>
      </c>
      <c r="B22" s="89"/>
      <c r="C22" s="89"/>
      <c r="D22" s="89"/>
      <c r="E22" s="86"/>
      <c r="F22" s="86"/>
      <c r="G22" s="86"/>
      <c r="H22" s="86"/>
      <c r="I22" s="87"/>
      <c r="J22" s="88"/>
      <c r="K22" s="88"/>
      <c r="L22" s="27" t="str">
        <f t="shared" si="0"/>
        <v/>
      </c>
      <c r="M22" s="93"/>
    </row>
    <row r="23" spans="1:13" ht="29.1" customHeight="1" x14ac:dyDescent="0.25">
      <c r="A23" s="17">
        <v>17</v>
      </c>
      <c r="B23" s="89"/>
      <c r="C23" s="89"/>
      <c r="D23" s="89"/>
      <c r="E23" s="86"/>
      <c r="F23" s="86"/>
      <c r="G23" s="86"/>
      <c r="H23" s="86"/>
      <c r="I23" s="87"/>
      <c r="J23" s="88"/>
      <c r="K23" s="88"/>
      <c r="L23" s="27" t="str">
        <f t="shared" si="0"/>
        <v/>
      </c>
      <c r="M23" s="93"/>
    </row>
    <row r="24" spans="1:13" ht="29.1" customHeight="1" x14ac:dyDescent="0.25">
      <c r="A24" s="17">
        <v>18</v>
      </c>
      <c r="B24" s="89"/>
      <c r="C24" s="89"/>
      <c r="D24" s="89"/>
      <c r="E24" s="86"/>
      <c r="F24" s="86"/>
      <c r="G24" s="86"/>
      <c r="H24" s="86"/>
      <c r="I24" s="87"/>
      <c r="J24" s="88"/>
      <c r="K24" s="88"/>
      <c r="L24" s="27" t="str">
        <f t="shared" si="0"/>
        <v/>
      </c>
      <c r="M24" s="93"/>
    </row>
    <row r="25" spans="1:13" ht="29.1" customHeight="1" x14ac:dyDescent="0.25">
      <c r="A25" s="17">
        <v>19</v>
      </c>
      <c r="B25" s="89"/>
      <c r="C25" s="89"/>
      <c r="D25" s="89"/>
      <c r="E25" s="86"/>
      <c r="F25" s="86"/>
      <c r="G25" s="86"/>
      <c r="H25" s="86"/>
      <c r="I25" s="87"/>
      <c r="J25" s="88"/>
      <c r="K25" s="88"/>
      <c r="L25" s="27" t="str">
        <f t="shared" si="0"/>
        <v/>
      </c>
      <c r="M25" s="93"/>
    </row>
    <row r="26" spans="1:13" ht="29.1" customHeight="1" x14ac:dyDescent="0.25">
      <c r="A26" s="17">
        <v>20</v>
      </c>
      <c r="B26" s="89"/>
      <c r="C26" s="89"/>
      <c r="D26" s="89"/>
      <c r="E26" s="86"/>
      <c r="F26" s="86"/>
      <c r="G26" s="86"/>
      <c r="H26" s="86"/>
      <c r="I26" s="87"/>
      <c r="J26" s="88"/>
      <c r="K26" s="88"/>
      <c r="L26" s="27" t="str">
        <f t="shared" si="0"/>
        <v/>
      </c>
      <c r="M26" s="93"/>
    </row>
    <row r="27" spans="1:13" ht="29.1" customHeight="1" x14ac:dyDescent="0.25">
      <c r="A27" s="17">
        <v>21</v>
      </c>
      <c r="B27" s="89"/>
      <c r="C27" s="89"/>
      <c r="D27" s="89"/>
      <c r="E27" s="86"/>
      <c r="F27" s="86"/>
      <c r="G27" s="86"/>
      <c r="H27" s="86"/>
      <c r="I27" s="87"/>
      <c r="J27" s="88"/>
      <c r="K27" s="88"/>
      <c r="L27" s="27" t="str">
        <f t="shared" si="0"/>
        <v/>
      </c>
      <c r="M27" s="93"/>
    </row>
    <row r="28" spans="1:13" ht="29.1" customHeight="1" x14ac:dyDescent="0.25">
      <c r="A28" s="17">
        <v>22</v>
      </c>
      <c r="B28" s="89"/>
      <c r="C28" s="89"/>
      <c r="D28" s="89"/>
      <c r="E28" s="86"/>
      <c r="F28" s="86"/>
      <c r="G28" s="86"/>
      <c r="H28" s="86"/>
      <c r="I28" s="87"/>
      <c r="J28" s="88"/>
      <c r="K28" s="88"/>
      <c r="L28" s="27" t="str">
        <f t="shared" si="0"/>
        <v/>
      </c>
      <c r="M28" s="93"/>
    </row>
    <row r="29" spans="1:13" ht="29.1" customHeight="1" x14ac:dyDescent="0.25">
      <c r="A29" s="17">
        <v>23</v>
      </c>
      <c r="B29" s="89"/>
      <c r="C29" s="89"/>
      <c r="D29" s="89"/>
      <c r="E29" s="86"/>
      <c r="F29" s="86"/>
      <c r="G29" s="86"/>
      <c r="H29" s="86"/>
      <c r="I29" s="87"/>
      <c r="J29" s="88"/>
      <c r="K29" s="88"/>
      <c r="L29" s="27" t="str">
        <f t="shared" si="0"/>
        <v/>
      </c>
      <c r="M29" s="93"/>
    </row>
    <row r="30" spans="1:13" ht="29.1" customHeight="1" x14ac:dyDescent="0.25">
      <c r="A30" s="17">
        <v>24</v>
      </c>
      <c r="B30" s="89"/>
      <c r="C30" s="89"/>
      <c r="D30" s="89"/>
      <c r="E30" s="86"/>
      <c r="F30" s="86"/>
      <c r="G30" s="86"/>
      <c r="H30" s="86"/>
      <c r="I30" s="87"/>
      <c r="J30" s="88"/>
      <c r="K30" s="88"/>
      <c r="L30" s="27" t="str">
        <f t="shared" si="0"/>
        <v/>
      </c>
      <c r="M30" s="93"/>
    </row>
    <row r="31" spans="1:13" ht="29.1" customHeight="1" x14ac:dyDescent="0.25">
      <c r="A31" s="17">
        <v>25</v>
      </c>
      <c r="B31" s="89"/>
      <c r="C31" s="89"/>
      <c r="D31" s="89"/>
      <c r="E31" s="86"/>
      <c r="F31" s="86"/>
      <c r="G31" s="86"/>
      <c r="H31" s="86"/>
      <c r="I31" s="87"/>
      <c r="J31" s="88"/>
      <c r="K31" s="88"/>
      <c r="L31" s="27" t="str">
        <f t="shared" si="0"/>
        <v/>
      </c>
      <c r="M31" s="93"/>
    </row>
    <row r="32" spans="1:13" ht="29.1" customHeight="1" x14ac:dyDescent="0.25">
      <c r="A32" s="17">
        <v>26</v>
      </c>
      <c r="B32" s="89"/>
      <c r="C32" s="89"/>
      <c r="D32" s="89"/>
      <c r="E32" s="86"/>
      <c r="F32" s="86"/>
      <c r="G32" s="86"/>
      <c r="H32" s="86"/>
      <c r="I32" s="87"/>
      <c r="J32" s="88"/>
      <c r="K32" s="88"/>
      <c r="L32" s="27" t="str">
        <f t="shared" si="0"/>
        <v/>
      </c>
      <c r="M32" s="93"/>
    </row>
    <row r="33" spans="1:13" ht="29.1" customHeight="1" x14ac:dyDescent="0.25">
      <c r="A33" s="17">
        <v>27</v>
      </c>
      <c r="B33" s="89"/>
      <c r="C33" s="89"/>
      <c r="D33" s="89"/>
      <c r="E33" s="86"/>
      <c r="F33" s="86"/>
      <c r="G33" s="86"/>
      <c r="H33" s="86"/>
      <c r="I33" s="87"/>
      <c r="J33" s="88"/>
      <c r="K33" s="88"/>
      <c r="L33" s="27" t="str">
        <f t="shared" si="0"/>
        <v/>
      </c>
      <c r="M33" s="93"/>
    </row>
    <row r="34" spans="1:13" ht="29.1" customHeight="1" x14ac:dyDescent="0.25">
      <c r="A34" s="17">
        <v>28</v>
      </c>
      <c r="B34" s="89"/>
      <c r="C34" s="89"/>
      <c r="D34" s="89"/>
      <c r="E34" s="86"/>
      <c r="F34" s="86"/>
      <c r="G34" s="86"/>
      <c r="H34" s="86"/>
      <c r="I34" s="87"/>
      <c r="J34" s="88"/>
      <c r="K34" s="88"/>
      <c r="L34" s="27" t="str">
        <f t="shared" si="0"/>
        <v/>
      </c>
      <c r="M34" s="93"/>
    </row>
    <row r="35" spans="1:13" ht="29.1" customHeight="1" x14ac:dyDescent="0.25">
      <c r="A35" s="17">
        <v>29</v>
      </c>
      <c r="B35" s="89"/>
      <c r="C35" s="89"/>
      <c r="D35" s="89"/>
      <c r="E35" s="86"/>
      <c r="F35" s="86"/>
      <c r="G35" s="86"/>
      <c r="H35" s="86"/>
      <c r="I35" s="87"/>
      <c r="J35" s="88"/>
      <c r="K35" s="88"/>
      <c r="L35" s="27" t="str">
        <f t="shared" si="0"/>
        <v/>
      </c>
      <c r="M35" s="93"/>
    </row>
    <row r="36" spans="1:13" ht="29.1" customHeight="1" x14ac:dyDescent="0.25">
      <c r="A36" s="17">
        <v>30</v>
      </c>
      <c r="B36" s="89"/>
      <c r="C36" s="89"/>
      <c r="D36" s="89"/>
      <c r="E36" s="86"/>
      <c r="F36" s="86"/>
      <c r="G36" s="86"/>
      <c r="H36" s="86"/>
      <c r="I36" s="87"/>
      <c r="J36" s="88"/>
      <c r="K36" s="88"/>
      <c r="L36" s="27" t="str">
        <f t="shared" si="0"/>
        <v/>
      </c>
      <c r="M36" s="93"/>
    </row>
    <row r="37" spans="1:13" ht="29.1" customHeight="1" x14ac:dyDescent="0.25">
      <c r="A37" s="17">
        <v>31</v>
      </c>
      <c r="B37" s="89"/>
      <c r="C37" s="89"/>
      <c r="D37" s="89"/>
      <c r="E37" s="86"/>
      <c r="F37" s="86"/>
      <c r="G37" s="86"/>
      <c r="H37" s="86"/>
      <c r="I37" s="87"/>
      <c r="J37" s="88"/>
      <c r="K37" s="88"/>
      <c r="L37" s="27" t="str">
        <f t="shared" si="0"/>
        <v/>
      </c>
      <c r="M37" s="93"/>
    </row>
    <row r="38" spans="1:13" ht="29.1" customHeight="1" x14ac:dyDescent="0.25">
      <c r="A38" s="17">
        <v>32</v>
      </c>
      <c r="B38" s="89"/>
      <c r="C38" s="89"/>
      <c r="D38" s="89"/>
      <c r="E38" s="86"/>
      <c r="F38" s="86"/>
      <c r="G38" s="86"/>
      <c r="H38" s="86"/>
      <c r="I38" s="87"/>
      <c r="J38" s="88"/>
      <c r="K38" s="88"/>
      <c r="L38" s="27" t="str">
        <f t="shared" si="0"/>
        <v/>
      </c>
      <c r="M38" s="93"/>
    </row>
    <row r="39" spans="1:13" ht="29.1" customHeight="1" x14ac:dyDescent="0.25">
      <c r="A39" s="17">
        <v>33</v>
      </c>
      <c r="B39" s="89"/>
      <c r="C39" s="89"/>
      <c r="D39" s="89"/>
      <c r="E39" s="86"/>
      <c r="F39" s="86"/>
      <c r="G39" s="86"/>
      <c r="H39" s="86"/>
      <c r="I39" s="87"/>
      <c r="J39" s="88"/>
      <c r="K39" s="88"/>
      <c r="L39" s="27" t="str">
        <f t="shared" si="0"/>
        <v/>
      </c>
      <c r="M39" s="93"/>
    </row>
    <row r="40" spans="1:13" ht="29.1" customHeight="1" x14ac:dyDescent="0.25">
      <c r="A40" s="17">
        <v>34</v>
      </c>
      <c r="B40" s="89"/>
      <c r="C40" s="89"/>
      <c r="D40" s="89"/>
      <c r="E40" s="86"/>
      <c r="F40" s="86"/>
      <c r="G40" s="86"/>
      <c r="H40" s="86"/>
      <c r="I40" s="87"/>
      <c r="J40" s="88"/>
      <c r="K40" s="88"/>
      <c r="L40" s="27" t="str">
        <f t="shared" si="0"/>
        <v/>
      </c>
      <c r="M40" s="93"/>
    </row>
    <row r="41" spans="1:13" ht="29.1" customHeight="1" x14ac:dyDescent="0.25">
      <c r="A41" s="17">
        <v>35</v>
      </c>
      <c r="B41" s="89"/>
      <c r="C41" s="89"/>
      <c r="D41" s="89"/>
      <c r="E41" s="86"/>
      <c r="F41" s="86"/>
      <c r="G41" s="86"/>
      <c r="H41" s="86"/>
      <c r="I41" s="87"/>
      <c r="J41" s="88"/>
      <c r="K41" s="88"/>
      <c r="L41" s="27" t="str">
        <f t="shared" si="0"/>
        <v/>
      </c>
      <c r="M41" s="93"/>
    </row>
    <row r="42" spans="1:13" ht="29.1" customHeight="1" x14ac:dyDescent="0.25">
      <c r="A42" s="17">
        <v>36</v>
      </c>
      <c r="B42" s="89"/>
      <c r="C42" s="89"/>
      <c r="D42" s="89"/>
      <c r="E42" s="86"/>
      <c r="F42" s="86"/>
      <c r="G42" s="86"/>
      <c r="H42" s="86"/>
      <c r="I42" s="87"/>
      <c r="J42" s="88"/>
      <c r="K42" s="88"/>
      <c r="L42" s="27" t="str">
        <f t="shared" si="0"/>
        <v/>
      </c>
      <c r="M42" s="93"/>
    </row>
    <row r="43" spans="1:13" ht="29.1" customHeight="1" x14ac:dyDescent="0.25">
      <c r="A43" s="17">
        <v>37</v>
      </c>
      <c r="B43" s="89"/>
      <c r="C43" s="89"/>
      <c r="D43" s="89"/>
      <c r="E43" s="86"/>
      <c r="F43" s="86"/>
      <c r="G43" s="86"/>
      <c r="H43" s="86"/>
      <c r="I43" s="87"/>
      <c r="J43" s="88"/>
      <c r="K43" s="88"/>
      <c r="L43" s="27" t="str">
        <f t="shared" si="0"/>
        <v/>
      </c>
      <c r="M43" s="93"/>
    </row>
    <row r="44" spans="1:13" ht="29.1" customHeight="1" x14ac:dyDescent="0.25">
      <c r="A44" s="17">
        <v>38</v>
      </c>
      <c r="B44" s="89"/>
      <c r="C44" s="89"/>
      <c r="D44" s="89"/>
      <c r="E44" s="86"/>
      <c r="F44" s="86"/>
      <c r="G44" s="86"/>
      <c r="H44" s="86"/>
      <c r="I44" s="87"/>
      <c r="J44" s="88"/>
      <c r="K44" s="88"/>
      <c r="L44" s="27" t="str">
        <f t="shared" si="0"/>
        <v/>
      </c>
      <c r="M44" s="93"/>
    </row>
    <row r="45" spans="1:13" ht="29.1" customHeight="1" x14ac:dyDescent="0.25">
      <c r="A45" s="17">
        <v>39</v>
      </c>
      <c r="B45" s="89"/>
      <c r="C45" s="89"/>
      <c r="D45" s="89"/>
      <c r="E45" s="86"/>
      <c r="F45" s="86"/>
      <c r="G45" s="86"/>
      <c r="H45" s="86"/>
      <c r="I45" s="87"/>
      <c r="J45" s="88"/>
      <c r="K45" s="88"/>
      <c r="L45" s="27" t="str">
        <f t="shared" si="0"/>
        <v/>
      </c>
      <c r="M45" s="93"/>
    </row>
    <row r="46" spans="1:13" ht="29.1" customHeight="1" x14ac:dyDescent="0.25">
      <c r="A46" s="17">
        <v>40</v>
      </c>
      <c r="B46" s="89"/>
      <c r="C46" s="89"/>
      <c r="D46" s="89"/>
      <c r="E46" s="86"/>
      <c r="F46" s="86"/>
      <c r="G46" s="86"/>
      <c r="H46" s="86"/>
      <c r="I46" s="87"/>
      <c r="J46" s="88"/>
      <c r="K46" s="88"/>
      <c r="L46" s="27" t="str">
        <f t="shared" si="0"/>
        <v/>
      </c>
      <c r="M46" s="93"/>
    </row>
    <row r="47" spans="1:13" ht="29.1" customHeight="1" x14ac:dyDescent="0.25">
      <c r="A47" s="17">
        <v>41</v>
      </c>
      <c r="B47" s="89"/>
      <c r="C47" s="89"/>
      <c r="D47" s="89"/>
      <c r="E47" s="86"/>
      <c r="F47" s="86"/>
      <c r="G47" s="86"/>
      <c r="H47" s="86"/>
      <c r="I47" s="87"/>
      <c r="J47" s="88"/>
      <c r="K47" s="88"/>
      <c r="L47" s="27" t="str">
        <f t="shared" si="0"/>
        <v/>
      </c>
      <c r="M47" s="93"/>
    </row>
    <row r="48" spans="1:13" ht="29.1" customHeight="1" x14ac:dyDescent="0.25">
      <c r="A48" s="17">
        <v>42</v>
      </c>
      <c r="B48" s="89"/>
      <c r="C48" s="89"/>
      <c r="D48" s="89"/>
      <c r="E48" s="86"/>
      <c r="F48" s="86"/>
      <c r="G48" s="86"/>
      <c r="H48" s="86"/>
      <c r="I48" s="87"/>
      <c r="J48" s="88"/>
      <c r="K48" s="88"/>
      <c r="L48" s="27" t="str">
        <f t="shared" si="0"/>
        <v/>
      </c>
      <c r="M48" s="93"/>
    </row>
    <row r="49" spans="1:13" ht="29.1" customHeight="1" x14ac:dyDescent="0.25">
      <c r="A49" s="17">
        <v>43</v>
      </c>
      <c r="B49" s="89"/>
      <c r="C49" s="89"/>
      <c r="D49" s="89"/>
      <c r="E49" s="86"/>
      <c r="F49" s="86"/>
      <c r="G49" s="86"/>
      <c r="H49" s="86"/>
      <c r="I49" s="87"/>
      <c r="J49" s="88"/>
      <c r="K49" s="88"/>
      <c r="L49" s="27" t="str">
        <f t="shared" si="0"/>
        <v/>
      </c>
      <c r="M49" s="93"/>
    </row>
    <row r="50" spans="1:13" ht="29.1" customHeight="1" x14ac:dyDescent="0.25">
      <c r="A50" s="17">
        <v>44</v>
      </c>
      <c r="B50" s="89"/>
      <c r="C50" s="89"/>
      <c r="D50" s="89"/>
      <c r="E50" s="86"/>
      <c r="F50" s="86"/>
      <c r="G50" s="86"/>
      <c r="H50" s="86"/>
      <c r="I50" s="87"/>
      <c r="J50" s="88"/>
      <c r="K50" s="88"/>
      <c r="L50" s="27" t="str">
        <f t="shared" si="0"/>
        <v/>
      </c>
      <c r="M50" s="93"/>
    </row>
    <row r="51" spans="1:13" ht="29.1" customHeight="1" x14ac:dyDescent="0.25">
      <c r="A51" s="17">
        <v>45</v>
      </c>
      <c r="B51" s="89"/>
      <c r="C51" s="89"/>
      <c r="D51" s="89"/>
      <c r="E51" s="86"/>
      <c r="F51" s="86"/>
      <c r="G51" s="86"/>
      <c r="H51" s="86"/>
      <c r="I51" s="87"/>
      <c r="J51" s="88"/>
      <c r="K51" s="88"/>
      <c r="L51" s="27" t="str">
        <f t="shared" si="0"/>
        <v/>
      </c>
      <c r="M51" s="93"/>
    </row>
    <row r="52" spans="1:13" ht="29.1" customHeight="1" x14ac:dyDescent="0.25">
      <c r="A52" s="17">
        <v>46</v>
      </c>
      <c r="B52" s="89"/>
      <c r="C52" s="89"/>
      <c r="D52" s="89"/>
      <c r="E52" s="86"/>
      <c r="F52" s="86"/>
      <c r="G52" s="86"/>
      <c r="H52" s="86"/>
      <c r="I52" s="87"/>
      <c r="J52" s="88"/>
      <c r="K52" s="88"/>
      <c r="L52" s="27" t="str">
        <f t="shared" si="0"/>
        <v/>
      </c>
      <c r="M52" s="93"/>
    </row>
    <row r="53" spans="1:13" ht="29.1" customHeight="1" x14ac:dyDescent="0.25">
      <c r="A53" s="17">
        <v>47</v>
      </c>
      <c r="B53" s="89"/>
      <c r="C53" s="89"/>
      <c r="D53" s="89"/>
      <c r="E53" s="86"/>
      <c r="F53" s="86"/>
      <c r="G53" s="86"/>
      <c r="H53" s="86"/>
      <c r="I53" s="87"/>
      <c r="J53" s="88"/>
      <c r="K53" s="88"/>
      <c r="L53" s="27" t="str">
        <f t="shared" si="0"/>
        <v/>
      </c>
      <c r="M53" s="93"/>
    </row>
    <row r="54" spans="1:13" ht="29.1" customHeight="1" x14ac:dyDescent="0.25">
      <c r="A54" s="17">
        <v>48</v>
      </c>
      <c r="B54" s="89"/>
      <c r="C54" s="89"/>
      <c r="D54" s="89"/>
      <c r="E54" s="86"/>
      <c r="F54" s="86"/>
      <c r="G54" s="86"/>
      <c r="H54" s="86"/>
      <c r="I54" s="87"/>
      <c r="J54" s="88"/>
      <c r="K54" s="88"/>
      <c r="L54" s="27" t="str">
        <f t="shared" si="0"/>
        <v/>
      </c>
      <c r="M54" s="93"/>
    </row>
    <row r="55" spans="1:13" ht="29.1" customHeight="1" x14ac:dyDescent="0.25">
      <c r="A55" s="17">
        <v>49</v>
      </c>
      <c r="B55" s="89"/>
      <c r="C55" s="89"/>
      <c r="D55" s="89"/>
      <c r="E55" s="86"/>
      <c r="F55" s="86"/>
      <c r="G55" s="86"/>
      <c r="H55" s="86"/>
      <c r="I55" s="87"/>
      <c r="J55" s="88"/>
      <c r="K55" s="88"/>
      <c r="L55" s="27" t="str">
        <f t="shared" si="0"/>
        <v/>
      </c>
      <c r="M55" s="93"/>
    </row>
    <row r="56" spans="1:13" ht="29.1" customHeight="1" x14ac:dyDescent="0.25">
      <c r="A56" s="17">
        <v>50</v>
      </c>
      <c r="B56" s="89"/>
      <c r="C56" s="89"/>
      <c r="D56" s="89"/>
      <c r="E56" s="86"/>
      <c r="F56" s="86"/>
      <c r="G56" s="86"/>
      <c r="H56" s="86"/>
      <c r="I56" s="87"/>
      <c r="J56" s="88"/>
      <c r="K56" s="88"/>
      <c r="L56" s="27" t="str">
        <f t="shared" si="0"/>
        <v/>
      </c>
      <c r="M56" s="93"/>
    </row>
    <row r="57" spans="1:13" ht="29.1" customHeight="1" x14ac:dyDescent="0.25">
      <c r="A57" s="17">
        <v>51</v>
      </c>
      <c r="B57" s="89"/>
      <c r="C57" s="89"/>
      <c r="D57" s="89"/>
      <c r="E57" s="86"/>
      <c r="F57" s="86"/>
      <c r="G57" s="86"/>
      <c r="H57" s="86"/>
      <c r="I57" s="87"/>
      <c r="J57" s="88"/>
      <c r="K57" s="88"/>
      <c r="L57" s="27" t="str">
        <f t="shared" si="0"/>
        <v/>
      </c>
      <c r="M57" s="93"/>
    </row>
    <row r="58" spans="1:13" ht="29.1" customHeight="1" x14ac:dyDescent="0.25">
      <c r="A58" s="17">
        <v>52</v>
      </c>
      <c r="B58" s="89"/>
      <c r="C58" s="89"/>
      <c r="D58" s="89"/>
      <c r="E58" s="86"/>
      <c r="F58" s="86"/>
      <c r="G58" s="86"/>
      <c r="H58" s="86"/>
      <c r="I58" s="87"/>
      <c r="J58" s="88"/>
      <c r="K58" s="88"/>
      <c r="L58" s="27" t="str">
        <f t="shared" si="0"/>
        <v/>
      </c>
      <c r="M58" s="93"/>
    </row>
    <row r="59" spans="1:13" ht="29.1" customHeight="1" x14ac:dyDescent="0.25">
      <c r="A59" s="17">
        <v>53</v>
      </c>
      <c r="B59" s="89"/>
      <c r="C59" s="89"/>
      <c r="D59" s="89"/>
      <c r="E59" s="86"/>
      <c r="F59" s="86"/>
      <c r="G59" s="86"/>
      <c r="H59" s="86"/>
      <c r="I59" s="87"/>
      <c r="J59" s="88"/>
      <c r="K59" s="88"/>
      <c r="L59" s="27" t="str">
        <f t="shared" si="0"/>
        <v/>
      </c>
      <c r="M59" s="93"/>
    </row>
    <row r="60" spans="1:13" ht="29.1" customHeight="1" x14ac:dyDescent="0.25">
      <c r="A60" s="17">
        <v>54</v>
      </c>
      <c r="B60" s="89"/>
      <c r="C60" s="89"/>
      <c r="D60" s="89"/>
      <c r="E60" s="86"/>
      <c r="F60" s="86"/>
      <c r="G60" s="86"/>
      <c r="H60" s="86"/>
      <c r="I60" s="87"/>
      <c r="J60" s="88"/>
      <c r="K60" s="88"/>
      <c r="L60" s="27" t="str">
        <f t="shared" si="0"/>
        <v/>
      </c>
      <c r="M60" s="93"/>
    </row>
    <row r="61" spans="1:13" ht="29.1" customHeight="1" x14ac:dyDescent="0.25">
      <c r="A61" s="17">
        <v>55</v>
      </c>
      <c r="B61" s="89"/>
      <c r="C61" s="89"/>
      <c r="D61" s="89"/>
      <c r="E61" s="86"/>
      <c r="F61" s="86"/>
      <c r="G61" s="86"/>
      <c r="H61" s="86"/>
      <c r="I61" s="87"/>
      <c r="J61" s="88"/>
      <c r="K61" s="88"/>
      <c r="L61" s="27" t="str">
        <f t="shared" si="0"/>
        <v/>
      </c>
      <c r="M61" s="93"/>
    </row>
    <row r="62" spans="1:13" ht="29.1" customHeight="1" x14ac:dyDescent="0.25">
      <c r="A62" s="17">
        <v>56</v>
      </c>
      <c r="B62" s="89"/>
      <c r="C62" s="89"/>
      <c r="D62" s="89"/>
      <c r="E62" s="86"/>
      <c r="F62" s="86"/>
      <c r="G62" s="86"/>
      <c r="H62" s="86"/>
      <c r="I62" s="87"/>
      <c r="J62" s="88"/>
      <c r="K62" s="88"/>
      <c r="L62" s="27" t="str">
        <f t="shared" si="0"/>
        <v/>
      </c>
      <c r="M62" s="93"/>
    </row>
    <row r="63" spans="1:13" ht="29.1" customHeight="1" x14ac:dyDescent="0.25">
      <c r="A63" s="17">
        <v>57</v>
      </c>
      <c r="B63" s="89"/>
      <c r="C63" s="89"/>
      <c r="D63" s="89"/>
      <c r="E63" s="86"/>
      <c r="F63" s="86"/>
      <c r="G63" s="86"/>
      <c r="H63" s="86"/>
      <c r="I63" s="87"/>
      <c r="J63" s="88"/>
      <c r="K63" s="88"/>
      <c r="L63" s="27" t="str">
        <f t="shared" si="0"/>
        <v/>
      </c>
      <c r="M63" s="93"/>
    </row>
    <row r="64" spans="1:13" ht="29.1" customHeight="1" x14ac:dyDescent="0.25">
      <c r="A64" s="17">
        <v>58</v>
      </c>
      <c r="B64" s="89"/>
      <c r="C64" s="89"/>
      <c r="D64" s="89"/>
      <c r="E64" s="86"/>
      <c r="F64" s="86"/>
      <c r="G64" s="86"/>
      <c r="H64" s="86"/>
      <c r="I64" s="87"/>
      <c r="J64" s="88"/>
      <c r="K64" s="88"/>
      <c r="L64" s="27" t="str">
        <f t="shared" si="0"/>
        <v/>
      </c>
      <c r="M64" s="93"/>
    </row>
    <row r="65" spans="1:13" ht="29.1" customHeight="1" x14ac:dyDescent="0.25">
      <c r="A65" s="17">
        <v>59</v>
      </c>
      <c r="B65" s="89"/>
      <c r="C65" s="89"/>
      <c r="D65" s="89"/>
      <c r="E65" s="86"/>
      <c r="F65" s="86"/>
      <c r="G65" s="86"/>
      <c r="H65" s="86"/>
      <c r="I65" s="87"/>
      <c r="J65" s="88"/>
      <c r="K65" s="88"/>
      <c r="L65" s="27" t="str">
        <f t="shared" si="0"/>
        <v/>
      </c>
      <c r="M65" s="93"/>
    </row>
    <row r="66" spans="1:13" ht="29.1" customHeight="1" x14ac:dyDescent="0.25">
      <c r="A66" s="17">
        <v>60</v>
      </c>
      <c r="B66" s="89"/>
      <c r="C66" s="89"/>
      <c r="D66" s="89"/>
      <c r="E66" s="86"/>
      <c r="F66" s="86"/>
      <c r="G66" s="86"/>
      <c r="H66" s="86"/>
      <c r="I66" s="87"/>
      <c r="J66" s="88"/>
      <c r="K66" s="88"/>
      <c r="L66" s="27" t="str">
        <f t="shared" si="0"/>
        <v/>
      </c>
      <c r="M66" s="93"/>
    </row>
    <row r="67" spans="1:13" ht="29.1" customHeight="1" x14ac:dyDescent="0.25">
      <c r="A67" s="17">
        <v>61</v>
      </c>
      <c r="B67" s="89"/>
      <c r="C67" s="89"/>
      <c r="D67" s="89"/>
      <c r="E67" s="86"/>
      <c r="F67" s="86"/>
      <c r="G67" s="86"/>
      <c r="H67" s="86"/>
      <c r="I67" s="87"/>
      <c r="J67" s="88"/>
      <c r="K67" s="88"/>
      <c r="L67" s="27" t="str">
        <f t="shared" si="0"/>
        <v/>
      </c>
      <c r="M67" s="93"/>
    </row>
    <row r="68" spans="1:13" ht="29.1" customHeight="1" x14ac:dyDescent="0.25">
      <c r="A68" s="17">
        <v>62</v>
      </c>
      <c r="B68" s="89"/>
      <c r="C68" s="89"/>
      <c r="D68" s="89"/>
      <c r="E68" s="86"/>
      <c r="F68" s="86"/>
      <c r="G68" s="86"/>
      <c r="H68" s="86"/>
      <c r="I68" s="87"/>
      <c r="J68" s="88"/>
      <c r="K68" s="88"/>
      <c r="L68" s="27" t="str">
        <f t="shared" si="0"/>
        <v/>
      </c>
      <c r="M68" s="93"/>
    </row>
    <row r="69" spans="1:13" ht="29.1" customHeight="1" x14ac:dyDescent="0.25">
      <c r="A69" s="17">
        <v>63</v>
      </c>
      <c r="B69" s="89"/>
      <c r="C69" s="89"/>
      <c r="D69" s="89"/>
      <c r="E69" s="86"/>
      <c r="F69" s="86"/>
      <c r="G69" s="86"/>
      <c r="H69" s="86"/>
      <c r="I69" s="87"/>
      <c r="J69" s="88"/>
      <c r="K69" s="88"/>
      <c r="L69" s="27" t="str">
        <f t="shared" si="0"/>
        <v/>
      </c>
      <c r="M69" s="93"/>
    </row>
    <row r="70" spans="1:13" ht="29.1" customHeight="1" x14ac:dyDescent="0.25">
      <c r="A70" s="17">
        <v>64</v>
      </c>
      <c r="B70" s="89"/>
      <c r="C70" s="89"/>
      <c r="D70" s="89"/>
      <c r="E70" s="86"/>
      <c r="F70" s="86"/>
      <c r="G70" s="86"/>
      <c r="H70" s="86"/>
      <c r="I70" s="87"/>
      <c r="J70" s="88"/>
      <c r="K70" s="88"/>
      <c r="L70" s="27" t="str">
        <f t="shared" ref="L70:L133" si="1">IF($E70="","",IF(OR(($I70=0),($J70=0)),0,$I70/$J70*$K70))</f>
        <v/>
      </c>
      <c r="M70" s="93"/>
    </row>
    <row r="71" spans="1:13" ht="29.1" customHeight="1" x14ac:dyDescent="0.25">
      <c r="A71" s="17">
        <v>65</v>
      </c>
      <c r="B71" s="89"/>
      <c r="C71" s="89"/>
      <c r="D71" s="89"/>
      <c r="E71" s="86"/>
      <c r="F71" s="86"/>
      <c r="G71" s="86"/>
      <c r="H71" s="86"/>
      <c r="I71" s="87"/>
      <c r="J71" s="88"/>
      <c r="K71" s="88"/>
      <c r="L71" s="27" t="str">
        <f t="shared" si="1"/>
        <v/>
      </c>
      <c r="M71" s="93"/>
    </row>
    <row r="72" spans="1:13" ht="29.1" customHeight="1" x14ac:dyDescent="0.25">
      <c r="A72" s="17">
        <v>66</v>
      </c>
      <c r="B72" s="89"/>
      <c r="C72" s="89"/>
      <c r="D72" s="89"/>
      <c r="E72" s="86"/>
      <c r="F72" s="86"/>
      <c r="G72" s="86"/>
      <c r="H72" s="86"/>
      <c r="I72" s="87"/>
      <c r="J72" s="88"/>
      <c r="K72" s="88"/>
      <c r="L72" s="27" t="str">
        <f t="shared" si="1"/>
        <v/>
      </c>
      <c r="M72" s="93"/>
    </row>
    <row r="73" spans="1:13" ht="29.1" customHeight="1" x14ac:dyDescent="0.25">
      <c r="A73" s="17">
        <v>67</v>
      </c>
      <c r="B73" s="89"/>
      <c r="C73" s="89"/>
      <c r="D73" s="89"/>
      <c r="E73" s="86"/>
      <c r="F73" s="86"/>
      <c r="G73" s="86"/>
      <c r="H73" s="86"/>
      <c r="I73" s="87"/>
      <c r="J73" s="88"/>
      <c r="K73" s="88"/>
      <c r="L73" s="27" t="str">
        <f t="shared" si="1"/>
        <v/>
      </c>
      <c r="M73" s="93"/>
    </row>
    <row r="74" spans="1:13" ht="29.1" customHeight="1" x14ac:dyDescent="0.25">
      <c r="A74" s="17">
        <v>68</v>
      </c>
      <c r="B74" s="89"/>
      <c r="C74" s="89"/>
      <c r="D74" s="89"/>
      <c r="E74" s="86"/>
      <c r="F74" s="86"/>
      <c r="G74" s="86"/>
      <c r="H74" s="86"/>
      <c r="I74" s="87"/>
      <c r="J74" s="88"/>
      <c r="K74" s="88"/>
      <c r="L74" s="27" t="str">
        <f t="shared" si="1"/>
        <v/>
      </c>
      <c r="M74" s="93"/>
    </row>
    <row r="75" spans="1:13" ht="29.1" customHeight="1" x14ac:dyDescent="0.25">
      <c r="A75" s="17">
        <v>69</v>
      </c>
      <c r="B75" s="89"/>
      <c r="C75" s="89"/>
      <c r="D75" s="89"/>
      <c r="E75" s="86"/>
      <c r="F75" s="86"/>
      <c r="G75" s="86"/>
      <c r="H75" s="86"/>
      <c r="I75" s="87"/>
      <c r="J75" s="88"/>
      <c r="K75" s="88"/>
      <c r="L75" s="27" t="str">
        <f t="shared" si="1"/>
        <v/>
      </c>
      <c r="M75" s="93"/>
    </row>
    <row r="76" spans="1:13" ht="29.1" customHeight="1" x14ac:dyDescent="0.25">
      <c r="A76" s="17">
        <v>70</v>
      </c>
      <c r="B76" s="89"/>
      <c r="C76" s="89"/>
      <c r="D76" s="89"/>
      <c r="E76" s="86"/>
      <c r="F76" s="86"/>
      <c r="G76" s="86"/>
      <c r="H76" s="86"/>
      <c r="I76" s="87"/>
      <c r="J76" s="88"/>
      <c r="K76" s="88"/>
      <c r="L76" s="27" t="str">
        <f t="shared" si="1"/>
        <v/>
      </c>
      <c r="M76" s="93"/>
    </row>
    <row r="77" spans="1:13" ht="29.1" customHeight="1" x14ac:dyDescent="0.25">
      <c r="A77" s="17">
        <v>71</v>
      </c>
      <c r="B77" s="89"/>
      <c r="C77" s="89"/>
      <c r="D77" s="89"/>
      <c r="E77" s="86"/>
      <c r="F77" s="86"/>
      <c r="G77" s="86"/>
      <c r="H77" s="86"/>
      <c r="I77" s="87"/>
      <c r="J77" s="88"/>
      <c r="K77" s="88"/>
      <c r="L77" s="27" t="str">
        <f t="shared" si="1"/>
        <v/>
      </c>
      <c r="M77" s="93"/>
    </row>
    <row r="78" spans="1:13" ht="29.1" customHeight="1" x14ac:dyDescent="0.25">
      <c r="A78" s="17">
        <v>72</v>
      </c>
      <c r="B78" s="89"/>
      <c r="C78" s="89"/>
      <c r="D78" s="89"/>
      <c r="E78" s="86"/>
      <c r="F78" s="86"/>
      <c r="G78" s="86"/>
      <c r="H78" s="86"/>
      <c r="I78" s="87"/>
      <c r="J78" s="88"/>
      <c r="K78" s="88"/>
      <c r="L78" s="27" t="str">
        <f t="shared" si="1"/>
        <v/>
      </c>
      <c r="M78" s="93"/>
    </row>
    <row r="79" spans="1:13" ht="29.1" customHeight="1" x14ac:dyDescent="0.25">
      <c r="A79" s="17">
        <v>73</v>
      </c>
      <c r="B79" s="89"/>
      <c r="C79" s="89"/>
      <c r="D79" s="89"/>
      <c r="E79" s="86"/>
      <c r="F79" s="86"/>
      <c r="G79" s="86"/>
      <c r="H79" s="86"/>
      <c r="I79" s="87"/>
      <c r="J79" s="88"/>
      <c r="K79" s="88"/>
      <c r="L79" s="27" t="str">
        <f t="shared" si="1"/>
        <v/>
      </c>
      <c r="M79" s="93"/>
    </row>
    <row r="80" spans="1:13" ht="29.1" customHeight="1" x14ac:dyDescent="0.25">
      <c r="A80" s="17">
        <v>74</v>
      </c>
      <c r="B80" s="89"/>
      <c r="C80" s="89"/>
      <c r="D80" s="89"/>
      <c r="E80" s="86"/>
      <c r="F80" s="86"/>
      <c r="G80" s="86"/>
      <c r="H80" s="86"/>
      <c r="I80" s="87"/>
      <c r="J80" s="88"/>
      <c r="K80" s="88"/>
      <c r="L80" s="27" t="str">
        <f t="shared" si="1"/>
        <v/>
      </c>
      <c r="M80" s="93"/>
    </row>
    <row r="81" spans="1:13" ht="29.1" customHeight="1" x14ac:dyDescent="0.25">
      <c r="A81" s="17">
        <v>75</v>
      </c>
      <c r="B81" s="89"/>
      <c r="C81" s="89"/>
      <c r="D81" s="89"/>
      <c r="E81" s="86"/>
      <c r="F81" s="86"/>
      <c r="G81" s="86"/>
      <c r="H81" s="86"/>
      <c r="I81" s="87"/>
      <c r="J81" s="88"/>
      <c r="K81" s="88"/>
      <c r="L81" s="27" t="str">
        <f t="shared" si="1"/>
        <v/>
      </c>
      <c r="M81" s="93"/>
    </row>
    <row r="82" spans="1:13" ht="29.1" customHeight="1" x14ac:dyDescent="0.25">
      <c r="A82" s="17">
        <v>76</v>
      </c>
      <c r="B82" s="89"/>
      <c r="C82" s="89"/>
      <c r="D82" s="89"/>
      <c r="E82" s="86"/>
      <c r="F82" s="86"/>
      <c r="G82" s="86"/>
      <c r="H82" s="86"/>
      <c r="I82" s="87"/>
      <c r="J82" s="88"/>
      <c r="K82" s="88"/>
      <c r="L82" s="27" t="str">
        <f t="shared" si="1"/>
        <v/>
      </c>
      <c r="M82" s="93"/>
    </row>
    <row r="83" spans="1:13" ht="29.1" customHeight="1" x14ac:dyDescent="0.25">
      <c r="A83" s="17">
        <v>77</v>
      </c>
      <c r="B83" s="89"/>
      <c r="C83" s="89"/>
      <c r="D83" s="89"/>
      <c r="E83" s="86"/>
      <c r="F83" s="86"/>
      <c r="G83" s="86"/>
      <c r="H83" s="86"/>
      <c r="I83" s="87"/>
      <c r="J83" s="88"/>
      <c r="K83" s="88"/>
      <c r="L83" s="27" t="str">
        <f t="shared" si="1"/>
        <v/>
      </c>
      <c r="M83" s="93"/>
    </row>
    <row r="84" spans="1:13" ht="29.1" customHeight="1" x14ac:dyDescent="0.25">
      <c r="A84" s="17">
        <v>78</v>
      </c>
      <c r="B84" s="89"/>
      <c r="C84" s="89"/>
      <c r="D84" s="89"/>
      <c r="E84" s="86"/>
      <c r="F84" s="86"/>
      <c r="G84" s="86"/>
      <c r="H84" s="86"/>
      <c r="I84" s="87"/>
      <c r="J84" s="88"/>
      <c r="K84" s="88"/>
      <c r="L84" s="27" t="str">
        <f t="shared" si="1"/>
        <v/>
      </c>
      <c r="M84" s="93"/>
    </row>
    <row r="85" spans="1:13" ht="29.1" customHeight="1" x14ac:dyDescent="0.25">
      <c r="A85" s="17">
        <v>79</v>
      </c>
      <c r="B85" s="89"/>
      <c r="C85" s="89"/>
      <c r="D85" s="89"/>
      <c r="E85" s="86"/>
      <c r="F85" s="86"/>
      <c r="G85" s="86"/>
      <c r="H85" s="86"/>
      <c r="I85" s="87"/>
      <c r="J85" s="88"/>
      <c r="K85" s="88"/>
      <c r="L85" s="27" t="str">
        <f t="shared" si="1"/>
        <v/>
      </c>
      <c r="M85" s="93"/>
    </row>
    <row r="86" spans="1:13" ht="29.1" customHeight="1" x14ac:dyDescent="0.25">
      <c r="A86" s="17">
        <v>80</v>
      </c>
      <c r="B86" s="89"/>
      <c r="C86" s="89"/>
      <c r="D86" s="89"/>
      <c r="E86" s="86"/>
      <c r="F86" s="86"/>
      <c r="G86" s="86"/>
      <c r="H86" s="86"/>
      <c r="I86" s="87"/>
      <c r="J86" s="88"/>
      <c r="K86" s="88"/>
      <c r="L86" s="27" t="str">
        <f t="shared" si="1"/>
        <v/>
      </c>
      <c r="M86" s="93"/>
    </row>
    <row r="87" spans="1:13" ht="29.1" customHeight="1" x14ac:dyDescent="0.25">
      <c r="A87" s="17">
        <v>81</v>
      </c>
      <c r="B87" s="89"/>
      <c r="C87" s="89"/>
      <c r="D87" s="89"/>
      <c r="E87" s="86"/>
      <c r="F87" s="86"/>
      <c r="G87" s="86"/>
      <c r="H87" s="86"/>
      <c r="I87" s="87"/>
      <c r="J87" s="88"/>
      <c r="K87" s="88"/>
      <c r="L87" s="27" t="str">
        <f t="shared" si="1"/>
        <v/>
      </c>
      <c r="M87" s="93"/>
    </row>
    <row r="88" spans="1:13" ht="29.1" customHeight="1" x14ac:dyDescent="0.25">
      <c r="A88" s="17">
        <v>82</v>
      </c>
      <c r="B88" s="89"/>
      <c r="C88" s="89"/>
      <c r="D88" s="89"/>
      <c r="E88" s="86"/>
      <c r="F88" s="86"/>
      <c r="G88" s="86"/>
      <c r="H88" s="86"/>
      <c r="I88" s="87"/>
      <c r="J88" s="88"/>
      <c r="K88" s="88"/>
      <c r="L88" s="27" t="str">
        <f t="shared" si="1"/>
        <v/>
      </c>
      <c r="M88" s="93"/>
    </row>
    <row r="89" spans="1:13" ht="29.1" customHeight="1" x14ac:dyDescent="0.25">
      <c r="A89" s="17">
        <v>83</v>
      </c>
      <c r="B89" s="89"/>
      <c r="C89" s="89"/>
      <c r="D89" s="89"/>
      <c r="E89" s="86"/>
      <c r="F89" s="86"/>
      <c r="G89" s="86"/>
      <c r="H89" s="86"/>
      <c r="I89" s="87"/>
      <c r="J89" s="88"/>
      <c r="K89" s="88"/>
      <c r="L89" s="27" t="str">
        <f t="shared" si="1"/>
        <v/>
      </c>
      <c r="M89" s="93"/>
    </row>
    <row r="90" spans="1:13" ht="29.1" customHeight="1" x14ac:dyDescent="0.25">
      <c r="A90" s="17">
        <v>84</v>
      </c>
      <c r="B90" s="89"/>
      <c r="C90" s="89"/>
      <c r="D90" s="89"/>
      <c r="E90" s="86"/>
      <c r="F90" s="86"/>
      <c r="G90" s="86"/>
      <c r="H90" s="86"/>
      <c r="I90" s="87"/>
      <c r="J90" s="88"/>
      <c r="K90" s="88"/>
      <c r="L90" s="27" t="str">
        <f t="shared" si="1"/>
        <v/>
      </c>
      <c r="M90" s="93"/>
    </row>
    <row r="91" spans="1:13" ht="29.1" customHeight="1" x14ac:dyDescent="0.25">
      <c r="A91" s="17">
        <v>85</v>
      </c>
      <c r="B91" s="89"/>
      <c r="C91" s="89"/>
      <c r="D91" s="89"/>
      <c r="E91" s="86"/>
      <c r="F91" s="86"/>
      <c r="G91" s="86"/>
      <c r="H91" s="86"/>
      <c r="I91" s="87"/>
      <c r="J91" s="88"/>
      <c r="K91" s="88"/>
      <c r="L91" s="27" t="str">
        <f t="shared" si="1"/>
        <v/>
      </c>
      <c r="M91" s="93"/>
    </row>
    <row r="92" spans="1:13" ht="29.1" customHeight="1" x14ac:dyDescent="0.25">
      <c r="A92" s="17">
        <v>86</v>
      </c>
      <c r="B92" s="89"/>
      <c r="C92" s="89"/>
      <c r="D92" s="89"/>
      <c r="E92" s="86"/>
      <c r="F92" s="86"/>
      <c r="G92" s="86"/>
      <c r="H92" s="86"/>
      <c r="I92" s="87"/>
      <c r="J92" s="88"/>
      <c r="K92" s="88"/>
      <c r="L92" s="27" t="str">
        <f t="shared" si="1"/>
        <v/>
      </c>
      <c r="M92" s="93"/>
    </row>
    <row r="93" spans="1:13" ht="29.1" customHeight="1" x14ac:dyDescent="0.25">
      <c r="A93" s="17">
        <v>87</v>
      </c>
      <c r="B93" s="89"/>
      <c r="C93" s="89"/>
      <c r="D93" s="89"/>
      <c r="E93" s="86"/>
      <c r="F93" s="86"/>
      <c r="G93" s="86"/>
      <c r="H93" s="86"/>
      <c r="I93" s="87"/>
      <c r="J93" s="88"/>
      <c r="K93" s="88"/>
      <c r="L93" s="27" t="str">
        <f t="shared" si="1"/>
        <v/>
      </c>
      <c r="M93" s="93"/>
    </row>
    <row r="94" spans="1:13" ht="29.1" customHeight="1" x14ac:dyDescent="0.25">
      <c r="A94" s="17">
        <v>88</v>
      </c>
      <c r="B94" s="89"/>
      <c r="C94" s="89"/>
      <c r="D94" s="89"/>
      <c r="E94" s="86"/>
      <c r="F94" s="86"/>
      <c r="G94" s="86"/>
      <c r="H94" s="86"/>
      <c r="I94" s="87"/>
      <c r="J94" s="88"/>
      <c r="K94" s="88"/>
      <c r="L94" s="27" t="str">
        <f t="shared" si="1"/>
        <v/>
      </c>
      <c r="M94" s="93"/>
    </row>
    <row r="95" spans="1:13" ht="29.1" customHeight="1" x14ac:dyDescent="0.25">
      <c r="A95" s="17">
        <v>89</v>
      </c>
      <c r="B95" s="89"/>
      <c r="C95" s="89"/>
      <c r="D95" s="89"/>
      <c r="E95" s="86"/>
      <c r="F95" s="86"/>
      <c r="G95" s="86"/>
      <c r="H95" s="86"/>
      <c r="I95" s="87"/>
      <c r="J95" s="88"/>
      <c r="K95" s="88"/>
      <c r="L95" s="27" t="str">
        <f t="shared" si="1"/>
        <v/>
      </c>
      <c r="M95" s="93"/>
    </row>
    <row r="96" spans="1:13" ht="29.1" customHeight="1" x14ac:dyDescent="0.25">
      <c r="A96" s="17">
        <v>90</v>
      </c>
      <c r="B96" s="89"/>
      <c r="C96" s="89"/>
      <c r="D96" s="89"/>
      <c r="E96" s="86"/>
      <c r="F96" s="86"/>
      <c r="G96" s="86"/>
      <c r="H96" s="86"/>
      <c r="I96" s="87"/>
      <c r="J96" s="88"/>
      <c r="K96" s="88"/>
      <c r="L96" s="27" t="str">
        <f t="shared" si="1"/>
        <v/>
      </c>
      <c r="M96" s="93"/>
    </row>
    <row r="97" spans="1:13" ht="29.1" customHeight="1" x14ac:dyDescent="0.25">
      <c r="A97" s="17">
        <v>91</v>
      </c>
      <c r="B97" s="89"/>
      <c r="C97" s="89"/>
      <c r="D97" s="89"/>
      <c r="E97" s="86"/>
      <c r="F97" s="86"/>
      <c r="G97" s="86"/>
      <c r="H97" s="86"/>
      <c r="I97" s="87"/>
      <c r="J97" s="88"/>
      <c r="K97" s="88"/>
      <c r="L97" s="27" t="str">
        <f t="shared" si="1"/>
        <v/>
      </c>
      <c r="M97" s="93"/>
    </row>
    <row r="98" spans="1:13" ht="29.1" customHeight="1" x14ac:dyDescent="0.25">
      <c r="A98" s="17">
        <v>92</v>
      </c>
      <c r="B98" s="89"/>
      <c r="C98" s="89"/>
      <c r="D98" s="89"/>
      <c r="E98" s="86"/>
      <c r="F98" s="86"/>
      <c r="G98" s="86"/>
      <c r="H98" s="86"/>
      <c r="I98" s="87"/>
      <c r="J98" s="88"/>
      <c r="K98" s="88"/>
      <c r="L98" s="27" t="str">
        <f t="shared" si="1"/>
        <v/>
      </c>
      <c r="M98" s="93"/>
    </row>
    <row r="99" spans="1:13" ht="29.1" customHeight="1" x14ac:dyDescent="0.25">
      <c r="A99" s="17">
        <v>93</v>
      </c>
      <c r="B99" s="89"/>
      <c r="C99" s="89"/>
      <c r="D99" s="89"/>
      <c r="E99" s="86"/>
      <c r="F99" s="86"/>
      <c r="G99" s="86"/>
      <c r="H99" s="86"/>
      <c r="I99" s="87"/>
      <c r="J99" s="88"/>
      <c r="K99" s="88"/>
      <c r="L99" s="27" t="str">
        <f t="shared" si="1"/>
        <v/>
      </c>
      <c r="M99" s="93"/>
    </row>
    <row r="100" spans="1:13" ht="29.1" customHeight="1" x14ac:dyDescent="0.25">
      <c r="A100" s="17">
        <v>94</v>
      </c>
      <c r="B100" s="89"/>
      <c r="C100" s="89"/>
      <c r="D100" s="89"/>
      <c r="E100" s="86"/>
      <c r="F100" s="86"/>
      <c r="G100" s="86"/>
      <c r="H100" s="86"/>
      <c r="I100" s="87"/>
      <c r="J100" s="88"/>
      <c r="K100" s="88"/>
      <c r="L100" s="27" t="str">
        <f t="shared" si="1"/>
        <v/>
      </c>
      <c r="M100" s="93"/>
    </row>
    <row r="101" spans="1:13" ht="29.1" customHeight="1" x14ac:dyDescent="0.25">
      <c r="A101" s="17">
        <v>95</v>
      </c>
      <c r="B101" s="89"/>
      <c r="C101" s="89"/>
      <c r="D101" s="89"/>
      <c r="E101" s="86"/>
      <c r="F101" s="86"/>
      <c r="G101" s="86"/>
      <c r="H101" s="86"/>
      <c r="I101" s="87"/>
      <c r="J101" s="88"/>
      <c r="K101" s="88"/>
      <c r="L101" s="27" t="str">
        <f t="shared" si="1"/>
        <v/>
      </c>
      <c r="M101" s="93"/>
    </row>
    <row r="102" spans="1:13" ht="29.1" customHeight="1" x14ac:dyDescent="0.25">
      <c r="A102" s="17">
        <v>96</v>
      </c>
      <c r="B102" s="89"/>
      <c r="C102" s="89"/>
      <c r="D102" s="89"/>
      <c r="E102" s="86"/>
      <c r="F102" s="86"/>
      <c r="G102" s="86"/>
      <c r="H102" s="86"/>
      <c r="I102" s="87"/>
      <c r="J102" s="88"/>
      <c r="K102" s="88"/>
      <c r="L102" s="27" t="str">
        <f t="shared" si="1"/>
        <v/>
      </c>
      <c r="M102" s="93"/>
    </row>
    <row r="103" spans="1:13" ht="29.1" customHeight="1" x14ac:dyDescent="0.25">
      <c r="A103" s="17">
        <v>97</v>
      </c>
      <c r="B103" s="89"/>
      <c r="C103" s="89"/>
      <c r="D103" s="89"/>
      <c r="E103" s="86"/>
      <c r="F103" s="86"/>
      <c r="G103" s="86"/>
      <c r="H103" s="86"/>
      <c r="I103" s="87"/>
      <c r="J103" s="88"/>
      <c r="K103" s="88"/>
      <c r="L103" s="27" t="str">
        <f t="shared" si="1"/>
        <v/>
      </c>
      <c r="M103" s="93"/>
    </row>
    <row r="104" spans="1:13" ht="29.1" customHeight="1" x14ac:dyDescent="0.25">
      <c r="A104" s="17">
        <v>98</v>
      </c>
      <c r="B104" s="89"/>
      <c r="C104" s="89"/>
      <c r="D104" s="89"/>
      <c r="E104" s="86"/>
      <c r="F104" s="86"/>
      <c r="G104" s="86"/>
      <c r="H104" s="86"/>
      <c r="I104" s="87"/>
      <c r="J104" s="88"/>
      <c r="K104" s="88"/>
      <c r="L104" s="27" t="str">
        <f t="shared" si="1"/>
        <v/>
      </c>
      <c r="M104" s="93"/>
    </row>
    <row r="105" spans="1:13" ht="29.1" customHeight="1" x14ac:dyDescent="0.25">
      <c r="A105" s="17">
        <v>99</v>
      </c>
      <c r="B105" s="89"/>
      <c r="C105" s="89"/>
      <c r="D105" s="89"/>
      <c r="E105" s="86"/>
      <c r="F105" s="86"/>
      <c r="G105" s="86"/>
      <c r="H105" s="86"/>
      <c r="I105" s="87"/>
      <c r="J105" s="88"/>
      <c r="K105" s="88"/>
      <c r="L105" s="27" t="str">
        <f t="shared" si="1"/>
        <v/>
      </c>
      <c r="M105" s="93"/>
    </row>
    <row r="106" spans="1:13" ht="29.1" customHeight="1" x14ac:dyDescent="0.25">
      <c r="A106" s="17">
        <v>100</v>
      </c>
      <c r="B106" s="89"/>
      <c r="C106" s="89"/>
      <c r="D106" s="89"/>
      <c r="E106" s="86"/>
      <c r="F106" s="86"/>
      <c r="G106" s="86"/>
      <c r="H106" s="86"/>
      <c r="I106" s="87"/>
      <c r="J106" s="88"/>
      <c r="K106" s="88"/>
      <c r="L106" s="27" t="str">
        <f t="shared" si="1"/>
        <v/>
      </c>
      <c r="M106" s="93"/>
    </row>
    <row r="107" spans="1:13" ht="29.1" customHeight="1" x14ac:dyDescent="0.25">
      <c r="A107" s="17">
        <v>101</v>
      </c>
      <c r="B107" s="89"/>
      <c r="C107" s="89"/>
      <c r="D107" s="89"/>
      <c r="E107" s="86"/>
      <c r="F107" s="86"/>
      <c r="G107" s="86"/>
      <c r="H107" s="86"/>
      <c r="I107" s="87"/>
      <c r="J107" s="88"/>
      <c r="K107" s="88"/>
      <c r="L107" s="27" t="str">
        <f t="shared" si="1"/>
        <v/>
      </c>
      <c r="M107" s="93"/>
    </row>
    <row r="108" spans="1:13" ht="29.1" customHeight="1" x14ac:dyDescent="0.25">
      <c r="A108" s="17">
        <v>102</v>
      </c>
      <c r="B108" s="89"/>
      <c r="C108" s="89"/>
      <c r="D108" s="89"/>
      <c r="E108" s="86"/>
      <c r="F108" s="86"/>
      <c r="G108" s="86"/>
      <c r="H108" s="86"/>
      <c r="I108" s="87"/>
      <c r="J108" s="88"/>
      <c r="K108" s="88"/>
      <c r="L108" s="27" t="str">
        <f t="shared" si="1"/>
        <v/>
      </c>
      <c r="M108" s="93"/>
    </row>
    <row r="109" spans="1:13" ht="29.1" customHeight="1" x14ac:dyDescent="0.25">
      <c r="A109" s="17">
        <v>103</v>
      </c>
      <c r="B109" s="89"/>
      <c r="C109" s="89"/>
      <c r="D109" s="89"/>
      <c r="E109" s="86"/>
      <c r="F109" s="86"/>
      <c r="G109" s="86"/>
      <c r="H109" s="86"/>
      <c r="I109" s="87"/>
      <c r="J109" s="88"/>
      <c r="K109" s="88"/>
      <c r="L109" s="27" t="str">
        <f t="shared" si="1"/>
        <v/>
      </c>
      <c r="M109" s="93"/>
    </row>
    <row r="110" spans="1:13" ht="29.1" customHeight="1" x14ac:dyDescent="0.25">
      <c r="A110" s="17">
        <v>104</v>
      </c>
      <c r="B110" s="89"/>
      <c r="C110" s="89"/>
      <c r="D110" s="89"/>
      <c r="E110" s="86"/>
      <c r="F110" s="86"/>
      <c r="G110" s="86"/>
      <c r="H110" s="86"/>
      <c r="I110" s="87"/>
      <c r="J110" s="88"/>
      <c r="K110" s="88"/>
      <c r="L110" s="27" t="str">
        <f t="shared" si="1"/>
        <v/>
      </c>
      <c r="M110" s="93"/>
    </row>
    <row r="111" spans="1:13" ht="29.1" customHeight="1" x14ac:dyDescent="0.25">
      <c r="A111" s="17">
        <v>105</v>
      </c>
      <c r="B111" s="89"/>
      <c r="C111" s="89"/>
      <c r="D111" s="89"/>
      <c r="E111" s="86"/>
      <c r="F111" s="86"/>
      <c r="G111" s="86"/>
      <c r="H111" s="86"/>
      <c r="I111" s="87"/>
      <c r="J111" s="88"/>
      <c r="K111" s="88"/>
      <c r="L111" s="27" t="str">
        <f t="shared" si="1"/>
        <v/>
      </c>
      <c r="M111" s="93"/>
    </row>
    <row r="112" spans="1:13" ht="29.1" customHeight="1" x14ac:dyDescent="0.25">
      <c r="A112" s="17">
        <v>106</v>
      </c>
      <c r="B112" s="89"/>
      <c r="C112" s="89"/>
      <c r="D112" s="89"/>
      <c r="E112" s="86"/>
      <c r="F112" s="86"/>
      <c r="G112" s="86"/>
      <c r="H112" s="86"/>
      <c r="I112" s="87"/>
      <c r="J112" s="88"/>
      <c r="K112" s="88"/>
      <c r="L112" s="27" t="str">
        <f t="shared" si="1"/>
        <v/>
      </c>
      <c r="M112" s="93"/>
    </row>
    <row r="113" spans="1:13" ht="29.1" customHeight="1" x14ac:dyDescent="0.25">
      <c r="A113" s="17">
        <v>107</v>
      </c>
      <c r="B113" s="89"/>
      <c r="C113" s="89"/>
      <c r="D113" s="89"/>
      <c r="E113" s="86"/>
      <c r="F113" s="86"/>
      <c r="G113" s="86"/>
      <c r="H113" s="86"/>
      <c r="I113" s="87"/>
      <c r="J113" s="88"/>
      <c r="K113" s="88"/>
      <c r="L113" s="27" t="str">
        <f t="shared" si="1"/>
        <v/>
      </c>
      <c r="M113" s="93"/>
    </row>
    <row r="114" spans="1:13" ht="29.1" customHeight="1" x14ac:dyDescent="0.25">
      <c r="A114" s="17">
        <v>108</v>
      </c>
      <c r="B114" s="89"/>
      <c r="C114" s="89"/>
      <c r="D114" s="89"/>
      <c r="E114" s="86"/>
      <c r="F114" s="86"/>
      <c r="G114" s="86"/>
      <c r="H114" s="86"/>
      <c r="I114" s="87"/>
      <c r="J114" s="88"/>
      <c r="K114" s="88"/>
      <c r="L114" s="27" t="str">
        <f t="shared" si="1"/>
        <v/>
      </c>
      <c r="M114" s="93"/>
    </row>
    <row r="115" spans="1:13" ht="29.1" customHeight="1" x14ac:dyDescent="0.25">
      <c r="A115" s="17">
        <v>109</v>
      </c>
      <c r="B115" s="89"/>
      <c r="C115" s="89"/>
      <c r="D115" s="89"/>
      <c r="E115" s="86"/>
      <c r="F115" s="86"/>
      <c r="G115" s="86"/>
      <c r="H115" s="86"/>
      <c r="I115" s="87"/>
      <c r="J115" s="88"/>
      <c r="K115" s="88"/>
      <c r="L115" s="27" t="str">
        <f t="shared" si="1"/>
        <v/>
      </c>
      <c r="M115" s="93"/>
    </row>
    <row r="116" spans="1:13" ht="29.1" customHeight="1" x14ac:dyDescent="0.25">
      <c r="A116" s="17">
        <v>110</v>
      </c>
      <c r="B116" s="89"/>
      <c r="C116" s="89"/>
      <c r="D116" s="89"/>
      <c r="E116" s="86"/>
      <c r="F116" s="86"/>
      <c r="G116" s="86"/>
      <c r="H116" s="86"/>
      <c r="I116" s="87"/>
      <c r="J116" s="88"/>
      <c r="K116" s="88"/>
      <c r="L116" s="27" t="str">
        <f t="shared" si="1"/>
        <v/>
      </c>
      <c r="M116" s="93"/>
    </row>
    <row r="117" spans="1:13" ht="29.1" customHeight="1" x14ac:dyDescent="0.25">
      <c r="A117" s="17">
        <v>111</v>
      </c>
      <c r="B117" s="89"/>
      <c r="C117" s="89"/>
      <c r="D117" s="89"/>
      <c r="E117" s="86"/>
      <c r="F117" s="86"/>
      <c r="G117" s="86"/>
      <c r="H117" s="86"/>
      <c r="I117" s="87"/>
      <c r="J117" s="88"/>
      <c r="K117" s="88"/>
      <c r="L117" s="27" t="str">
        <f t="shared" si="1"/>
        <v/>
      </c>
      <c r="M117" s="93"/>
    </row>
    <row r="118" spans="1:13" ht="29.1" customHeight="1" x14ac:dyDescent="0.25">
      <c r="A118" s="17">
        <v>112</v>
      </c>
      <c r="B118" s="89"/>
      <c r="C118" s="89"/>
      <c r="D118" s="89"/>
      <c r="E118" s="86"/>
      <c r="F118" s="86"/>
      <c r="G118" s="86"/>
      <c r="H118" s="86"/>
      <c r="I118" s="87"/>
      <c r="J118" s="88"/>
      <c r="K118" s="88"/>
      <c r="L118" s="27" t="str">
        <f t="shared" si="1"/>
        <v/>
      </c>
      <c r="M118" s="93"/>
    </row>
    <row r="119" spans="1:13" ht="29.1" customHeight="1" x14ac:dyDescent="0.25">
      <c r="A119" s="17">
        <v>113</v>
      </c>
      <c r="B119" s="89"/>
      <c r="C119" s="89"/>
      <c r="D119" s="89"/>
      <c r="E119" s="86"/>
      <c r="F119" s="86"/>
      <c r="G119" s="86"/>
      <c r="H119" s="86"/>
      <c r="I119" s="87"/>
      <c r="J119" s="88"/>
      <c r="K119" s="88"/>
      <c r="L119" s="27" t="str">
        <f t="shared" si="1"/>
        <v/>
      </c>
      <c r="M119" s="93"/>
    </row>
    <row r="120" spans="1:13" ht="29.1" customHeight="1" x14ac:dyDescent="0.25">
      <c r="A120" s="17">
        <v>114</v>
      </c>
      <c r="B120" s="89"/>
      <c r="C120" s="89"/>
      <c r="D120" s="89"/>
      <c r="E120" s="86"/>
      <c r="F120" s="86"/>
      <c r="G120" s="86"/>
      <c r="H120" s="86"/>
      <c r="I120" s="87"/>
      <c r="J120" s="88"/>
      <c r="K120" s="88"/>
      <c r="L120" s="27" t="str">
        <f t="shared" si="1"/>
        <v/>
      </c>
      <c r="M120" s="93"/>
    </row>
    <row r="121" spans="1:13" ht="29.1" customHeight="1" x14ac:dyDescent="0.25">
      <c r="A121" s="17">
        <v>115</v>
      </c>
      <c r="B121" s="89"/>
      <c r="C121" s="89"/>
      <c r="D121" s="89"/>
      <c r="E121" s="86"/>
      <c r="F121" s="86"/>
      <c r="G121" s="86"/>
      <c r="H121" s="86"/>
      <c r="I121" s="87"/>
      <c r="J121" s="88"/>
      <c r="K121" s="88"/>
      <c r="L121" s="27" t="str">
        <f t="shared" si="1"/>
        <v/>
      </c>
      <c r="M121" s="93"/>
    </row>
    <row r="122" spans="1:13" ht="29.1" customHeight="1" x14ac:dyDescent="0.25">
      <c r="A122" s="17">
        <v>116</v>
      </c>
      <c r="B122" s="89"/>
      <c r="C122" s="89"/>
      <c r="D122" s="89"/>
      <c r="E122" s="86"/>
      <c r="F122" s="86"/>
      <c r="G122" s="86"/>
      <c r="H122" s="86"/>
      <c r="I122" s="87"/>
      <c r="J122" s="88"/>
      <c r="K122" s="88"/>
      <c r="L122" s="27" t="str">
        <f t="shared" si="1"/>
        <v/>
      </c>
      <c r="M122" s="93"/>
    </row>
    <row r="123" spans="1:13" ht="29.1" customHeight="1" x14ac:dyDescent="0.25">
      <c r="A123" s="17">
        <v>117</v>
      </c>
      <c r="B123" s="89"/>
      <c r="C123" s="89"/>
      <c r="D123" s="89"/>
      <c r="E123" s="86"/>
      <c r="F123" s="86"/>
      <c r="G123" s="86"/>
      <c r="H123" s="86"/>
      <c r="I123" s="87"/>
      <c r="J123" s="88"/>
      <c r="K123" s="88"/>
      <c r="L123" s="27" t="str">
        <f t="shared" si="1"/>
        <v/>
      </c>
      <c r="M123" s="93"/>
    </row>
    <row r="124" spans="1:13" ht="29.1" customHeight="1" x14ac:dyDescent="0.25">
      <c r="A124" s="17">
        <v>118</v>
      </c>
      <c r="B124" s="89"/>
      <c r="C124" s="89"/>
      <c r="D124" s="89"/>
      <c r="E124" s="86"/>
      <c r="F124" s="86"/>
      <c r="G124" s="86"/>
      <c r="H124" s="86"/>
      <c r="I124" s="87"/>
      <c r="J124" s="88"/>
      <c r="K124" s="88"/>
      <c r="L124" s="27" t="str">
        <f t="shared" si="1"/>
        <v/>
      </c>
      <c r="M124" s="93"/>
    </row>
    <row r="125" spans="1:13" ht="29.1" customHeight="1" x14ac:dyDescent="0.25">
      <c r="A125" s="17">
        <v>119</v>
      </c>
      <c r="B125" s="89"/>
      <c r="C125" s="89"/>
      <c r="D125" s="89"/>
      <c r="E125" s="86"/>
      <c r="F125" s="86"/>
      <c r="G125" s="86"/>
      <c r="H125" s="86"/>
      <c r="I125" s="87"/>
      <c r="J125" s="88"/>
      <c r="K125" s="88"/>
      <c r="L125" s="27" t="str">
        <f t="shared" si="1"/>
        <v/>
      </c>
      <c r="M125" s="93"/>
    </row>
    <row r="126" spans="1:13" ht="29.1" customHeight="1" x14ac:dyDescent="0.25">
      <c r="A126" s="17">
        <v>120</v>
      </c>
      <c r="B126" s="89"/>
      <c r="C126" s="89"/>
      <c r="D126" s="89"/>
      <c r="E126" s="86"/>
      <c r="F126" s="86"/>
      <c r="G126" s="86"/>
      <c r="H126" s="86"/>
      <c r="I126" s="87"/>
      <c r="J126" s="88"/>
      <c r="K126" s="88"/>
      <c r="L126" s="27" t="str">
        <f t="shared" si="1"/>
        <v/>
      </c>
      <c r="M126" s="93"/>
    </row>
    <row r="127" spans="1:13" ht="29.1" customHeight="1" x14ac:dyDescent="0.25">
      <c r="A127" s="17">
        <v>121</v>
      </c>
      <c r="B127" s="89"/>
      <c r="C127" s="89"/>
      <c r="D127" s="89"/>
      <c r="E127" s="86"/>
      <c r="F127" s="86"/>
      <c r="G127" s="86"/>
      <c r="H127" s="86"/>
      <c r="I127" s="87"/>
      <c r="J127" s="88"/>
      <c r="K127" s="88"/>
      <c r="L127" s="27" t="str">
        <f t="shared" si="1"/>
        <v/>
      </c>
      <c r="M127" s="93"/>
    </row>
    <row r="128" spans="1:13" ht="29.1" customHeight="1" x14ac:dyDescent="0.25">
      <c r="A128" s="17">
        <v>122</v>
      </c>
      <c r="B128" s="89"/>
      <c r="C128" s="89"/>
      <c r="D128" s="89"/>
      <c r="E128" s="86"/>
      <c r="F128" s="86"/>
      <c r="G128" s="86"/>
      <c r="H128" s="86"/>
      <c r="I128" s="87"/>
      <c r="J128" s="88"/>
      <c r="K128" s="88"/>
      <c r="L128" s="27" t="str">
        <f t="shared" si="1"/>
        <v/>
      </c>
      <c r="M128" s="93"/>
    </row>
    <row r="129" spans="1:13" ht="29.1" customHeight="1" x14ac:dyDescent="0.25">
      <c r="A129" s="17">
        <v>123</v>
      </c>
      <c r="B129" s="89"/>
      <c r="C129" s="89"/>
      <c r="D129" s="89"/>
      <c r="E129" s="86"/>
      <c r="F129" s="86"/>
      <c r="G129" s="86"/>
      <c r="H129" s="86"/>
      <c r="I129" s="87"/>
      <c r="J129" s="88"/>
      <c r="K129" s="88"/>
      <c r="L129" s="27" t="str">
        <f t="shared" si="1"/>
        <v/>
      </c>
      <c r="M129" s="93"/>
    </row>
    <row r="130" spans="1:13" ht="29.1" customHeight="1" x14ac:dyDescent="0.25">
      <c r="A130" s="17">
        <v>124</v>
      </c>
      <c r="B130" s="89"/>
      <c r="C130" s="89"/>
      <c r="D130" s="89"/>
      <c r="E130" s="86"/>
      <c r="F130" s="86"/>
      <c r="G130" s="86"/>
      <c r="H130" s="86"/>
      <c r="I130" s="87"/>
      <c r="J130" s="88"/>
      <c r="K130" s="88"/>
      <c r="L130" s="27" t="str">
        <f t="shared" si="1"/>
        <v/>
      </c>
      <c r="M130" s="93"/>
    </row>
    <row r="131" spans="1:13" ht="29.1" customHeight="1" x14ac:dyDescent="0.25">
      <c r="A131" s="17">
        <v>125</v>
      </c>
      <c r="B131" s="89"/>
      <c r="C131" s="89"/>
      <c r="D131" s="89"/>
      <c r="E131" s="86"/>
      <c r="F131" s="86"/>
      <c r="G131" s="86"/>
      <c r="H131" s="86"/>
      <c r="I131" s="87"/>
      <c r="J131" s="88"/>
      <c r="K131" s="88"/>
      <c r="L131" s="27" t="str">
        <f t="shared" si="1"/>
        <v/>
      </c>
      <c r="M131" s="93"/>
    </row>
    <row r="132" spans="1:13" ht="29.1" customHeight="1" x14ac:dyDescent="0.25">
      <c r="A132" s="17">
        <v>126</v>
      </c>
      <c r="B132" s="89"/>
      <c r="C132" s="89"/>
      <c r="D132" s="89"/>
      <c r="E132" s="86"/>
      <c r="F132" s="86"/>
      <c r="G132" s="86"/>
      <c r="H132" s="86"/>
      <c r="I132" s="87"/>
      <c r="J132" s="88"/>
      <c r="K132" s="88"/>
      <c r="L132" s="27" t="str">
        <f t="shared" si="1"/>
        <v/>
      </c>
      <c r="M132" s="93"/>
    </row>
    <row r="133" spans="1:13" ht="29.1" customHeight="1" x14ac:dyDescent="0.25">
      <c r="A133" s="17">
        <v>127</v>
      </c>
      <c r="B133" s="89"/>
      <c r="C133" s="89"/>
      <c r="D133" s="89"/>
      <c r="E133" s="86"/>
      <c r="F133" s="86"/>
      <c r="G133" s="86"/>
      <c r="H133" s="86"/>
      <c r="I133" s="87"/>
      <c r="J133" s="88"/>
      <c r="K133" s="88"/>
      <c r="L133" s="27" t="str">
        <f t="shared" si="1"/>
        <v/>
      </c>
      <c r="M133" s="93"/>
    </row>
    <row r="134" spans="1:13" ht="29.1" customHeight="1" x14ac:dyDescent="0.25">
      <c r="A134" s="17">
        <v>128</v>
      </c>
      <c r="B134" s="89"/>
      <c r="C134" s="89"/>
      <c r="D134" s="89"/>
      <c r="E134" s="86"/>
      <c r="F134" s="86"/>
      <c r="G134" s="86"/>
      <c r="H134" s="86"/>
      <c r="I134" s="87"/>
      <c r="J134" s="88"/>
      <c r="K134" s="88"/>
      <c r="L134" s="27" t="str">
        <f t="shared" ref="L134:L197" si="2">IF($E134="","",IF(OR(($I134=0),($J134=0)),0,$I134/$J134*$K134))</f>
        <v/>
      </c>
      <c r="M134" s="93"/>
    </row>
    <row r="135" spans="1:13" ht="29.1" customHeight="1" x14ac:dyDescent="0.25">
      <c r="A135" s="17">
        <v>129</v>
      </c>
      <c r="B135" s="89"/>
      <c r="C135" s="89"/>
      <c r="D135" s="89"/>
      <c r="E135" s="86"/>
      <c r="F135" s="86"/>
      <c r="G135" s="86"/>
      <c r="H135" s="86"/>
      <c r="I135" s="87"/>
      <c r="J135" s="88"/>
      <c r="K135" s="88"/>
      <c r="L135" s="27" t="str">
        <f t="shared" si="2"/>
        <v/>
      </c>
      <c r="M135" s="93"/>
    </row>
    <row r="136" spans="1:13" ht="29.1" customHeight="1" x14ac:dyDescent="0.25">
      <c r="A136" s="17">
        <v>130</v>
      </c>
      <c r="B136" s="89"/>
      <c r="C136" s="89"/>
      <c r="D136" s="89"/>
      <c r="E136" s="86"/>
      <c r="F136" s="86"/>
      <c r="G136" s="86"/>
      <c r="H136" s="86"/>
      <c r="I136" s="87"/>
      <c r="J136" s="88"/>
      <c r="K136" s="88"/>
      <c r="L136" s="27" t="str">
        <f t="shared" si="2"/>
        <v/>
      </c>
      <c r="M136" s="93"/>
    </row>
    <row r="137" spans="1:13" ht="29.1" customHeight="1" x14ac:dyDescent="0.25">
      <c r="A137" s="17">
        <v>131</v>
      </c>
      <c r="B137" s="89"/>
      <c r="C137" s="89"/>
      <c r="D137" s="89"/>
      <c r="E137" s="86"/>
      <c r="F137" s="86"/>
      <c r="G137" s="86"/>
      <c r="H137" s="86"/>
      <c r="I137" s="87"/>
      <c r="J137" s="88"/>
      <c r="K137" s="88"/>
      <c r="L137" s="27" t="str">
        <f t="shared" si="2"/>
        <v/>
      </c>
      <c r="M137" s="93"/>
    </row>
    <row r="138" spans="1:13" ht="29.1" customHeight="1" x14ac:dyDescent="0.25">
      <c r="A138" s="17">
        <v>132</v>
      </c>
      <c r="B138" s="89"/>
      <c r="C138" s="89"/>
      <c r="D138" s="89"/>
      <c r="E138" s="86"/>
      <c r="F138" s="86"/>
      <c r="G138" s="86"/>
      <c r="H138" s="86"/>
      <c r="I138" s="87"/>
      <c r="J138" s="88"/>
      <c r="K138" s="88"/>
      <c r="L138" s="27" t="str">
        <f t="shared" si="2"/>
        <v/>
      </c>
      <c r="M138" s="93"/>
    </row>
    <row r="139" spans="1:13" ht="29.1" customHeight="1" x14ac:dyDescent="0.25">
      <c r="A139" s="17">
        <v>133</v>
      </c>
      <c r="B139" s="89"/>
      <c r="C139" s="89"/>
      <c r="D139" s="89"/>
      <c r="E139" s="86"/>
      <c r="F139" s="86"/>
      <c r="G139" s="86"/>
      <c r="H139" s="86"/>
      <c r="I139" s="87"/>
      <c r="J139" s="88"/>
      <c r="K139" s="88"/>
      <c r="L139" s="27" t="str">
        <f t="shared" si="2"/>
        <v/>
      </c>
      <c r="M139" s="93"/>
    </row>
    <row r="140" spans="1:13" ht="29.1" customHeight="1" x14ac:dyDescent="0.25">
      <c r="A140" s="17">
        <v>134</v>
      </c>
      <c r="B140" s="89"/>
      <c r="C140" s="89"/>
      <c r="D140" s="89"/>
      <c r="E140" s="86"/>
      <c r="F140" s="86"/>
      <c r="G140" s="86"/>
      <c r="H140" s="86"/>
      <c r="I140" s="87"/>
      <c r="J140" s="88"/>
      <c r="K140" s="88"/>
      <c r="L140" s="27" t="str">
        <f t="shared" si="2"/>
        <v/>
      </c>
      <c r="M140" s="93"/>
    </row>
    <row r="141" spans="1:13" ht="29.1" customHeight="1" x14ac:dyDescent="0.25">
      <c r="A141" s="17">
        <v>135</v>
      </c>
      <c r="B141" s="89"/>
      <c r="C141" s="89"/>
      <c r="D141" s="89"/>
      <c r="E141" s="86"/>
      <c r="F141" s="86"/>
      <c r="G141" s="86"/>
      <c r="H141" s="86"/>
      <c r="I141" s="87"/>
      <c r="J141" s="88"/>
      <c r="K141" s="88"/>
      <c r="L141" s="27" t="str">
        <f t="shared" si="2"/>
        <v/>
      </c>
      <c r="M141" s="93"/>
    </row>
    <row r="142" spans="1:13" ht="29.1" customHeight="1" x14ac:dyDescent="0.25">
      <c r="A142" s="17">
        <v>136</v>
      </c>
      <c r="B142" s="89"/>
      <c r="C142" s="89"/>
      <c r="D142" s="89"/>
      <c r="E142" s="86"/>
      <c r="F142" s="86"/>
      <c r="G142" s="86"/>
      <c r="H142" s="86"/>
      <c r="I142" s="87"/>
      <c r="J142" s="88"/>
      <c r="K142" s="88"/>
      <c r="L142" s="27" t="str">
        <f t="shared" si="2"/>
        <v/>
      </c>
      <c r="M142" s="93"/>
    </row>
    <row r="143" spans="1:13" ht="29.1" customHeight="1" x14ac:dyDescent="0.25">
      <c r="A143" s="17">
        <v>137</v>
      </c>
      <c r="B143" s="89"/>
      <c r="C143" s="89"/>
      <c r="D143" s="89"/>
      <c r="E143" s="86"/>
      <c r="F143" s="86"/>
      <c r="G143" s="86"/>
      <c r="H143" s="86"/>
      <c r="I143" s="87"/>
      <c r="J143" s="88"/>
      <c r="K143" s="88"/>
      <c r="L143" s="27" t="str">
        <f t="shared" si="2"/>
        <v/>
      </c>
      <c r="M143" s="93"/>
    </row>
    <row r="144" spans="1:13" ht="29.1" customHeight="1" x14ac:dyDescent="0.25">
      <c r="A144" s="17">
        <v>138</v>
      </c>
      <c r="B144" s="89"/>
      <c r="C144" s="89"/>
      <c r="D144" s="89"/>
      <c r="E144" s="86"/>
      <c r="F144" s="86"/>
      <c r="G144" s="86"/>
      <c r="H144" s="86"/>
      <c r="I144" s="87"/>
      <c r="J144" s="88"/>
      <c r="K144" s="88"/>
      <c r="L144" s="27" t="str">
        <f t="shared" si="2"/>
        <v/>
      </c>
      <c r="M144" s="93"/>
    </row>
    <row r="145" spans="1:13" ht="29.1" customHeight="1" x14ac:dyDescent="0.25">
      <c r="A145" s="17">
        <v>139</v>
      </c>
      <c r="B145" s="89"/>
      <c r="C145" s="89"/>
      <c r="D145" s="89"/>
      <c r="E145" s="86"/>
      <c r="F145" s="86"/>
      <c r="G145" s="86"/>
      <c r="H145" s="86"/>
      <c r="I145" s="87"/>
      <c r="J145" s="88"/>
      <c r="K145" s="88"/>
      <c r="L145" s="27" t="str">
        <f t="shared" si="2"/>
        <v/>
      </c>
      <c r="M145" s="93"/>
    </row>
    <row r="146" spans="1:13" ht="29.1" customHeight="1" x14ac:dyDescent="0.25">
      <c r="A146" s="17">
        <v>140</v>
      </c>
      <c r="B146" s="89"/>
      <c r="C146" s="89"/>
      <c r="D146" s="89"/>
      <c r="E146" s="86"/>
      <c r="F146" s="86"/>
      <c r="G146" s="86"/>
      <c r="H146" s="86"/>
      <c r="I146" s="87"/>
      <c r="J146" s="88"/>
      <c r="K146" s="88"/>
      <c r="L146" s="27" t="str">
        <f t="shared" si="2"/>
        <v/>
      </c>
      <c r="M146" s="93"/>
    </row>
    <row r="147" spans="1:13" ht="29.1" customHeight="1" x14ac:dyDescent="0.25">
      <c r="A147" s="17">
        <v>141</v>
      </c>
      <c r="B147" s="89"/>
      <c r="C147" s="89"/>
      <c r="D147" s="89"/>
      <c r="E147" s="86"/>
      <c r="F147" s="86"/>
      <c r="G147" s="86"/>
      <c r="H147" s="86"/>
      <c r="I147" s="87"/>
      <c r="J147" s="88"/>
      <c r="K147" s="88"/>
      <c r="L147" s="27" t="str">
        <f t="shared" si="2"/>
        <v/>
      </c>
      <c r="M147" s="93"/>
    </row>
    <row r="148" spans="1:13" ht="29.1" customHeight="1" x14ac:dyDescent="0.25">
      <c r="A148" s="17">
        <v>142</v>
      </c>
      <c r="B148" s="89"/>
      <c r="C148" s="89"/>
      <c r="D148" s="89"/>
      <c r="E148" s="86"/>
      <c r="F148" s="86"/>
      <c r="G148" s="86"/>
      <c r="H148" s="86"/>
      <c r="I148" s="87"/>
      <c r="J148" s="88"/>
      <c r="K148" s="88"/>
      <c r="L148" s="27" t="str">
        <f t="shared" si="2"/>
        <v/>
      </c>
      <c r="M148" s="93"/>
    </row>
    <row r="149" spans="1:13" ht="29.1" customHeight="1" x14ac:dyDescent="0.25">
      <c r="A149" s="17">
        <v>143</v>
      </c>
      <c r="B149" s="89"/>
      <c r="C149" s="89"/>
      <c r="D149" s="89"/>
      <c r="E149" s="86"/>
      <c r="F149" s="86"/>
      <c r="G149" s="86"/>
      <c r="H149" s="86"/>
      <c r="I149" s="87"/>
      <c r="J149" s="88"/>
      <c r="K149" s="88"/>
      <c r="L149" s="27" t="str">
        <f t="shared" si="2"/>
        <v/>
      </c>
      <c r="M149" s="93"/>
    </row>
    <row r="150" spans="1:13" ht="29.1" customHeight="1" x14ac:dyDescent="0.25">
      <c r="A150" s="17">
        <v>144</v>
      </c>
      <c r="B150" s="89"/>
      <c r="C150" s="89"/>
      <c r="D150" s="89"/>
      <c r="E150" s="86"/>
      <c r="F150" s="86"/>
      <c r="G150" s="86"/>
      <c r="H150" s="86"/>
      <c r="I150" s="87"/>
      <c r="J150" s="88"/>
      <c r="K150" s="88"/>
      <c r="L150" s="27" t="str">
        <f t="shared" si="2"/>
        <v/>
      </c>
      <c r="M150" s="93"/>
    </row>
    <row r="151" spans="1:13" ht="29.1" customHeight="1" x14ac:dyDescent="0.25">
      <c r="A151" s="17">
        <v>145</v>
      </c>
      <c r="B151" s="89"/>
      <c r="C151" s="89"/>
      <c r="D151" s="89"/>
      <c r="E151" s="86"/>
      <c r="F151" s="86"/>
      <c r="G151" s="86"/>
      <c r="H151" s="86"/>
      <c r="I151" s="87"/>
      <c r="J151" s="88"/>
      <c r="K151" s="88"/>
      <c r="L151" s="27" t="str">
        <f t="shared" si="2"/>
        <v/>
      </c>
      <c r="M151" s="93"/>
    </row>
    <row r="152" spans="1:13" ht="29.1" customHeight="1" x14ac:dyDescent="0.25">
      <c r="A152" s="17">
        <v>146</v>
      </c>
      <c r="B152" s="89"/>
      <c r="C152" s="89"/>
      <c r="D152" s="89"/>
      <c r="E152" s="86"/>
      <c r="F152" s="86"/>
      <c r="G152" s="86"/>
      <c r="H152" s="86"/>
      <c r="I152" s="87"/>
      <c r="J152" s="88"/>
      <c r="K152" s="88"/>
      <c r="L152" s="27" t="str">
        <f t="shared" si="2"/>
        <v/>
      </c>
      <c r="M152" s="93"/>
    </row>
    <row r="153" spans="1:13" ht="29.1" customHeight="1" x14ac:dyDescent="0.25">
      <c r="A153" s="17">
        <v>147</v>
      </c>
      <c r="B153" s="89"/>
      <c r="C153" s="89"/>
      <c r="D153" s="89"/>
      <c r="E153" s="86"/>
      <c r="F153" s="86"/>
      <c r="G153" s="86"/>
      <c r="H153" s="86"/>
      <c r="I153" s="87"/>
      <c r="J153" s="88"/>
      <c r="K153" s="88"/>
      <c r="L153" s="27" t="str">
        <f t="shared" si="2"/>
        <v/>
      </c>
      <c r="M153" s="93"/>
    </row>
    <row r="154" spans="1:13" ht="29.1" customHeight="1" x14ac:dyDescent="0.25">
      <c r="A154" s="17">
        <v>148</v>
      </c>
      <c r="B154" s="89"/>
      <c r="C154" s="89"/>
      <c r="D154" s="89"/>
      <c r="E154" s="86"/>
      <c r="F154" s="86"/>
      <c r="G154" s="86"/>
      <c r="H154" s="86"/>
      <c r="I154" s="87"/>
      <c r="J154" s="88"/>
      <c r="K154" s="88"/>
      <c r="L154" s="27" t="str">
        <f t="shared" si="2"/>
        <v/>
      </c>
      <c r="M154" s="93"/>
    </row>
    <row r="155" spans="1:13" ht="29.1" customHeight="1" x14ac:dyDescent="0.25">
      <c r="A155" s="17">
        <v>149</v>
      </c>
      <c r="B155" s="89"/>
      <c r="C155" s="89"/>
      <c r="D155" s="89"/>
      <c r="E155" s="86"/>
      <c r="F155" s="86"/>
      <c r="G155" s="86"/>
      <c r="H155" s="86"/>
      <c r="I155" s="87"/>
      <c r="J155" s="88"/>
      <c r="K155" s="88"/>
      <c r="L155" s="27" t="str">
        <f t="shared" si="2"/>
        <v/>
      </c>
      <c r="M155" s="93"/>
    </row>
    <row r="156" spans="1:13" ht="29.1" customHeight="1" x14ac:dyDescent="0.25">
      <c r="A156" s="17">
        <v>150</v>
      </c>
      <c r="B156" s="89"/>
      <c r="C156" s="89"/>
      <c r="D156" s="89"/>
      <c r="E156" s="86"/>
      <c r="F156" s="86"/>
      <c r="G156" s="86"/>
      <c r="H156" s="86"/>
      <c r="I156" s="87"/>
      <c r="J156" s="88"/>
      <c r="K156" s="88"/>
      <c r="L156" s="27" t="str">
        <f t="shared" si="2"/>
        <v/>
      </c>
      <c r="M156" s="93"/>
    </row>
    <row r="157" spans="1:13" ht="29.1" customHeight="1" x14ac:dyDescent="0.25">
      <c r="A157" s="17">
        <v>151</v>
      </c>
      <c r="B157" s="89"/>
      <c r="C157" s="89"/>
      <c r="D157" s="89"/>
      <c r="E157" s="86"/>
      <c r="F157" s="86"/>
      <c r="G157" s="86"/>
      <c r="H157" s="86"/>
      <c r="I157" s="87"/>
      <c r="J157" s="88"/>
      <c r="K157" s="88"/>
      <c r="L157" s="27" t="str">
        <f t="shared" si="2"/>
        <v/>
      </c>
      <c r="M157" s="93"/>
    </row>
    <row r="158" spans="1:13" ht="29.1" customHeight="1" x14ac:dyDescent="0.25">
      <c r="A158" s="17">
        <v>152</v>
      </c>
      <c r="B158" s="89"/>
      <c r="C158" s="89"/>
      <c r="D158" s="89"/>
      <c r="E158" s="86"/>
      <c r="F158" s="86"/>
      <c r="G158" s="86"/>
      <c r="H158" s="86"/>
      <c r="I158" s="87"/>
      <c r="J158" s="88"/>
      <c r="K158" s="88"/>
      <c r="L158" s="27" t="str">
        <f t="shared" si="2"/>
        <v/>
      </c>
      <c r="M158" s="93"/>
    </row>
    <row r="159" spans="1:13" ht="29.1" customHeight="1" x14ac:dyDescent="0.25">
      <c r="A159" s="17">
        <v>153</v>
      </c>
      <c r="B159" s="89"/>
      <c r="C159" s="89"/>
      <c r="D159" s="89"/>
      <c r="E159" s="86"/>
      <c r="F159" s="86"/>
      <c r="G159" s="86"/>
      <c r="H159" s="86"/>
      <c r="I159" s="87"/>
      <c r="J159" s="88"/>
      <c r="K159" s="88"/>
      <c r="L159" s="27" t="str">
        <f t="shared" si="2"/>
        <v/>
      </c>
      <c r="M159" s="93"/>
    </row>
    <row r="160" spans="1:13" ht="29.1" customHeight="1" x14ac:dyDescent="0.25">
      <c r="A160" s="17">
        <v>154</v>
      </c>
      <c r="B160" s="89"/>
      <c r="C160" s="89"/>
      <c r="D160" s="89"/>
      <c r="E160" s="86"/>
      <c r="F160" s="86"/>
      <c r="G160" s="86"/>
      <c r="H160" s="86"/>
      <c r="I160" s="87"/>
      <c r="J160" s="88"/>
      <c r="K160" s="88"/>
      <c r="L160" s="27" t="str">
        <f t="shared" si="2"/>
        <v/>
      </c>
      <c r="M160" s="93"/>
    </row>
    <row r="161" spans="1:13" ht="29.1" customHeight="1" x14ac:dyDescent="0.25">
      <c r="A161" s="17">
        <v>155</v>
      </c>
      <c r="B161" s="89"/>
      <c r="C161" s="89"/>
      <c r="D161" s="89"/>
      <c r="E161" s="86"/>
      <c r="F161" s="86"/>
      <c r="G161" s="86"/>
      <c r="H161" s="86"/>
      <c r="I161" s="87"/>
      <c r="J161" s="88"/>
      <c r="K161" s="88"/>
      <c r="L161" s="27" t="str">
        <f t="shared" si="2"/>
        <v/>
      </c>
      <c r="M161" s="93"/>
    </row>
    <row r="162" spans="1:13" ht="29.1" customHeight="1" x14ac:dyDescent="0.25">
      <c r="A162" s="17">
        <v>156</v>
      </c>
      <c r="B162" s="89"/>
      <c r="C162" s="89"/>
      <c r="D162" s="89"/>
      <c r="E162" s="86"/>
      <c r="F162" s="86"/>
      <c r="G162" s="86"/>
      <c r="H162" s="86"/>
      <c r="I162" s="87"/>
      <c r="J162" s="88"/>
      <c r="K162" s="88"/>
      <c r="L162" s="27" t="str">
        <f t="shared" si="2"/>
        <v/>
      </c>
      <c r="M162" s="93"/>
    </row>
    <row r="163" spans="1:13" ht="29.1" customHeight="1" x14ac:dyDescent="0.25">
      <c r="A163" s="17">
        <v>157</v>
      </c>
      <c r="B163" s="89"/>
      <c r="C163" s="89"/>
      <c r="D163" s="89"/>
      <c r="E163" s="86"/>
      <c r="F163" s="86"/>
      <c r="G163" s="86"/>
      <c r="H163" s="86"/>
      <c r="I163" s="87"/>
      <c r="J163" s="88"/>
      <c r="K163" s="88"/>
      <c r="L163" s="27" t="str">
        <f t="shared" si="2"/>
        <v/>
      </c>
      <c r="M163" s="93"/>
    </row>
    <row r="164" spans="1:13" ht="29.1" customHeight="1" x14ac:dyDescent="0.25">
      <c r="A164" s="17">
        <v>158</v>
      </c>
      <c r="B164" s="89"/>
      <c r="C164" s="89"/>
      <c r="D164" s="89"/>
      <c r="E164" s="86"/>
      <c r="F164" s="86"/>
      <c r="G164" s="86"/>
      <c r="H164" s="86"/>
      <c r="I164" s="87"/>
      <c r="J164" s="88"/>
      <c r="K164" s="88"/>
      <c r="L164" s="27" t="str">
        <f t="shared" si="2"/>
        <v/>
      </c>
      <c r="M164" s="93"/>
    </row>
    <row r="165" spans="1:13" ht="29.1" customHeight="1" x14ac:dyDescent="0.25">
      <c r="A165" s="17">
        <v>159</v>
      </c>
      <c r="B165" s="89"/>
      <c r="C165" s="89"/>
      <c r="D165" s="89"/>
      <c r="E165" s="86"/>
      <c r="F165" s="86"/>
      <c r="G165" s="86"/>
      <c r="H165" s="86"/>
      <c r="I165" s="87"/>
      <c r="J165" s="88"/>
      <c r="K165" s="88"/>
      <c r="L165" s="27" t="str">
        <f t="shared" si="2"/>
        <v/>
      </c>
      <c r="M165" s="93"/>
    </row>
    <row r="166" spans="1:13" ht="29.1" customHeight="1" x14ac:dyDescent="0.25">
      <c r="A166" s="17">
        <v>160</v>
      </c>
      <c r="B166" s="89"/>
      <c r="C166" s="89"/>
      <c r="D166" s="89"/>
      <c r="E166" s="86"/>
      <c r="F166" s="86"/>
      <c r="G166" s="86"/>
      <c r="H166" s="86"/>
      <c r="I166" s="87"/>
      <c r="J166" s="88"/>
      <c r="K166" s="88"/>
      <c r="L166" s="27" t="str">
        <f t="shared" si="2"/>
        <v/>
      </c>
      <c r="M166" s="93"/>
    </row>
    <row r="167" spans="1:13" ht="29.1" customHeight="1" x14ac:dyDescent="0.25">
      <c r="A167" s="17">
        <v>161</v>
      </c>
      <c r="B167" s="89"/>
      <c r="C167" s="89"/>
      <c r="D167" s="89"/>
      <c r="E167" s="86"/>
      <c r="F167" s="86"/>
      <c r="G167" s="86"/>
      <c r="H167" s="86"/>
      <c r="I167" s="87"/>
      <c r="J167" s="88"/>
      <c r="K167" s="88"/>
      <c r="L167" s="27" t="str">
        <f t="shared" si="2"/>
        <v/>
      </c>
      <c r="M167" s="93"/>
    </row>
    <row r="168" spans="1:13" ht="29.1" customHeight="1" x14ac:dyDescent="0.25">
      <c r="A168" s="17">
        <v>162</v>
      </c>
      <c r="B168" s="89"/>
      <c r="C168" s="89"/>
      <c r="D168" s="89"/>
      <c r="E168" s="86"/>
      <c r="F168" s="86"/>
      <c r="G168" s="86"/>
      <c r="H168" s="86"/>
      <c r="I168" s="87"/>
      <c r="J168" s="88"/>
      <c r="K168" s="88"/>
      <c r="L168" s="27" t="str">
        <f t="shared" si="2"/>
        <v/>
      </c>
      <c r="M168" s="93"/>
    </row>
    <row r="169" spans="1:13" ht="29.1" customHeight="1" x14ac:dyDescent="0.25">
      <c r="A169" s="17">
        <v>163</v>
      </c>
      <c r="B169" s="89"/>
      <c r="C169" s="89"/>
      <c r="D169" s="89"/>
      <c r="E169" s="86"/>
      <c r="F169" s="86"/>
      <c r="G169" s="86"/>
      <c r="H169" s="86"/>
      <c r="I169" s="87"/>
      <c r="J169" s="88"/>
      <c r="K169" s="88"/>
      <c r="L169" s="27" t="str">
        <f t="shared" si="2"/>
        <v/>
      </c>
      <c r="M169" s="93"/>
    </row>
    <row r="170" spans="1:13" ht="29.1" customHeight="1" x14ac:dyDescent="0.25">
      <c r="A170" s="17">
        <v>164</v>
      </c>
      <c r="B170" s="89"/>
      <c r="C170" s="89"/>
      <c r="D170" s="89"/>
      <c r="E170" s="86"/>
      <c r="F170" s="86"/>
      <c r="G170" s="86"/>
      <c r="H170" s="86"/>
      <c r="I170" s="87"/>
      <c r="J170" s="88"/>
      <c r="K170" s="88"/>
      <c r="L170" s="27" t="str">
        <f t="shared" si="2"/>
        <v/>
      </c>
      <c r="M170" s="93"/>
    </row>
    <row r="171" spans="1:13" ht="29.1" customHeight="1" x14ac:dyDescent="0.25">
      <c r="A171" s="17">
        <v>165</v>
      </c>
      <c r="B171" s="89"/>
      <c r="C171" s="89"/>
      <c r="D171" s="89"/>
      <c r="E171" s="86"/>
      <c r="F171" s="86"/>
      <c r="G171" s="86"/>
      <c r="H171" s="86"/>
      <c r="I171" s="87"/>
      <c r="J171" s="88"/>
      <c r="K171" s="88"/>
      <c r="L171" s="27" t="str">
        <f t="shared" si="2"/>
        <v/>
      </c>
      <c r="M171" s="93"/>
    </row>
    <row r="172" spans="1:13" ht="29.1" customHeight="1" x14ac:dyDescent="0.25">
      <c r="A172" s="17">
        <v>166</v>
      </c>
      <c r="B172" s="89"/>
      <c r="C172" s="89"/>
      <c r="D172" s="89"/>
      <c r="E172" s="86"/>
      <c r="F172" s="86"/>
      <c r="G172" s="86"/>
      <c r="H172" s="86"/>
      <c r="I172" s="87"/>
      <c r="J172" s="88"/>
      <c r="K172" s="88"/>
      <c r="L172" s="27" t="str">
        <f t="shared" si="2"/>
        <v/>
      </c>
      <c r="M172" s="93"/>
    </row>
    <row r="173" spans="1:13" ht="29.1" customHeight="1" x14ac:dyDescent="0.25">
      <c r="A173" s="17">
        <v>167</v>
      </c>
      <c r="B173" s="89"/>
      <c r="C173" s="89"/>
      <c r="D173" s="89"/>
      <c r="E173" s="86"/>
      <c r="F173" s="86"/>
      <c r="G173" s="86"/>
      <c r="H173" s="86"/>
      <c r="I173" s="87"/>
      <c r="J173" s="88"/>
      <c r="K173" s="88"/>
      <c r="L173" s="27" t="str">
        <f t="shared" si="2"/>
        <v/>
      </c>
      <c r="M173" s="93"/>
    </row>
    <row r="174" spans="1:13" ht="29.1" customHeight="1" x14ac:dyDescent="0.25">
      <c r="A174" s="17">
        <v>168</v>
      </c>
      <c r="B174" s="89"/>
      <c r="C174" s="89"/>
      <c r="D174" s="89"/>
      <c r="E174" s="86"/>
      <c r="F174" s="86"/>
      <c r="G174" s="86"/>
      <c r="H174" s="86"/>
      <c r="I174" s="87"/>
      <c r="J174" s="88"/>
      <c r="K174" s="88"/>
      <c r="L174" s="27" t="str">
        <f t="shared" si="2"/>
        <v/>
      </c>
      <c r="M174" s="93"/>
    </row>
    <row r="175" spans="1:13" ht="29.1" customHeight="1" x14ac:dyDescent="0.25">
      <c r="A175" s="17">
        <v>169</v>
      </c>
      <c r="B175" s="89"/>
      <c r="C175" s="89"/>
      <c r="D175" s="89"/>
      <c r="E175" s="86"/>
      <c r="F175" s="86"/>
      <c r="G175" s="86"/>
      <c r="H175" s="86"/>
      <c r="I175" s="87"/>
      <c r="J175" s="88"/>
      <c r="K175" s="88"/>
      <c r="L175" s="27" t="str">
        <f t="shared" si="2"/>
        <v/>
      </c>
      <c r="M175" s="93"/>
    </row>
    <row r="176" spans="1:13" ht="29.1" customHeight="1" x14ac:dyDescent="0.25">
      <c r="A176" s="17">
        <v>170</v>
      </c>
      <c r="B176" s="89"/>
      <c r="C176" s="89"/>
      <c r="D176" s="89"/>
      <c r="E176" s="86"/>
      <c r="F176" s="86"/>
      <c r="G176" s="86"/>
      <c r="H176" s="86"/>
      <c r="I176" s="87"/>
      <c r="J176" s="88"/>
      <c r="K176" s="88"/>
      <c r="L176" s="27" t="str">
        <f t="shared" si="2"/>
        <v/>
      </c>
      <c r="M176" s="93"/>
    </row>
    <row r="177" spans="1:13" ht="29.1" customHeight="1" x14ac:dyDescent="0.25">
      <c r="A177" s="17">
        <v>171</v>
      </c>
      <c r="B177" s="89"/>
      <c r="C177" s="89"/>
      <c r="D177" s="89"/>
      <c r="E177" s="86"/>
      <c r="F177" s="86"/>
      <c r="G177" s="86"/>
      <c r="H177" s="86"/>
      <c r="I177" s="87"/>
      <c r="J177" s="88"/>
      <c r="K177" s="88"/>
      <c r="L177" s="27" t="str">
        <f t="shared" si="2"/>
        <v/>
      </c>
      <c r="M177" s="93"/>
    </row>
    <row r="178" spans="1:13" ht="29.1" customHeight="1" x14ac:dyDescent="0.25">
      <c r="A178" s="17">
        <v>172</v>
      </c>
      <c r="B178" s="89"/>
      <c r="C178" s="89"/>
      <c r="D178" s="89"/>
      <c r="E178" s="86"/>
      <c r="F178" s="86"/>
      <c r="G178" s="86"/>
      <c r="H178" s="86"/>
      <c r="I178" s="87"/>
      <c r="J178" s="88"/>
      <c r="K178" s="88"/>
      <c r="L178" s="27" t="str">
        <f t="shared" si="2"/>
        <v/>
      </c>
      <c r="M178" s="93"/>
    </row>
    <row r="179" spans="1:13" ht="29.1" customHeight="1" x14ac:dyDescent="0.25">
      <c r="A179" s="17">
        <v>173</v>
      </c>
      <c r="B179" s="89"/>
      <c r="C179" s="89"/>
      <c r="D179" s="89"/>
      <c r="E179" s="86"/>
      <c r="F179" s="86"/>
      <c r="G179" s="86"/>
      <c r="H179" s="86"/>
      <c r="I179" s="87"/>
      <c r="J179" s="88"/>
      <c r="K179" s="88"/>
      <c r="L179" s="27" t="str">
        <f t="shared" si="2"/>
        <v/>
      </c>
      <c r="M179" s="93"/>
    </row>
    <row r="180" spans="1:13" ht="29.1" customHeight="1" x14ac:dyDescent="0.25">
      <c r="A180" s="17">
        <v>174</v>
      </c>
      <c r="B180" s="89"/>
      <c r="C180" s="89"/>
      <c r="D180" s="89"/>
      <c r="E180" s="86"/>
      <c r="F180" s="86"/>
      <c r="G180" s="86"/>
      <c r="H180" s="86"/>
      <c r="I180" s="87"/>
      <c r="J180" s="88"/>
      <c r="K180" s="88"/>
      <c r="L180" s="27" t="str">
        <f t="shared" si="2"/>
        <v/>
      </c>
      <c r="M180" s="93"/>
    </row>
    <row r="181" spans="1:13" ht="29.1" customHeight="1" x14ac:dyDescent="0.25">
      <c r="A181" s="17">
        <v>175</v>
      </c>
      <c r="B181" s="89"/>
      <c r="C181" s="89"/>
      <c r="D181" s="89"/>
      <c r="E181" s="86"/>
      <c r="F181" s="86"/>
      <c r="G181" s="86"/>
      <c r="H181" s="86"/>
      <c r="I181" s="87"/>
      <c r="J181" s="88"/>
      <c r="K181" s="88"/>
      <c r="L181" s="27" t="str">
        <f t="shared" si="2"/>
        <v/>
      </c>
      <c r="M181" s="93"/>
    </row>
    <row r="182" spans="1:13" ht="29.1" customHeight="1" x14ac:dyDescent="0.25">
      <c r="A182" s="17">
        <v>176</v>
      </c>
      <c r="B182" s="89"/>
      <c r="C182" s="89"/>
      <c r="D182" s="89"/>
      <c r="E182" s="86"/>
      <c r="F182" s="86"/>
      <c r="G182" s="86"/>
      <c r="H182" s="86"/>
      <c r="I182" s="87"/>
      <c r="J182" s="88"/>
      <c r="K182" s="88"/>
      <c r="L182" s="27" t="str">
        <f t="shared" si="2"/>
        <v/>
      </c>
      <c r="M182" s="93"/>
    </row>
    <row r="183" spans="1:13" ht="29.1" customHeight="1" x14ac:dyDescent="0.25">
      <c r="A183" s="17">
        <v>177</v>
      </c>
      <c r="B183" s="89"/>
      <c r="C183" s="89"/>
      <c r="D183" s="89"/>
      <c r="E183" s="86"/>
      <c r="F183" s="86"/>
      <c r="G183" s="86"/>
      <c r="H183" s="86"/>
      <c r="I183" s="87"/>
      <c r="J183" s="88"/>
      <c r="K183" s="88"/>
      <c r="L183" s="27" t="str">
        <f t="shared" si="2"/>
        <v/>
      </c>
      <c r="M183" s="93"/>
    </row>
    <row r="184" spans="1:13" ht="29.1" customHeight="1" x14ac:dyDescent="0.25">
      <c r="A184" s="17">
        <v>178</v>
      </c>
      <c r="B184" s="89"/>
      <c r="C184" s="89"/>
      <c r="D184" s="89"/>
      <c r="E184" s="86"/>
      <c r="F184" s="86"/>
      <c r="G184" s="86"/>
      <c r="H184" s="86"/>
      <c r="I184" s="87"/>
      <c r="J184" s="88"/>
      <c r="K184" s="88"/>
      <c r="L184" s="27" t="str">
        <f t="shared" si="2"/>
        <v/>
      </c>
      <c r="M184" s="93"/>
    </row>
    <row r="185" spans="1:13" ht="29.1" customHeight="1" x14ac:dyDescent="0.25">
      <c r="A185" s="17">
        <v>179</v>
      </c>
      <c r="B185" s="89"/>
      <c r="C185" s="89"/>
      <c r="D185" s="89"/>
      <c r="E185" s="86"/>
      <c r="F185" s="86"/>
      <c r="G185" s="86"/>
      <c r="H185" s="86"/>
      <c r="I185" s="87"/>
      <c r="J185" s="88"/>
      <c r="K185" s="88"/>
      <c r="L185" s="27" t="str">
        <f t="shared" si="2"/>
        <v/>
      </c>
      <c r="M185" s="93"/>
    </row>
    <row r="186" spans="1:13" ht="29.1" customHeight="1" x14ac:dyDescent="0.25">
      <c r="A186" s="17">
        <v>180</v>
      </c>
      <c r="B186" s="89"/>
      <c r="C186" s="89"/>
      <c r="D186" s="89"/>
      <c r="E186" s="86"/>
      <c r="F186" s="86"/>
      <c r="G186" s="86"/>
      <c r="H186" s="86"/>
      <c r="I186" s="87"/>
      <c r="J186" s="88"/>
      <c r="K186" s="88"/>
      <c r="L186" s="27" t="str">
        <f t="shared" si="2"/>
        <v/>
      </c>
      <c r="M186" s="93"/>
    </row>
    <row r="187" spans="1:13" ht="29.1" customHeight="1" x14ac:dyDescent="0.25">
      <c r="A187" s="17">
        <v>181</v>
      </c>
      <c r="B187" s="89"/>
      <c r="C187" s="89"/>
      <c r="D187" s="89"/>
      <c r="E187" s="86"/>
      <c r="F187" s="86"/>
      <c r="G187" s="86"/>
      <c r="H187" s="86"/>
      <c r="I187" s="87"/>
      <c r="J187" s="88"/>
      <c r="K187" s="88"/>
      <c r="L187" s="27" t="str">
        <f t="shared" si="2"/>
        <v/>
      </c>
      <c r="M187" s="93"/>
    </row>
    <row r="188" spans="1:13" ht="29.1" customHeight="1" x14ac:dyDescent="0.25">
      <c r="A188" s="17">
        <v>182</v>
      </c>
      <c r="B188" s="89"/>
      <c r="C188" s="89"/>
      <c r="D188" s="89"/>
      <c r="E188" s="86"/>
      <c r="F188" s="86"/>
      <c r="G188" s="86"/>
      <c r="H188" s="86"/>
      <c r="I188" s="87"/>
      <c r="J188" s="88"/>
      <c r="K188" s="88"/>
      <c r="L188" s="27" t="str">
        <f t="shared" si="2"/>
        <v/>
      </c>
      <c r="M188" s="93"/>
    </row>
    <row r="189" spans="1:13" ht="29.1" customHeight="1" x14ac:dyDescent="0.25">
      <c r="A189" s="17">
        <v>183</v>
      </c>
      <c r="B189" s="89"/>
      <c r="C189" s="89"/>
      <c r="D189" s="89"/>
      <c r="E189" s="86"/>
      <c r="F189" s="86"/>
      <c r="G189" s="86"/>
      <c r="H189" s="86"/>
      <c r="I189" s="87"/>
      <c r="J189" s="88"/>
      <c r="K189" s="88"/>
      <c r="L189" s="27" t="str">
        <f t="shared" si="2"/>
        <v/>
      </c>
      <c r="M189" s="93"/>
    </row>
    <row r="190" spans="1:13" ht="29.1" customHeight="1" x14ac:dyDescent="0.25">
      <c r="A190" s="17">
        <v>184</v>
      </c>
      <c r="B190" s="89"/>
      <c r="C190" s="89"/>
      <c r="D190" s="89"/>
      <c r="E190" s="86"/>
      <c r="F190" s="86"/>
      <c r="G190" s="86"/>
      <c r="H190" s="86"/>
      <c r="I190" s="87"/>
      <c r="J190" s="88"/>
      <c r="K190" s="88"/>
      <c r="L190" s="27" t="str">
        <f t="shared" si="2"/>
        <v/>
      </c>
      <c r="M190" s="93"/>
    </row>
    <row r="191" spans="1:13" ht="29.1" customHeight="1" x14ac:dyDescent="0.25">
      <c r="A191" s="17">
        <v>185</v>
      </c>
      <c r="B191" s="89"/>
      <c r="C191" s="89"/>
      <c r="D191" s="89"/>
      <c r="E191" s="86"/>
      <c r="F191" s="86"/>
      <c r="G191" s="86"/>
      <c r="H191" s="86"/>
      <c r="I191" s="87"/>
      <c r="J191" s="88"/>
      <c r="K191" s="88"/>
      <c r="L191" s="27" t="str">
        <f t="shared" si="2"/>
        <v/>
      </c>
      <c r="M191" s="93"/>
    </row>
    <row r="192" spans="1:13" ht="29.1" customHeight="1" x14ac:dyDescent="0.25">
      <c r="A192" s="17">
        <v>186</v>
      </c>
      <c r="B192" s="89"/>
      <c r="C192" s="89"/>
      <c r="D192" s="89"/>
      <c r="E192" s="86"/>
      <c r="F192" s="86"/>
      <c r="G192" s="86"/>
      <c r="H192" s="86"/>
      <c r="I192" s="87"/>
      <c r="J192" s="88"/>
      <c r="K192" s="88"/>
      <c r="L192" s="27" t="str">
        <f t="shared" si="2"/>
        <v/>
      </c>
      <c r="M192" s="93"/>
    </row>
    <row r="193" spans="1:13" ht="29.1" customHeight="1" x14ac:dyDescent="0.25">
      <c r="A193" s="17">
        <v>187</v>
      </c>
      <c r="B193" s="89"/>
      <c r="C193" s="89"/>
      <c r="D193" s="89"/>
      <c r="E193" s="86"/>
      <c r="F193" s="86"/>
      <c r="G193" s="86"/>
      <c r="H193" s="86"/>
      <c r="I193" s="87"/>
      <c r="J193" s="88"/>
      <c r="K193" s="88"/>
      <c r="L193" s="27" t="str">
        <f t="shared" si="2"/>
        <v/>
      </c>
      <c r="M193" s="93"/>
    </row>
    <row r="194" spans="1:13" ht="29.1" customHeight="1" x14ac:dyDescent="0.25">
      <c r="A194" s="17">
        <v>188</v>
      </c>
      <c r="B194" s="89"/>
      <c r="C194" s="89"/>
      <c r="D194" s="89"/>
      <c r="E194" s="86"/>
      <c r="F194" s="86"/>
      <c r="G194" s="86"/>
      <c r="H194" s="86"/>
      <c r="I194" s="87"/>
      <c r="J194" s="88"/>
      <c r="K194" s="88"/>
      <c r="L194" s="27" t="str">
        <f t="shared" si="2"/>
        <v/>
      </c>
      <c r="M194" s="93"/>
    </row>
    <row r="195" spans="1:13" ht="29.1" customHeight="1" x14ac:dyDescent="0.25">
      <c r="A195" s="17">
        <v>189</v>
      </c>
      <c r="B195" s="89"/>
      <c r="C195" s="89"/>
      <c r="D195" s="89"/>
      <c r="E195" s="86"/>
      <c r="F195" s="86"/>
      <c r="G195" s="86"/>
      <c r="H195" s="86"/>
      <c r="I195" s="87"/>
      <c r="J195" s="88"/>
      <c r="K195" s="88"/>
      <c r="L195" s="27" t="str">
        <f t="shared" si="2"/>
        <v/>
      </c>
      <c r="M195" s="93"/>
    </row>
    <row r="196" spans="1:13" ht="29.1" customHeight="1" x14ac:dyDescent="0.25">
      <c r="A196" s="17">
        <v>190</v>
      </c>
      <c r="B196" s="89"/>
      <c r="C196" s="89"/>
      <c r="D196" s="89"/>
      <c r="E196" s="86"/>
      <c r="F196" s="86"/>
      <c r="G196" s="86"/>
      <c r="H196" s="86"/>
      <c r="I196" s="87"/>
      <c r="J196" s="88"/>
      <c r="K196" s="88"/>
      <c r="L196" s="27" t="str">
        <f t="shared" si="2"/>
        <v/>
      </c>
      <c r="M196" s="93"/>
    </row>
    <row r="197" spans="1:13" ht="29.1" customHeight="1" x14ac:dyDescent="0.25">
      <c r="A197" s="17">
        <v>191</v>
      </c>
      <c r="B197" s="89"/>
      <c r="C197" s="89"/>
      <c r="D197" s="89"/>
      <c r="E197" s="86"/>
      <c r="F197" s="86"/>
      <c r="G197" s="86"/>
      <c r="H197" s="86"/>
      <c r="I197" s="87"/>
      <c r="J197" s="88"/>
      <c r="K197" s="88"/>
      <c r="L197" s="27" t="str">
        <f t="shared" si="2"/>
        <v/>
      </c>
      <c r="M197" s="93"/>
    </row>
    <row r="198" spans="1:13" ht="29.1" customHeight="1" x14ac:dyDescent="0.25">
      <c r="A198" s="17">
        <v>192</v>
      </c>
      <c r="B198" s="89"/>
      <c r="C198" s="89"/>
      <c r="D198" s="89"/>
      <c r="E198" s="86"/>
      <c r="F198" s="86"/>
      <c r="G198" s="86"/>
      <c r="H198" s="86"/>
      <c r="I198" s="87"/>
      <c r="J198" s="88"/>
      <c r="K198" s="88"/>
      <c r="L198" s="27" t="str">
        <f t="shared" ref="L198:L261" si="3">IF($E198="","",IF(OR(($I198=0),($J198=0)),0,$I198/$J198*$K198))</f>
        <v/>
      </c>
      <c r="M198" s="93"/>
    </row>
    <row r="199" spans="1:13" ht="29.1" customHeight="1" x14ac:dyDescent="0.25">
      <c r="A199" s="17">
        <v>193</v>
      </c>
      <c r="B199" s="89"/>
      <c r="C199" s="89"/>
      <c r="D199" s="89"/>
      <c r="E199" s="86"/>
      <c r="F199" s="86"/>
      <c r="G199" s="86"/>
      <c r="H199" s="86"/>
      <c r="I199" s="87"/>
      <c r="J199" s="88"/>
      <c r="K199" s="88"/>
      <c r="L199" s="27" t="str">
        <f t="shared" si="3"/>
        <v/>
      </c>
      <c r="M199" s="93"/>
    </row>
    <row r="200" spans="1:13" ht="29.1" customHeight="1" x14ac:dyDescent="0.25">
      <c r="A200" s="17">
        <v>194</v>
      </c>
      <c r="B200" s="89"/>
      <c r="C200" s="89"/>
      <c r="D200" s="89"/>
      <c r="E200" s="86"/>
      <c r="F200" s="86"/>
      <c r="G200" s="86"/>
      <c r="H200" s="86"/>
      <c r="I200" s="87"/>
      <c r="J200" s="88"/>
      <c r="K200" s="88"/>
      <c r="L200" s="27" t="str">
        <f t="shared" si="3"/>
        <v/>
      </c>
      <c r="M200" s="93"/>
    </row>
    <row r="201" spans="1:13" ht="29.1" customHeight="1" x14ac:dyDescent="0.25">
      <c r="A201" s="17">
        <v>195</v>
      </c>
      <c r="B201" s="89"/>
      <c r="C201" s="89"/>
      <c r="D201" s="89"/>
      <c r="E201" s="86"/>
      <c r="F201" s="86"/>
      <c r="G201" s="86"/>
      <c r="H201" s="86"/>
      <c r="I201" s="87"/>
      <c r="J201" s="88"/>
      <c r="K201" s="88"/>
      <c r="L201" s="27" t="str">
        <f t="shared" si="3"/>
        <v/>
      </c>
      <c r="M201" s="93"/>
    </row>
    <row r="202" spans="1:13" ht="29.1" customHeight="1" x14ac:dyDescent="0.25">
      <c r="A202" s="17">
        <v>196</v>
      </c>
      <c r="B202" s="89"/>
      <c r="C202" s="89"/>
      <c r="D202" s="89"/>
      <c r="E202" s="86"/>
      <c r="F202" s="86"/>
      <c r="G202" s="86"/>
      <c r="H202" s="86"/>
      <c r="I202" s="87"/>
      <c r="J202" s="88"/>
      <c r="K202" s="88"/>
      <c r="L202" s="27" t="str">
        <f t="shared" si="3"/>
        <v/>
      </c>
      <c r="M202" s="93"/>
    </row>
    <row r="203" spans="1:13" ht="29.1" customHeight="1" x14ac:dyDescent="0.25">
      <c r="A203" s="17">
        <v>197</v>
      </c>
      <c r="B203" s="89"/>
      <c r="C203" s="89"/>
      <c r="D203" s="89"/>
      <c r="E203" s="86"/>
      <c r="F203" s="86"/>
      <c r="G203" s="86"/>
      <c r="H203" s="86"/>
      <c r="I203" s="87"/>
      <c r="J203" s="88"/>
      <c r="K203" s="88"/>
      <c r="L203" s="27" t="str">
        <f t="shared" si="3"/>
        <v/>
      </c>
      <c r="M203" s="93"/>
    </row>
    <row r="204" spans="1:13" ht="29.1" customHeight="1" x14ac:dyDescent="0.25">
      <c r="A204" s="17">
        <v>198</v>
      </c>
      <c r="B204" s="89"/>
      <c r="C204" s="89"/>
      <c r="D204" s="89"/>
      <c r="E204" s="86"/>
      <c r="F204" s="86"/>
      <c r="G204" s="86"/>
      <c r="H204" s="86"/>
      <c r="I204" s="87"/>
      <c r="J204" s="88"/>
      <c r="K204" s="88"/>
      <c r="L204" s="27" t="str">
        <f t="shared" si="3"/>
        <v/>
      </c>
      <c r="M204" s="93"/>
    </row>
    <row r="205" spans="1:13" ht="29.1" customHeight="1" x14ac:dyDescent="0.25">
      <c r="A205" s="17">
        <v>199</v>
      </c>
      <c r="B205" s="89"/>
      <c r="C205" s="89"/>
      <c r="D205" s="89"/>
      <c r="E205" s="86"/>
      <c r="F205" s="86"/>
      <c r="G205" s="86"/>
      <c r="H205" s="86"/>
      <c r="I205" s="87"/>
      <c r="J205" s="88"/>
      <c r="K205" s="88"/>
      <c r="L205" s="27" t="str">
        <f t="shared" si="3"/>
        <v/>
      </c>
      <c r="M205" s="93"/>
    </row>
    <row r="206" spans="1:13" ht="29.1" customHeight="1" x14ac:dyDescent="0.25">
      <c r="A206" s="17">
        <v>200</v>
      </c>
      <c r="B206" s="89"/>
      <c r="C206" s="89"/>
      <c r="D206" s="89"/>
      <c r="E206" s="86"/>
      <c r="F206" s="86"/>
      <c r="G206" s="86"/>
      <c r="H206" s="86"/>
      <c r="I206" s="87"/>
      <c r="J206" s="88"/>
      <c r="K206" s="88"/>
      <c r="L206" s="27" t="str">
        <f t="shared" si="3"/>
        <v/>
      </c>
      <c r="M206" s="93"/>
    </row>
    <row r="207" spans="1:13" ht="29.1" customHeight="1" x14ac:dyDescent="0.25">
      <c r="A207" s="17">
        <v>201</v>
      </c>
      <c r="B207" s="89"/>
      <c r="C207" s="89"/>
      <c r="D207" s="89"/>
      <c r="E207" s="86"/>
      <c r="F207" s="86"/>
      <c r="G207" s="86"/>
      <c r="H207" s="86"/>
      <c r="I207" s="87"/>
      <c r="J207" s="88"/>
      <c r="K207" s="88"/>
      <c r="L207" s="27" t="str">
        <f t="shared" si="3"/>
        <v/>
      </c>
      <c r="M207" s="93"/>
    </row>
    <row r="208" spans="1:13" ht="29.1" customHeight="1" x14ac:dyDescent="0.25">
      <c r="A208" s="17">
        <v>202</v>
      </c>
      <c r="B208" s="89"/>
      <c r="C208" s="89"/>
      <c r="D208" s="89"/>
      <c r="E208" s="86"/>
      <c r="F208" s="86"/>
      <c r="G208" s="86"/>
      <c r="H208" s="86"/>
      <c r="I208" s="87"/>
      <c r="J208" s="88"/>
      <c r="K208" s="88"/>
      <c r="L208" s="27" t="str">
        <f t="shared" si="3"/>
        <v/>
      </c>
      <c r="M208" s="93"/>
    </row>
    <row r="209" spans="1:13" ht="29.1" customHeight="1" x14ac:dyDescent="0.25">
      <c r="A209" s="17">
        <v>203</v>
      </c>
      <c r="B209" s="89"/>
      <c r="C209" s="89"/>
      <c r="D209" s="89"/>
      <c r="E209" s="86"/>
      <c r="F209" s="86"/>
      <c r="G209" s="86"/>
      <c r="H209" s="86"/>
      <c r="I209" s="87"/>
      <c r="J209" s="88"/>
      <c r="K209" s="88"/>
      <c r="L209" s="27" t="str">
        <f t="shared" si="3"/>
        <v/>
      </c>
      <c r="M209" s="93"/>
    </row>
    <row r="210" spans="1:13" ht="29.1" customHeight="1" x14ac:dyDescent="0.25">
      <c r="A210" s="17">
        <v>204</v>
      </c>
      <c r="B210" s="89"/>
      <c r="C210" s="89"/>
      <c r="D210" s="89"/>
      <c r="E210" s="86"/>
      <c r="F210" s="86"/>
      <c r="G210" s="86"/>
      <c r="H210" s="86"/>
      <c r="I210" s="87"/>
      <c r="J210" s="88"/>
      <c r="K210" s="88"/>
      <c r="L210" s="27" t="str">
        <f t="shared" si="3"/>
        <v/>
      </c>
      <c r="M210" s="93"/>
    </row>
    <row r="211" spans="1:13" ht="29.1" customHeight="1" x14ac:dyDescent="0.25">
      <c r="A211" s="17">
        <v>205</v>
      </c>
      <c r="B211" s="89"/>
      <c r="C211" s="89"/>
      <c r="D211" s="89"/>
      <c r="E211" s="86"/>
      <c r="F211" s="86"/>
      <c r="G211" s="86"/>
      <c r="H211" s="86"/>
      <c r="I211" s="87"/>
      <c r="J211" s="88"/>
      <c r="K211" s="88"/>
      <c r="L211" s="27" t="str">
        <f t="shared" si="3"/>
        <v/>
      </c>
      <c r="M211" s="93"/>
    </row>
    <row r="212" spans="1:13" ht="29.1" customHeight="1" x14ac:dyDescent="0.25">
      <c r="A212" s="17">
        <v>206</v>
      </c>
      <c r="B212" s="89"/>
      <c r="C212" s="89"/>
      <c r="D212" s="89"/>
      <c r="E212" s="86"/>
      <c r="F212" s="86"/>
      <c r="G212" s="86"/>
      <c r="H212" s="86"/>
      <c r="I212" s="87"/>
      <c r="J212" s="88"/>
      <c r="K212" s="88"/>
      <c r="L212" s="27" t="str">
        <f t="shared" si="3"/>
        <v/>
      </c>
      <c r="M212" s="93"/>
    </row>
    <row r="213" spans="1:13" ht="29.1" customHeight="1" x14ac:dyDescent="0.25">
      <c r="A213" s="17">
        <v>207</v>
      </c>
      <c r="B213" s="89"/>
      <c r="C213" s="89"/>
      <c r="D213" s="89"/>
      <c r="E213" s="86"/>
      <c r="F213" s="86"/>
      <c r="G213" s="86"/>
      <c r="H213" s="86"/>
      <c r="I213" s="87"/>
      <c r="J213" s="88"/>
      <c r="K213" s="88"/>
      <c r="L213" s="27" t="str">
        <f t="shared" si="3"/>
        <v/>
      </c>
      <c r="M213" s="93"/>
    </row>
    <row r="214" spans="1:13" ht="29.1" customHeight="1" x14ac:dyDescent="0.25">
      <c r="A214" s="17">
        <v>208</v>
      </c>
      <c r="B214" s="89"/>
      <c r="C214" s="89"/>
      <c r="D214" s="89"/>
      <c r="E214" s="86"/>
      <c r="F214" s="86"/>
      <c r="G214" s="86"/>
      <c r="H214" s="86"/>
      <c r="I214" s="87"/>
      <c r="J214" s="88"/>
      <c r="K214" s="88"/>
      <c r="L214" s="27" t="str">
        <f t="shared" si="3"/>
        <v/>
      </c>
      <c r="M214" s="93"/>
    </row>
    <row r="215" spans="1:13" ht="29.1" customHeight="1" x14ac:dyDescent="0.25">
      <c r="A215" s="17">
        <v>209</v>
      </c>
      <c r="B215" s="89"/>
      <c r="C215" s="89"/>
      <c r="D215" s="89"/>
      <c r="E215" s="86"/>
      <c r="F215" s="86"/>
      <c r="G215" s="86"/>
      <c r="H215" s="86"/>
      <c r="I215" s="87"/>
      <c r="J215" s="88"/>
      <c r="K215" s="88"/>
      <c r="L215" s="27" t="str">
        <f t="shared" si="3"/>
        <v/>
      </c>
      <c r="M215" s="93"/>
    </row>
    <row r="216" spans="1:13" ht="29.1" customHeight="1" x14ac:dyDescent="0.25">
      <c r="A216" s="17">
        <v>210</v>
      </c>
      <c r="B216" s="89"/>
      <c r="C216" s="89"/>
      <c r="D216" s="89"/>
      <c r="E216" s="86"/>
      <c r="F216" s="86"/>
      <c r="G216" s="86"/>
      <c r="H216" s="86"/>
      <c r="I216" s="87"/>
      <c r="J216" s="88"/>
      <c r="K216" s="88"/>
      <c r="L216" s="27" t="str">
        <f t="shared" si="3"/>
        <v/>
      </c>
      <c r="M216" s="93"/>
    </row>
    <row r="217" spans="1:13" ht="29.1" customHeight="1" x14ac:dyDescent="0.25">
      <c r="A217" s="17">
        <v>211</v>
      </c>
      <c r="B217" s="89"/>
      <c r="C217" s="89"/>
      <c r="D217" s="89"/>
      <c r="E217" s="86"/>
      <c r="F217" s="86"/>
      <c r="G217" s="86"/>
      <c r="H217" s="86"/>
      <c r="I217" s="87"/>
      <c r="J217" s="88"/>
      <c r="K217" s="88"/>
      <c r="L217" s="27" t="str">
        <f t="shared" si="3"/>
        <v/>
      </c>
      <c r="M217" s="93"/>
    </row>
    <row r="218" spans="1:13" ht="29.1" customHeight="1" x14ac:dyDescent="0.25">
      <c r="A218" s="17">
        <v>212</v>
      </c>
      <c r="B218" s="89"/>
      <c r="C218" s="89"/>
      <c r="D218" s="89"/>
      <c r="E218" s="86"/>
      <c r="F218" s="86"/>
      <c r="G218" s="86"/>
      <c r="H218" s="86"/>
      <c r="I218" s="87"/>
      <c r="J218" s="88"/>
      <c r="K218" s="88"/>
      <c r="L218" s="27" t="str">
        <f t="shared" si="3"/>
        <v/>
      </c>
      <c r="M218" s="93"/>
    </row>
    <row r="219" spans="1:13" ht="29.1" customHeight="1" x14ac:dyDescent="0.25">
      <c r="A219" s="17">
        <v>213</v>
      </c>
      <c r="B219" s="89"/>
      <c r="C219" s="89"/>
      <c r="D219" s="89"/>
      <c r="E219" s="86"/>
      <c r="F219" s="86"/>
      <c r="G219" s="86"/>
      <c r="H219" s="86"/>
      <c r="I219" s="87"/>
      <c r="J219" s="88"/>
      <c r="K219" s="88"/>
      <c r="L219" s="27" t="str">
        <f t="shared" si="3"/>
        <v/>
      </c>
      <c r="M219" s="93"/>
    </row>
    <row r="220" spans="1:13" ht="29.1" customHeight="1" x14ac:dyDescent="0.25">
      <c r="A220" s="17">
        <v>214</v>
      </c>
      <c r="B220" s="89"/>
      <c r="C220" s="89"/>
      <c r="D220" s="89"/>
      <c r="E220" s="86"/>
      <c r="F220" s="86"/>
      <c r="G220" s="86"/>
      <c r="H220" s="86"/>
      <c r="I220" s="87"/>
      <c r="J220" s="88"/>
      <c r="K220" s="88"/>
      <c r="L220" s="27" t="str">
        <f t="shared" si="3"/>
        <v/>
      </c>
      <c r="M220" s="93"/>
    </row>
    <row r="221" spans="1:13" ht="29.1" customHeight="1" x14ac:dyDescent="0.25">
      <c r="A221" s="17">
        <v>215</v>
      </c>
      <c r="B221" s="89"/>
      <c r="C221" s="89"/>
      <c r="D221" s="89"/>
      <c r="E221" s="86"/>
      <c r="F221" s="86"/>
      <c r="G221" s="86"/>
      <c r="H221" s="86"/>
      <c r="I221" s="87"/>
      <c r="J221" s="88"/>
      <c r="K221" s="88"/>
      <c r="L221" s="27" t="str">
        <f t="shared" si="3"/>
        <v/>
      </c>
      <c r="M221" s="93"/>
    </row>
    <row r="222" spans="1:13" ht="29.1" customHeight="1" x14ac:dyDescent="0.25">
      <c r="A222" s="17">
        <v>216</v>
      </c>
      <c r="B222" s="89"/>
      <c r="C222" s="89"/>
      <c r="D222" s="89"/>
      <c r="E222" s="86"/>
      <c r="F222" s="86"/>
      <c r="G222" s="86"/>
      <c r="H222" s="86"/>
      <c r="I222" s="87"/>
      <c r="J222" s="88"/>
      <c r="K222" s="88"/>
      <c r="L222" s="27" t="str">
        <f t="shared" si="3"/>
        <v/>
      </c>
      <c r="M222" s="93"/>
    </row>
    <row r="223" spans="1:13" ht="29.1" customHeight="1" x14ac:dyDescent="0.25">
      <c r="A223" s="17">
        <v>217</v>
      </c>
      <c r="B223" s="89"/>
      <c r="C223" s="89"/>
      <c r="D223" s="89"/>
      <c r="E223" s="86"/>
      <c r="F223" s="86"/>
      <c r="G223" s="86"/>
      <c r="H223" s="86"/>
      <c r="I223" s="87"/>
      <c r="J223" s="88"/>
      <c r="K223" s="88"/>
      <c r="L223" s="27" t="str">
        <f t="shared" si="3"/>
        <v/>
      </c>
      <c r="M223" s="93"/>
    </row>
    <row r="224" spans="1:13" ht="29.1" customHeight="1" x14ac:dyDescent="0.25">
      <c r="A224" s="17">
        <v>218</v>
      </c>
      <c r="B224" s="89"/>
      <c r="C224" s="89"/>
      <c r="D224" s="89"/>
      <c r="E224" s="86"/>
      <c r="F224" s="86"/>
      <c r="G224" s="86"/>
      <c r="H224" s="86"/>
      <c r="I224" s="87"/>
      <c r="J224" s="88"/>
      <c r="K224" s="88"/>
      <c r="L224" s="27" t="str">
        <f t="shared" si="3"/>
        <v/>
      </c>
      <c r="M224" s="93"/>
    </row>
    <row r="225" spans="1:13" ht="29.1" customHeight="1" x14ac:dyDescent="0.25">
      <c r="A225" s="17">
        <v>219</v>
      </c>
      <c r="B225" s="89"/>
      <c r="C225" s="89"/>
      <c r="D225" s="89"/>
      <c r="E225" s="86"/>
      <c r="F225" s="86"/>
      <c r="G225" s="86"/>
      <c r="H225" s="86"/>
      <c r="I225" s="87"/>
      <c r="J225" s="88"/>
      <c r="K225" s="88"/>
      <c r="L225" s="27" t="str">
        <f t="shared" si="3"/>
        <v/>
      </c>
      <c r="M225" s="93"/>
    </row>
    <row r="226" spans="1:13" ht="29.1" customHeight="1" x14ac:dyDescent="0.25">
      <c r="A226" s="17">
        <v>220</v>
      </c>
      <c r="B226" s="89"/>
      <c r="C226" s="89"/>
      <c r="D226" s="89"/>
      <c r="E226" s="86"/>
      <c r="F226" s="86"/>
      <c r="G226" s="86"/>
      <c r="H226" s="86"/>
      <c r="I226" s="87"/>
      <c r="J226" s="88"/>
      <c r="K226" s="88"/>
      <c r="L226" s="27" t="str">
        <f t="shared" si="3"/>
        <v/>
      </c>
      <c r="M226" s="93"/>
    </row>
    <row r="227" spans="1:13" ht="29.1" customHeight="1" x14ac:dyDescent="0.25">
      <c r="A227" s="17">
        <v>221</v>
      </c>
      <c r="B227" s="89"/>
      <c r="C227" s="89"/>
      <c r="D227" s="89"/>
      <c r="E227" s="86"/>
      <c r="F227" s="86"/>
      <c r="G227" s="86"/>
      <c r="H227" s="86"/>
      <c r="I227" s="87"/>
      <c r="J227" s="88"/>
      <c r="K227" s="88"/>
      <c r="L227" s="27" t="str">
        <f t="shared" si="3"/>
        <v/>
      </c>
      <c r="M227" s="93"/>
    </row>
    <row r="228" spans="1:13" ht="29.1" customHeight="1" x14ac:dyDescent="0.25">
      <c r="A228" s="17">
        <v>222</v>
      </c>
      <c r="B228" s="89"/>
      <c r="C228" s="89"/>
      <c r="D228" s="89"/>
      <c r="E228" s="86"/>
      <c r="F228" s="86"/>
      <c r="G228" s="86"/>
      <c r="H228" s="86"/>
      <c r="I228" s="87"/>
      <c r="J228" s="88"/>
      <c r="K228" s="88"/>
      <c r="L228" s="27" t="str">
        <f t="shared" si="3"/>
        <v/>
      </c>
      <c r="M228" s="93"/>
    </row>
    <row r="229" spans="1:13" ht="29.1" customHeight="1" x14ac:dyDescent="0.25">
      <c r="A229" s="17">
        <v>223</v>
      </c>
      <c r="B229" s="89"/>
      <c r="C229" s="89"/>
      <c r="D229" s="89"/>
      <c r="E229" s="86"/>
      <c r="F229" s="86"/>
      <c r="G229" s="86"/>
      <c r="H229" s="86"/>
      <c r="I229" s="87"/>
      <c r="J229" s="88"/>
      <c r="K229" s="88"/>
      <c r="L229" s="27" t="str">
        <f t="shared" si="3"/>
        <v/>
      </c>
      <c r="M229" s="93"/>
    </row>
    <row r="230" spans="1:13" ht="29.1" customHeight="1" x14ac:dyDescent="0.25">
      <c r="A230" s="17">
        <v>224</v>
      </c>
      <c r="B230" s="89"/>
      <c r="C230" s="89"/>
      <c r="D230" s="89"/>
      <c r="E230" s="86"/>
      <c r="F230" s="86"/>
      <c r="G230" s="86"/>
      <c r="H230" s="86"/>
      <c r="I230" s="87"/>
      <c r="J230" s="88"/>
      <c r="K230" s="88"/>
      <c r="L230" s="27" t="str">
        <f t="shared" si="3"/>
        <v/>
      </c>
      <c r="M230" s="93"/>
    </row>
    <row r="231" spans="1:13" ht="29.1" customHeight="1" x14ac:dyDescent="0.25">
      <c r="A231" s="17">
        <v>225</v>
      </c>
      <c r="B231" s="89"/>
      <c r="C231" s="89"/>
      <c r="D231" s="89"/>
      <c r="E231" s="86"/>
      <c r="F231" s="86"/>
      <c r="G231" s="86"/>
      <c r="H231" s="86"/>
      <c r="I231" s="87"/>
      <c r="J231" s="88"/>
      <c r="K231" s="88"/>
      <c r="L231" s="27" t="str">
        <f t="shared" si="3"/>
        <v/>
      </c>
      <c r="M231" s="93"/>
    </row>
    <row r="232" spans="1:13" ht="29.1" customHeight="1" x14ac:dyDescent="0.25">
      <c r="A232" s="17">
        <v>226</v>
      </c>
      <c r="B232" s="89"/>
      <c r="C232" s="89"/>
      <c r="D232" s="89"/>
      <c r="E232" s="86"/>
      <c r="F232" s="86"/>
      <c r="G232" s="86"/>
      <c r="H232" s="86"/>
      <c r="I232" s="87"/>
      <c r="J232" s="88"/>
      <c r="K232" s="88"/>
      <c r="L232" s="27" t="str">
        <f t="shared" si="3"/>
        <v/>
      </c>
      <c r="M232" s="93"/>
    </row>
    <row r="233" spans="1:13" ht="29.1" customHeight="1" x14ac:dyDescent="0.25">
      <c r="A233" s="17">
        <v>227</v>
      </c>
      <c r="B233" s="89"/>
      <c r="C233" s="89"/>
      <c r="D233" s="89"/>
      <c r="E233" s="86"/>
      <c r="F233" s="86"/>
      <c r="G233" s="86"/>
      <c r="H233" s="86"/>
      <c r="I233" s="87"/>
      <c r="J233" s="88"/>
      <c r="K233" s="88"/>
      <c r="L233" s="27" t="str">
        <f t="shared" si="3"/>
        <v/>
      </c>
      <c r="M233" s="93"/>
    </row>
    <row r="234" spans="1:13" ht="29.1" customHeight="1" x14ac:dyDescent="0.25">
      <c r="A234" s="17">
        <v>228</v>
      </c>
      <c r="B234" s="89"/>
      <c r="C234" s="89"/>
      <c r="D234" s="89"/>
      <c r="E234" s="86"/>
      <c r="F234" s="86"/>
      <c r="G234" s="86"/>
      <c r="H234" s="86"/>
      <c r="I234" s="87"/>
      <c r="J234" s="88"/>
      <c r="K234" s="88"/>
      <c r="L234" s="27" t="str">
        <f t="shared" si="3"/>
        <v/>
      </c>
      <c r="M234" s="93"/>
    </row>
    <row r="235" spans="1:13" ht="29.1" customHeight="1" x14ac:dyDescent="0.25">
      <c r="A235" s="17">
        <v>229</v>
      </c>
      <c r="B235" s="89"/>
      <c r="C235" s="89"/>
      <c r="D235" s="89"/>
      <c r="E235" s="86"/>
      <c r="F235" s="86"/>
      <c r="G235" s="86"/>
      <c r="H235" s="86"/>
      <c r="I235" s="87"/>
      <c r="J235" s="88"/>
      <c r="K235" s="88"/>
      <c r="L235" s="27" t="str">
        <f t="shared" si="3"/>
        <v/>
      </c>
      <c r="M235" s="93"/>
    </row>
    <row r="236" spans="1:13" ht="29.1" customHeight="1" x14ac:dyDescent="0.25">
      <c r="A236" s="17">
        <v>230</v>
      </c>
      <c r="B236" s="89"/>
      <c r="C236" s="89"/>
      <c r="D236" s="89"/>
      <c r="E236" s="86"/>
      <c r="F236" s="86"/>
      <c r="G236" s="86"/>
      <c r="H236" s="86"/>
      <c r="I236" s="87"/>
      <c r="J236" s="88"/>
      <c r="K236" s="88"/>
      <c r="L236" s="27" t="str">
        <f t="shared" si="3"/>
        <v/>
      </c>
      <c r="M236" s="93"/>
    </row>
    <row r="237" spans="1:13" ht="29.1" customHeight="1" x14ac:dyDescent="0.25">
      <c r="A237" s="17">
        <v>231</v>
      </c>
      <c r="B237" s="89"/>
      <c r="C237" s="89"/>
      <c r="D237" s="89"/>
      <c r="E237" s="86"/>
      <c r="F237" s="86"/>
      <c r="G237" s="86"/>
      <c r="H237" s="86"/>
      <c r="I237" s="87"/>
      <c r="J237" s="88"/>
      <c r="K237" s="88"/>
      <c r="L237" s="27" t="str">
        <f t="shared" si="3"/>
        <v/>
      </c>
      <c r="M237" s="93"/>
    </row>
    <row r="238" spans="1:13" ht="29.1" customHeight="1" x14ac:dyDescent="0.25">
      <c r="A238" s="17">
        <v>232</v>
      </c>
      <c r="B238" s="89"/>
      <c r="C238" s="89"/>
      <c r="D238" s="89"/>
      <c r="E238" s="86"/>
      <c r="F238" s="86"/>
      <c r="G238" s="86"/>
      <c r="H238" s="86"/>
      <c r="I238" s="87"/>
      <c r="J238" s="88"/>
      <c r="K238" s="88"/>
      <c r="L238" s="27" t="str">
        <f t="shared" si="3"/>
        <v/>
      </c>
      <c r="M238" s="93"/>
    </row>
    <row r="239" spans="1:13" ht="29.1" customHeight="1" x14ac:dyDescent="0.25">
      <c r="A239" s="17">
        <v>233</v>
      </c>
      <c r="B239" s="89"/>
      <c r="C239" s="89"/>
      <c r="D239" s="89"/>
      <c r="E239" s="86"/>
      <c r="F239" s="86"/>
      <c r="G239" s="86"/>
      <c r="H239" s="86"/>
      <c r="I239" s="87"/>
      <c r="J239" s="88"/>
      <c r="K239" s="88"/>
      <c r="L239" s="27" t="str">
        <f t="shared" si="3"/>
        <v/>
      </c>
      <c r="M239" s="93"/>
    </row>
    <row r="240" spans="1:13" ht="29.1" customHeight="1" x14ac:dyDescent="0.25">
      <c r="A240" s="17">
        <v>234</v>
      </c>
      <c r="B240" s="89"/>
      <c r="C240" s="89"/>
      <c r="D240" s="89"/>
      <c r="E240" s="86"/>
      <c r="F240" s="86"/>
      <c r="G240" s="86"/>
      <c r="H240" s="86"/>
      <c r="I240" s="87"/>
      <c r="J240" s="88"/>
      <c r="K240" s="88"/>
      <c r="L240" s="27" t="str">
        <f t="shared" si="3"/>
        <v/>
      </c>
      <c r="M240" s="93"/>
    </row>
    <row r="241" spans="1:13" ht="29.1" customHeight="1" x14ac:dyDescent="0.25">
      <c r="A241" s="17">
        <v>235</v>
      </c>
      <c r="B241" s="89"/>
      <c r="C241" s="89"/>
      <c r="D241" s="89"/>
      <c r="E241" s="86"/>
      <c r="F241" s="86"/>
      <c r="G241" s="86"/>
      <c r="H241" s="86"/>
      <c r="I241" s="87"/>
      <c r="J241" s="88"/>
      <c r="K241" s="88"/>
      <c r="L241" s="27" t="str">
        <f t="shared" si="3"/>
        <v/>
      </c>
      <c r="M241" s="93"/>
    </row>
    <row r="242" spans="1:13" ht="29.1" customHeight="1" x14ac:dyDescent="0.25">
      <c r="A242" s="17">
        <v>236</v>
      </c>
      <c r="B242" s="89"/>
      <c r="C242" s="89"/>
      <c r="D242" s="89"/>
      <c r="E242" s="86"/>
      <c r="F242" s="86"/>
      <c r="G242" s="86"/>
      <c r="H242" s="86"/>
      <c r="I242" s="87"/>
      <c r="J242" s="88"/>
      <c r="K242" s="88"/>
      <c r="L242" s="27" t="str">
        <f t="shared" si="3"/>
        <v/>
      </c>
      <c r="M242" s="93"/>
    </row>
    <row r="243" spans="1:13" ht="29.1" customHeight="1" x14ac:dyDescent="0.25">
      <c r="A243" s="17">
        <v>237</v>
      </c>
      <c r="B243" s="89"/>
      <c r="C243" s="89"/>
      <c r="D243" s="89"/>
      <c r="E243" s="86"/>
      <c r="F243" s="86"/>
      <c r="G243" s="86"/>
      <c r="H243" s="86"/>
      <c r="I243" s="87"/>
      <c r="J243" s="88"/>
      <c r="K243" s="88"/>
      <c r="L243" s="27" t="str">
        <f t="shared" si="3"/>
        <v/>
      </c>
      <c r="M243" s="93"/>
    </row>
    <row r="244" spans="1:13" ht="29.1" customHeight="1" x14ac:dyDescent="0.25">
      <c r="A244" s="17">
        <v>238</v>
      </c>
      <c r="B244" s="89"/>
      <c r="C244" s="89"/>
      <c r="D244" s="89"/>
      <c r="E244" s="86"/>
      <c r="F244" s="86"/>
      <c r="G244" s="86"/>
      <c r="H244" s="86"/>
      <c r="I244" s="87"/>
      <c r="J244" s="88"/>
      <c r="K244" s="88"/>
      <c r="L244" s="27" t="str">
        <f t="shared" si="3"/>
        <v/>
      </c>
      <c r="M244" s="93"/>
    </row>
    <row r="245" spans="1:13" ht="29.1" customHeight="1" x14ac:dyDescent="0.25">
      <c r="A245" s="17">
        <v>239</v>
      </c>
      <c r="B245" s="89"/>
      <c r="C245" s="89"/>
      <c r="D245" s="89"/>
      <c r="E245" s="86"/>
      <c r="F245" s="86"/>
      <c r="G245" s="86"/>
      <c r="H245" s="86"/>
      <c r="I245" s="87"/>
      <c r="J245" s="88"/>
      <c r="K245" s="88"/>
      <c r="L245" s="27" t="str">
        <f t="shared" si="3"/>
        <v/>
      </c>
      <c r="M245" s="93"/>
    </row>
    <row r="246" spans="1:13" ht="29.1" customHeight="1" x14ac:dyDescent="0.25">
      <c r="A246" s="17">
        <v>240</v>
      </c>
      <c r="B246" s="89"/>
      <c r="C246" s="89"/>
      <c r="D246" s="89"/>
      <c r="E246" s="86"/>
      <c r="F246" s="86"/>
      <c r="G246" s="86"/>
      <c r="H246" s="86"/>
      <c r="I246" s="87"/>
      <c r="J246" s="88"/>
      <c r="K246" s="88"/>
      <c r="L246" s="27" t="str">
        <f t="shared" si="3"/>
        <v/>
      </c>
      <c r="M246" s="93"/>
    </row>
    <row r="247" spans="1:13" ht="29.1" customHeight="1" x14ac:dyDescent="0.25">
      <c r="A247" s="17">
        <v>241</v>
      </c>
      <c r="B247" s="89"/>
      <c r="C247" s="89"/>
      <c r="D247" s="89"/>
      <c r="E247" s="86"/>
      <c r="F247" s="86"/>
      <c r="G247" s="86"/>
      <c r="H247" s="86"/>
      <c r="I247" s="87"/>
      <c r="J247" s="88"/>
      <c r="K247" s="88"/>
      <c r="L247" s="27" t="str">
        <f t="shared" si="3"/>
        <v/>
      </c>
      <c r="M247" s="93"/>
    </row>
    <row r="248" spans="1:13" ht="29.1" customHeight="1" x14ac:dyDescent="0.25">
      <c r="A248" s="17">
        <v>242</v>
      </c>
      <c r="B248" s="89"/>
      <c r="C248" s="89"/>
      <c r="D248" s="89"/>
      <c r="E248" s="86"/>
      <c r="F248" s="86"/>
      <c r="G248" s="86"/>
      <c r="H248" s="86"/>
      <c r="I248" s="87"/>
      <c r="J248" s="88"/>
      <c r="K248" s="88"/>
      <c r="L248" s="27" t="str">
        <f t="shared" si="3"/>
        <v/>
      </c>
      <c r="M248" s="93"/>
    </row>
    <row r="249" spans="1:13" ht="29.1" customHeight="1" x14ac:dyDescent="0.25">
      <c r="A249" s="17">
        <v>243</v>
      </c>
      <c r="B249" s="89"/>
      <c r="C249" s="89"/>
      <c r="D249" s="89"/>
      <c r="E249" s="86"/>
      <c r="F249" s="86"/>
      <c r="G249" s="86"/>
      <c r="H249" s="86"/>
      <c r="I249" s="87"/>
      <c r="J249" s="88"/>
      <c r="K249" s="88"/>
      <c r="L249" s="27" t="str">
        <f t="shared" si="3"/>
        <v/>
      </c>
      <c r="M249" s="93"/>
    </row>
    <row r="250" spans="1:13" ht="29.1" customHeight="1" x14ac:dyDescent="0.25">
      <c r="A250" s="17">
        <v>244</v>
      </c>
      <c r="B250" s="89"/>
      <c r="C250" s="89"/>
      <c r="D250" s="89"/>
      <c r="E250" s="86"/>
      <c r="F250" s="86"/>
      <c r="G250" s="86"/>
      <c r="H250" s="86"/>
      <c r="I250" s="87"/>
      <c r="J250" s="88"/>
      <c r="K250" s="88"/>
      <c r="L250" s="27" t="str">
        <f t="shared" si="3"/>
        <v/>
      </c>
      <c r="M250" s="93"/>
    </row>
    <row r="251" spans="1:13" ht="29.1" customHeight="1" x14ac:dyDescent="0.25">
      <c r="A251" s="17">
        <v>245</v>
      </c>
      <c r="B251" s="89"/>
      <c r="C251" s="89"/>
      <c r="D251" s="89"/>
      <c r="E251" s="86"/>
      <c r="F251" s="86"/>
      <c r="G251" s="86"/>
      <c r="H251" s="86"/>
      <c r="I251" s="87"/>
      <c r="J251" s="88"/>
      <c r="K251" s="88"/>
      <c r="L251" s="27" t="str">
        <f t="shared" si="3"/>
        <v/>
      </c>
      <c r="M251" s="93"/>
    </row>
    <row r="252" spans="1:13" ht="29.1" customHeight="1" x14ac:dyDescent="0.25">
      <c r="A252" s="17">
        <v>246</v>
      </c>
      <c r="B252" s="89"/>
      <c r="C252" s="89"/>
      <c r="D252" s="89"/>
      <c r="E252" s="86"/>
      <c r="F252" s="86"/>
      <c r="G252" s="86"/>
      <c r="H252" s="86"/>
      <c r="I252" s="87"/>
      <c r="J252" s="88"/>
      <c r="K252" s="88"/>
      <c r="L252" s="27" t="str">
        <f t="shared" si="3"/>
        <v/>
      </c>
      <c r="M252" s="93"/>
    </row>
    <row r="253" spans="1:13" ht="29.1" customHeight="1" x14ac:dyDescent="0.25">
      <c r="A253" s="17">
        <v>247</v>
      </c>
      <c r="B253" s="89"/>
      <c r="C253" s="89"/>
      <c r="D253" s="89"/>
      <c r="E253" s="86"/>
      <c r="F253" s="86"/>
      <c r="G253" s="86"/>
      <c r="H253" s="86"/>
      <c r="I253" s="87"/>
      <c r="J253" s="88"/>
      <c r="K253" s="88"/>
      <c r="L253" s="27" t="str">
        <f t="shared" si="3"/>
        <v/>
      </c>
      <c r="M253" s="93"/>
    </row>
    <row r="254" spans="1:13" ht="29.1" customHeight="1" x14ac:dyDescent="0.25">
      <c r="A254" s="17">
        <v>248</v>
      </c>
      <c r="B254" s="89"/>
      <c r="C254" s="89"/>
      <c r="D254" s="89"/>
      <c r="E254" s="86"/>
      <c r="F254" s="86"/>
      <c r="G254" s="86"/>
      <c r="H254" s="86"/>
      <c r="I254" s="87"/>
      <c r="J254" s="88"/>
      <c r="K254" s="88"/>
      <c r="L254" s="27" t="str">
        <f t="shared" si="3"/>
        <v/>
      </c>
      <c r="M254" s="93"/>
    </row>
    <row r="255" spans="1:13" ht="29.1" customHeight="1" x14ac:dyDescent="0.25">
      <c r="A255" s="17">
        <v>249</v>
      </c>
      <c r="B255" s="89"/>
      <c r="C255" s="89"/>
      <c r="D255" s="89"/>
      <c r="E255" s="86"/>
      <c r="F255" s="86"/>
      <c r="G255" s="86"/>
      <c r="H255" s="86"/>
      <c r="I255" s="87"/>
      <c r="J255" s="88"/>
      <c r="K255" s="88"/>
      <c r="L255" s="27" t="str">
        <f t="shared" si="3"/>
        <v/>
      </c>
      <c r="M255" s="93"/>
    </row>
    <row r="256" spans="1:13" ht="29.1" customHeight="1" x14ac:dyDescent="0.25">
      <c r="A256" s="17">
        <v>250</v>
      </c>
      <c r="B256" s="89"/>
      <c r="C256" s="89"/>
      <c r="D256" s="89"/>
      <c r="E256" s="86"/>
      <c r="F256" s="86"/>
      <c r="G256" s="86"/>
      <c r="H256" s="86"/>
      <c r="I256" s="87"/>
      <c r="J256" s="88"/>
      <c r="K256" s="88"/>
      <c r="L256" s="27" t="str">
        <f t="shared" si="3"/>
        <v/>
      </c>
      <c r="M256" s="93"/>
    </row>
    <row r="257" spans="1:13" ht="29.1" customHeight="1" x14ac:dyDescent="0.25">
      <c r="A257" s="17">
        <v>251</v>
      </c>
      <c r="B257" s="89"/>
      <c r="C257" s="89"/>
      <c r="D257" s="89"/>
      <c r="E257" s="86"/>
      <c r="F257" s="86"/>
      <c r="G257" s="86"/>
      <c r="H257" s="86"/>
      <c r="I257" s="87"/>
      <c r="J257" s="88"/>
      <c r="K257" s="88"/>
      <c r="L257" s="27" t="str">
        <f t="shared" si="3"/>
        <v/>
      </c>
      <c r="M257" s="93"/>
    </row>
    <row r="258" spans="1:13" ht="29.1" customHeight="1" x14ac:dyDescent="0.25">
      <c r="A258" s="17">
        <v>252</v>
      </c>
      <c r="B258" s="89"/>
      <c r="C258" s="89"/>
      <c r="D258" s="89"/>
      <c r="E258" s="86"/>
      <c r="F258" s="86"/>
      <c r="G258" s="86"/>
      <c r="H258" s="86"/>
      <c r="I258" s="87"/>
      <c r="J258" s="88"/>
      <c r="K258" s="88"/>
      <c r="L258" s="27" t="str">
        <f t="shared" si="3"/>
        <v/>
      </c>
      <c r="M258" s="93"/>
    </row>
    <row r="259" spans="1:13" ht="29.1" customHeight="1" x14ac:dyDescent="0.25">
      <c r="A259" s="17">
        <v>253</v>
      </c>
      <c r="B259" s="89"/>
      <c r="C259" s="89"/>
      <c r="D259" s="89"/>
      <c r="E259" s="86"/>
      <c r="F259" s="86"/>
      <c r="G259" s="86"/>
      <c r="H259" s="86"/>
      <c r="I259" s="87"/>
      <c r="J259" s="88"/>
      <c r="K259" s="88"/>
      <c r="L259" s="27" t="str">
        <f t="shared" si="3"/>
        <v/>
      </c>
      <c r="M259" s="93"/>
    </row>
    <row r="260" spans="1:13" ht="29.1" customHeight="1" x14ac:dyDescent="0.25">
      <c r="A260" s="17">
        <v>254</v>
      </c>
      <c r="B260" s="89"/>
      <c r="C260" s="89"/>
      <c r="D260" s="89"/>
      <c r="E260" s="86"/>
      <c r="F260" s="86"/>
      <c r="G260" s="86"/>
      <c r="H260" s="86"/>
      <c r="I260" s="87"/>
      <c r="J260" s="88"/>
      <c r="K260" s="88"/>
      <c r="L260" s="27" t="str">
        <f t="shared" si="3"/>
        <v/>
      </c>
      <c r="M260" s="93"/>
    </row>
    <row r="261" spans="1:13" ht="29.1" customHeight="1" x14ac:dyDescent="0.25">
      <c r="A261" s="17">
        <v>255</v>
      </c>
      <c r="B261" s="89"/>
      <c r="C261" s="89"/>
      <c r="D261" s="89"/>
      <c r="E261" s="86"/>
      <c r="F261" s="86"/>
      <c r="G261" s="86"/>
      <c r="H261" s="86"/>
      <c r="I261" s="87"/>
      <c r="J261" s="88"/>
      <c r="K261" s="88"/>
      <c r="L261" s="27" t="str">
        <f t="shared" si="3"/>
        <v/>
      </c>
      <c r="M261" s="93"/>
    </row>
    <row r="262" spans="1:13" ht="29.1" customHeight="1" x14ac:dyDescent="0.25">
      <c r="A262" s="17">
        <v>256</v>
      </c>
      <c r="B262" s="89"/>
      <c r="C262" s="89"/>
      <c r="D262" s="89"/>
      <c r="E262" s="86"/>
      <c r="F262" s="86"/>
      <c r="G262" s="86"/>
      <c r="H262" s="86"/>
      <c r="I262" s="87"/>
      <c r="J262" s="88"/>
      <c r="K262" s="88"/>
      <c r="L262" s="27" t="str">
        <f t="shared" ref="L262:L325" si="4">IF($E262="","",IF(OR(($I262=0),($J262=0)),0,$I262/$J262*$K262))</f>
        <v/>
      </c>
      <c r="M262" s="93"/>
    </row>
    <row r="263" spans="1:13" ht="29.1" customHeight="1" x14ac:dyDescent="0.25">
      <c r="A263" s="17">
        <v>257</v>
      </c>
      <c r="B263" s="89"/>
      <c r="C263" s="89"/>
      <c r="D263" s="89"/>
      <c r="E263" s="86"/>
      <c r="F263" s="86"/>
      <c r="G263" s="86"/>
      <c r="H263" s="86"/>
      <c r="I263" s="87"/>
      <c r="J263" s="88"/>
      <c r="K263" s="88"/>
      <c r="L263" s="27" t="str">
        <f t="shared" si="4"/>
        <v/>
      </c>
      <c r="M263" s="93"/>
    </row>
    <row r="264" spans="1:13" ht="29.1" customHeight="1" x14ac:dyDescent="0.25">
      <c r="A264" s="17">
        <v>258</v>
      </c>
      <c r="B264" s="89"/>
      <c r="C264" s="89"/>
      <c r="D264" s="89"/>
      <c r="E264" s="86"/>
      <c r="F264" s="86"/>
      <c r="G264" s="86"/>
      <c r="H264" s="86"/>
      <c r="I264" s="87"/>
      <c r="J264" s="88"/>
      <c r="K264" s="88"/>
      <c r="L264" s="27" t="str">
        <f t="shared" si="4"/>
        <v/>
      </c>
      <c r="M264" s="93"/>
    </row>
    <row r="265" spans="1:13" ht="29.1" customHeight="1" x14ac:dyDescent="0.25">
      <c r="A265" s="17">
        <v>259</v>
      </c>
      <c r="B265" s="89"/>
      <c r="C265" s="89"/>
      <c r="D265" s="89"/>
      <c r="E265" s="86"/>
      <c r="F265" s="86"/>
      <c r="G265" s="86"/>
      <c r="H265" s="86"/>
      <c r="I265" s="87"/>
      <c r="J265" s="88"/>
      <c r="K265" s="88"/>
      <c r="L265" s="27" t="str">
        <f t="shared" si="4"/>
        <v/>
      </c>
      <c r="M265" s="93"/>
    </row>
    <row r="266" spans="1:13" ht="29.1" customHeight="1" x14ac:dyDescent="0.25">
      <c r="A266" s="17">
        <v>260</v>
      </c>
      <c r="B266" s="89"/>
      <c r="C266" s="89"/>
      <c r="D266" s="89"/>
      <c r="E266" s="86"/>
      <c r="F266" s="86"/>
      <c r="G266" s="86"/>
      <c r="H266" s="86"/>
      <c r="I266" s="87"/>
      <c r="J266" s="88"/>
      <c r="K266" s="88"/>
      <c r="L266" s="27" t="str">
        <f t="shared" si="4"/>
        <v/>
      </c>
      <c r="M266" s="93"/>
    </row>
    <row r="267" spans="1:13" ht="29.1" customHeight="1" x14ac:dyDescent="0.25">
      <c r="A267" s="17">
        <v>261</v>
      </c>
      <c r="B267" s="89"/>
      <c r="C267" s="89"/>
      <c r="D267" s="89"/>
      <c r="E267" s="86"/>
      <c r="F267" s="86"/>
      <c r="G267" s="86"/>
      <c r="H267" s="86"/>
      <c r="I267" s="87"/>
      <c r="J267" s="88"/>
      <c r="K267" s="88"/>
      <c r="L267" s="27" t="str">
        <f t="shared" si="4"/>
        <v/>
      </c>
      <c r="M267" s="93"/>
    </row>
    <row r="268" spans="1:13" ht="29.1" customHeight="1" x14ac:dyDescent="0.25">
      <c r="A268" s="17">
        <v>262</v>
      </c>
      <c r="B268" s="89"/>
      <c r="C268" s="89"/>
      <c r="D268" s="89"/>
      <c r="E268" s="86"/>
      <c r="F268" s="86"/>
      <c r="G268" s="86"/>
      <c r="H268" s="86"/>
      <c r="I268" s="87"/>
      <c r="J268" s="88"/>
      <c r="K268" s="88"/>
      <c r="L268" s="27" t="str">
        <f t="shared" si="4"/>
        <v/>
      </c>
      <c r="M268" s="93"/>
    </row>
    <row r="269" spans="1:13" ht="29.1" customHeight="1" x14ac:dyDescent="0.25">
      <c r="A269" s="17">
        <v>263</v>
      </c>
      <c r="B269" s="89"/>
      <c r="C269" s="89"/>
      <c r="D269" s="89"/>
      <c r="E269" s="86"/>
      <c r="F269" s="86"/>
      <c r="G269" s="86"/>
      <c r="H269" s="86"/>
      <c r="I269" s="87"/>
      <c r="J269" s="88"/>
      <c r="K269" s="88"/>
      <c r="L269" s="27" t="str">
        <f t="shared" si="4"/>
        <v/>
      </c>
      <c r="M269" s="93"/>
    </row>
    <row r="270" spans="1:13" ht="29.1" customHeight="1" x14ac:dyDescent="0.25">
      <c r="A270" s="17">
        <v>264</v>
      </c>
      <c r="B270" s="89"/>
      <c r="C270" s="89"/>
      <c r="D270" s="89"/>
      <c r="E270" s="86"/>
      <c r="F270" s="86"/>
      <c r="G270" s="86"/>
      <c r="H270" s="86"/>
      <c r="I270" s="87"/>
      <c r="J270" s="88"/>
      <c r="K270" s="88"/>
      <c r="L270" s="27" t="str">
        <f t="shared" si="4"/>
        <v/>
      </c>
      <c r="M270" s="93"/>
    </row>
    <row r="271" spans="1:13" ht="29.1" customHeight="1" x14ac:dyDescent="0.25">
      <c r="A271" s="17">
        <v>265</v>
      </c>
      <c r="B271" s="89"/>
      <c r="C271" s="89"/>
      <c r="D271" s="89"/>
      <c r="E271" s="86"/>
      <c r="F271" s="86"/>
      <c r="G271" s="86"/>
      <c r="H271" s="86"/>
      <c r="I271" s="87"/>
      <c r="J271" s="88"/>
      <c r="K271" s="88"/>
      <c r="L271" s="27" t="str">
        <f t="shared" si="4"/>
        <v/>
      </c>
      <c r="M271" s="93"/>
    </row>
    <row r="272" spans="1:13" ht="29.1" customHeight="1" x14ac:dyDescent="0.25">
      <c r="A272" s="17">
        <v>266</v>
      </c>
      <c r="B272" s="89"/>
      <c r="C272" s="89"/>
      <c r="D272" s="89"/>
      <c r="E272" s="86"/>
      <c r="F272" s="86"/>
      <c r="G272" s="86"/>
      <c r="H272" s="86"/>
      <c r="I272" s="87"/>
      <c r="J272" s="88"/>
      <c r="K272" s="88"/>
      <c r="L272" s="27" t="str">
        <f t="shared" si="4"/>
        <v/>
      </c>
      <c r="M272" s="93"/>
    </row>
    <row r="273" spans="1:13" ht="29.1" customHeight="1" x14ac:dyDescent="0.25">
      <c r="A273" s="17">
        <v>267</v>
      </c>
      <c r="B273" s="89"/>
      <c r="C273" s="89"/>
      <c r="D273" s="89"/>
      <c r="E273" s="86"/>
      <c r="F273" s="86"/>
      <c r="G273" s="86"/>
      <c r="H273" s="86"/>
      <c r="I273" s="87"/>
      <c r="J273" s="88"/>
      <c r="K273" s="88"/>
      <c r="L273" s="27" t="str">
        <f t="shared" si="4"/>
        <v/>
      </c>
      <c r="M273" s="93"/>
    </row>
    <row r="274" spans="1:13" ht="29.1" customHeight="1" x14ac:dyDescent="0.25">
      <c r="A274" s="17">
        <v>268</v>
      </c>
      <c r="B274" s="89"/>
      <c r="C274" s="89"/>
      <c r="D274" s="89"/>
      <c r="E274" s="86"/>
      <c r="F274" s="86"/>
      <c r="G274" s="86"/>
      <c r="H274" s="86"/>
      <c r="I274" s="87"/>
      <c r="J274" s="88"/>
      <c r="K274" s="88"/>
      <c r="L274" s="27" t="str">
        <f t="shared" si="4"/>
        <v/>
      </c>
      <c r="M274" s="93"/>
    </row>
    <row r="275" spans="1:13" ht="29.1" customHeight="1" x14ac:dyDescent="0.25">
      <c r="A275" s="17">
        <v>269</v>
      </c>
      <c r="B275" s="89"/>
      <c r="C275" s="89"/>
      <c r="D275" s="89"/>
      <c r="E275" s="86"/>
      <c r="F275" s="86"/>
      <c r="G275" s="86"/>
      <c r="H275" s="86"/>
      <c r="I275" s="87"/>
      <c r="J275" s="88"/>
      <c r="K275" s="88"/>
      <c r="L275" s="27" t="str">
        <f t="shared" si="4"/>
        <v/>
      </c>
      <c r="M275" s="93"/>
    </row>
    <row r="276" spans="1:13" ht="29.1" customHeight="1" x14ac:dyDescent="0.25">
      <c r="A276" s="17">
        <v>270</v>
      </c>
      <c r="B276" s="89"/>
      <c r="C276" s="89"/>
      <c r="D276" s="89"/>
      <c r="E276" s="86"/>
      <c r="F276" s="86"/>
      <c r="G276" s="86"/>
      <c r="H276" s="86"/>
      <c r="I276" s="87"/>
      <c r="J276" s="88"/>
      <c r="K276" s="88"/>
      <c r="L276" s="27" t="str">
        <f t="shared" si="4"/>
        <v/>
      </c>
      <c r="M276" s="93"/>
    </row>
    <row r="277" spans="1:13" ht="29.1" customHeight="1" x14ac:dyDescent="0.25">
      <c r="A277" s="17">
        <v>271</v>
      </c>
      <c r="B277" s="89"/>
      <c r="C277" s="89"/>
      <c r="D277" s="89"/>
      <c r="E277" s="86"/>
      <c r="F277" s="86"/>
      <c r="G277" s="86"/>
      <c r="H277" s="86"/>
      <c r="I277" s="87"/>
      <c r="J277" s="88"/>
      <c r="K277" s="88"/>
      <c r="L277" s="27" t="str">
        <f t="shared" si="4"/>
        <v/>
      </c>
      <c r="M277" s="93"/>
    </row>
    <row r="278" spans="1:13" ht="29.1" customHeight="1" x14ac:dyDescent="0.25">
      <c r="A278" s="17">
        <v>272</v>
      </c>
      <c r="B278" s="89"/>
      <c r="C278" s="89"/>
      <c r="D278" s="89"/>
      <c r="E278" s="86"/>
      <c r="F278" s="86"/>
      <c r="G278" s="86"/>
      <c r="H278" s="86"/>
      <c r="I278" s="87"/>
      <c r="J278" s="88"/>
      <c r="K278" s="88"/>
      <c r="L278" s="27" t="str">
        <f t="shared" si="4"/>
        <v/>
      </c>
      <c r="M278" s="93"/>
    </row>
    <row r="279" spans="1:13" ht="29.1" customHeight="1" x14ac:dyDescent="0.25">
      <c r="A279" s="17">
        <v>273</v>
      </c>
      <c r="B279" s="89"/>
      <c r="C279" s="89"/>
      <c r="D279" s="89"/>
      <c r="E279" s="86"/>
      <c r="F279" s="86"/>
      <c r="G279" s="86"/>
      <c r="H279" s="86"/>
      <c r="I279" s="87"/>
      <c r="J279" s="88"/>
      <c r="K279" s="88"/>
      <c r="L279" s="27" t="str">
        <f t="shared" si="4"/>
        <v/>
      </c>
      <c r="M279" s="93"/>
    </row>
    <row r="280" spans="1:13" ht="29.1" customHeight="1" x14ac:dyDescent="0.25">
      <c r="A280" s="17">
        <v>274</v>
      </c>
      <c r="B280" s="89"/>
      <c r="C280" s="89"/>
      <c r="D280" s="89"/>
      <c r="E280" s="86"/>
      <c r="F280" s="86"/>
      <c r="G280" s="86"/>
      <c r="H280" s="86"/>
      <c r="I280" s="87"/>
      <c r="J280" s="88"/>
      <c r="K280" s="88"/>
      <c r="L280" s="27" t="str">
        <f t="shared" si="4"/>
        <v/>
      </c>
      <c r="M280" s="93"/>
    </row>
    <row r="281" spans="1:13" ht="29.1" customHeight="1" x14ac:dyDescent="0.25">
      <c r="A281" s="17">
        <v>275</v>
      </c>
      <c r="B281" s="89"/>
      <c r="C281" s="89"/>
      <c r="D281" s="89"/>
      <c r="E281" s="86"/>
      <c r="F281" s="86"/>
      <c r="G281" s="86"/>
      <c r="H281" s="86"/>
      <c r="I281" s="87"/>
      <c r="J281" s="88"/>
      <c r="K281" s="88"/>
      <c r="L281" s="27" t="str">
        <f t="shared" si="4"/>
        <v/>
      </c>
      <c r="M281" s="93"/>
    </row>
    <row r="282" spans="1:13" ht="29.1" customHeight="1" x14ac:dyDescent="0.25">
      <c r="A282" s="17">
        <v>276</v>
      </c>
      <c r="B282" s="89"/>
      <c r="C282" s="89"/>
      <c r="D282" s="89"/>
      <c r="E282" s="86"/>
      <c r="F282" s="86"/>
      <c r="G282" s="86"/>
      <c r="H282" s="86"/>
      <c r="I282" s="87"/>
      <c r="J282" s="88"/>
      <c r="K282" s="88"/>
      <c r="L282" s="27" t="str">
        <f t="shared" si="4"/>
        <v/>
      </c>
      <c r="M282" s="93"/>
    </row>
    <row r="283" spans="1:13" ht="29.1" customHeight="1" x14ac:dyDescent="0.25">
      <c r="A283" s="17">
        <v>277</v>
      </c>
      <c r="B283" s="89"/>
      <c r="C283" s="89"/>
      <c r="D283" s="89"/>
      <c r="E283" s="86"/>
      <c r="F283" s="86"/>
      <c r="G283" s="86"/>
      <c r="H283" s="86"/>
      <c r="I283" s="87"/>
      <c r="J283" s="88"/>
      <c r="K283" s="88"/>
      <c r="L283" s="27" t="str">
        <f t="shared" si="4"/>
        <v/>
      </c>
      <c r="M283" s="93"/>
    </row>
    <row r="284" spans="1:13" ht="29.1" customHeight="1" x14ac:dyDescent="0.25">
      <c r="A284" s="17">
        <v>278</v>
      </c>
      <c r="B284" s="89"/>
      <c r="C284" s="89"/>
      <c r="D284" s="89"/>
      <c r="E284" s="86"/>
      <c r="F284" s="86"/>
      <c r="G284" s="86"/>
      <c r="H284" s="86"/>
      <c r="I284" s="87"/>
      <c r="J284" s="88"/>
      <c r="K284" s="88"/>
      <c r="L284" s="27" t="str">
        <f t="shared" si="4"/>
        <v/>
      </c>
      <c r="M284" s="93"/>
    </row>
    <row r="285" spans="1:13" ht="29.1" customHeight="1" x14ac:dyDescent="0.25">
      <c r="A285" s="17">
        <v>279</v>
      </c>
      <c r="B285" s="89"/>
      <c r="C285" s="89"/>
      <c r="D285" s="89"/>
      <c r="E285" s="86"/>
      <c r="F285" s="86"/>
      <c r="G285" s="86"/>
      <c r="H285" s="86"/>
      <c r="I285" s="87"/>
      <c r="J285" s="88"/>
      <c r="K285" s="88"/>
      <c r="L285" s="27" t="str">
        <f t="shared" si="4"/>
        <v/>
      </c>
      <c r="M285" s="93"/>
    </row>
    <row r="286" spans="1:13" ht="29.1" customHeight="1" x14ac:dyDescent="0.25">
      <c r="A286" s="17">
        <v>280</v>
      </c>
      <c r="B286" s="89"/>
      <c r="C286" s="89"/>
      <c r="D286" s="89"/>
      <c r="E286" s="86"/>
      <c r="F286" s="86"/>
      <c r="G286" s="86"/>
      <c r="H286" s="86"/>
      <c r="I286" s="87"/>
      <c r="J286" s="88"/>
      <c r="K286" s="88"/>
      <c r="L286" s="27" t="str">
        <f t="shared" si="4"/>
        <v/>
      </c>
      <c r="M286" s="93"/>
    </row>
    <row r="287" spans="1:13" ht="29.1" customHeight="1" x14ac:dyDescent="0.25">
      <c r="A287" s="17">
        <v>281</v>
      </c>
      <c r="B287" s="89"/>
      <c r="C287" s="89"/>
      <c r="D287" s="89"/>
      <c r="E287" s="86"/>
      <c r="F287" s="86"/>
      <c r="G287" s="86"/>
      <c r="H287" s="86"/>
      <c r="I287" s="87"/>
      <c r="J287" s="88"/>
      <c r="K287" s="88"/>
      <c r="L287" s="27" t="str">
        <f t="shared" si="4"/>
        <v/>
      </c>
      <c r="M287" s="93"/>
    </row>
    <row r="288" spans="1:13" ht="29.1" customHeight="1" x14ac:dyDescent="0.25">
      <c r="A288" s="17">
        <v>282</v>
      </c>
      <c r="B288" s="89"/>
      <c r="C288" s="89"/>
      <c r="D288" s="89"/>
      <c r="E288" s="86"/>
      <c r="F288" s="86"/>
      <c r="G288" s="86"/>
      <c r="H288" s="86"/>
      <c r="I288" s="87"/>
      <c r="J288" s="88"/>
      <c r="K288" s="88"/>
      <c r="L288" s="27" t="str">
        <f t="shared" si="4"/>
        <v/>
      </c>
      <c r="M288" s="93"/>
    </row>
    <row r="289" spans="1:13" ht="29.1" customHeight="1" x14ac:dyDescent="0.25">
      <c r="A289" s="17">
        <v>283</v>
      </c>
      <c r="B289" s="89"/>
      <c r="C289" s="89"/>
      <c r="D289" s="89"/>
      <c r="E289" s="86"/>
      <c r="F289" s="86"/>
      <c r="G289" s="86"/>
      <c r="H289" s="86"/>
      <c r="I289" s="87"/>
      <c r="J289" s="88"/>
      <c r="K289" s="88"/>
      <c r="L289" s="27" t="str">
        <f t="shared" si="4"/>
        <v/>
      </c>
      <c r="M289" s="93"/>
    </row>
    <row r="290" spans="1:13" ht="29.1" customHeight="1" x14ac:dyDescent="0.25">
      <c r="A290" s="17">
        <v>284</v>
      </c>
      <c r="B290" s="89"/>
      <c r="C290" s="89"/>
      <c r="D290" s="89"/>
      <c r="E290" s="86"/>
      <c r="F290" s="86"/>
      <c r="G290" s="86"/>
      <c r="H290" s="86"/>
      <c r="I290" s="87"/>
      <c r="J290" s="88"/>
      <c r="K290" s="88"/>
      <c r="L290" s="27" t="str">
        <f t="shared" si="4"/>
        <v/>
      </c>
      <c r="M290" s="93"/>
    </row>
    <row r="291" spans="1:13" ht="29.1" customHeight="1" x14ac:dyDescent="0.25">
      <c r="A291" s="17">
        <v>285</v>
      </c>
      <c r="B291" s="89"/>
      <c r="C291" s="89"/>
      <c r="D291" s="89"/>
      <c r="E291" s="86"/>
      <c r="F291" s="86"/>
      <c r="G291" s="86"/>
      <c r="H291" s="86"/>
      <c r="I291" s="87"/>
      <c r="J291" s="88"/>
      <c r="K291" s="88"/>
      <c r="L291" s="27" t="str">
        <f t="shared" si="4"/>
        <v/>
      </c>
      <c r="M291" s="93"/>
    </row>
    <row r="292" spans="1:13" ht="29.1" customHeight="1" x14ac:dyDescent="0.25">
      <c r="A292" s="17">
        <v>286</v>
      </c>
      <c r="B292" s="89"/>
      <c r="C292" s="89"/>
      <c r="D292" s="89"/>
      <c r="E292" s="86"/>
      <c r="F292" s="86"/>
      <c r="G292" s="86"/>
      <c r="H292" s="86"/>
      <c r="I292" s="87"/>
      <c r="J292" s="88"/>
      <c r="K292" s="88"/>
      <c r="L292" s="27" t="str">
        <f t="shared" si="4"/>
        <v/>
      </c>
      <c r="M292" s="93"/>
    </row>
    <row r="293" spans="1:13" ht="29.1" customHeight="1" x14ac:dyDescent="0.25">
      <c r="A293" s="17">
        <v>287</v>
      </c>
      <c r="B293" s="89"/>
      <c r="C293" s="89"/>
      <c r="D293" s="89"/>
      <c r="E293" s="86"/>
      <c r="F293" s="86"/>
      <c r="G293" s="86"/>
      <c r="H293" s="86"/>
      <c r="I293" s="87"/>
      <c r="J293" s="88"/>
      <c r="K293" s="88"/>
      <c r="L293" s="27" t="str">
        <f t="shared" si="4"/>
        <v/>
      </c>
      <c r="M293" s="93"/>
    </row>
    <row r="294" spans="1:13" ht="29.1" customHeight="1" x14ac:dyDescent="0.25">
      <c r="A294" s="17">
        <v>288</v>
      </c>
      <c r="B294" s="89"/>
      <c r="C294" s="89"/>
      <c r="D294" s="89"/>
      <c r="E294" s="86"/>
      <c r="F294" s="86"/>
      <c r="G294" s="86"/>
      <c r="H294" s="86"/>
      <c r="I294" s="87"/>
      <c r="J294" s="88"/>
      <c r="K294" s="88"/>
      <c r="L294" s="27" t="str">
        <f t="shared" si="4"/>
        <v/>
      </c>
      <c r="M294" s="93"/>
    </row>
    <row r="295" spans="1:13" ht="29.1" customHeight="1" x14ac:dyDescent="0.25">
      <c r="A295" s="17">
        <v>289</v>
      </c>
      <c r="B295" s="89"/>
      <c r="C295" s="89"/>
      <c r="D295" s="89"/>
      <c r="E295" s="86"/>
      <c r="F295" s="86"/>
      <c r="G295" s="86"/>
      <c r="H295" s="86"/>
      <c r="I295" s="87"/>
      <c r="J295" s="88"/>
      <c r="K295" s="88"/>
      <c r="L295" s="27" t="str">
        <f t="shared" si="4"/>
        <v/>
      </c>
      <c r="M295" s="93"/>
    </row>
    <row r="296" spans="1:13" ht="29.1" customHeight="1" x14ac:dyDescent="0.25">
      <c r="A296" s="17">
        <v>290</v>
      </c>
      <c r="B296" s="89"/>
      <c r="C296" s="89"/>
      <c r="D296" s="89"/>
      <c r="E296" s="86"/>
      <c r="F296" s="86"/>
      <c r="G296" s="86"/>
      <c r="H296" s="86"/>
      <c r="I296" s="87"/>
      <c r="J296" s="88"/>
      <c r="K296" s="88"/>
      <c r="L296" s="27" t="str">
        <f t="shared" si="4"/>
        <v/>
      </c>
      <c r="M296" s="93"/>
    </row>
    <row r="297" spans="1:13" ht="29.1" customHeight="1" x14ac:dyDescent="0.25">
      <c r="A297" s="17">
        <v>291</v>
      </c>
      <c r="B297" s="89"/>
      <c r="C297" s="89"/>
      <c r="D297" s="89"/>
      <c r="E297" s="86"/>
      <c r="F297" s="86"/>
      <c r="G297" s="86"/>
      <c r="H297" s="86"/>
      <c r="I297" s="87"/>
      <c r="J297" s="88"/>
      <c r="K297" s="88"/>
      <c r="L297" s="27" t="str">
        <f t="shared" si="4"/>
        <v/>
      </c>
      <c r="M297" s="93"/>
    </row>
    <row r="298" spans="1:13" ht="29.1" customHeight="1" x14ac:dyDescent="0.25">
      <c r="A298" s="17">
        <v>292</v>
      </c>
      <c r="B298" s="89"/>
      <c r="C298" s="89"/>
      <c r="D298" s="89"/>
      <c r="E298" s="86"/>
      <c r="F298" s="86"/>
      <c r="G298" s="86"/>
      <c r="H298" s="86"/>
      <c r="I298" s="87"/>
      <c r="J298" s="88"/>
      <c r="K298" s="88"/>
      <c r="L298" s="27" t="str">
        <f t="shared" si="4"/>
        <v/>
      </c>
      <c r="M298" s="93"/>
    </row>
    <row r="299" spans="1:13" ht="29.1" customHeight="1" x14ac:dyDescent="0.25">
      <c r="A299" s="17">
        <v>293</v>
      </c>
      <c r="B299" s="89"/>
      <c r="C299" s="89"/>
      <c r="D299" s="89"/>
      <c r="E299" s="86"/>
      <c r="F299" s="86"/>
      <c r="G299" s="86"/>
      <c r="H299" s="86"/>
      <c r="I299" s="87"/>
      <c r="J299" s="88"/>
      <c r="K299" s="88"/>
      <c r="L299" s="27" t="str">
        <f t="shared" si="4"/>
        <v/>
      </c>
      <c r="M299" s="93"/>
    </row>
    <row r="300" spans="1:13" ht="29.1" customHeight="1" x14ac:dyDescent="0.25">
      <c r="A300" s="17">
        <v>294</v>
      </c>
      <c r="B300" s="89"/>
      <c r="C300" s="89"/>
      <c r="D300" s="89"/>
      <c r="E300" s="86"/>
      <c r="F300" s="86"/>
      <c r="G300" s="86"/>
      <c r="H300" s="86"/>
      <c r="I300" s="87"/>
      <c r="J300" s="88"/>
      <c r="K300" s="88"/>
      <c r="L300" s="27" t="str">
        <f t="shared" si="4"/>
        <v/>
      </c>
      <c r="M300" s="93"/>
    </row>
    <row r="301" spans="1:13" ht="29.1" customHeight="1" x14ac:dyDescent="0.25">
      <c r="A301" s="17">
        <v>295</v>
      </c>
      <c r="B301" s="89"/>
      <c r="C301" s="89"/>
      <c r="D301" s="89"/>
      <c r="E301" s="86"/>
      <c r="F301" s="86"/>
      <c r="G301" s="86"/>
      <c r="H301" s="86"/>
      <c r="I301" s="87"/>
      <c r="J301" s="88"/>
      <c r="K301" s="88"/>
      <c r="L301" s="27" t="str">
        <f t="shared" si="4"/>
        <v/>
      </c>
      <c r="M301" s="93"/>
    </row>
    <row r="302" spans="1:13" ht="29.1" customHeight="1" x14ac:dyDescent="0.25">
      <c r="A302" s="17">
        <v>296</v>
      </c>
      <c r="B302" s="89"/>
      <c r="C302" s="89"/>
      <c r="D302" s="89"/>
      <c r="E302" s="86"/>
      <c r="F302" s="86"/>
      <c r="G302" s="86"/>
      <c r="H302" s="86"/>
      <c r="I302" s="87"/>
      <c r="J302" s="88"/>
      <c r="K302" s="88"/>
      <c r="L302" s="27" t="str">
        <f t="shared" si="4"/>
        <v/>
      </c>
      <c r="M302" s="93"/>
    </row>
    <row r="303" spans="1:13" ht="29.1" customHeight="1" x14ac:dyDescent="0.25">
      <c r="A303" s="17">
        <v>297</v>
      </c>
      <c r="B303" s="89"/>
      <c r="C303" s="89"/>
      <c r="D303" s="89"/>
      <c r="E303" s="86"/>
      <c r="F303" s="86"/>
      <c r="G303" s="86"/>
      <c r="H303" s="86"/>
      <c r="I303" s="87"/>
      <c r="J303" s="88"/>
      <c r="K303" s="88"/>
      <c r="L303" s="27" t="str">
        <f t="shared" si="4"/>
        <v/>
      </c>
      <c r="M303" s="93"/>
    </row>
    <row r="304" spans="1:13" ht="29.1" customHeight="1" x14ac:dyDescent="0.25">
      <c r="A304" s="17">
        <v>298</v>
      </c>
      <c r="B304" s="89"/>
      <c r="C304" s="89"/>
      <c r="D304" s="89"/>
      <c r="E304" s="86"/>
      <c r="F304" s="86"/>
      <c r="G304" s="86"/>
      <c r="H304" s="86"/>
      <c r="I304" s="87"/>
      <c r="J304" s="88"/>
      <c r="K304" s="88"/>
      <c r="L304" s="27" t="str">
        <f t="shared" si="4"/>
        <v/>
      </c>
      <c r="M304" s="93"/>
    </row>
    <row r="305" spans="1:13" ht="29.1" customHeight="1" x14ac:dyDescent="0.25">
      <c r="A305" s="17">
        <v>299</v>
      </c>
      <c r="B305" s="89"/>
      <c r="C305" s="89"/>
      <c r="D305" s="89"/>
      <c r="E305" s="86"/>
      <c r="F305" s="86"/>
      <c r="G305" s="86"/>
      <c r="H305" s="86"/>
      <c r="I305" s="87"/>
      <c r="J305" s="88"/>
      <c r="K305" s="88"/>
      <c r="L305" s="27" t="str">
        <f t="shared" si="4"/>
        <v/>
      </c>
      <c r="M305" s="93"/>
    </row>
    <row r="306" spans="1:13" ht="29.1" customHeight="1" x14ac:dyDescent="0.25">
      <c r="A306" s="17">
        <v>300</v>
      </c>
      <c r="B306" s="89"/>
      <c r="C306" s="89"/>
      <c r="D306" s="89"/>
      <c r="E306" s="86"/>
      <c r="F306" s="86"/>
      <c r="G306" s="86"/>
      <c r="H306" s="86"/>
      <c r="I306" s="87"/>
      <c r="J306" s="88"/>
      <c r="K306" s="88"/>
      <c r="L306" s="27" t="str">
        <f t="shared" si="4"/>
        <v/>
      </c>
      <c r="M306" s="93"/>
    </row>
    <row r="307" spans="1:13" ht="29.1" customHeight="1" x14ac:dyDescent="0.25">
      <c r="A307" s="17">
        <v>301</v>
      </c>
      <c r="B307" s="89"/>
      <c r="C307" s="89"/>
      <c r="D307" s="89"/>
      <c r="E307" s="86"/>
      <c r="F307" s="86"/>
      <c r="G307" s="86"/>
      <c r="H307" s="86"/>
      <c r="I307" s="87"/>
      <c r="J307" s="88"/>
      <c r="K307" s="88"/>
      <c r="L307" s="27" t="str">
        <f t="shared" si="4"/>
        <v/>
      </c>
      <c r="M307" s="93"/>
    </row>
    <row r="308" spans="1:13" ht="29.1" customHeight="1" x14ac:dyDescent="0.25">
      <c r="A308" s="17">
        <v>302</v>
      </c>
      <c r="B308" s="89"/>
      <c r="C308" s="89"/>
      <c r="D308" s="89"/>
      <c r="E308" s="86"/>
      <c r="F308" s="86"/>
      <c r="G308" s="86"/>
      <c r="H308" s="86"/>
      <c r="I308" s="87"/>
      <c r="J308" s="88"/>
      <c r="K308" s="88"/>
      <c r="L308" s="27" t="str">
        <f t="shared" si="4"/>
        <v/>
      </c>
      <c r="M308" s="93"/>
    </row>
    <row r="309" spans="1:13" ht="29.1" customHeight="1" x14ac:dyDescent="0.25">
      <c r="A309" s="17">
        <v>303</v>
      </c>
      <c r="B309" s="89"/>
      <c r="C309" s="89"/>
      <c r="D309" s="89"/>
      <c r="E309" s="86"/>
      <c r="F309" s="86"/>
      <c r="G309" s="86"/>
      <c r="H309" s="86"/>
      <c r="I309" s="87"/>
      <c r="J309" s="88"/>
      <c r="K309" s="88"/>
      <c r="L309" s="27" t="str">
        <f t="shared" si="4"/>
        <v/>
      </c>
      <c r="M309" s="93"/>
    </row>
    <row r="310" spans="1:13" ht="29.1" customHeight="1" x14ac:dyDescent="0.25">
      <c r="A310" s="17">
        <v>304</v>
      </c>
      <c r="B310" s="89"/>
      <c r="C310" s="89"/>
      <c r="D310" s="89"/>
      <c r="E310" s="86"/>
      <c r="F310" s="86"/>
      <c r="G310" s="86"/>
      <c r="H310" s="86"/>
      <c r="I310" s="87"/>
      <c r="J310" s="88"/>
      <c r="K310" s="88"/>
      <c r="L310" s="27" t="str">
        <f t="shared" si="4"/>
        <v/>
      </c>
      <c r="M310" s="93"/>
    </row>
    <row r="311" spans="1:13" ht="29.1" customHeight="1" x14ac:dyDescent="0.25">
      <c r="A311" s="17">
        <v>305</v>
      </c>
      <c r="B311" s="89"/>
      <c r="C311" s="89"/>
      <c r="D311" s="89"/>
      <c r="E311" s="86"/>
      <c r="F311" s="86"/>
      <c r="G311" s="86"/>
      <c r="H311" s="86"/>
      <c r="I311" s="87"/>
      <c r="J311" s="88"/>
      <c r="K311" s="88"/>
      <c r="L311" s="27" t="str">
        <f t="shared" si="4"/>
        <v/>
      </c>
      <c r="M311" s="93"/>
    </row>
    <row r="312" spans="1:13" ht="29.1" customHeight="1" x14ac:dyDescent="0.25">
      <c r="A312" s="17">
        <v>306</v>
      </c>
      <c r="B312" s="89"/>
      <c r="C312" s="89"/>
      <c r="D312" s="89"/>
      <c r="E312" s="86"/>
      <c r="F312" s="86"/>
      <c r="G312" s="86"/>
      <c r="H312" s="86"/>
      <c r="I312" s="87"/>
      <c r="J312" s="88"/>
      <c r="K312" s="88"/>
      <c r="L312" s="27" t="str">
        <f t="shared" si="4"/>
        <v/>
      </c>
      <c r="M312" s="93"/>
    </row>
    <row r="313" spans="1:13" ht="29.1" customHeight="1" x14ac:dyDescent="0.25">
      <c r="A313" s="17">
        <v>307</v>
      </c>
      <c r="B313" s="89"/>
      <c r="C313" s="89"/>
      <c r="D313" s="89"/>
      <c r="E313" s="86"/>
      <c r="F313" s="86"/>
      <c r="G313" s="86"/>
      <c r="H313" s="86"/>
      <c r="I313" s="87"/>
      <c r="J313" s="88"/>
      <c r="K313" s="88"/>
      <c r="L313" s="27" t="str">
        <f t="shared" si="4"/>
        <v/>
      </c>
      <c r="M313" s="93"/>
    </row>
    <row r="314" spans="1:13" ht="29.1" customHeight="1" x14ac:dyDescent="0.25">
      <c r="A314" s="17">
        <v>308</v>
      </c>
      <c r="B314" s="89"/>
      <c r="C314" s="89"/>
      <c r="D314" s="89"/>
      <c r="E314" s="86"/>
      <c r="F314" s="86"/>
      <c r="G314" s="86"/>
      <c r="H314" s="86"/>
      <c r="I314" s="87"/>
      <c r="J314" s="88"/>
      <c r="K314" s="88"/>
      <c r="L314" s="27" t="str">
        <f t="shared" si="4"/>
        <v/>
      </c>
      <c r="M314" s="93"/>
    </row>
    <row r="315" spans="1:13" ht="29.1" customHeight="1" x14ac:dyDescent="0.25">
      <c r="A315" s="17">
        <v>309</v>
      </c>
      <c r="B315" s="89"/>
      <c r="C315" s="89"/>
      <c r="D315" s="89"/>
      <c r="E315" s="86"/>
      <c r="F315" s="86"/>
      <c r="G315" s="86"/>
      <c r="H315" s="86"/>
      <c r="I315" s="87"/>
      <c r="J315" s="88"/>
      <c r="K315" s="88"/>
      <c r="L315" s="27" t="str">
        <f t="shared" si="4"/>
        <v/>
      </c>
      <c r="M315" s="93"/>
    </row>
    <row r="316" spans="1:13" ht="29.1" customHeight="1" x14ac:dyDescent="0.25">
      <c r="A316" s="17">
        <v>310</v>
      </c>
      <c r="B316" s="89"/>
      <c r="C316" s="89"/>
      <c r="D316" s="89"/>
      <c r="E316" s="86"/>
      <c r="F316" s="86"/>
      <c r="G316" s="86"/>
      <c r="H316" s="86"/>
      <c r="I316" s="87"/>
      <c r="J316" s="88"/>
      <c r="K316" s="88"/>
      <c r="L316" s="27" t="str">
        <f t="shared" si="4"/>
        <v/>
      </c>
      <c r="M316" s="93"/>
    </row>
    <row r="317" spans="1:13" ht="29.1" customHeight="1" x14ac:dyDescent="0.25">
      <c r="A317" s="17">
        <v>311</v>
      </c>
      <c r="B317" s="89"/>
      <c r="C317" s="89"/>
      <c r="D317" s="89"/>
      <c r="E317" s="86"/>
      <c r="F317" s="86"/>
      <c r="G317" s="86"/>
      <c r="H317" s="86"/>
      <c r="I317" s="87"/>
      <c r="J317" s="88"/>
      <c r="K317" s="88"/>
      <c r="L317" s="27" t="str">
        <f t="shared" si="4"/>
        <v/>
      </c>
      <c r="M317" s="93"/>
    </row>
    <row r="318" spans="1:13" ht="29.1" customHeight="1" x14ac:dyDescent="0.25">
      <c r="A318" s="17">
        <v>312</v>
      </c>
      <c r="B318" s="89"/>
      <c r="C318" s="89"/>
      <c r="D318" s="89"/>
      <c r="E318" s="86"/>
      <c r="F318" s="86"/>
      <c r="G318" s="86"/>
      <c r="H318" s="86"/>
      <c r="I318" s="87"/>
      <c r="J318" s="88"/>
      <c r="K318" s="88"/>
      <c r="L318" s="27" t="str">
        <f t="shared" si="4"/>
        <v/>
      </c>
      <c r="M318" s="93"/>
    </row>
    <row r="319" spans="1:13" ht="29.1" customHeight="1" x14ac:dyDescent="0.25">
      <c r="A319" s="17">
        <v>313</v>
      </c>
      <c r="B319" s="89"/>
      <c r="C319" s="89"/>
      <c r="D319" s="89"/>
      <c r="E319" s="86"/>
      <c r="F319" s="86"/>
      <c r="G319" s="86"/>
      <c r="H319" s="86"/>
      <c r="I319" s="87"/>
      <c r="J319" s="88"/>
      <c r="K319" s="88"/>
      <c r="L319" s="27" t="str">
        <f t="shared" si="4"/>
        <v/>
      </c>
      <c r="M319" s="93"/>
    </row>
    <row r="320" spans="1:13" ht="29.1" customHeight="1" x14ac:dyDescent="0.25">
      <c r="A320" s="17">
        <v>314</v>
      </c>
      <c r="B320" s="89"/>
      <c r="C320" s="89"/>
      <c r="D320" s="89"/>
      <c r="E320" s="86"/>
      <c r="F320" s="86"/>
      <c r="G320" s="86"/>
      <c r="H320" s="86"/>
      <c r="I320" s="87"/>
      <c r="J320" s="88"/>
      <c r="K320" s="88"/>
      <c r="L320" s="27" t="str">
        <f t="shared" si="4"/>
        <v/>
      </c>
      <c r="M320" s="93"/>
    </row>
    <row r="321" spans="1:13" ht="29.1" customHeight="1" x14ac:dyDescent="0.25">
      <c r="A321" s="17">
        <v>315</v>
      </c>
      <c r="B321" s="89"/>
      <c r="C321" s="89"/>
      <c r="D321" s="89"/>
      <c r="E321" s="86"/>
      <c r="F321" s="86"/>
      <c r="G321" s="86"/>
      <c r="H321" s="86"/>
      <c r="I321" s="87"/>
      <c r="J321" s="88"/>
      <c r="K321" s="88"/>
      <c r="L321" s="27" t="str">
        <f t="shared" si="4"/>
        <v/>
      </c>
      <c r="M321" s="93"/>
    </row>
    <row r="322" spans="1:13" ht="29.1" customHeight="1" x14ac:dyDescent="0.25">
      <c r="A322" s="17">
        <v>316</v>
      </c>
      <c r="B322" s="89"/>
      <c r="C322" s="89"/>
      <c r="D322" s="89"/>
      <c r="E322" s="86"/>
      <c r="F322" s="86"/>
      <c r="G322" s="86"/>
      <c r="H322" s="86"/>
      <c r="I322" s="87"/>
      <c r="J322" s="88"/>
      <c r="K322" s="88"/>
      <c r="L322" s="27" t="str">
        <f t="shared" si="4"/>
        <v/>
      </c>
      <c r="M322" s="93"/>
    </row>
    <row r="323" spans="1:13" ht="29.1" customHeight="1" x14ac:dyDescent="0.25">
      <c r="A323" s="17">
        <v>317</v>
      </c>
      <c r="B323" s="89"/>
      <c r="C323" s="89"/>
      <c r="D323" s="89"/>
      <c r="E323" s="86"/>
      <c r="F323" s="86"/>
      <c r="G323" s="86"/>
      <c r="H323" s="86"/>
      <c r="I323" s="87"/>
      <c r="J323" s="88"/>
      <c r="K323" s="88"/>
      <c r="L323" s="27" t="str">
        <f t="shared" si="4"/>
        <v/>
      </c>
      <c r="M323" s="93"/>
    </row>
    <row r="324" spans="1:13" ht="29.1" customHeight="1" x14ac:dyDescent="0.25">
      <c r="A324" s="17">
        <v>318</v>
      </c>
      <c r="B324" s="89"/>
      <c r="C324" s="89"/>
      <c r="D324" s="89"/>
      <c r="E324" s="86"/>
      <c r="F324" s="86"/>
      <c r="G324" s="86"/>
      <c r="H324" s="86"/>
      <c r="I324" s="87"/>
      <c r="J324" s="88"/>
      <c r="K324" s="88"/>
      <c r="L324" s="27" t="str">
        <f t="shared" si="4"/>
        <v/>
      </c>
      <c r="M324" s="93"/>
    </row>
    <row r="325" spans="1:13" ht="29.1" customHeight="1" x14ac:dyDescent="0.25">
      <c r="A325" s="17">
        <v>319</v>
      </c>
      <c r="B325" s="89"/>
      <c r="C325" s="89"/>
      <c r="D325" s="89"/>
      <c r="E325" s="86"/>
      <c r="F325" s="86"/>
      <c r="G325" s="86"/>
      <c r="H325" s="86"/>
      <c r="I325" s="87"/>
      <c r="J325" s="88"/>
      <c r="K325" s="88"/>
      <c r="L325" s="27" t="str">
        <f t="shared" si="4"/>
        <v/>
      </c>
      <c r="M325" s="93"/>
    </row>
    <row r="326" spans="1:13" ht="29.1" customHeight="1" x14ac:dyDescent="0.25">
      <c r="A326" s="17">
        <v>320</v>
      </c>
      <c r="B326" s="89"/>
      <c r="C326" s="89"/>
      <c r="D326" s="89"/>
      <c r="E326" s="86"/>
      <c r="F326" s="86"/>
      <c r="G326" s="86"/>
      <c r="H326" s="86"/>
      <c r="I326" s="87"/>
      <c r="J326" s="88"/>
      <c r="K326" s="88"/>
      <c r="L326" s="27" t="str">
        <f t="shared" ref="L326:L389" si="5">IF($E326="","",IF(OR(($I326=0),($J326=0)),0,$I326/$J326*$K326))</f>
        <v/>
      </c>
      <c r="M326" s="93"/>
    </row>
    <row r="327" spans="1:13" ht="29.1" customHeight="1" x14ac:dyDescent="0.25">
      <c r="A327" s="17">
        <v>321</v>
      </c>
      <c r="B327" s="89"/>
      <c r="C327" s="89"/>
      <c r="D327" s="89"/>
      <c r="E327" s="86"/>
      <c r="F327" s="86"/>
      <c r="G327" s="86"/>
      <c r="H327" s="86"/>
      <c r="I327" s="87"/>
      <c r="J327" s="88"/>
      <c r="K327" s="88"/>
      <c r="L327" s="27" t="str">
        <f t="shared" si="5"/>
        <v/>
      </c>
      <c r="M327" s="93"/>
    </row>
    <row r="328" spans="1:13" ht="29.1" customHeight="1" x14ac:dyDescent="0.25">
      <c r="A328" s="17">
        <v>322</v>
      </c>
      <c r="B328" s="89"/>
      <c r="C328" s="89"/>
      <c r="D328" s="89"/>
      <c r="E328" s="86"/>
      <c r="F328" s="86"/>
      <c r="G328" s="86"/>
      <c r="H328" s="86"/>
      <c r="I328" s="87"/>
      <c r="J328" s="88"/>
      <c r="K328" s="88"/>
      <c r="L328" s="27" t="str">
        <f t="shared" si="5"/>
        <v/>
      </c>
      <c r="M328" s="93"/>
    </row>
    <row r="329" spans="1:13" ht="29.1" customHeight="1" x14ac:dyDescent="0.25">
      <c r="A329" s="17">
        <v>323</v>
      </c>
      <c r="B329" s="89"/>
      <c r="C329" s="89"/>
      <c r="D329" s="89"/>
      <c r="E329" s="86"/>
      <c r="F329" s="86"/>
      <c r="G329" s="86"/>
      <c r="H329" s="86"/>
      <c r="I329" s="87"/>
      <c r="J329" s="88"/>
      <c r="K329" s="88"/>
      <c r="L329" s="27" t="str">
        <f t="shared" si="5"/>
        <v/>
      </c>
      <c r="M329" s="93"/>
    </row>
    <row r="330" spans="1:13" ht="29.1" customHeight="1" x14ac:dyDescent="0.25">
      <c r="A330" s="17">
        <v>324</v>
      </c>
      <c r="B330" s="89"/>
      <c r="C330" s="89"/>
      <c r="D330" s="89"/>
      <c r="E330" s="86"/>
      <c r="F330" s="86"/>
      <c r="G330" s="86"/>
      <c r="H330" s="86"/>
      <c r="I330" s="87"/>
      <c r="J330" s="88"/>
      <c r="K330" s="88"/>
      <c r="L330" s="27" t="str">
        <f t="shared" si="5"/>
        <v/>
      </c>
      <c r="M330" s="93"/>
    </row>
    <row r="331" spans="1:13" ht="29.1" customHeight="1" x14ac:dyDescent="0.25">
      <c r="A331" s="17">
        <v>325</v>
      </c>
      <c r="B331" s="89"/>
      <c r="C331" s="89"/>
      <c r="D331" s="89"/>
      <c r="E331" s="86"/>
      <c r="F331" s="86"/>
      <c r="G331" s="86"/>
      <c r="H331" s="86"/>
      <c r="I331" s="87"/>
      <c r="J331" s="88"/>
      <c r="K331" s="88"/>
      <c r="L331" s="27" t="str">
        <f t="shared" si="5"/>
        <v/>
      </c>
      <c r="M331" s="93"/>
    </row>
    <row r="332" spans="1:13" ht="29.1" customHeight="1" x14ac:dyDescent="0.25">
      <c r="A332" s="17">
        <v>326</v>
      </c>
      <c r="B332" s="89"/>
      <c r="C332" s="89"/>
      <c r="D332" s="89"/>
      <c r="E332" s="86"/>
      <c r="F332" s="86"/>
      <c r="G332" s="86"/>
      <c r="H332" s="86"/>
      <c r="I332" s="87"/>
      <c r="J332" s="88"/>
      <c r="K332" s="88"/>
      <c r="L332" s="27" t="str">
        <f t="shared" si="5"/>
        <v/>
      </c>
      <c r="M332" s="93"/>
    </row>
    <row r="333" spans="1:13" ht="29.1" customHeight="1" x14ac:dyDescent="0.25">
      <c r="A333" s="17">
        <v>327</v>
      </c>
      <c r="B333" s="89"/>
      <c r="C333" s="89"/>
      <c r="D333" s="89"/>
      <c r="E333" s="86"/>
      <c r="F333" s="86"/>
      <c r="G333" s="86"/>
      <c r="H333" s="86"/>
      <c r="I333" s="87"/>
      <c r="J333" s="88"/>
      <c r="K333" s="88"/>
      <c r="L333" s="27" t="str">
        <f t="shared" si="5"/>
        <v/>
      </c>
      <c r="M333" s="93"/>
    </row>
    <row r="334" spans="1:13" ht="29.1" customHeight="1" x14ac:dyDescent="0.25">
      <c r="A334" s="17">
        <v>328</v>
      </c>
      <c r="B334" s="89"/>
      <c r="C334" s="89"/>
      <c r="D334" s="89"/>
      <c r="E334" s="86"/>
      <c r="F334" s="86"/>
      <c r="G334" s="86"/>
      <c r="H334" s="86"/>
      <c r="I334" s="87"/>
      <c r="J334" s="88"/>
      <c r="K334" s="88"/>
      <c r="L334" s="27" t="str">
        <f t="shared" si="5"/>
        <v/>
      </c>
      <c r="M334" s="93"/>
    </row>
    <row r="335" spans="1:13" ht="29.1" customHeight="1" x14ac:dyDescent="0.25">
      <c r="A335" s="17">
        <v>329</v>
      </c>
      <c r="B335" s="89"/>
      <c r="C335" s="89"/>
      <c r="D335" s="89"/>
      <c r="E335" s="86"/>
      <c r="F335" s="86"/>
      <c r="G335" s="86"/>
      <c r="H335" s="86"/>
      <c r="I335" s="87"/>
      <c r="J335" s="88"/>
      <c r="K335" s="88"/>
      <c r="L335" s="27" t="str">
        <f t="shared" si="5"/>
        <v/>
      </c>
      <c r="M335" s="93"/>
    </row>
    <row r="336" spans="1:13" ht="29.1" customHeight="1" x14ac:dyDescent="0.25">
      <c r="A336" s="17">
        <v>330</v>
      </c>
      <c r="B336" s="89"/>
      <c r="C336" s="89"/>
      <c r="D336" s="89"/>
      <c r="E336" s="86"/>
      <c r="F336" s="86"/>
      <c r="G336" s="86"/>
      <c r="H336" s="86"/>
      <c r="I336" s="87"/>
      <c r="J336" s="88"/>
      <c r="K336" s="88"/>
      <c r="L336" s="27" t="str">
        <f t="shared" si="5"/>
        <v/>
      </c>
      <c r="M336" s="93"/>
    </row>
    <row r="337" spans="1:13" ht="29.1" customHeight="1" x14ac:dyDescent="0.25">
      <c r="A337" s="17">
        <v>331</v>
      </c>
      <c r="B337" s="89"/>
      <c r="C337" s="89"/>
      <c r="D337" s="89"/>
      <c r="E337" s="86"/>
      <c r="F337" s="86"/>
      <c r="G337" s="86"/>
      <c r="H337" s="86"/>
      <c r="I337" s="87"/>
      <c r="J337" s="88"/>
      <c r="K337" s="88"/>
      <c r="L337" s="27" t="str">
        <f t="shared" si="5"/>
        <v/>
      </c>
      <c r="M337" s="93"/>
    </row>
    <row r="338" spans="1:13" ht="29.1" customHeight="1" x14ac:dyDescent="0.25">
      <c r="A338" s="17">
        <v>332</v>
      </c>
      <c r="B338" s="89"/>
      <c r="C338" s="89"/>
      <c r="D338" s="89"/>
      <c r="E338" s="86"/>
      <c r="F338" s="86"/>
      <c r="G338" s="86"/>
      <c r="H338" s="86"/>
      <c r="I338" s="87"/>
      <c r="J338" s="88"/>
      <c r="K338" s="88"/>
      <c r="L338" s="27" t="str">
        <f t="shared" si="5"/>
        <v/>
      </c>
      <c r="M338" s="93"/>
    </row>
    <row r="339" spans="1:13" ht="29.1" customHeight="1" x14ac:dyDescent="0.25">
      <c r="A339" s="17">
        <v>333</v>
      </c>
      <c r="B339" s="89"/>
      <c r="C339" s="89"/>
      <c r="D339" s="89"/>
      <c r="E339" s="86"/>
      <c r="F339" s="86"/>
      <c r="G339" s="86"/>
      <c r="H339" s="86"/>
      <c r="I339" s="87"/>
      <c r="J339" s="88"/>
      <c r="K339" s="88"/>
      <c r="L339" s="27" t="str">
        <f t="shared" si="5"/>
        <v/>
      </c>
      <c r="M339" s="93"/>
    </row>
    <row r="340" spans="1:13" ht="29.1" customHeight="1" x14ac:dyDescent="0.25">
      <c r="A340" s="17">
        <v>334</v>
      </c>
      <c r="B340" s="89"/>
      <c r="C340" s="89"/>
      <c r="D340" s="89"/>
      <c r="E340" s="86"/>
      <c r="F340" s="86"/>
      <c r="G340" s="86"/>
      <c r="H340" s="86"/>
      <c r="I340" s="87"/>
      <c r="J340" s="88"/>
      <c r="K340" s="88"/>
      <c r="L340" s="27" t="str">
        <f t="shared" si="5"/>
        <v/>
      </c>
      <c r="M340" s="93"/>
    </row>
    <row r="341" spans="1:13" ht="29.1" customHeight="1" x14ac:dyDescent="0.25">
      <c r="A341" s="17">
        <v>335</v>
      </c>
      <c r="B341" s="89"/>
      <c r="C341" s="89"/>
      <c r="D341" s="89"/>
      <c r="E341" s="86"/>
      <c r="F341" s="86"/>
      <c r="G341" s="86"/>
      <c r="H341" s="86"/>
      <c r="I341" s="87"/>
      <c r="J341" s="88"/>
      <c r="K341" s="88"/>
      <c r="L341" s="27" t="str">
        <f t="shared" si="5"/>
        <v/>
      </c>
      <c r="M341" s="93"/>
    </row>
    <row r="342" spans="1:13" ht="29.1" customHeight="1" x14ac:dyDescent="0.25">
      <c r="A342" s="17">
        <v>336</v>
      </c>
      <c r="B342" s="89"/>
      <c r="C342" s="89"/>
      <c r="D342" s="89"/>
      <c r="E342" s="86"/>
      <c r="F342" s="86"/>
      <c r="G342" s="86"/>
      <c r="H342" s="86"/>
      <c r="I342" s="87"/>
      <c r="J342" s="88"/>
      <c r="K342" s="88"/>
      <c r="L342" s="27" t="str">
        <f t="shared" si="5"/>
        <v/>
      </c>
      <c r="M342" s="93"/>
    </row>
    <row r="343" spans="1:13" ht="29.1" customHeight="1" x14ac:dyDescent="0.25">
      <c r="A343" s="17">
        <v>337</v>
      </c>
      <c r="B343" s="89"/>
      <c r="C343" s="89"/>
      <c r="D343" s="89"/>
      <c r="E343" s="86"/>
      <c r="F343" s="86"/>
      <c r="G343" s="86"/>
      <c r="H343" s="86"/>
      <c r="I343" s="87"/>
      <c r="J343" s="88"/>
      <c r="K343" s="88"/>
      <c r="L343" s="27" t="str">
        <f t="shared" si="5"/>
        <v/>
      </c>
      <c r="M343" s="93"/>
    </row>
    <row r="344" spans="1:13" ht="29.1" customHeight="1" x14ac:dyDescent="0.25">
      <c r="A344" s="17">
        <v>338</v>
      </c>
      <c r="B344" s="89"/>
      <c r="C344" s="89"/>
      <c r="D344" s="89"/>
      <c r="E344" s="86"/>
      <c r="F344" s="86"/>
      <c r="G344" s="86"/>
      <c r="H344" s="86"/>
      <c r="I344" s="87"/>
      <c r="J344" s="88"/>
      <c r="K344" s="88"/>
      <c r="L344" s="27" t="str">
        <f t="shared" si="5"/>
        <v/>
      </c>
      <c r="M344" s="93"/>
    </row>
    <row r="345" spans="1:13" ht="29.1" customHeight="1" x14ac:dyDescent="0.25">
      <c r="A345" s="17">
        <v>339</v>
      </c>
      <c r="B345" s="89"/>
      <c r="C345" s="89"/>
      <c r="D345" s="89"/>
      <c r="E345" s="86"/>
      <c r="F345" s="86"/>
      <c r="G345" s="86"/>
      <c r="H345" s="86"/>
      <c r="I345" s="87"/>
      <c r="J345" s="88"/>
      <c r="K345" s="88"/>
      <c r="L345" s="27" t="str">
        <f t="shared" si="5"/>
        <v/>
      </c>
      <c r="M345" s="93"/>
    </row>
    <row r="346" spans="1:13" ht="29.1" customHeight="1" x14ac:dyDescent="0.25">
      <c r="A346" s="17">
        <v>340</v>
      </c>
      <c r="B346" s="89"/>
      <c r="C346" s="89"/>
      <c r="D346" s="89"/>
      <c r="E346" s="86"/>
      <c r="F346" s="86"/>
      <c r="G346" s="86"/>
      <c r="H346" s="86"/>
      <c r="I346" s="87"/>
      <c r="J346" s="88"/>
      <c r="K346" s="88"/>
      <c r="L346" s="27" t="str">
        <f t="shared" si="5"/>
        <v/>
      </c>
      <c r="M346" s="93"/>
    </row>
    <row r="347" spans="1:13" ht="29.1" customHeight="1" x14ac:dyDescent="0.25">
      <c r="A347" s="17">
        <v>341</v>
      </c>
      <c r="B347" s="89"/>
      <c r="C347" s="89"/>
      <c r="D347" s="89"/>
      <c r="E347" s="86"/>
      <c r="F347" s="86"/>
      <c r="G347" s="86"/>
      <c r="H347" s="86"/>
      <c r="I347" s="87"/>
      <c r="J347" s="88"/>
      <c r="K347" s="88"/>
      <c r="L347" s="27" t="str">
        <f t="shared" si="5"/>
        <v/>
      </c>
      <c r="M347" s="93"/>
    </row>
    <row r="348" spans="1:13" ht="29.1" customHeight="1" x14ac:dyDescent="0.25">
      <c r="A348" s="17">
        <v>342</v>
      </c>
      <c r="B348" s="89"/>
      <c r="C348" s="89"/>
      <c r="D348" s="89"/>
      <c r="E348" s="86"/>
      <c r="F348" s="86"/>
      <c r="G348" s="86"/>
      <c r="H348" s="86"/>
      <c r="I348" s="87"/>
      <c r="J348" s="88"/>
      <c r="K348" s="88"/>
      <c r="L348" s="27" t="str">
        <f t="shared" si="5"/>
        <v/>
      </c>
      <c r="M348" s="93"/>
    </row>
    <row r="349" spans="1:13" ht="29.1" customHeight="1" x14ac:dyDescent="0.25">
      <c r="A349" s="17">
        <v>343</v>
      </c>
      <c r="B349" s="89"/>
      <c r="C349" s="89"/>
      <c r="D349" s="89"/>
      <c r="E349" s="86"/>
      <c r="F349" s="86"/>
      <c r="G349" s="86"/>
      <c r="H349" s="86"/>
      <c r="I349" s="87"/>
      <c r="J349" s="88"/>
      <c r="K349" s="88"/>
      <c r="L349" s="27" t="str">
        <f t="shared" si="5"/>
        <v/>
      </c>
      <c r="M349" s="93"/>
    </row>
    <row r="350" spans="1:13" ht="29.1" customHeight="1" x14ac:dyDescent="0.25">
      <c r="A350" s="17">
        <v>344</v>
      </c>
      <c r="B350" s="89"/>
      <c r="C350" s="89"/>
      <c r="D350" s="89"/>
      <c r="E350" s="86"/>
      <c r="F350" s="86"/>
      <c r="G350" s="86"/>
      <c r="H350" s="86"/>
      <c r="I350" s="87"/>
      <c r="J350" s="88"/>
      <c r="K350" s="88"/>
      <c r="L350" s="27" t="str">
        <f t="shared" si="5"/>
        <v/>
      </c>
      <c r="M350" s="93"/>
    </row>
    <row r="351" spans="1:13" ht="29.1" customHeight="1" x14ac:dyDescent="0.25">
      <c r="A351" s="17">
        <v>345</v>
      </c>
      <c r="B351" s="89"/>
      <c r="C351" s="89"/>
      <c r="D351" s="89"/>
      <c r="E351" s="86"/>
      <c r="F351" s="86"/>
      <c r="G351" s="86"/>
      <c r="H351" s="86"/>
      <c r="I351" s="87"/>
      <c r="J351" s="88"/>
      <c r="K351" s="88"/>
      <c r="L351" s="27" t="str">
        <f t="shared" si="5"/>
        <v/>
      </c>
      <c r="M351" s="93"/>
    </row>
    <row r="352" spans="1:13" ht="29.1" customHeight="1" x14ac:dyDescent="0.25">
      <c r="A352" s="17">
        <v>346</v>
      </c>
      <c r="B352" s="89"/>
      <c r="C352" s="89"/>
      <c r="D352" s="89"/>
      <c r="E352" s="86"/>
      <c r="F352" s="86"/>
      <c r="G352" s="86"/>
      <c r="H352" s="86"/>
      <c r="I352" s="87"/>
      <c r="J352" s="88"/>
      <c r="K352" s="88"/>
      <c r="L352" s="27" t="str">
        <f t="shared" si="5"/>
        <v/>
      </c>
      <c r="M352" s="93"/>
    </row>
    <row r="353" spans="1:13" ht="29.1" customHeight="1" x14ac:dyDescent="0.25">
      <c r="A353" s="17">
        <v>347</v>
      </c>
      <c r="B353" s="89"/>
      <c r="C353" s="89"/>
      <c r="D353" s="89"/>
      <c r="E353" s="86"/>
      <c r="F353" s="86"/>
      <c r="G353" s="86"/>
      <c r="H353" s="86"/>
      <c r="I353" s="87"/>
      <c r="J353" s="88"/>
      <c r="K353" s="88"/>
      <c r="L353" s="27" t="str">
        <f t="shared" si="5"/>
        <v/>
      </c>
      <c r="M353" s="93"/>
    </row>
    <row r="354" spans="1:13" ht="29.1" customHeight="1" x14ac:dyDescent="0.25">
      <c r="A354" s="17">
        <v>348</v>
      </c>
      <c r="B354" s="89"/>
      <c r="C354" s="89"/>
      <c r="D354" s="89"/>
      <c r="E354" s="86"/>
      <c r="F354" s="86"/>
      <c r="G354" s="86"/>
      <c r="H354" s="86"/>
      <c r="I354" s="87"/>
      <c r="J354" s="88"/>
      <c r="K354" s="88"/>
      <c r="L354" s="27" t="str">
        <f t="shared" si="5"/>
        <v/>
      </c>
      <c r="M354" s="93"/>
    </row>
    <row r="355" spans="1:13" ht="29.1" customHeight="1" x14ac:dyDescent="0.25">
      <c r="A355" s="17">
        <v>349</v>
      </c>
      <c r="B355" s="89"/>
      <c r="C355" s="89"/>
      <c r="D355" s="89"/>
      <c r="E355" s="86"/>
      <c r="F355" s="86"/>
      <c r="G355" s="86"/>
      <c r="H355" s="86"/>
      <c r="I355" s="87"/>
      <c r="J355" s="88"/>
      <c r="K355" s="88"/>
      <c r="L355" s="27" t="str">
        <f t="shared" si="5"/>
        <v/>
      </c>
      <c r="M355" s="93"/>
    </row>
    <row r="356" spans="1:13" ht="29.1" customHeight="1" x14ac:dyDescent="0.25">
      <c r="A356" s="17">
        <v>350</v>
      </c>
      <c r="B356" s="89"/>
      <c r="C356" s="89"/>
      <c r="D356" s="89"/>
      <c r="E356" s="86"/>
      <c r="F356" s="86"/>
      <c r="G356" s="86"/>
      <c r="H356" s="86"/>
      <c r="I356" s="87"/>
      <c r="J356" s="88"/>
      <c r="K356" s="88"/>
      <c r="L356" s="27" t="str">
        <f t="shared" si="5"/>
        <v/>
      </c>
      <c r="M356" s="93"/>
    </row>
    <row r="357" spans="1:13" ht="29.1" customHeight="1" x14ac:dyDescent="0.25">
      <c r="A357" s="17">
        <v>351</v>
      </c>
      <c r="B357" s="89"/>
      <c r="C357" s="89"/>
      <c r="D357" s="89"/>
      <c r="E357" s="86"/>
      <c r="F357" s="86"/>
      <c r="G357" s="86"/>
      <c r="H357" s="86"/>
      <c r="I357" s="87"/>
      <c r="J357" s="88"/>
      <c r="K357" s="88"/>
      <c r="L357" s="27" t="str">
        <f t="shared" si="5"/>
        <v/>
      </c>
      <c r="M357" s="93"/>
    </row>
    <row r="358" spans="1:13" ht="29.1" customHeight="1" x14ac:dyDescent="0.25">
      <c r="A358" s="17">
        <v>352</v>
      </c>
      <c r="B358" s="89"/>
      <c r="C358" s="89"/>
      <c r="D358" s="89"/>
      <c r="E358" s="86"/>
      <c r="F358" s="86"/>
      <c r="G358" s="86"/>
      <c r="H358" s="86"/>
      <c r="I358" s="87"/>
      <c r="J358" s="88"/>
      <c r="K358" s="88"/>
      <c r="L358" s="27" t="str">
        <f t="shared" si="5"/>
        <v/>
      </c>
      <c r="M358" s="93"/>
    </row>
    <row r="359" spans="1:13" ht="29.1" customHeight="1" x14ac:dyDescent="0.25">
      <c r="A359" s="17">
        <v>353</v>
      </c>
      <c r="B359" s="89"/>
      <c r="C359" s="89"/>
      <c r="D359" s="89"/>
      <c r="E359" s="86"/>
      <c r="F359" s="86"/>
      <c r="G359" s="86"/>
      <c r="H359" s="86"/>
      <c r="I359" s="87"/>
      <c r="J359" s="88"/>
      <c r="K359" s="88"/>
      <c r="L359" s="27" t="str">
        <f t="shared" si="5"/>
        <v/>
      </c>
      <c r="M359" s="93"/>
    </row>
    <row r="360" spans="1:13" ht="29.1" customHeight="1" x14ac:dyDescent="0.25">
      <c r="A360" s="17">
        <v>354</v>
      </c>
      <c r="B360" s="89"/>
      <c r="C360" s="89"/>
      <c r="D360" s="89"/>
      <c r="E360" s="86"/>
      <c r="F360" s="86"/>
      <c r="G360" s="86"/>
      <c r="H360" s="86"/>
      <c r="I360" s="87"/>
      <c r="J360" s="88"/>
      <c r="K360" s="88"/>
      <c r="L360" s="27" t="str">
        <f t="shared" si="5"/>
        <v/>
      </c>
      <c r="M360" s="93"/>
    </row>
    <row r="361" spans="1:13" ht="29.1" customHeight="1" x14ac:dyDescent="0.25">
      <c r="A361" s="17">
        <v>355</v>
      </c>
      <c r="B361" s="89"/>
      <c r="C361" s="89"/>
      <c r="D361" s="89"/>
      <c r="E361" s="86"/>
      <c r="F361" s="86"/>
      <c r="G361" s="86"/>
      <c r="H361" s="86"/>
      <c r="I361" s="87"/>
      <c r="J361" s="88"/>
      <c r="K361" s="88"/>
      <c r="L361" s="27" t="str">
        <f t="shared" si="5"/>
        <v/>
      </c>
      <c r="M361" s="93"/>
    </row>
    <row r="362" spans="1:13" ht="29.1" customHeight="1" x14ac:dyDescent="0.25">
      <c r="A362" s="17">
        <v>356</v>
      </c>
      <c r="B362" s="89"/>
      <c r="C362" s="89"/>
      <c r="D362" s="89"/>
      <c r="E362" s="86"/>
      <c r="F362" s="86"/>
      <c r="G362" s="86"/>
      <c r="H362" s="86"/>
      <c r="I362" s="87"/>
      <c r="J362" s="88"/>
      <c r="K362" s="88"/>
      <c r="L362" s="27" t="str">
        <f t="shared" si="5"/>
        <v/>
      </c>
      <c r="M362" s="93"/>
    </row>
    <row r="363" spans="1:13" ht="29.1" customHeight="1" x14ac:dyDescent="0.25">
      <c r="A363" s="17">
        <v>357</v>
      </c>
      <c r="B363" s="89"/>
      <c r="C363" s="89"/>
      <c r="D363" s="89"/>
      <c r="E363" s="86"/>
      <c r="F363" s="86"/>
      <c r="G363" s="86"/>
      <c r="H363" s="86"/>
      <c r="I363" s="87"/>
      <c r="J363" s="88"/>
      <c r="K363" s="88"/>
      <c r="L363" s="27" t="str">
        <f t="shared" si="5"/>
        <v/>
      </c>
      <c r="M363" s="93"/>
    </row>
    <row r="364" spans="1:13" ht="29.1" customHeight="1" x14ac:dyDescent="0.25">
      <c r="A364" s="17">
        <v>358</v>
      </c>
      <c r="B364" s="89"/>
      <c r="C364" s="89"/>
      <c r="D364" s="89"/>
      <c r="E364" s="86"/>
      <c r="F364" s="86"/>
      <c r="G364" s="86"/>
      <c r="H364" s="86"/>
      <c r="I364" s="87"/>
      <c r="J364" s="88"/>
      <c r="K364" s="88"/>
      <c r="L364" s="27" t="str">
        <f t="shared" si="5"/>
        <v/>
      </c>
      <c r="M364" s="93"/>
    </row>
    <row r="365" spans="1:13" ht="29.1" customHeight="1" x14ac:dyDescent="0.25">
      <c r="A365" s="17">
        <v>359</v>
      </c>
      <c r="B365" s="89"/>
      <c r="C365" s="89"/>
      <c r="D365" s="89"/>
      <c r="E365" s="86"/>
      <c r="F365" s="86"/>
      <c r="G365" s="86"/>
      <c r="H365" s="86"/>
      <c r="I365" s="87"/>
      <c r="J365" s="88"/>
      <c r="K365" s="88"/>
      <c r="L365" s="27" t="str">
        <f t="shared" si="5"/>
        <v/>
      </c>
      <c r="M365" s="93"/>
    </row>
    <row r="366" spans="1:13" ht="29.1" customHeight="1" x14ac:dyDescent="0.25">
      <c r="A366" s="17">
        <v>360</v>
      </c>
      <c r="B366" s="89"/>
      <c r="C366" s="89"/>
      <c r="D366" s="89"/>
      <c r="E366" s="86"/>
      <c r="F366" s="86"/>
      <c r="G366" s="86"/>
      <c r="H366" s="86"/>
      <c r="I366" s="87"/>
      <c r="J366" s="88"/>
      <c r="K366" s="88"/>
      <c r="L366" s="27" t="str">
        <f t="shared" si="5"/>
        <v/>
      </c>
      <c r="M366" s="93"/>
    </row>
    <row r="367" spans="1:13" ht="29.1" customHeight="1" x14ac:dyDescent="0.25">
      <c r="A367" s="17">
        <v>361</v>
      </c>
      <c r="B367" s="89"/>
      <c r="C367" s="89"/>
      <c r="D367" s="89"/>
      <c r="E367" s="86"/>
      <c r="F367" s="86"/>
      <c r="G367" s="86"/>
      <c r="H367" s="86"/>
      <c r="I367" s="87"/>
      <c r="J367" s="88"/>
      <c r="K367" s="88"/>
      <c r="L367" s="27" t="str">
        <f t="shared" si="5"/>
        <v/>
      </c>
      <c r="M367" s="93"/>
    </row>
    <row r="368" spans="1:13" ht="29.1" customHeight="1" x14ac:dyDescent="0.25">
      <c r="A368" s="17">
        <v>362</v>
      </c>
      <c r="B368" s="89"/>
      <c r="C368" s="89"/>
      <c r="D368" s="89"/>
      <c r="E368" s="86"/>
      <c r="F368" s="86"/>
      <c r="G368" s="86"/>
      <c r="H368" s="86"/>
      <c r="I368" s="87"/>
      <c r="J368" s="88"/>
      <c r="K368" s="88"/>
      <c r="L368" s="27" t="str">
        <f t="shared" si="5"/>
        <v/>
      </c>
      <c r="M368" s="93"/>
    </row>
    <row r="369" spans="1:13" ht="29.1" customHeight="1" x14ac:dyDescent="0.25">
      <c r="A369" s="17">
        <v>363</v>
      </c>
      <c r="B369" s="89"/>
      <c r="C369" s="89"/>
      <c r="D369" s="89"/>
      <c r="E369" s="86"/>
      <c r="F369" s="86"/>
      <c r="G369" s="86"/>
      <c r="H369" s="86"/>
      <c r="I369" s="87"/>
      <c r="J369" s="88"/>
      <c r="K369" s="88"/>
      <c r="L369" s="27" t="str">
        <f t="shared" si="5"/>
        <v/>
      </c>
      <c r="M369" s="93"/>
    </row>
    <row r="370" spans="1:13" ht="29.1" customHeight="1" x14ac:dyDescent="0.25">
      <c r="A370" s="17">
        <v>364</v>
      </c>
      <c r="B370" s="89"/>
      <c r="C370" s="89"/>
      <c r="D370" s="89"/>
      <c r="E370" s="86"/>
      <c r="F370" s="86"/>
      <c r="G370" s="86"/>
      <c r="H370" s="86"/>
      <c r="I370" s="87"/>
      <c r="J370" s="88"/>
      <c r="K370" s="88"/>
      <c r="L370" s="27" t="str">
        <f t="shared" si="5"/>
        <v/>
      </c>
      <c r="M370" s="93"/>
    </row>
    <row r="371" spans="1:13" ht="29.1" customHeight="1" x14ac:dyDescent="0.25">
      <c r="A371" s="17">
        <v>365</v>
      </c>
      <c r="B371" s="89"/>
      <c r="C371" s="89"/>
      <c r="D371" s="89"/>
      <c r="E371" s="86"/>
      <c r="F371" s="86"/>
      <c r="G371" s="86"/>
      <c r="H371" s="86"/>
      <c r="I371" s="87"/>
      <c r="J371" s="88"/>
      <c r="K371" s="88"/>
      <c r="L371" s="27" t="str">
        <f t="shared" si="5"/>
        <v/>
      </c>
      <c r="M371" s="93"/>
    </row>
    <row r="372" spans="1:13" ht="29.1" customHeight="1" x14ac:dyDescent="0.25">
      <c r="A372" s="17">
        <v>366</v>
      </c>
      <c r="B372" s="89"/>
      <c r="C372" s="89"/>
      <c r="D372" s="89"/>
      <c r="E372" s="86"/>
      <c r="F372" s="86"/>
      <c r="G372" s="86"/>
      <c r="H372" s="86"/>
      <c r="I372" s="87"/>
      <c r="J372" s="88"/>
      <c r="K372" s="88"/>
      <c r="L372" s="27" t="str">
        <f t="shared" si="5"/>
        <v/>
      </c>
      <c r="M372" s="93"/>
    </row>
    <row r="373" spans="1:13" ht="29.1" customHeight="1" x14ac:dyDescent="0.25">
      <c r="A373" s="17">
        <v>367</v>
      </c>
      <c r="B373" s="89"/>
      <c r="C373" s="89"/>
      <c r="D373" s="89"/>
      <c r="E373" s="86"/>
      <c r="F373" s="86"/>
      <c r="G373" s="86"/>
      <c r="H373" s="86"/>
      <c r="I373" s="87"/>
      <c r="J373" s="88"/>
      <c r="K373" s="88"/>
      <c r="L373" s="27" t="str">
        <f t="shared" si="5"/>
        <v/>
      </c>
      <c r="M373" s="93"/>
    </row>
    <row r="374" spans="1:13" ht="29.1" customHeight="1" x14ac:dyDescent="0.25">
      <c r="A374" s="17">
        <v>368</v>
      </c>
      <c r="B374" s="89"/>
      <c r="C374" s="89"/>
      <c r="D374" s="89"/>
      <c r="E374" s="86"/>
      <c r="F374" s="86"/>
      <c r="G374" s="86"/>
      <c r="H374" s="86"/>
      <c r="I374" s="87"/>
      <c r="J374" s="88"/>
      <c r="K374" s="88"/>
      <c r="L374" s="27" t="str">
        <f t="shared" si="5"/>
        <v/>
      </c>
      <c r="M374" s="93"/>
    </row>
    <row r="375" spans="1:13" ht="29.1" customHeight="1" x14ac:dyDescent="0.25">
      <c r="A375" s="17">
        <v>369</v>
      </c>
      <c r="B375" s="89"/>
      <c r="C375" s="89"/>
      <c r="D375" s="89"/>
      <c r="E375" s="86"/>
      <c r="F375" s="86"/>
      <c r="G375" s="86"/>
      <c r="H375" s="86"/>
      <c r="I375" s="87"/>
      <c r="J375" s="88"/>
      <c r="K375" s="88"/>
      <c r="L375" s="27" t="str">
        <f t="shared" si="5"/>
        <v/>
      </c>
      <c r="M375" s="93"/>
    </row>
    <row r="376" spans="1:13" ht="29.1" customHeight="1" x14ac:dyDescent="0.25">
      <c r="A376" s="17">
        <v>370</v>
      </c>
      <c r="B376" s="89"/>
      <c r="C376" s="89"/>
      <c r="D376" s="89"/>
      <c r="E376" s="86"/>
      <c r="F376" s="86"/>
      <c r="G376" s="86"/>
      <c r="H376" s="86"/>
      <c r="I376" s="87"/>
      <c r="J376" s="88"/>
      <c r="K376" s="88"/>
      <c r="L376" s="27" t="str">
        <f t="shared" si="5"/>
        <v/>
      </c>
      <c r="M376" s="93"/>
    </row>
    <row r="377" spans="1:13" ht="29.1" customHeight="1" x14ac:dyDescent="0.25">
      <c r="A377" s="17">
        <v>371</v>
      </c>
      <c r="B377" s="89"/>
      <c r="C377" s="89"/>
      <c r="D377" s="89"/>
      <c r="E377" s="86"/>
      <c r="F377" s="86"/>
      <c r="G377" s="86"/>
      <c r="H377" s="86"/>
      <c r="I377" s="87"/>
      <c r="J377" s="88"/>
      <c r="K377" s="88"/>
      <c r="L377" s="27" t="str">
        <f t="shared" si="5"/>
        <v/>
      </c>
      <c r="M377" s="93"/>
    </row>
    <row r="378" spans="1:13" ht="29.1" customHeight="1" x14ac:dyDescent="0.25">
      <c r="A378" s="17">
        <v>372</v>
      </c>
      <c r="B378" s="89"/>
      <c r="C378" s="89"/>
      <c r="D378" s="89"/>
      <c r="E378" s="86"/>
      <c r="F378" s="86"/>
      <c r="G378" s="86"/>
      <c r="H378" s="86"/>
      <c r="I378" s="87"/>
      <c r="J378" s="88"/>
      <c r="K378" s="88"/>
      <c r="L378" s="27" t="str">
        <f t="shared" si="5"/>
        <v/>
      </c>
      <c r="M378" s="93"/>
    </row>
    <row r="379" spans="1:13" ht="29.1" customHeight="1" x14ac:dyDescent="0.25">
      <c r="A379" s="17">
        <v>373</v>
      </c>
      <c r="B379" s="89"/>
      <c r="C379" s="89"/>
      <c r="D379" s="89"/>
      <c r="E379" s="86"/>
      <c r="F379" s="86"/>
      <c r="G379" s="86"/>
      <c r="H379" s="86"/>
      <c r="I379" s="87"/>
      <c r="J379" s="88"/>
      <c r="K379" s="88"/>
      <c r="L379" s="27" t="str">
        <f t="shared" si="5"/>
        <v/>
      </c>
      <c r="M379" s="93"/>
    </row>
    <row r="380" spans="1:13" ht="29.1" customHeight="1" x14ac:dyDescent="0.25">
      <c r="A380" s="17">
        <v>374</v>
      </c>
      <c r="B380" s="89"/>
      <c r="C380" s="89"/>
      <c r="D380" s="89"/>
      <c r="E380" s="86"/>
      <c r="F380" s="86"/>
      <c r="G380" s="86"/>
      <c r="H380" s="86"/>
      <c r="I380" s="87"/>
      <c r="J380" s="88"/>
      <c r="K380" s="88"/>
      <c r="L380" s="27" t="str">
        <f t="shared" si="5"/>
        <v/>
      </c>
      <c r="M380" s="93"/>
    </row>
    <row r="381" spans="1:13" ht="29.1" customHeight="1" x14ac:dyDescent="0.25">
      <c r="A381" s="17">
        <v>375</v>
      </c>
      <c r="B381" s="89"/>
      <c r="C381" s="89"/>
      <c r="D381" s="89"/>
      <c r="E381" s="86"/>
      <c r="F381" s="86"/>
      <c r="G381" s="86"/>
      <c r="H381" s="86"/>
      <c r="I381" s="87"/>
      <c r="J381" s="88"/>
      <c r="K381" s="88"/>
      <c r="L381" s="27" t="str">
        <f t="shared" si="5"/>
        <v/>
      </c>
      <c r="M381" s="93"/>
    </row>
    <row r="382" spans="1:13" ht="29.1" customHeight="1" x14ac:dyDescent="0.25">
      <c r="A382" s="17">
        <v>376</v>
      </c>
      <c r="B382" s="89"/>
      <c r="C382" s="89"/>
      <c r="D382" s="89"/>
      <c r="E382" s="86"/>
      <c r="F382" s="86"/>
      <c r="G382" s="86"/>
      <c r="H382" s="86"/>
      <c r="I382" s="87"/>
      <c r="J382" s="88"/>
      <c r="K382" s="88"/>
      <c r="L382" s="27" t="str">
        <f t="shared" si="5"/>
        <v/>
      </c>
      <c r="M382" s="93"/>
    </row>
    <row r="383" spans="1:13" ht="29.1" customHeight="1" x14ac:dyDescent="0.25">
      <c r="A383" s="17">
        <v>377</v>
      </c>
      <c r="B383" s="89"/>
      <c r="C383" s="89"/>
      <c r="D383" s="89"/>
      <c r="E383" s="86"/>
      <c r="F383" s="86"/>
      <c r="G383" s="86"/>
      <c r="H383" s="86"/>
      <c r="I383" s="87"/>
      <c r="J383" s="88"/>
      <c r="K383" s="88"/>
      <c r="L383" s="27" t="str">
        <f t="shared" si="5"/>
        <v/>
      </c>
      <c r="M383" s="93"/>
    </row>
    <row r="384" spans="1:13" ht="29.1" customHeight="1" x14ac:dyDescent="0.25">
      <c r="A384" s="17">
        <v>378</v>
      </c>
      <c r="B384" s="89"/>
      <c r="C384" s="89"/>
      <c r="D384" s="89"/>
      <c r="E384" s="86"/>
      <c r="F384" s="86"/>
      <c r="G384" s="86"/>
      <c r="H384" s="86"/>
      <c r="I384" s="87"/>
      <c r="J384" s="88"/>
      <c r="K384" s="88"/>
      <c r="L384" s="27" t="str">
        <f t="shared" si="5"/>
        <v/>
      </c>
      <c r="M384" s="93"/>
    </row>
    <row r="385" spans="1:13" ht="29.1" customHeight="1" x14ac:dyDescent="0.25">
      <c r="A385" s="17">
        <v>379</v>
      </c>
      <c r="B385" s="89"/>
      <c r="C385" s="89"/>
      <c r="D385" s="89"/>
      <c r="E385" s="86"/>
      <c r="F385" s="86"/>
      <c r="G385" s="86"/>
      <c r="H385" s="86"/>
      <c r="I385" s="87"/>
      <c r="J385" s="88"/>
      <c r="K385" s="88"/>
      <c r="L385" s="27" t="str">
        <f t="shared" si="5"/>
        <v/>
      </c>
      <c r="M385" s="93"/>
    </row>
    <row r="386" spans="1:13" ht="29.1" customHeight="1" x14ac:dyDescent="0.25">
      <c r="A386" s="17">
        <v>380</v>
      </c>
      <c r="B386" s="89"/>
      <c r="C386" s="89"/>
      <c r="D386" s="89"/>
      <c r="E386" s="86"/>
      <c r="F386" s="86"/>
      <c r="G386" s="86"/>
      <c r="H386" s="86"/>
      <c r="I386" s="87"/>
      <c r="J386" s="88"/>
      <c r="K386" s="88"/>
      <c r="L386" s="27" t="str">
        <f t="shared" si="5"/>
        <v/>
      </c>
      <c r="M386" s="93"/>
    </row>
    <row r="387" spans="1:13" ht="29.1" customHeight="1" x14ac:dyDescent="0.25">
      <c r="A387" s="17">
        <v>381</v>
      </c>
      <c r="B387" s="89"/>
      <c r="C387" s="89"/>
      <c r="D387" s="89"/>
      <c r="E387" s="86"/>
      <c r="F387" s="86"/>
      <c r="G387" s="86"/>
      <c r="H387" s="86"/>
      <c r="I387" s="87"/>
      <c r="J387" s="88"/>
      <c r="K387" s="88"/>
      <c r="L387" s="27" t="str">
        <f t="shared" si="5"/>
        <v/>
      </c>
      <c r="M387" s="93"/>
    </row>
    <row r="388" spans="1:13" ht="29.1" customHeight="1" x14ac:dyDescent="0.25">
      <c r="A388" s="17">
        <v>382</v>
      </c>
      <c r="B388" s="89"/>
      <c r="C388" s="89"/>
      <c r="D388" s="89"/>
      <c r="E388" s="86"/>
      <c r="F388" s="86"/>
      <c r="G388" s="86"/>
      <c r="H388" s="86"/>
      <c r="I388" s="87"/>
      <c r="J388" s="88"/>
      <c r="K388" s="88"/>
      <c r="L388" s="27" t="str">
        <f t="shared" si="5"/>
        <v/>
      </c>
      <c r="M388" s="93"/>
    </row>
    <row r="389" spans="1:13" ht="29.1" customHeight="1" x14ac:dyDescent="0.25">
      <c r="A389" s="17">
        <v>383</v>
      </c>
      <c r="B389" s="89"/>
      <c r="C389" s="89"/>
      <c r="D389" s="89"/>
      <c r="E389" s="86"/>
      <c r="F389" s="86"/>
      <c r="G389" s="86"/>
      <c r="H389" s="86"/>
      <c r="I389" s="87"/>
      <c r="J389" s="88"/>
      <c r="K389" s="88"/>
      <c r="L389" s="27" t="str">
        <f t="shared" si="5"/>
        <v/>
      </c>
      <c r="M389" s="93"/>
    </row>
    <row r="390" spans="1:13" ht="29.1" customHeight="1" x14ac:dyDescent="0.25">
      <c r="A390" s="17">
        <v>384</v>
      </c>
      <c r="B390" s="89"/>
      <c r="C390" s="89"/>
      <c r="D390" s="89"/>
      <c r="E390" s="86"/>
      <c r="F390" s="86"/>
      <c r="G390" s="86"/>
      <c r="H390" s="86"/>
      <c r="I390" s="87"/>
      <c r="J390" s="88"/>
      <c r="K390" s="88"/>
      <c r="L390" s="27" t="str">
        <f t="shared" ref="L390:L453" si="6">IF($E390="","",IF(OR(($I390=0),($J390=0)),0,$I390/$J390*$K390))</f>
        <v/>
      </c>
      <c r="M390" s="93"/>
    </row>
    <row r="391" spans="1:13" ht="29.1" customHeight="1" x14ac:dyDescent="0.25">
      <c r="A391" s="17">
        <v>385</v>
      </c>
      <c r="B391" s="89"/>
      <c r="C391" s="89"/>
      <c r="D391" s="89"/>
      <c r="E391" s="86"/>
      <c r="F391" s="86"/>
      <c r="G391" s="86"/>
      <c r="H391" s="86"/>
      <c r="I391" s="87"/>
      <c r="J391" s="88"/>
      <c r="K391" s="88"/>
      <c r="L391" s="27" t="str">
        <f t="shared" si="6"/>
        <v/>
      </c>
      <c r="M391" s="93"/>
    </row>
    <row r="392" spans="1:13" ht="29.1" customHeight="1" x14ac:dyDescent="0.25">
      <c r="A392" s="17">
        <v>386</v>
      </c>
      <c r="B392" s="89"/>
      <c r="C392" s="89"/>
      <c r="D392" s="89"/>
      <c r="E392" s="86"/>
      <c r="F392" s="86"/>
      <c r="G392" s="86"/>
      <c r="H392" s="86"/>
      <c r="I392" s="87"/>
      <c r="J392" s="88"/>
      <c r="K392" s="88"/>
      <c r="L392" s="27" t="str">
        <f t="shared" si="6"/>
        <v/>
      </c>
      <c r="M392" s="93"/>
    </row>
    <row r="393" spans="1:13" ht="29.1" customHeight="1" x14ac:dyDescent="0.25">
      <c r="A393" s="17">
        <v>387</v>
      </c>
      <c r="B393" s="89"/>
      <c r="C393" s="89"/>
      <c r="D393" s="89"/>
      <c r="E393" s="86"/>
      <c r="F393" s="86"/>
      <c r="G393" s="86"/>
      <c r="H393" s="86"/>
      <c r="I393" s="87"/>
      <c r="J393" s="88"/>
      <c r="K393" s="88"/>
      <c r="L393" s="27" t="str">
        <f t="shared" si="6"/>
        <v/>
      </c>
      <c r="M393" s="93"/>
    </row>
    <row r="394" spans="1:13" ht="29.1" customHeight="1" x14ac:dyDescent="0.25">
      <c r="A394" s="17">
        <v>388</v>
      </c>
      <c r="B394" s="89"/>
      <c r="C394" s="89"/>
      <c r="D394" s="89"/>
      <c r="E394" s="86"/>
      <c r="F394" s="86"/>
      <c r="G394" s="86"/>
      <c r="H394" s="86"/>
      <c r="I394" s="87"/>
      <c r="J394" s="88"/>
      <c r="K394" s="88"/>
      <c r="L394" s="27" t="str">
        <f t="shared" si="6"/>
        <v/>
      </c>
      <c r="M394" s="93"/>
    </row>
    <row r="395" spans="1:13" ht="29.1" customHeight="1" x14ac:dyDescent="0.25">
      <c r="A395" s="17">
        <v>389</v>
      </c>
      <c r="B395" s="89"/>
      <c r="C395" s="89"/>
      <c r="D395" s="89"/>
      <c r="E395" s="86"/>
      <c r="F395" s="86"/>
      <c r="G395" s="86"/>
      <c r="H395" s="86"/>
      <c r="I395" s="87"/>
      <c r="J395" s="88"/>
      <c r="K395" s="88"/>
      <c r="L395" s="27" t="str">
        <f t="shared" si="6"/>
        <v/>
      </c>
      <c r="M395" s="93"/>
    </row>
    <row r="396" spans="1:13" ht="29.1" customHeight="1" x14ac:dyDescent="0.25">
      <c r="A396" s="17">
        <v>390</v>
      </c>
      <c r="B396" s="89"/>
      <c r="C396" s="89"/>
      <c r="D396" s="89"/>
      <c r="E396" s="86"/>
      <c r="F396" s="86"/>
      <c r="G396" s="86"/>
      <c r="H396" s="86"/>
      <c r="I396" s="87"/>
      <c r="J396" s="88"/>
      <c r="K396" s="88"/>
      <c r="L396" s="27" t="str">
        <f t="shared" si="6"/>
        <v/>
      </c>
      <c r="M396" s="93"/>
    </row>
    <row r="397" spans="1:13" ht="29.1" customHeight="1" x14ac:dyDescent="0.25">
      <c r="A397" s="17">
        <v>391</v>
      </c>
      <c r="B397" s="89"/>
      <c r="C397" s="89"/>
      <c r="D397" s="89"/>
      <c r="E397" s="86"/>
      <c r="F397" s="86"/>
      <c r="G397" s="86"/>
      <c r="H397" s="86"/>
      <c r="I397" s="87"/>
      <c r="J397" s="88"/>
      <c r="K397" s="88"/>
      <c r="L397" s="27" t="str">
        <f t="shared" si="6"/>
        <v/>
      </c>
      <c r="M397" s="93"/>
    </row>
    <row r="398" spans="1:13" ht="29.1" customHeight="1" x14ac:dyDescent="0.25">
      <c r="A398" s="17">
        <v>392</v>
      </c>
      <c r="B398" s="89"/>
      <c r="C398" s="89"/>
      <c r="D398" s="89"/>
      <c r="E398" s="86"/>
      <c r="F398" s="86"/>
      <c r="G398" s="86"/>
      <c r="H398" s="86"/>
      <c r="I398" s="87"/>
      <c r="J398" s="88"/>
      <c r="K398" s="88"/>
      <c r="L398" s="27" t="str">
        <f t="shared" si="6"/>
        <v/>
      </c>
      <c r="M398" s="93"/>
    </row>
    <row r="399" spans="1:13" ht="29.1" customHeight="1" x14ac:dyDescent="0.25">
      <c r="A399" s="17">
        <v>393</v>
      </c>
      <c r="B399" s="89"/>
      <c r="C399" s="89"/>
      <c r="D399" s="89"/>
      <c r="E399" s="86"/>
      <c r="F399" s="86"/>
      <c r="G399" s="86"/>
      <c r="H399" s="86"/>
      <c r="I399" s="87"/>
      <c r="J399" s="88"/>
      <c r="K399" s="88"/>
      <c r="L399" s="27" t="str">
        <f t="shared" si="6"/>
        <v/>
      </c>
      <c r="M399" s="93"/>
    </row>
    <row r="400" spans="1:13" ht="29.1" customHeight="1" x14ac:dyDescent="0.25">
      <c r="A400" s="17">
        <v>394</v>
      </c>
      <c r="B400" s="89"/>
      <c r="C400" s="89"/>
      <c r="D400" s="89"/>
      <c r="E400" s="86"/>
      <c r="F400" s="86"/>
      <c r="G400" s="86"/>
      <c r="H400" s="86"/>
      <c r="I400" s="87"/>
      <c r="J400" s="88"/>
      <c r="K400" s="88"/>
      <c r="L400" s="27" t="str">
        <f t="shared" si="6"/>
        <v/>
      </c>
      <c r="M400" s="93"/>
    </row>
    <row r="401" spans="1:13" ht="29.1" customHeight="1" x14ac:dyDescent="0.25">
      <c r="A401" s="17">
        <v>395</v>
      </c>
      <c r="B401" s="89"/>
      <c r="C401" s="89"/>
      <c r="D401" s="89"/>
      <c r="E401" s="86"/>
      <c r="F401" s="86"/>
      <c r="G401" s="86"/>
      <c r="H401" s="86"/>
      <c r="I401" s="87"/>
      <c r="J401" s="88"/>
      <c r="K401" s="88"/>
      <c r="L401" s="27" t="str">
        <f t="shared" si="6"/>
        <v/>
      </c>
      <c r="M401" s="93"/>
    </row>
    <row r="402" spans="1:13" ht="29.1" customHeight="1" x14ac:dyDescent="0.25">
      <c r="A402" s="17">
        <v>396</v>
      </c>
      <c r="B402" s="89"/>
      <c r="C402" s="89"/>
      <c r="D402" s="89"/>
      <c r="E402" s="86"/>
      <c r="F402" s="86"/>
      <c r="G402" s="86"/>
      <c r="H402" s="86"/>
      <c r="I402" s="87"/>
      <c r="J402" s="88"/>
      <c r="K402" s="88"/>
      <c r="L402" s="27" t="str">
        <f t="shared" si="6"/>
        <v/>
      </c>
      <c r="M402" s="93"/>
    </row>
    <row r="403" spans="1:13" ht="29.1" customHeight="1" x14ac:dyDescent="0.25">
      <c r="A403" s="17">
        <v>397</v>
      </c>
      <c r="B403" s="89"/>
      <c r="C403" s="89"/>
      <c r="D403" s="89"/>
      <c r="E403" s="86"/>
      <c r="F403" s="86"/>
      <c r="G403" s="86"/>
      <c r="H403" s="86"/>
      <c r="I403" s="87"/>
      <c r="J403" s="88"/>
      <c r="K403" s="88"/>
      <c r="L403" s="27" t="str">
        <f t="shared" si="6"/>
        <v/>
      </c>
      <c r="M403" s="93"/>
    </row>
    <row r="404" spans="1:13" ht="29.1" customHeight="1" x14ac:dyDescent="0.25">
      <c r="A404" s="17">
        <v>398</v>
      </c>
      <c r="B404" s="89"/>
      <c r="C404" s="89"/>
      <c r="D404" s="89"/>
      <c r="E404" s="86"/>
      <c r="F404" s="86"/>
      <c r="G404" s="86"/>
      <c r="H404" s="86"/>
      <c r="I404" s="87"/>
      <c r="J404" s="88"/>
      <c r="K404" s="88"/>
      <c r="L404" s="27" t="str">
        <f t="shared" si="6"/>
        <v/>
      </c>
      <c r="M404" s="93"/>
    </row>
    <row r="405" spans="1:13" ht="29.1" customHeight="1" x14ac:dyDescent="0.25">
      <c r="A405" s="17">
        <v>399</v>
      </c>
      <c r="B405" s="89"/>
      <c r="C405" s="89"/>
      <c r="D405" s="89"/>
      <c r="E405" s="86"/>
      <c r="F405" s="86"/>
      <c r="G405" s="86"/>
      <c r="H405" s="86"/>
      <c r="I405" s="87"/>
      <c r="J405" s="88"/>
      <c r="K405" s="88"/>
      <c r="L405" s="27" t="str">
        <f t="shared" si="6"/>
        <v/>
      </c>
      <c r="M405" s="93"/>
    </row>
    <row r="406" spans="1:13" ht="29.1" customHeight="1" x14ac:dyDescent="0.25">
      <c r="A406" s="17">
        <v>400</v>
      </c>
      <c r="B406" s="89"/>
      <c r="C406" s="89"/>
      <c r="D406" s="89"/>
      <c r="E406" s="86"/>
      <c r="F406" s="86"/>
      <c r="G406" s="86"/>
      <c r="H406" s="86"/>
      <c r="I406" s="87"/>
      <c r="J406" s="88"/>
      <c r="K406" s="88"/>
      <c r="L406" s="27" t="str">
        <f t="shared" si="6"/>
        <v/>
      </c>
      <c r="M406" s="93"/>
    </row>
    <row r="407" spans="1:13" ht="29.1" customHeight="1" x14ac:dyDescent="0.25">
      <c r="A407" s="17">
        <v>401</v>
      </c>
      <c r="B407" s="89"/>
      <c r="C407" s="89"/>
      <c r="D407" s="89"/>
      <c r="E407" s="86"/>
      <c r="F407" s="86"/>
      <c r="G407" s="86"/>
      <c r="H407" s="86"/>
      <c r="I407" s="87"/>
      <c r="J407" s="88"/>
      <c r="K407" s="88"/>
      <c r="L407" s="27" t="str">
        <f t="shared" si="6"/>
        <v/>
      </c>
      <c r="M407" s="93"/>
    </row>
    <row r="408" spans="1:13" ht="29.1" customHeight="1" x14ac:dyDescent="0.25">
      <c r="A408" s="17">
        <v>402</v>
      </c>
      <c r="B408" s="89"/>
      <c r="C408" s="89"/>
      <c r="D408" s="89"/>
      <c r="E408" s="86"/>
      <c r="F408" s="86"/>
      <c r="G408" s="86"/>
      <c r="H408" s="86"/>
      <c r="I408" s="87"/>
      <c r="J408" s="88"/>
      <c r="K408" s="88"/>
      <c r="L408" s="27" t="str">
        <f t="shared" si="6"/>
        <v/>
      </c>
      <c r="M408" s="93"/>
    </row>
    <row r="409" spans="1:13" ht="29.1" customHeight="1" x14ac:dyDescent="0.25">
      <c r="A409" s="17">
        <v>403</v>
      </c>
      <c r="B409" s="89"/>
      <c r="C409" s="89"/>
      <c r="D409" s="89"/>
      <c r="E409" s="86"/>
      <c r="F409" s="86"/>
      <c r="G409" s="86"/>
      <c r="H409" s="86"/>
      <c r="I409" s="87"/>
      <c r="J409" s="88"/>
      <c r="K409" s="88"/>
      <c r="L409" s="27" t="str">
        <f t="shared" si="6"/>
        <v/>
      </c>
      <c r="M409" s="93"/>
    </row>
    <row r="410" spans="1:13" ht="29.1" customHeight="1" x14ac:dyDescent="0.25">
      <c r="A410" s="17">
        <v>404</v>
      </c>
      <c r="B410" s="89"/>
      <c r="C410" s="89"/>
      <c r="D410" s="89"/>
      <c r="E410" s="86"/>
      <c r="F410" s="86"/>
      <c r="G410" s="86"/>
      <c r="H410" s="86"/>
      <c r="I410" s="87"/>
      <c r="J410" s="88"/>
      <c r="K410" s="88"/>
      <c r="L410" s="27" t="str">
        <f t="shared" si="6"/>
        <v/>
      </c>
      <c r="M410" s="93"/>
    </row>
    <row r="411" spans="1:13" ht="29.1" customHeight="1" x14ac:dyDescent="0.25">
      <c r="A411" s="17">
        <v>405</v>
      </c>
      <c r="B411" s="89"/>
      <c r="C411" s="89"/>
      <c r="D411" s="89"/>
      <c r="E411" s="86"/>
      <c r="F411" s="86"/>
      <c r="G411" s="86"/>
      <c r="H411" s="86"/>
      <c r="I411" s="87"/>
      <c r="J411" s="88"/>
      <c r="K411" s="88"/>
      <c r="L411" s="27" t="str">
        <f t="shared" si="6"/>
        <v/>
      </c>
      <c r="M411" s="93"/>
    </row>
    <row r="412" spans="1:13" ht="29.1" customHeight="1" x14ac:dyDescent="0.25">
      <c r="A412" s="17">
        <v>406</v>
      </c>
      <c r="B412" s="89"/>
      <c r="C412" s="89"/>
      <c r="D412" s="89"/>
      <c r="E412" s="86"/>
      <c r="F412" s="86"/>
      <c r="G412" s="86"/>
      <c r="H412" s="86"/>
      <c r="I412" s="87"/>
      <c r="J412" s="88"/>
      <c r="K412" s="88"/>
      <c r="L412" s="27" t="str">
        <f t="shared" si="6"/>
        <v/>
      </c>
      <c r="M412" s="93"/>
    </row>
    <row r="413" spans="1:13" ht="29.1" customHeight="1" x14ac:dyDescent="0.25">
      <c r="A413" s="17">
        <v>407</v>
      </c>
      <c r="B413" s="89"/>
      <c r="C413" s="89"/>
      <c r="D413" s="89"/>
      <c r="E413" s="86"/>
      <c r="F413" s="86"/>
      <c r="G413" s="86"/>
      <c r="H413" s="86"/>
      <c r="I413" s="87"/>
      <c r="J413" s="88"/>
      <c r="K413" s="88"/>
      <c r="L413" s="27" t="str">
        <f t="shared" si="6"/>
        <v/>
      </c>
      <c r="M413" s="93"/>
    </row>
    <row r="414" spans="1:13" ht="29.1" customHeight="1" x14ac:dyDescent="0.25">
      <c r="A414" s="17">
        <v>408</v>
      </c>
      <c r="B414" s="89"/>
      <c r="C414" s="89"/>
      <c r="D414" s="89"/>
      <c r="E414" s="86"/>
      <c r="F414" s="86"/>
      <c r="G414" s="86"/>
      <c r="H414" s="86"/>
      <c r="I414" s="87"/>
      <c r="J414" s="88"/>
      <c r="K414" s="88"/>
      <c r="L414" s="27" t="str">
        <f t="shared" si="6"/>
        <v/>
      </c>
      <c r="M414" s="93"/>
    </row>
    <row r="415" spans="1:13" ht="29.1" customHeight="1" x14ac:dyDescent="0.25">
      <c r="A415" s="17">
        <v>409</v>
      </c>
      <c r="B415" s="89"/>
      <c r="C415" s="89"/>
      <c r="D415" s="89"/>
      <c r="E415" s="86"/>
      <c r="F415" s="86"/>
      <c r="G415" s="86"/>
      <c r="H415" s="86"/>
      <c r="I415" s="87"/>
      <c r="J415" s="88"/>
      <c r="K415" s="88"/>
      <c r="L415" s="27" t="str">
        <f t="shared" si="6"/>
        <v/>
      </c>
      <c r="M415" s="93"/>
    </row>
    <row r="416" spans="1:13" ht="29.1" customHeight="1" x14ac:dyDescent="0.25">
      <c r="A416" s="17">
        <v>410</v>
      </c>
      <c r="B416" s="89"/>
      <c r="C416" s="89"/>
      <c r="D416" s="89"/>
      <c r="E416" s="86"/>
      <c r="F416" s="86"/>
      <c r="G416" s="86"/>
      <c r="H416" s="86"/>
      <c r="I416" s="87"/>
      <c r="J416" s="88"/>
      <c r="K416" s="88"/>
      <c r="L416" s="27" t="str">
        <f t="shared" si="6"/>
        <v/>
      </c>
      <c r="M416" s="93"/>
    </row>
    <row r="417" spans="1:13" ht="29.1" customHeight="1" x14ac:dyDescent="0.25">
      <c r="A417" s="17">
        <v>411</v>
      </c>
      <c r="B417" s="89"/>
      <c r="C417" s="89"/>
      <c r="D417" s="89"/>
      <c r="E417" s="86"/>
      <c r="F417" s="86"/>
      <c r="G417" s="86"/>
      <c r="H417" s="86"/>
      <c r="I417" s="87"/>
      <c r="J417" s="88"/>
      <c r="K417" s="88"/>
      <c r="L417" s="27" t="str">
        <f t="shared" si="6"/>
        <v/>
      </c>
      <c r="M417" s="93"/>
    </row>
    <row r="418" spans="1:13" ht="29.1" customHeight="1" x14ac:dyDescent="0.25">
      <c r="A418" s="17">
        <v>412</v>
      </c>
      <c r="B418" s="89"/>
      <c r="C418" s="89"/>
      <c r="D418" s="89"/>
      <c r="E418" s="86"/>
      <c r="F418" s="86"/>
      <c r="G418" s="86"/>
      <c r="H418" s="86"/>
      <c r="I418" s="87"/>
      <c r="J418" s="88"/>
      <c r="K418" s="88"/>
      <c r="L418" s="27" t="str">
        <f t="shared" si="6"/>
        <v/>
      </c>
      <c r="M418" s="93"/>
    </row>
    <row r="419" spans="1:13" ht="29.1" customHeight="1" x14ac:dyDescent="0.25">
      <c r="A419" s="17">
        <v>413</v>
      </c>
      <c r="B419" s="89"/>
      <c r="C419" s="89"/>
      <c r="D419" s="89"/>
      <c r="E419" s="86"/>
      <c r="F419" s="86"/>
      <c r="G419" s="86"/>
      <c r="H419" s="86"/>
      <c r="I419" s="87"/>
      <c r="J419" s="88"/>
      <c r="K419" s="88"/>
      <c r="L419" s="27" t="str">
        <f t="shared" si="6"/>
        <v/>
      </c>
      <c r="M419" s="93"/>
    </row>
    <row r="420" spans="1:13" ht="29.1" customHeight="1" x14ac:dyDescent="0.25">
      <c r="A420" s="17">
        <v>414</v>
      </c>
      <c r="B420" s="89"/>
      <c r="C420" s="89"/>
      <c r="D420" s="89"/>
      <c r="E420" s="86"/>
      <c r="F420" s="86"/>
      <c r="G420" s="86"/>
      <c r="H420" s="86"/>
      <c r="I420" s="87"/>
      <c r="J420" s="88"/>
      <c r="K420" s="88"/>
      <c r="L420" s="27" t="str">
        <f t="shared" si="6"/>
        <v/>
      </c>
      <c r="M420" s="93"/>
    </row>
    <row r="421" spans="1:13" ht="29.1" customHeight="1" x14ac:dyDescent="0.25">
      <c r="A421" s="17">
        <v>415</v>
      </c>
      <c r="B421" s="89"/>
      <c r="C421" s="89"/>
      <c r="D421" s="89"/>
      <c r="E421" s="86"/>
      <c r="F421" s="86"/>
      <c r="G421" s="86"/>
      <c r="H421" s="86"/>
      <c r="I421" s="87"/>
      <c r="J421" s="88"/>
      <c r="K421" s="88"/>
      <c r="L421" s="27" t="str">
        <f t="shared" si="6"/>
        <v/>
      </c>
      <c r="M421" s="93"/>
    </row>
    <row r="422" spans="1:13" ht="29.1" customHeight="1" x14ac:dyDescent="0.25">
      <c r="A422" s="17">
        <v>416</v>
      </c>
      <c r="B422" s="89"/>
      <c r="C422" s="89"/>
      <c r="D422" s="89"/>
      <c r="E422" s="86"/>
      <c r="F422" s="86"/>
      <c r="G422" s="86"/>
      <c r="H422" s="86"/>
      <c r="I422" s="87"/>
      <c r="J422" s="88"/>
      <c r="K422" s="88"/>
      <c r="L422" s="27" t="str">
        <f t="shared" si="6"/>
        <v/>
      </c>
      <c r="M422" s="93"/>
    </row>
    <row r="423" spans="1:13" ht="29.1" customHeight="1" x14ac:dyDescent="0.25">
      <c r="A423" s="17">
        <v>417</v>
      </c>
      <c r="B423" s="89"/>
      <c r="C423" s="89"/>
      <c r="D423" s="89"/>
      <c r="E423" s="86"/>
      <c r="F423" s="86"/>
      <c r="G423" s="86"/>
      <c r="H423" s="86"/>
      <c r="I423" s="87"/>
      <c r="J423" s="88"/>
      <c r="K423" s="88"/>
      <c r="L423" s="27" t="str">
        <f t="shared" si="6"/>
        <v/>
      </c>
      <c r="M423" s="93"/>
    </row>
    <row r="424" spans="1:13" ht="29.1" customHeight="1" x14ac:dyDescent="0.25">
      <c r="A424" s="17">
        <v>418</v>
      </c>
      <c r="B424" s="89"/>
      <c r="C424" s="89"/>
      <c r="D424" s="89"/>
      <c r="E424" s="86"/>
      <c r="F424" s="86"/>
      <c r="G424" s="86"/>
      <c r="H424" s="86"/>
      <c r="I424" s="87"/>
      <c r="J424" s="88"/>
      <c r="K424" s="88"/>
      <c r="L424" s="27" t="str">
        <f t="shared" si="6"/>
        <v/>
      </c>
      <c r="M424" s="93"/>
    </row>
    <row r="425" spans="1:13" ht="29.1" customHeight="1" x14ac:dyDescent="0.25">
      <c r="A425" s="17">
        <v>419</v>
      </c>
      <c r="B425" s="89"/>
      <c r="C425" s="89"/>
      <c r="D425" s="89"/>
      <c r="E425" s="86"/>
      <c r="F425" s="86"/>
      <c r="G425" s="86"/>
      <c r="H425" s="86"/>
      <c r="I425" s="87"/>
      <c r="J425" s="88"/>
      <c r="K425" s="88"/>
      <c r="L425" s="27" t="str">
        <f t="shared" si="6"/>
        <v/>
      </c>
      <c r="M425" s="93"/>
    </row>
    <row r="426" spans="1:13" ht="29.1" customHeight="1" x14ac:dyDescent="0.25">
      <c r="A426" s="17">
        <v>420</v>
      </c>
      <c r="B426" s="89"/>
      <c r="C426" s="89"/>
      <c r="D426" s="89"/>
      <c r="E426" s="86"/>
      <c r="F426" s="86"/>
      <c r="G426" s="86"/>
      <c r="H426" s="86"/>
      <c r="I426" s="87"/>
      <c r="J426" s="88"/>
      <c r="K426" s="88"/>
      <c r="L426" s="27" t="str">
        <f t="shared" si="6"/>
        <v/>
      </c>
      <c r="M426" s="93"/>
    </row>
    <row r="427" spans="1:13" ht="29.1" customHeight="1" x14ac:dyDescent="0.25">
      <c r="A427" s="17">
        <v>421</v>
      </c>
      <c r="B427" s="89"/>
      <c r="C427" s="89"/>
      <c r="D427" s="89"/>
      <c r="E427" s="86"/>
      <c r="F427" s="86"/>
      <c r="G427" s="86"/>
      <c r="H427" s="86"/>
      <c r="I427" s="87"/>
      <c r="J427" s="88"/>
      <c r="K427" s="88"/>
      <c r="L427" s="27" t="str">
        <f t="shared" si="6"/>
        <v/>
      </c>
      <c r="M427" s="93"/>
    </row>
    <row r="428" spans="1:13" ht="29.1" customHeight="1" x14ac:dyDescent="0.25">
      <c r="A428" s="17">
        <v>422</v>
      </c>
      <c r="B428" s="89"/>
      <c r="C428" s="89"/>
      <c r="D428" s="89"/>
      <c r="E428" s="86"/>
      <c r="F428" s="86"/>
      <c r="G428" s="86"/>
      <c r="H428" s="86"/>
      <c r="I428" s="87"/>
      <c r="J428" s="88"/>
      <c r="K428" s="88"/>
      <c r="L428" s="27" t="str">
        <f t="shared" si="6"/>
        <v/>
      </c>
      <c r="M428" s="93"/>
    </row>
    <row r="429" spans="1:13" ht="29.1" customHeight="1" x14ac:dyDescent="0.25">
      <c r="A429" s="17">
        <v>423</v>
      </c>
      <c r="B429" s="89"/>
      <c r="C429" s="89"/>
      <c r="D429" s="89"/>
      <c r="E429" s="86"/>
      <c r="F429" s="86"/>
      <c r="G429" s="86"/>
      <c r="H429" s="86"/>
      <c r="I429" s="87"/>
      <c r="J429" s="88"/>
      <c r="K429" s="88"/>
      <c r="L429" s="27" t="str">
        <f t="shared" si="6"/>
        <v/>
      </c>
      <c r="M429" s="93"/>
    </row>
    <row r="430" spans="1:13" ht="29.1" customHeight="1" x14ac:dyDescent="0.25">
      <c r="A430" s="17">
        <v>424</v>
      </c>
      <c r="B430" s="89"/>
      <c r="C430" s="89"/>
      <c r="D430" s="89"/>
      <c r="E430" s="86"/>
      <c r="F430" s="86"/>
      <c r="G430" s="86"/>
      <c r="H430" s="86"/>
      <c r="I430" s="87"/>
      <c r="J430" s="88"/>
      <c r="K430" s="88"/>
      <c r="L430" s="27" t="str">
        <f t="shared" si="6"/>
        <v/>
      </c>
      <c r="M430" s="93"/>
    </row>
    <row r="431" spans="1:13" ht="29.1" customHeight="1" x14ac:dyDescent="0.25">
      <c r="A431" s="17">
        <v>425</v>
      </c>
      <c r="B431" s="89"/>
      <c r="C431" s="89"/>
      <c r="D431" s="89"/>
      <c r="E431" s="86"/>
      <c r="F431" s="86"/>
      <c r="G431" s="86"/>
      <c r="H431" s="86"/>
      <c r="I431" s="87"/>
      <c r="J431" s="88"/>
      <c r="K431" s="88"/>
      <c r="L431" s="27" t="str">
        <f t="shared" si="6"/>
        <v/>
      </c>
      <c r="M431" s="93"/>
    </row>
    <row r="432" spans="1:13" ht="29.1" customHeight="1" x14ac:dyDescent="0.25">
      <c r="A432" s="17">
        <v>426</v>
      </c>
      <c r="B432" s="89"/>
      <c r="C432" s="89"/>
      <c r="D432" s="89"/>
      <c r="E432" s="86"/>
      <c r="F432" s="86"/>
      <c r="G432" s="86"/>
      <c r="H432" s="86"/>
      <c r="I432" s="87"/>
      <c r="J432" s="88"/>
      <c r="K432" s="88"/>
      <c r="L432" s="27" t="str">
        <f t="shared" si="6"/>
        <v/>
      </c>
      <c r="M432" s="93"/>
    </row>
    <row r="433" spans="1:13" ht="29.1" customHeight="1" x14ac:dyDescent="0.25">
      <c r="A433" s="17">
        <v>427</v>
      </c>
      <c r="B433" s="89"/>
      <c r="C433" s="89"/>
      <c r="D433" s="89"/>
      <c r="E433" s="86"/>
      <c r="F433" s="86"/>
      <c r="G433" s="86"/>
      <c r="H433" s="86"/>
      <c r="I433" s="87"/>
      <c r="J433" s="88"/>
      <c r="K433" s="88"/>
      <c r="L433" s="27" t="str">
        <f t="shared" si="6"/>
        <v/>
      </c>
      <c r="M433" s="93"/>
    </row>
    <row r="434" spans="1:13" ht="29.1" customHeight="1" x14ac:dyDescent="0.25">
      <c r="A434" s="17">
        <v>428</v>
      </c>
      <c r="B434" s="89"/>
      <c r="C434" s="89"/>
      <c r="D434" s="89"/>
      <c r="E434" s="86"/>
      <c r="F434" s="86"/>
      <c r="G434" s="86"/>
      <c r="H434" s="86"/>
      <c r="I434" s="87"/>
      <c r="J434" s="88"/>
      <c r="K434" s="88"/>
      <c r="L434" s="27" t="str">
        <f t="shared" si="6"/>
        <v/>
      </c>
      <c r="M434" s="93"/>
    </row>
    <row r="435" spans="1:13" ht="29.1" customHeight="1" x14ac:dyDescent="0.25">
      <c r="A435" s="17">
        <v>429</v>
      </c>
      <c r="B435" s="89"/>
      <c r="C435" s="89"/>
      <c r="D435" s="89"/>
      <c r="E435" s="86"/>
      <c r="F435" s="86"/>
      <c r="G435" s="86"/>
      <c r="H435" s="86"/>
      <c r="I435" s="87"/>
      <c r="J435" s="88"/>
      <c r="K435" s="88"/>
      <c r="L435" s="27" t="str">
        <f t="shared" si="6"/>
        <v/>
      </c>
      <c r="M435" s="93"/>
    </row>
    <row r="436" spans="1:13" ht="29.1" customHeight="1" x14ac:dyDescent="0.25">
      <c r="A436" s="17">
        <v>430</v>
      </c>
      <c r="B436" s="89"/>
      <c r="C436" s="89"/>
      <c r="D436" s="89"/>
      <c r="E436" s="86"/>
      <c r="F436" s="86"/>
      <c r="G436" s="86"/>
      <c r="H436" s="86"/>
      <c r="I436" s="87"/>
      <c r="J436" s="88"/>
      <c r="K436" s="88"/>
      <c r="L436" s="27" t="str">
        <f t="shared" si="6"/>
        <v/>
      </c>
      <c r="M436" s="93"/>
    </row>
    <row r="437" spans="1:13" ht="29.1" customHeight="1" x14ac:dyDescent="0.25">
      <c r="A437" s="17">
        <v>431</v>
      </c>
      <c r="B437" s="89"/>
      <c r="C437" s="89"/>
      <c r="D437" s="89"/>
      <c r="E437" s="86"/>
      <c r="F437" s="86"/>
      <c r="G437" s="86"/>
      <c r="H437" s="86"/>
      <c r="I437" s="87"/>
      <c r="J437" s="88"/>
      <c r="K437" s="88"/>
      <c r="L437" s="27" t="str">
        <f t="shared" si="6"/>
        <v/>
      </c>
      <c r="M437" s="93"/>
    </row>
    <row r="438" spans="1:13" ht="29.1" customHeight="1" x14ac:dyDescent="0.25">
      <c r="A438" s="17">
        <v>432</v>
      </c>
      <c r="B438" s="89"/>
      <c r="C438" s="89"/>
      <c r="D438" s="89"/>
      <c r="E438" s="86"/>
      <c r="F438" s="86"/>
      <c r="G438" s="86"/>
      <c r="H438" s="86"/>
      <c r="I438" s="87"/>
      <c r="J438" s="88"/>
      <c r="K438" s="88"/>
      <c r="L438" s="27" t="str">
        <f t="shared" si="6"/>
        <v/>
      </c>
      <c r="M438" s="93"/>
    </row>
    <row r="439" spans="1:13" ht="29.1" customHeight="1" x14ac:dyDescent="0.25">
      <c r="A439" s="17">
        <v>433</v>
      </c>
      <c r="B439" s="89"/>
      <c r="C439" s="89"/>
      <c r="D439" s="89"/>
      <c r="E439" s="86"/>
      <c r="F439" s="86"/>
      <c r="G439" s="86"/>
      <c r="H439" s="86"/>
      <c r="I439" s="87"/>
      <c r="J439" s="88"/>
      <c r="K439" s="88"/>
      <c r="L439" s="27" t="str">
        <f t="shared" si="6"/>
        <v/>
      </c>
      <c r="M439" s="93"/>
    </row>
    <row r="440" spans="1:13" ht="29.1" customHeight="1" x14ac:dyDescent="0.25">
      <c r="A440" s="17">
        <v>434</v>
      </c>
      <c r="B440" s="89"/>
      <c r="C440" s="89"/>
      <c r="D440" s="89"/>
      <c r="E440" s="86"/>
      <c r="F440" s="86"/>
      <c r="G440" s="86"/>
      <c r="H440" s="86"/>
      <c r="I440" s="87"/>
      <c r="J440" s="88"/>
      <c r="K440" s="88"/>
      <c r="L440" s="27" t="str">
        <f t="shared" si="6"/>
        <v/>
      </c>
      <c r="M440" s="93"/>
    </row>
    <row r="441" spans="1:13" ht="29.1" customHeight="1" x14ac:dyDescent="0.25">
      <c r="A441" s="17">
        <v>435</v>
      </c>
      <c r="B441" s="89"/>
      <c r="C441" s="89"/>
      <c r="D441" s="89"/>
      <c r="E441" s="86"/>
      <c r="F441" s="86"/>
      <c r="G441" s="86"/>
      <c r="H441" s="86"/>
      <c r="I441" s="87"/>
      <c r="J441" s="88"/>
      <c r="K441" s="88"/>
      <c r="L441" s="27" t="str">
        <f t="shared" si="6"/>
        <v/>
      </c>
      <c r="M441" s="93"/>
    </row>
    <row r="442" spans="1:13" ht="29.1" customHeight="1" x14ac:dyDescent="0.25">
      <c r="A442" s="17">
        <v>436</v>
      </c>
      <c r="B442" s="89"/>
      <c r="C442" s="89"/>
      <c r="D442" s="89"/>
      <c r="E442" s="86"/>
      <c r="F442" s="86"/>
      <c r="G442" s="86"/>
      <c r="H442" s="86"/>
      <c r="I442" s="87"/>
      <c r="J442" s="88"/>
      <c r="K442" s="88"/>
      <c r="L442" s="27" t="str">
        <f t="shared" si="6"/>
        <v/>
      </c>
      <c r="M442" s="93"/>
    </row>
    <row r="443" spans="1:13" ht="29.1" customHeight="1" x14ac:dyDescent="0.25">
      <c r="A443" s="17">
        <v>437</v>
      </c>
      <c r="B443" s="89"/>
      <c r="C443" s="89"/>
      <c r="D443" s="89"/>
      <c r="E443" s="86"/>
      <c r="F443" s="86"/>
      <c r="G443" s="86"/>
      <c r="H443" s="86"/>
      <c r="I443" s="87"/>
      <c r="J443" s="88"/>
      <c r="K443" s="88"/>
      <c r="L443" s="27" t="str">
        <f t="shared" si="6"/>
        <v/>
      </c>
      <c r="M443" s="93"/>
    </row>
    <row r="444" spans="1:13" ht="29.1" customHeight="1" x14ac:dyDescent="0.25">
      <c r="A444" s="17">
        <v>438</v>
      </c>
      <c r="B444" s="89"/>
      <c r="C444" s="89"/>
      <c r="D444" s="89"/>
      <c r="E444" s="86"/>
      <c r="F444" s="86"/>
      <c r="G444" s="86"/>
      <c r="H444" s="86"/>
      <c r="I444" s="87"/>
      <c r="J444" s="88"/>
      <c r="K444" s="88"/>
      <c r="L444" s="27" t="str">
        <f t="shared" si="6"/>
        <v/>
      </c>
      <c r="M444" s="93"/>
    </row>
    <row r="445" spans="1:13" ht="29.1" customHeight="1" x14ac:dyDescent="0.25">
      <c r="A445" s="17">
        <v>439</v>
      </c>
      <c r="B445" s="89"/>
      <c r="C445" s="89"/>
      <c r="D445" s="89"/>
      <c r="E445" s="86"/>
      <c r="F445" s="86"/>
      <c r="G445" s="86"/>
      <c r="H445" s="86"/>
      <c r="I445" s="87"/>
      <c r="J445" s="88"/>
      <c r="K445" s="88"/>
      <c r="L445" s="27" t="str">
        <f t="shared" si="6"/>
        <v/>
      </c>
      <c r="M445" s="93"/>
    </row>
    <row r="446" spans="1:13" ht="29.1" customHeight="1" x14ac:dyDescent="0.25">
      <c r="A446" s="17">
        <v>440</v>
      </c>
      <c r="B446" s="89"/>
      <c r="C446" s="89"/>
      <c r="D446" s="89"/>
      <c r="E446" s="86"/>
      <c r="F446" s="86"/>
      <c r="G446" s="86"/>
      <c r="H446" s="86"/>
      <c r="I446" s="87"/>
      <c r="J446" s="88"/>
      <c r="K446" s="88"/>
      <c r="L446" s="27" t="str">
        <f t="shared" si="6"/>
        <v/>
      </c>
      <c r="M446" s="93"/>
    </row>
    <row r="447" spans="1:13" ht="29.1" customHeight="1" x14ac:dyDescent="0.25">
      <c r="A447" s="17">
        <v>441</v>
      </c>
      <c r="B447" s="89"/>
      <c r="C447" s="89"/>
      <c r="D447" s="89"/>
      <c r="E447" s="86"/>
      <c r="F447" s="86"/>
      <c r="G447" s="86"/>
      <c r="H447" s="86"/>
      <c r="I447" s="87"/>
      <c r="J447" s="88"/>
      <c r="K447" s="88"/>
      <c r="L447" s="27" t="str">
        <f t="shared" si="6"/>
        <v/>
      </c>
      <c r="M447" s="93"/>
    </row>
    <row r="448" spans="1:13" ht="29.1" customHeight="1" x14ac:dyDescent="0.25">
      <c r="A448" s="17">
        <v>442</v>
      </c>
      <c r="B448" s="89"/>
      <c r="C448" s="89"/>
      <c r="D448" s="89"/>
      <c r="E448" s="86"/>
      <c r="F448" s="86"/>
      <c r="G448" s="86"/>
      <c r="H448" s="86"/>
      <c r="I448" s="87"/>
      <c r="J448" s="88"/>
      <c r="K448" s="88"/>
      <c r="L448" s="27" t="str">
        <f t="shared" si="6"/>
        <v/>
      </c>
      <c r="M448" s="93"/>
    </row>
    <row r="449" spans="1:13" ht="29.1" customHeight="1" x14ac:dyDescent="0.25">
      <c r="A449" s="17">
        <v>443</v>
      </c>
      <c r="B449" s="89"/>
      <c r="C449" s="89"/>
      <c r="D449" s="89"/>
      <c r="E449" s="86"/>
      <c r="F449" s="86"/>
      <c r="G449" s="86"/>
      <c r="H449" s="86"/>
      <c r="I449" s="87"/>
      <c r="J449" s="88"/>
      <c r="K449" s="88"/>
      <c r="L449" s="27" t="str">
        <f t="shared" si="6"/>
        <v/>
      </c>
      <c r="M449" s="93"/>
    </row>
    <row r="450" spans="1:13" ht="29.1" customHeight="1" x14ac:dyDescent="0.25">
      <c r="A450" s="17">
        <v>444</v>
      </c>
      <c r="B450" s="89"/>
      <c r="C450" s="89"/>
      <c r="D450" s="89"/>
      <c r="E450" s="86"/>
      <c r="F450" s="86"/>
      <c r="G450" s="86"/>
      <c r="H450" s="86"/>
      <c r="I450" s="87"/>
      <c r="J450" s="88"/>
      <c r="K450" s="88"/>
      <c r="L450" s="27" t="str">
        <f t="shared" si="6"/>
        <v/>
      </c>
      <c r="M450" s="93"/>
    </row>
    <row r="451" spans="1:13" ht="29.1" customHeight="1" x14ac:dyDescent="0.25">
      <c r="A451" s="17">
        <v>445</v>
      </c>
      <c r="B451" s="89"/>
      <c r="C451" s="89"/>
      <c r="D451" s="89"/>
      <c r="E451" s="86"/>
      <c r="F451" s="86"/>
      <c r="G451" s="86"/>
      <c r="H451" s="86"/>
      <c r="I451" s="87"/>
      <c r="J451" s="88"/>
      <c r="K451" s="88"/>
      <c r="L451" s="27" t="str">
        <f t="shared" si="6"/>
        <v/>
      </c>
      <c r="M451" s="93"/>
    </row>
    <row r="452" spans="1:13" ht="29.1" customHeight="1" x14ac:dyDescent="0.25">
      <c r="A452" s="17">
        <v>446</v>
      </c>
      <c r="B452" s="89"/>
      <c r="C452" s="89"/>
      <c r="D452" s="89"/>
      <c r="E452" s="86"/>
      <c r="F452" s="86"/>
      <c r="G452" s="86"/>
      <c r="H452" s="86"/>
      <c r="I452" s="87"/>
      <c r="J452" s="88"/>
      <c r="K452" s="88"/>
      <c r="L452" s="27" t="str">
        <f t="shared" si="6"/>
        <v/>
      </c>
      <c r="M452" s="93"/>
    </row>
    <row r="453" spans="1:13" ht="29.1" customHeight="1" x14ac:dyDescent="0.25">
      <c r="A453" s="17">
        <v>447</v>
      </c>
      <c r="B453" s="89"/>
      <c r="C453" s="89"/>
      <c r="D453" s="89"/>
      <c r="E453" s="86"/>
      <c r="F453" s="86"/>
      <c r="G453" s="86"/>
      <c r="H453" s="86"/>
      <c r="I453" s="87"/>
      <c r="J453" s="88"/>
      <c r="K453" s="88"/>
      <c r="L453" s="27" t="str">
        <f t="shared" si="6"/>
        <v/>
      </c>
      <c r="M453" s="93"/>
    </row>
    <row r="454" spans="1:13" ht="29.1" customHeight="1" x14ac:dyDescent="0.25">
      <c r="A454" s="17">
        <v>448</v>
      </c>
      <c r="B454" s="89"/>
      <c r="C454" s="89"/>
      <c r="D454" s="89"/>
      <c r="E454" s="86"/>
      <c r="F454" s="86"/>
      <c r="G454" s="86"/>
      <c r="H454" s="86"/>
      <c r="I454" s="87"/>
      <c r="J454" s="88"/>
      <c r="K454" s="88"/>
      <c r="L454" s="27" t="str">
        <f t="shared" ref="L454:L506" si="7">IF($E454="","",IF(OR(($I454=0),($J454=0)),0,$I454/$J454*$K454))</f>
        <v/>
      </c>
      <c r="M454" s="93"/>
    </row>
    <row r="455" spans="1:13" ht="29.1" customHeight="1" x14ac:dyDescent="0.25">
      <c r="A455" s="17">
        <v>449</v>
      </c>
      <c r="B455" s="89"/>
      <c r="C455" s="89"/>
      <c r="D455" s="89"/>
      <c r="E455" s="86"/>
      <c r="F455" s="86"/>
      <c r="G455" s="86"/>
      <c r="H455" s="86"/>
      <c r="I455" s="87"/>
      <c r="J455" s="88"/>
      <c r="K455" s="88"/>
      <c r="L455" s="27" t="str">
        <f t="shared" si="7"/>
        <v/>
      </c>
      <c r="M455" s="93"/>
    </row>
    <row r="456" spans="1:13" ht="29.1" customHeight="1" x14ac:dyDescent="0.25">
      <c r="A456" s="17">
        <v>450</v>
      </c>
      <c r="B456" s="89"/>
      <c r="C456" s="89"/>
      <c r="D456" s="89"/>
      <c r="E456" s="86"/>
      <c r="F456" s="86"/>
      <c r="G456" s="86"/>
      <c r="H456" s="86"/>
      <c r="I456" s="87"/>
      <c r="J456" s="88"/>
      <c r="K456" s="88"/>
      <c r="L456" s="27" t="str">
        <f t="shared" si="7"/>
        <v/>
      </c>
      <c r="M456" s="93"/>
    </row>
    <row r="457" spans="1:13" ht="29.1" customHeight="1" x14ac:dyDescent="0.25">
      <c r="A457" s="17">
        <v>451</v>
      </c>
      <c r="B457" s="89"/>
      <c r="C457" s="89"/>
      <c r="D457" s="89"/>
      <c r="E457" s="86"/>
      <c r="F457" s="86"/>
      <c r="G457" s="86"/>
      <c r="H457" s="86"/>
      <c r="I457" s="87"/>
      <c r="J457" s="88"/>
      <c r="K457" s="88"/>
      <c r="L457" s="27" t="str">
        <f t="shared" si="7"/>
        <v/>
      </c>
      <c r="M457" s="93"/>
    </row>
    <row r="458" spans="1:13" ht="29.1" customHeight="1" x14ac:dyDescent="0.25">
      <c r="A458" s="17">
        <v>452</v>
      </c>
      <c r="B458" s="89"/>
      <c r="C458" s="89"/>
      <c r="D458" s="89"/>
      <c r="E458" s="86"/>
      <c r="F458" s="86"/>
      <c r="G458" s="86"/>
      <c r="H458" s="86"/>
      <c r="I458" s="87"/>
      <c r="J458" s="88"/>
      <c r="K458" s="88"/>
      <c r="L458" s="27" t="str">
        <f t="shared" si="7"/>
        <v/>
      </c>
      <c r="M458" s="93"/>
    </row>
    <row r="459" spans="1:13" ht="29.1" customHeight="1" x14ac:dyDescent="0.25">
      <c r="A459" s="17">
        <v>453</v>
      </c>
      <c r="B459" s="89"/>
      <c r="C459" s="89"/>
      <c r="D459" s="89"/>
      <c r="E459" s="86"/>
      <c r="F459" s="86"/>
      <c r="G459" s="86"/>
      <c r="H459" s="86"/>
      <c r="I459" s="87"/>
      <c r="J459" s="88"/>
      <c r="K459" s="88"/>
      <c r="L459" s="27" t="str">
        <f t="shared" si="7"/>
        <v/>
      </c>
      <c r="M459" s="93"/>
    </row>
    <row r="460" spans="1:13" ht="29.1" customHeight="1" x14ac:dyDescent="0.25">
      <c r="A460" s="17">
        <v>454</v>
      </c>
      <c r="B460" s="89"/>
      <c r="C460" s="89"/>
      <c r="D460" s="89"/>
      <c r="E460" s="86"/>
      <c r="F460" s="86"/>
      <c r="G460" s="86"/>
      <c r="H460" s="86"/>
      <c r="I460" s="87"/>
      <c r="J460" s="88"/>
      <c r="K460" s="88"/>
      <c r="L460" s="27" t="str">
        <f t="shared" si="7"/>
        <v/>
      </c>
      <c r="M460" s="93"/>
    </row>
    <row r="461" spans="1:13" ht="29.1" customHeight="1" x14ac:dyDescent="0.25">
      <c r="A461" s="17">
        <v>455</v>
      </c>
      <c r="B461" s="89"/>
      <c r="C461" s="89"/>
      <c r="D461" s="89"/>
      <c r="E461" s="86"/>
      <c r="F461" s="86"/>
      <c r="G461" s="86"/>
      <c r="H461" s="86"/>
      <c r="I461" s="87"/>
      <c r="J461" s="88"/>
      <c r="K461" s="88"/>
      <c r="L461" s="27" t="str">
        <f t="shared" si="7"/>
        <v/>
      </c>
      <c r="M461" s="93"/>
    </row>
    <row r="462" spans="1:13" ht="29.1" customHeight="1" x14ac:dyDescent="0.25">
      <c r="A462" s="17">
        <v>456</v>
      </c>
      <c r="B462" s="89"/>
      <c r="C462" s="89"/>
      <c r="D462" s="89"/>
      <c r="E462" s="86"/>
      <c r="F462" s="86"/>
      <c r="G462" s="86"/>
      <c r="H462" s="86"/>
      <c r="I462" s="87"/>
      <c r="J462" s="88"/>
      <c r="K462" s="88"/>
      <c r="L462" s="27" t="str">
        <f t="shared" si="7"/>
        <v/>
      </c>
      <c r="M462" s="93"/>
    </row>
    <row r="463" spans="1:13" ht="29.1" customHeight="1" x14ac:dyDescent="0.25">
      <c r="A463" s="17">
        <v>457</v>
      </c>
      <c r="B463" s="89"/>
      <c r="C463" s="89"/>
      <c r="D463" s="89"/>
      <c r="E463" s="86"/>
      <c r="F463" s="86"/>
      <c r="G463" s="86"/>
      <c r="H463" s="86"/>
      <c r="I463" s="87"/>
      <c r="J463" s="88"/>
      <c r="K463" s="88"/>
      <c r="L463" s="27" t="str">
        <f t="shared" si="7"/>
        <v/>
      </c>
      <c r="M463" s="93"/>
    </row>
    <row r="464" spans="1:13" ht="29.1" customHeight="1" x14ac:dyDescent="0.25">
      <c r="A464" s="17">
        <v>458</v>
      </c>
      <c r="B464" s="89"/>
      <c r="C464" s="89"/>
      <c r="D464" s="89"/>
      <c r="E464" s="86"/>
      <c r="F464" s="86"/>
      <c r="G464" s="86"/>
      <c r="H464" s="86"/>
      <c r="I464" s="87"/>
      <c r="J464" s="88"/>
      <c r="K464" s="88"/>
      <c r="L464" s="27" t="str">
        <f t="shared" si="7"/>
        <v/>
      </c>
      <c r="M464" s="93"/>
    </row>
    <row r="465" spans="1:13" ht="29.1" customHeight="1" x14ac:dyDescent="0.25">
      <c r="A465" s="17">
        <v>459</v>
      </c>
      <c r="B465" s="89"/>
      <c r="C465" s="89"/>
      <c r="D465" s="89"/>
      <c r="E465" s="86"/>
      <c r="F465" s="86"/>
      <c r="G465" s="86"/>
      <c r="H465" s="86"/>
      <c r="I465" s="87"/>
      <c r="J465" s="88"/>
      <c r="K465" s="88"/>
      <c r="L465" s="27" t="str">
        <f t="shared" si="7"/>
        <v/>
      </c>
      <c r="M465" s="93"/>
    </row>
    <row r="466" spans="1:13" ht="29.1" customHeight="1" x14ac:dyDescent="0.25">
      <c r="A466" s="17">
        <v>460</v>
      </c>
      <c r="B466" s="89"/>
      <c r="C466" s="89"/>
      <c r="D466" s="89"/>
      <c r="E466" s="86"/>
      <c r="F466" s="86"/>
      <c r="G466" s="86"/>
      <c r="H466" s="86"/>
      <c r="I466" s="87"/>
      <c r="J466" s="88"/>
      <c r="K466" s="88"/>
      <c r="L466" s="27" t="str">
        <f t="shared" si="7"/>
        <v/>
      </c>
      <c r="M466" s="93"/>
    </row>
    <row r="467" spans="1:13" ht="29.1" customHeight="1" x14ac:dyDescent="0.25">
      <c r="A467" s="17">
        <v>461</v>
      </c>
      <c r="B467" s="89"/>
      <c r="C467" s="89"/>
      <c r="D467" s="89"/>
      <c r="E467" s="86"/>
      <c r="F467" s="86"/>
      <c r="G467" s="86"/>
      <c r="H467" s="86"/>
      <c r="I467" s="87"/>
      <c r="J467" s="88"/>
      <c r="K467" s="88"/>
      <c r="L467" s="27" t="str">
        <f t="shared" si="7"/>
        <v/>
      </c>
      <c r="M467" s="93"/>
    </row>
    <row r="468" spans="1:13" ht="29.1" customHeight="1" x14ac:dyDescent="0.25">
      <c r="A468" s="17">
        <v>462</v>
      </c>
      <c r="B468" s="89"/>
      <c r="C468" s="89"/>
      <c r="D468" s="89"/>
      <c r="E468" s="86"/>
      <c r="F468" s="86"/>
      <c r="G468" s="86"/>
      <c r="H468" s="86"/>
      <c r="I468" s="87"/>
      <c r="J468" s="88"/>
      <c r="K468" s="88"/>
      <c r="L468" s="27" t="str">
        <f t="shared" si="7"/>
        <v/>
      </c>
      <c r="M468" s="93"/>
    </row>
    <row r="469" spans="1:13" ht="29.1" customHeight="1" x14ac:dyDescent="0.25">
      <c r="A469" s="17">
        <v>463</v>
      </c>
      <c r="B469" s="89"/>
      <c r="C469" s="89"/>
      <c r="D469" s="89"/>
      <c r="E469" s="86"/>
      <c r="F469" s="86"/>
      <c r="G469" s="86"/>
      <c r="H469" s="86"/>
      <c r="I469" s="87"/>
      <c r="J469" s="88"/>
      <c r="K469" s="88"/>
      <c r="L469" s="27" t="str">
        <f t="shared" si="7"/>
        <v/>
      </c>
      <c r="M469" s="93"/>
    </row>
    <row r="470" spans="1:13" ht="29.1" customHeight="1" x14ac:dyDescent="0.25">
      <c r="A470" s="17">
        <v>464</v>
      </c>
      <c r="B470" s="89"/>
      <c r="C470" s="89"/>
      <c r="D470" s="89"/>
      <c r="E470" s="86"/>
      <c r="F470" s="86"/>
      <c r="G470" s="86"/>
      <c r="H470" s="86"/>
      <c r="I470" s="87"/>
      <c r="J470" s="88"/>
      <c r="K470" s="88"/>
      <c r="L470" s="27" t="str">
        <f t="shared" si="7"/>
        <v/>
      </c>
      <c r="M470" s="93"/>
    </row>
    <row r="471" spans="1:13" ht="29.1" customHeight="1" x14ac:dyDescent="0.25">
      <c r="A471" s="17">
        <v>465</v>
      </c>
      <c r="B471" s="89"/>
      <c r="C471" s="89"/>
      <c r="D471" s="89"/>
      <c r="E471" s="86"/>
      <c r="F471" s="86"/>
      <c r="G471" s="86"/>
      <c r="H471" s="86"/>
      <c r="I471" s="87"/>
      <c r="J471" s="88"/>
      <c r="K471" s="88"/>
      <c r="L471" s="27" t="str">
        <f t="shared" si="7"/>
        <v/>
      </c>
      <c r="M471" s="93"/>
    </row>
    <row r="472" spans="1:13" ht="29.1" customHeight="1" x14ac:dyDescent="0.25">
      <c r="A472" s="17">
        <v>466</v>
      </c>
      <c r="B472" s="89"/>
      <c r="C472" s="89"/>
      <c r="D472" s="89"/>
      <c r="E472" s="86"/>
      <c r="F472" s="86"/>
      <c r="G472" s="86"/>
      <c r="H472" s="86"/>
      <c r="I472" s="87"/>
      <c r="J472" s="88"/>
      <c r="K472" s="88"/>
      <c r="L472" s="27" t="str">
        <f t="shared" si="7"/>
        <v/>
      </c>
      <c r="M472" s="93"/>
    </row>
    <row r="473" spans="1:13" ht="29.1" customHeight="1" x14ac:dyDescent="0.25">
      <c r="A473" s="17">
        <v>467</v>
      </c>
      <c r="B473" s="89"/>
      <c r="C473" s="89"/>
      <c r="D473" s="89"/>
      <c r="E473" s="86"/>
      <c r="F473" s="86"/>
      <c r="G473" s="86"/>
      <c r="H473" s="86"/>
      <c r="I473" s="87"/>
      <c r="J473" s="88"/>
      <c r="K473" s="88"/>
      <c r="L473" s="27" t="str">
        <f t="shared" si="7"/>
        <v/>
      </c>
      <c r="M473" s="93"/>
    </row>
    <row r="474" spans="1:13" ht="29.1" customHeight="1" x14ac:dyDescent="0.25">
      <c r="A474" s="17">
        <v>468</v>
      </c>
      <c r="B474" s="89"/>
      <c r="C474" s="89"/>
      <c r="D474" s="89"/>
      <c r="E474" s="86"/>
      <c r="F474" s="86"/>
      <c r="G474" s="86"/>
      <c r="H474" s="86"/>
      <c r="I474" s="87"/>
      <c r="J474" s="88"/>
      <c r="K474" s="88"/>
      <c r="L474" s="27" t="str">
        <f t="shared" si="7"/>
        <v/>
      </c>
      <c r="M474" s="93"/>
    </row>
    <row r="475" spans="1:13" ht="29.1" customHeight="1" x14ac:dyDescent="0.25">
      <c r="A475" s="17">
        <v>469</v>
      </c>
      <c r="B475" s="89"/>
      <c r="C475" s="89"/>
      <c r="D475" s="89"/>
      <c r="E475" s="86"/>
      <c r="F475" s="86"/>
      <c r="G475" s="86"/>
      <c r="H475" s="86"/>
      <c r="I475" s="87"/>
      <c r="J475" s="88"/>
      <c r="K475" s="88"/>
      <c r="L475" s="27" t="str">
        <f t="shared" si="7"/>
        <v/>
      </c>
      <c r="M475" s="93"/>
    </row>
    <row r="476" spans="1:13" ht="29.1" customHeight="1" x14ac:dyDescent="0.25">
      <c r="A476" s="17">
        <v>470</v>
      </c>
      <c r="B476" s="89"/>
      <c r="C476" s="89"/>
      <c r="D476" s="89"/>
      <c r="E476" s="86"/>
      <c r="F476" s="86"/>
      <c r="G476" s="86"/>
      <c r="H476" s="86"/>
      <c r="I476" s="87"/>
      <c r="J476" s="88"/>
      <c r="K476" s="88"/>
      <c r="L476" s="27" t="str">
        <f t="shared" si="7"/>
        <v/>
      </c>
      <c r="M476" s="93"/>
    </row>
    <row r="477" spans="1:13" ht="29.1" customHeight="1" x14ac:dyDescent="0.25">
      <c r="A477" s="17">
        <v>471</v>
      </c>
      <c r="B477" s="89"/>
      <c r="C477" s="89"/>
      <c r="D477" s="89"/>
      <c r="E477" s="86"/>
      <c r="F477" s="86"/>
      <c r="G477" s="86"/>
      <c r="H477" s="86"/>
      <c r="I477" s="87"/>
      <c r="J477" s="88"/>
      <c r="K477" s="88"/>
      <c r="L477" s="27" t="str">
        <f t="shared" si="7"/>
        <v/>
      </c>
      <c r="M477" s="93"/>
    </row>
    <row r="478" spans="1:13" ht="29.1" customHeight="1" x14ac:dyDescent="0.25">
      <c r="A478" s="17">
        <v>472</v>
      </c>
      <c r="B478" s="89"/>
      <c r="C478" s="89"/>
      <c r="D478" s="89"/>
      <c r="E478" s="86"/>
      <c r="F478" s="86"/>
      <c r="G478" s="86"/>
      <c r="H478" s="86"/>
      <c r="I478" s="87"/>
      <c r="J478" s="88"/>
      <c r="K478" s="88"/>
      <c r="L478" s="27" t="str">
        <f t="shared" si="7"/>
        <v/>
      </c>
      <c r="M478" s="93"/>
    </row>
    <row r="479" spans="1:13" ht="29.1" customHeight="1" x14ac:dyDescent="0.25">
      <c r="A479" s="17">
        <v>473</v>
      </c>
      <c r="B479" s="89"/>
      <c r="C479" s="89"/>
      <c r="D479" s="89"/>
      <c r="E479" s="86"/>
      <c r="F479" s="86"/>
      <c r="G479" s="86"/>
      <c r="H479" s="86"/>
      <c r="I479" s="87"/>
      <c r="J479" s="88"/>
      <c r="K479" s="88"/>
      <c r="L479" s="27" t="str">
        <f t="shared" si="7"/>
        <v/>
      </c>
      <c r="M479" s="93"/>
    </row>
    <row r="480" spans="1:13" ht="29.1" customHeight="1" x14ac:dyDescent="0.25">
      <c r="A480" s="17">
        <v>474</v>
      </c>
      <c r="B480" s="89"/>
      <c r="C480" s="89"/>
      <c r="D480" s="89"/>
      <c r="E480" s="86"/>
      <c r="F480" s="86"/>
      <c r="G480" s="86"/>
      <c r="H480" s="86"/>
      <c r="I480" s="87"/>
      <c r="J480" s="88"/>
      <c r="K480" s="88"/>
      <c r="L480" s="27" t="str">
        <f t="shared" si="7"/>
        <v/>
      </c>
      <c r="M480" s="93"/>
    </row>
    <row r="481" spans="1:13" ht="29.1" customHeight="1" x14ac:dyDescent="0.25">
      <c r="A481" s="17">
        <v>475</v>
      </c>
      <c r="B481" s="89"/>
      <c r="C481" s="89"/>
      <c r="D481" s="89"/>
      <c r="E481" s="86"/>
      <c r="F481" s="86"/>
      <c r="G481" s="86"/>
      <c r="H481" s="86"/>
      <c r="I481" s="87"/>
      <c r="J481" s="88"/>
      <c r="K481" s="88"/>
      <c r="L481" s="27" t="str">
        <f t="shared" si="7"/>
        <v/>
      </c>
      <c r="M481" s="93"/>
    </row>
    <row r="482" spans="1:13" ht="29.1" customHeight="1" x14ac:dyDescent="0.25">
      <c r="A482" s="17">
        <v>476</v>
      </c>
      <c r="B482" s="89"/>
      <c r="C482" s="89"/>
      <c r="D482" s="89"/>
      <c r="E482" s="86"/>
      <c r="F482" s="86"/>
      <c r="G482" s="86"/>
      <c r="H482" s="86"/>
      <c r="I482" s="87"/>
      <c r="J482" s="88"/>
      <c r="K482" s="88"/>
      <c r="L482" s="27" t="str">
        <f t="shared" si="7"/>
        <v/>
      </c>
      <c r="M482" s="93"/>
    </row>
    <row r="483" spans="1:13" ht="29.1" customHeight="1" x14ac:dyDescent="0.25">
      <c r="A483" s="17">
        <v>477</v>
      </c>
      <c r="B483" s="89"/>
      <c r="C483" s="89"/>
      <c r="D483" s="89"/>
      <c r="E483" s="86"/>
      <c r="F483" s="86"/>
      <c r="G483" s="86"/>
      <c r="H483" s="86"/>
      <c r="I483" s="87"/>
      <c r="J483" s="88"/>
      <c r="K483" s="88"/>
      <c r="L483" s="27" t="str">
        <f t="shared" si="7"/>
        <v/>
      </c>
      <c r="M483" s="93"/>
    </row>
    <row r="484" spans="1:13" ht="29.1" customHeight="1" x14ac:dyDescent="0.25">
      <c r="A484" s="17">
        <v>478</v>
      </c>
      <c r="B484" s="89"/>
      <c r="C484" s="89"/>
      <c r="D484" s="89"/>
      <c r="E484" s="86"/>
      <c r="F484" s="86"/>
      <c r="G484" s="86"/>
      <c r="H484" s="86"/>
      <c r="I484" s="87"/>
      <c r="J484" s="88"/>
      <c r="K484" s="88"/>
      <c r="L484" s="27" t="str">
        <f t="shared" si="7"/>
        <v/>
      </c>
      <c r="M484" s="93"/>
    </row>
    <row r="485" spans="1:13" ht="29.1" customHeight="1" x14ac:dyDescent="0.25">
      <c r="A485" s="17">
        <v>479</v>
      </c>
      <c r="B485" s="89"/>
      <c r="C485" s="89"/>
      <c r="D485" s="89"/>
      <c r="E485" s="86"/>
      <c r="F485" s="86"/>
      <c r="G485" s="86"/>
      <c r="H485" s="86"/>
      <c r="I485" s="87"/>
      <c r="J485" s="88"/>
      <c r="K485" s="88"/>
      <c r="L485" s="27" t="str">
        <f t="shared" si="7"/>
        <v/>
      </c>
      <c r="M485" s="93"/>
    </row>
    <row r="486" spans="1:13" ht="29.1" customHeight="1" x14ac:dyDescent="0.25">
      <c r="A486" s="17">
        <v>480</v>
      </c>
      <c r="B486" s="89"/>
      <c r="C486" s="89"/>
      <c r="D486" s="89"/>
      <c r="E486" s="86"/>
      <c r="F486" s="86"/>
      <c r="G486" s="86"/>
      <c r="H486" s="86"/>
      <c r="I486" s="87"/>
      <c r="J486" s="88"/>
      <c r="K486" s="88"/>
      <c r="L486" s="27" t="str">
        <f t="shared" si="7"/>
        <v/>
      </c>
      <c r="M486" s="93"/>
    </row>
    <row r="487" spans="1:13" ht="29.1" customHeight="1" x14ac:dyDescent="0.25">
      <c r="A487" s="17">
        <v>481</v>
      </c>
      <c r="B487" s="89"/>
      <c r="C487" s="89"/>
      <c r="D487" s="89"/>
      <c r="E487" s="86"/>
      <c r="F487" s="86"/>
      <c r="G487" s="86"/>
      <c r="H487" s="86"/>
      <c r="I487" s="87"/>
      <c r="J487" s="88"/>
      <c r="K487" s="88"/>
      <c r="L487" s="27" t="str">
        <f t="shared" si="7"/>
        <v/>
      </c>
      <c r="M487" s="93"/>
    </row>
    <row r="488" spans="1:13" ht="29.1" customHeight="1" x14ac:dyDescent="0.25">
      <c r="A488" s="17">
        <v>482</v>
      </c>
      <c r="B488" s="89"/>
      <c r="C488" s="89"/>
      <c r="D488" s="89"/>
      <c r="E488" s="86"/>
      <c r="F488" s="86"/>
      <c r="G488" s="86"/>
      <c r="H488" s="86"/>
      <c r="I488" s="87"/>
      <c r="J488" s="88"/>
      <c r="K488" s="88"/>
      <c r="L488" s="27" t="str">
        <f t="shared" si="7"/>
        <v/>
      </c>
      <c r="M488" s="93"/>
    </row>
    <row r="489" spans="1:13" ht="29.1" customHeight="1" x14ac:dyDescent="0.25">
      <c r="A489" s="17">
        <v>483</v>
      </c>
      <c r="B489" s="89"/>
      <c r="C489" s="89"/>
      <c r="D489" s="89"/>
      <c r="E489" s="86"/>
      <c r="F489" s="86"/>
      <c r="G489" s="86"/>
      <c r="H489" s="86"/>
      <c r="I489" s="87"/>
      <c r="J489" s="88"/>
      <c r="K489" s="88"/>
      <c r="L489" s="27" t="str">
        <f t="shared" si="7"/>
        <v/>
      </c>
      <c r="M489" s="93"/>
    </row>
    <row r="490" spans="1:13" ht="29.1" customHeight="1" x14ac:dyDescent="0.25">
      <c r="A490" s="17">
        <v>484</v>
      </c>
      <c r="B490" s="89"/>
      <c r="C490" s="89"/>
      <c r="D490" s="89"/>
      <c r="E490" s="86"/>
      <c r="F490" s="86"/>
      <c r="G490" s="86"/>
      <c r="H490" s="86"/>
      <c r="I490" s="87"/>
      <c r="J490" s="88"/>
      <c r="K490" s="88"/>
      <c r="L490" s="27" t="str">
        <f t="shared" si="7"/>
        <v/>
      </c>
      <c r="M490" s="93"/>
    </row>
    <row r="491" spans="1:13" ht="29.1" customHeight="1" x14ac:dyDescent="0.25">
      <c r="A491" s="17">
        <v>485</v>
      </c>
      <c r="B491" s="89"/>
      <c r="C491" s="89"/>
      <c r="D491" s="89"/>
      <c r="E491" s="86"/>
      <c r="F491" s="86"/>
      <c r="G491" s="86"/>
      <c r="H491" s="86"/>
      <c r="I491" s="87"/>
      <c r="J491" s="88"/>
      <c r="K491" s="88"/>
      <c r="L491" s="27" t="str">
        <f t="shared" si="7"/>
        <v/>
      </c>
      <c r="M491" s="93"/>
    </row>
    <row r="492" spans="1:13" ht="29.1" customHeight="1" x14ac:dyDescent="0.25">
      <c r="A492" s="17">
        <v>486</v>
      </c>
      <c r="B492" s="89"/>
      <c r="C492" s="89"/>
      <c r="D492" s="89"/>
      <c r="E492" s="86"/>
      <c r="F492" s="86"/>
      <c r="G492" s="86"/>
      <c r="H492" s="86"/>
      <c r="I492" s="87"/>
      <c r="J492" s="88"/>
      <c r="K492" s="88"/>
      <c r="L492" s="27" t="str">
        <f t="shared" si="7"/>
        <v/>
      </c>
      <c r="M492" s="93"/>
    </row>
    <row r="493" spans="1:13" ht="29.1" customHeight="1" x14ac:dyDescent="0.25">
      <c r="A493" s="17">
        <v>487</v>
      </c>
      <c r="B493" s="89"/>
      <c r="C493" s="89"/>
      <c r="D493" s="89"/>
      <c r="E493" s="86"/>
      <c r="F493" s="86"/>
      <c r="G493" s="86"/>
      <c r="H493" s="86"/>
      <c r="I493" s="87"/>
      <c r="J493" s="88"/>
      <c r="K493" s="88"/>
      <c r="L493" s="27" t="str">
        <f t="shared" si="7"/>
        <v/>
      </c>
      <c r="M493" s="93"/>
    </row>
    <row r="494" spans="1:13" ht="29.1" customHeight="1" x14ac:dyDescent="0.25">
      <c r="A494" s="17">
        <v>488</v>
      </c>
      <c r="B494" s="89"/>
      <c r="C494" s="89"/>
      <c r="D494" s="89"/>
      <c r="E494" s="86"/>
      <c r="F494" s="86"/>
      <c r="G494" s="86"/>
      <c r="H494" s="86"/>
      <c r="I494" s="87"/>
      <c r="J494" s="88"/>
      <c r="K494" s="88"/>
      <c r="L494" s="27" t="str">
        <f t="shared" si="7"/>
        <v/>
      </c>
      <c r="M494" s="93"/>
    </row>
    <row r="495" spans="1:13" ht="29.1" customHeight="1" x14ac:dyDescent="0.25">
      <c r="A495" s="17">
        <v>489</v>
      </c>
      <c r="B495" s="89"/>
      <c r="C495" s="89"/>
      <c r="D495" s="89"/>
      <c r="E495" s="86"/>
      <c r="F495" s="86"/>
      <c r="G495" s="86"/>
      <c r="H495" s="86"/>
      <c r="I495" s="87"/>
      <c r="J495" s="88"/>
      <c r="K495" s="88"/>
      <c r="L495" s="27" t="str">
        <f t="shared" si="7"/>
        <v/>
      </c>
      <c r="M495" s="93"/>
    </row>
    <row r="496" spans="1:13" ht="29.1" customHeight="1" x14ac:dyDescent="0.25">
      <c r="A496" s="17">
        <v>490</v>
      </c>
      <c r="B496" s="89"/>
      <c r="C496" s="89"/>
      <c r="D496" s="89"/>
      <c r="E496" s="86"/>
      <c r="F496" s="86"/>
      <c r="G496" s="86"/>
      <c r="H496" s="86"/>
      <c r="I496" s="87"/>
      <c r="J496" s="88"/>
      <c r="K496" s="88"/>
      <c r="L496" s="27" t="str">
        <f t="shared" si="7"/>
        <v/>
      </c>
      <c r="M496" s="93"/>
    </row>
    <row r="497" spans="1:13" ht="29.1" customHeight="1" x14ac:dyDescent="0.25">
      <c r="A497" s="17">
        <v>491</v>
      </c>
      <c r="B497" s="89"/>
      <c r="C497" s="89"/>
      <c r="D497" s="89"/>
      <c r="E497" s="86"/>
      <c r="F497" s="86"/>
      <c r="G497" s="86"/>
      <c r="H497" s="86"/>
      <c r="I497" s="87"/>
      <c r="J497" s="88"/>
      <c r="K497" s="88"/>
      <c r="L497" s="27" t="str">
        <f t="shared" si="7"/>
        <v/>
      </c>
      <c r="M497" s="93"/>
    </row>
    <row r="498" spans="1:13" ht="29.1" customHeight="1" x14ac:dyDescent="0.25">
      <c r="A498" s="17">
        <v>492</v>
      </c>
      <c r="B498" s="89"/>
      <c r="C498" s="89"/>
      <c r="D498" s="89"/>
      <c r="E498" s="86"/>
      <c r="F498" s="86"/>
      <c r="G498" s="86"/>
      <c r="H498" s="86"/>
      <c r="I498" s="87"/>
      <c r="J498" s="88"/>
      <c r="K498" s="88"/>
      <c r="L498" s="27" t="str">
        <f t="shared" si="7"/>
        <v/>
      </c>
      <c r="M498" s="93"/>
    </row>
    <row r="499" spans="1:13" ht="29.1" customHeight="1" x14ac:dyDescent="0.25">
      <c r="A499" s="17">
        <v>493</v>
      </c>
      <c r="B499" s="89"/>
      <c r="C499" s="89"/>
      <c r="D499" s="89"/>
      <c r="E499" s="86"/>
      <c r="F499" s="86"/>
      <c r="G499" s="86"/>
      <c r="H499" s="86"/>
      <c r="I499" s="87"/>
      <c r="J499" s="88"/>
      <c r="K499" s="88"/>
      <c r="L499" s="27" t="str">
        <f t="shared" si="7"/>
        <v/>
      </c>
      <c r="M499" s="93"/>
    </row>
    <row r="500" spans="1:13" ht="29.1" customHeight="1" x14ac:dyDescent="0.25">
      <c r="A500" s="17">
        <v>494</v>
      </c>
      <c r="B500" s="89"/>
      <c r="C500" s="89"/>
      <c r="D500" s="89"/>
      <c r="E500" s="86"/>
      <c r="F500" s="86"/>
      <c r="G500" s="86"/>
      <c r="H500" s="86"/>
      <c r="I500" s="87"/>
      <c r="J500" s="88"/>
      <c r="K500" s="88"/>
      <c r="L500" s="27" t="str">
        <f t="shared" si="7"/>
        <v/>
      </c>
      <c r="M500" s="93"/>
    </row>
    <row r="501" spans="1:13" ht="29.1" customHeight="1" x14ac:dyDescent="0.25">
      <c r="A501" s="17">
        <v>495</v>
      </c>
      <c r="B501" s="89"/>
      <c r="C501" s="89"/>
      <c r="D501" s="89"/>
      <c r="E501" s="86"/>
      <c r="F501" s="86"/>
      <c r="G501" s="86"/>
      <c r="H501" s="86"/>
      <c r="I501" s="87"/>
      <c r="J501" s="88"/>
      <c r="K501" s="88"/>
      <c r="L501" s="27" t="str">
        <f t="shared" si="7"/>
        <v/>
      </c>
      <c r="M501" s="93"/>
    </row>
    <row r="502" spans="1:13" ht="29.1" customHeight="1" x14ac:dyDescent="0.25">
      <c r="A502" s="17">
        <v>496</v>
      </c>
      <c r="B502" s="89"/>
      <c r="C502" s="89"/>
      <c r="D502" s="89"/>
      <c r="E502" s="86"/>
      <c r="F502" s="86"/>
      <c r="G502" s="86"/>
      <c r="H502" s="86"/>
      <c r="I502" s="87"/>
      <c r="J502" s="88"/>
      <c r="K502" s="88"/>
      <c r="L502" s="27" t="str">
        <f t="shared" si="7"/>
        <v/>
      </c>
      <c r="M502" s="93"/>
    </row>
    <row r="503" spans="1:13" ht="29.1" customHeight="1" x14ac:dyDescent="0.25">
      <c r="A503" s="17">
        <v>497</v>
      </c>
      <c r="B503" s="89"/>
      <c r="C503" s="89"/>
      <c r="D503" s="89"/>
      <c r="E503" s="86"/>
      <c r="F503" s="86"/>
      <c r="G503" s="86"/>
      <c r="H503" s="86"/>
      <c r="I503" s="87"/>
      <c r="J503" s="88"/>
      <c r="K503" s="88"/>
      <c r="L503" s="27" t="str">
        <f t="shared" si="7"/>
        <v/>
      </c>
      <c r="M503" s="93"/>
    </row>
    <row r="504" spans="1:13" ht="29.1" customHeight="1" x14ac:dyDescent="0.25">
      <c r="A504" s="17">
        <v>498</v>
      </c>
      <c r="B504" s="89"/>
      <c r="C504" s="89"/>
      <c r="D504" s="89"/>
      <c r="E504" s="86"/>
      <c r="F504" s="86"/>
      <c r="G504" s="86"/>
      <c r="H504" s="86"/>
      <c r="I504" s="87"/>
      <c r="J504" s="88"/>
      <c r="K504" s="88"/>
      <c r="L504" s="27" t="str">
        <f t="shared" si="7"/>
        <v/>
      </c>
      <c r="M504" s="93"/>
    </row>
    <row r="505" spans="1:13" ht="29.1" customHeight="1" x14ac:dyDescent="0.25">
      <c r="A505" s="17">
        <v>499</v>
      </c>
      <c r="B505" s="89"/>
      <c r="C505" s="89"/>
      <c r="D505" s="89"/>
      <c r="E505" s="86"/>
      <c r="F505" s="86"/>
      <c r="G505" s="86"/>
      <c r="H505" s="86"/>
      <c r="I505" s="87"/>
      <c r="J505" s="88"/>
      <c r="K505" s="88"/>
      <c r="L505" s="27" t="str">
        <f t="shared" si="7"/>
        <v/>
      </c>
      <c r="M505" s="93"/>
    </row>
    <row r="506" spans="1:13" ht="29.1" customHeight="1" thickBot="1" x14ac:dyDescent="0.3">
      <c r="A506" s="18">
        <v>500</v>
      </c>
      <c r="B506" s="90"/>
      <c r="C506" s="90"/>
      <c r="D506" s="91"/>
      <c r="E506" s="91"/>
      <c r="F506" s="91"/>
      <c r="G506" s="91"/>
      <c r="H506" s="91"/>
      <c r="I506" s="92"/>
      <c r="J506" s="88"/>
      <c r="K506" s="88"/>
      <c r="L506" s="27" t="str">
        <f t="shared" si="7"/>
        <v/>
      </c>
      <c r="M506" s="94"/>
    </row>
    <row r="507" spans="1:13" s="19" customFormat="1" ht="20.100000000000001" customHeight="1" thickBot="1" x14ac:dyDescent="0.35">
      <c r="E507" s="21"/>
      <c r="F507" s="21"/>
      <c r="G507" s="21"/>
      <c r="H507" s="21"/>
      <c r="I507" s="23"/>
      <c r="J507" s="502" t="s">
        <v>40</v>
      </c>
      <c r="K507" s="503"/>
      <c r="L507" s="20">
        <f>SUM(L7:L506)</f>
        <v>0</v>
      </c>
      <c r="M507" s="9"/>
    </row>
  </sheetData>
  <sheetProtection algorithmName="SHA-512" hashValue="Cjzp6zM3xl/dQVnNyVSPF7lRPPqcAq9n8348hl5/eFcAk1bMg1g3OFq5IXk9/RfLu4MyyA80YVsFqt8NpDRQ3A==" saltValue="j9q6RafoyN+yLYgRNxFRQw==" spinCount="100000" sheet="1" objects="1" scenarios="1"/>
  <mergeCells count="5">
    <mergeCell ref="J507:K507"/>
    <mergeCell ref="A1:M1"/>
    <mergeCell ref="A2:M2"/>
    <mergeCell ref="A3:A4"/>
    <mergeCell ref="I4:K4"/>
  </mergeCells>
  <dataValidations count="3">
    <dataValidation type="decimal" operator="greaterThan" allowBlank="1" showInputMessage="1" showErrorMessage="1" sqref="L7:L506 I7:I506">
      <formula1>0</formula1>
    </dataValidation>
    <dataValidation showInputMessage="1" showErrorMessage="1" sqref="G7:H9"/>
    <dataValidation type="list" allowBlank="1" showInputMessage="1" showErrorMessage="1" sqref="E6:F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E7:E506</xm:sqref>
        </x14:dataValidation>
        <x14:dataValidation type="list" allowBlank="1" showInputMessage="1" showErrorMessage="1">
          <x14:formula1>
            <xm:f>'T:\14-FONDS_EUROPE\FEADER\PSN\6. SAFRAN\1. Dispositifs PSN\77.05 - LEADER\77.05.02 - Animation GAL\1. Parametrage Usager\1. Envoi ASP\Envoi 5\[FSD 77.05.02 v2.xlsx]Listes'!#REF!</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507"/>
  <sheetViews>
    <sheetView zoomScale="85" zoomScaleNormal="85" workbookViewId="0">
      <pane ySplit="4" topLeftCell="A5" activePane="bottomLeft" state="frozen"/>
      <selection activeCell="A2" sqref="A1:O2"/>
      <selection pane="bottomLeft" activeCell="C7" sqref="C7"/>
    </sheetView>
  </sheetViews>
  <sheetFormatPr baseColWidth="10" defaultColWidth="11.42578125" defaultRowHeight="15" x14ac:dyDescent="0.25"/>
  <cols>
    <col min="1" max="1" width="10.7109375" style="9" customWidth="1"/>
    <col min="2" max="2" width="42.85546875" style="9" customWidth="1"/>
    <col min="3" max="3" width="35" style="9" bestFit="1" customWidth="1"/>
    <col min="4" max="4" width="19.85546875" style="9" customWidth="1"/>
    <col min="5" max="7" width="27.42578125" style="9" customWidth="1"/>
    <col min="8" max="8" width="45.5703125" style="9" bestFit="1" customWidth="1"/>
    <col min="9" max="9" width="36.140625" style="9" bestFit="1" customWidth="1"/>
    <col min="10" max="10" width="25.140625" style="9" hidden="1" customWidth="1"/>
    <col min="11" max="12" width="12.28515625" style="9" customWidth="1"/>
    <col min="13" max="13" width="7.42578125" style="9" hidden="1" customWidth="1"/>
    <col min="14" max="14" width="8" style="9" hidden="1" customWidth="1"/>
    <col min="15" max="15" width="8.5703125" style="9" hidden="1" customWidth="1"/>
    <col min="16" max="16" width="15.7109375" style="9" customWidth="1"/>
    <col min="17" max="17" width="45.7109375" style="9" customWidth="1"/>
    <col min="18" max="16384" width="11.42578125" style="9"/>
  </cols>
  <sheetData>
    <row r="1" spans="1:17" ht="29.25" thickBot="1" x14ac:dyDescent="0.3">
      <c r="A1" s="504" t="s">
        <v>4</v>
      </c>
      <c r="B1" s="505"/>
      <c r="C1" s="505"/>
      <c r="D1" s="505"/>
      <c r="E1" s="505"/>
      <c r="F1" s="505"/>
      <c r="G1" s="505"/>
      <c r="H1" s="505"/>
      <c r="I1" s="505"/>
      <c r="J1" s="505"/>
      <c r="K1" s="505"/>
      <c r="L1" s="505"/>
      <c r="M1" s="505"/>
      <c r="N1" s="505"/>
      <c r="O1" s="505"/>
      <c r="P1" s="505"/>
      <c r="Q1" s="505"/>
    </row>
    <row r="2" spans="1:17" ht="45" customHeight="1" thickBot="1" x14ac:dyDescent="0.3">
      <c r="A2" s="513" t="s">
        <v>146</v>
      </c>
      <c r="B2" s="514"/>
      <c r="C2" s="514"/>
      <c r="D2" s="514"/>
      <c r="E2" s="514"/>
      <c r="F2" s="514"/>
      <c r="G2" s="514"/>
      <c r="H2" s="514"/>
      <c r="I2" s="514"/>
      <c r="J2" s="514"/>
      <c r="K2" s="514"/>
      <c r="L2" s="514"/>
      <c r="M2" s="514"/>
      <c r="N2" s="514"/>
      <c r="O2" s="514"/>
      <c r="P2" s="514"/>
      <c r="Q2" s="514"/>
    </row>
    <row r="3" spans="1:17" ht="30" customHeight="1" x14ac:dyDescent="0.25">
      <c r="A3" s="515" t="s">
        <v>0</v>
      </c>
      <c r="B3" s="227" t="s">
        <v>63</v>
      </c>
      <c r="C3" s="227" t="s">
        <v>111</v>
      </c>
      <c r="D3" s="227" t="s">
        <v>105</v>
      </c>
      <c r="E3" s="227" t="s">
        <v>323</v>
      </c>
      <c r="F3" s="227" t="s">
        <v>107</v>
      </c>
      <c r="G3" s="227" t="s">
        <v>43</v>
      </c>
      <c r="H3" s="227" t="s">
        <v>39</v>
      </c>
      <c r="I3" s="227" t="s">
        <v>108</v>
      </c>
      <c r="J3" s="227" t="s">
        <v>326</v>
      </c>
      <c r="K3" s="227" t="s">
        <v>315</v>
      </c>
      <c r="L3" s="227" t="s">
        <v>317</v>
      </c>
      <c r="M3" s="517" t="s">
        <v>133</v>
      </c>
      <c r="N3" s="517"/>
      <c r="O3" s="518"/>
      <c r="P3" s="227" t="s">
        <v>67</v>
      </c>
      <c r="Q3" s="238" t="s">
        <v>32</v>
      </c>
    </row>
    <row r="4" spans="1:17" ht="40.5" customHeight="1" x14ac:dyDescent="0.25">
      <c r="A4" s="516"/>
      <c r="B4" s="228" t="s">
        <v>109</v>
      </c>
      <c r="C4" s="228" t="s">
        <v>110</v>
      </c>
      <c r="D4" s="510" t="s">
        <v>324</v>
      </c>
      <c r="E4" s="512"/>
      <c r="F4" s="228" t="s">
        <v>113</v>
      </c>
      <c r="G4" s="228" t="s">
        <v>325</v>
      </c>
      <c r="H4" s="228" t="s">
        <v>68</v>
      </c>
      <c r="I4" s="228" t="s">
        <v>209</v>
      </c>
      <c r="J4" s="228"/>
      <c r="K4" s="228" t="s">
        <v>316</v>
      </c>
      <c r="L4" s="249" t="s">
        <v>318</v>
      </c>
      <c r="M4" s="519" t="s">
        <v>138</v>
      </c>
      <c r="N4" s="519"/>
      <c r="O4" s="520"/>
      <c r="P4" s="228" t="s">
        <v>114</v>
      </c>
      <c r="Q4" s="239" t="s">
        <v>35</v>
      </c>
    </row>
    <row r="5" spans="1:17" ht="20.100000000000001" customHeight="1" thickBot="1" x14ac:dyDescent="0.3">
      <c r="A5" s="11" t="s">
        <v>36</v>
      </c>
      <c r="B5" s="12" t="s">
        <v>135</v>
      </c>
      <c r="C5" s="12" t="s">
        <v>93</v>
      </c>
      <c r="D5" s="12" t="s">
        <v>86</v>
      </c>
      <c r="E5" s="12">
        <v>24</v>
      </c>
      <c r="F5" s="12"/>
      <c r="G5" s="12" t="s">
        <v>327</v>
      </c>
      <c r="H5" s="12" t="s">
        <v>60</v>
      </c>
      <c r="I5" s="12">
        <v>1</v>
      </c>
      <c r="J5" s="12" t="s">
        <v>150</v>
      </c>
      <c r="K5" s="12"/>
      <c r="L5" s="12"/>
      <c r="M5" s="26">
        <f>IF($H5="","",IF($C5=[1]Listes!$B$35,IF('[1]Frais Forfaitaires'!$E5&lt;=[1]Listes!$B$56,('[1]Frais Forfaitaires'!$E5*(VLOOKUP('[1]Frais Forfaitaires'!$D5,[1]Listes!$A$57:$E$63,2,FALSE))),IF('[1]Frais Forfaitaires'!$E5&gt;[1]Listes!$E$56,('[1]Frais Forfaitaires'!$E5*(VLOOKUP('[1]Frais Forfaitaires'!$D5,[1]Listes!$A$57:$E$63,5,FALSE))),('[1]Frais Forfaitaires'!$E5*(VLOOKUP('[1]Frais Forfaitaires'!$D5,[1]Listes!$A$57:$E$63,3,FALSE)))+(VLOOKUP('[1]Frais Forfaitaires'!$D5,[1]Listes!$A$57:$E$63,4,FALSE))))))</f>
        <v>11.232000000000001</v>
      </c>
      <c r="N5" s="26" t="b">
        <f>IF($H5="","",IF($C5=[1]Listes!$B$34,IF('[1]Frais Forfaitaires'!$E5&lt;=[1]Listes!$B$45,('[1]Frais Forfaitaires'!$E5*(VLOOKUP('[1]Frais Forfaitaires'!$D5,[1]Listes!$A$46:$E$52,2,FALSE))),IF('[1]Frais Forfaitaires'!$E5&gt;[1]Listes!$D$45,('[1]Frais Forfaitaires'!$E5*(VLOOKUP('[1]Frais Forfaitaires'!$D5,[1]Listes!$A$46:$E$52,5,FALSE))),('[1]Frais Forfaitaires'!$E5*(VLOOKUP('[1]Frais Forfaitaires'!$D5,[1]Listes!$A$46:$E$52,3,FALSE)))+(VLOOKUP('[1]Frais Forfaitaires'!$D5,[1]Listes!$A$46:$E$52,4,FALSE))))))</f>
        <v>0</v>
      </c>
      <c r="O5" s="26" t="b">
        <f>IF($H5="","",IF($C5=Listes!$B$40,Listes!$I$37,IF($C5=Listes!$B$41,(VLOOKUP('Dépenses forfaitaire'!$F5,Listes!$E$37:$F$42,2,FALSE)),IF($C5=Listes!$B$39,IF('Dépenses forfaitaire'!$E5&lt;=Listes!$A$69,'Dépenses forfaitaire'!$E5*Listes!$A$70,IF('Dépenses forfaitaire'!$E5&gt;Listes!$D$69,'Dépenses forfaitaire'!$E5*Listes!$D$70,(('Dépenses forfaitaire'!$E5*Listes!$B$70)+Listes!$C$70)))))))</f>
        <v>0</v>
      </c>
      <c r="P5" s="14">
        <f t="shared" ref="P5:P69" si="0">IF($I5="","",($O5+$N5+$M5)*$I5)</f>
        <v>11.232000000000001</v>
      </c>
      <c r="Q5" s="15"/>
    </row>
    <row r="6" spans="1:17" ht="29.25" customHeight="1" x14ac:dyDescent="0.25">
      <c r="A6" s="247"/>
      <c r="B6" s="228"/>
      <c r="C6" s="228"/>
      <c r="D6" s="230"/>
      <c r="E6" s="231"/>
      <c r="F6" s="228"/>
      <c r="G6" s="228"/>
      <c r="H6" s="228"/>
      <c r="I6" s="228"/>
      <c r="J6" s="228"/>
      <c r="K6" s="228"/>
      <c r="L6" s="254" t="s">
        <v>2</v>
      </c>
      <c r="M6" s="227" t="s">
        <v>2</v>
      </c>
      <c r="N6" s="252"/>
      <c r="O6" s="253"/>
      <c r="P6" s="251">
        <f>SUM(P7:P506)</f>
        <v>0</v>
      </c>
      <c r="Q6" s="239"/>
    </row>
    <row r="7" spans="1:17" ht="20.100000000000001" customHeight="1" x14ac:dyDescent="0.25">
      <c r="A7" s="16">
        <v>1</v>
      </c>
      <c r="B7" s="255"/>
      <c r="C7" s="256"/>
      <c r="D7" s="86"/>
      <c r="E7" s="86"/>
      <c r="F7" s="86"/>
      <c r="G7" s="256"/>
      <c r="H7" s="31" t="str">
        <f>IF(C7="","",IF(C7="","",(VLOOKUP(C7,Listes!$B$37:$C$41,2,FALSE))))</f>
        <v/>
      </c>
      <c r="I7" s="86" t="str">
        <f t="shared" ref="I7:I70" si="1">IF(H7="Frais de déplacement (barèmes kilométriques) ",1,"")</f>
        <v/>
      </c>
      <c r="J7" s="27" t="str">
        <f>IF(H7="","",IF(H7="","",(VLOOKUP(H7,Listes!$C$37:$D$41,2,FALSE))))</f>
        <v/>
      </c>
      <c r="K7" s="257"/>
      <c r="L7" s="257"/>
      <c r="M7" s="26" t="str">
        <f>IF($H7="","",IF($C7=Listes!$B$38,IF('Dépenses forfaitaire'!$E7&lt;=Listes!$B$58,('Dépenses forfaitaire'!$E7*(VLOOKUP('Dépenses forfaitaire'!$D7,Listes!$A$59:$E$65,2,FALSE))),IF('Dépenses forfaitaire'!$E7&gt;Listes!$E$58,('Dépenses forfaitaire'!$E7*(VLOOKUP('Dépenses forfaitaire'!$D7,Listes!$A$59:$E$65,5,FALSE))),('Dépenses forfaitaire'!$E7*(VLOOKUP('Dépenses forfaitaire'!$D7,Listes!$A$59:$E$65,3,FALSE)))+(VLOOKUP('Dépenses forfaitaire'!$D7,Listes!$A$59:$E$65,4,FALSE))))))</f>
        <v/>
      </c>
      <c r="N7" s="26" t="str">
        <f>IF($H7="","",IF($C7=Listes!$B$37,IF('Dépenses forfaitaire'!$E7&lt;=Listes!$B$47,('Dépenses forfaitaire'!$E7*(VLOOKUP('Dépenses forfaitaire'!$D7,Listes!$A$48:$E$54,2,FALSE))),IF('Dépenses forfaitaire'!$E7&gt;Listes!$D$47,('Dépenses forfaitaire'!$E7*(VLOOKUP('Dépenses forfaitaire'!$D7,Listes!$A$48:$E$54,5,FALSE))),('Dépenses forfaitaire'!$E7*(VLOOKUP('Dépenses forfaitaire'!$D7,Listes!$A$48:$E$54,3,FALSE)))+(VLOOKUP('Dépenses forfaitaire'!$D7,Listes!$A$48:$E$54,4,FALSE))))))</f>
        <v/>
      </c>
      <c r="O7" s="26" t="str">
        <f>IF($H7="","",IF($C7=Listes!$B$40,Listes!$I$37,IF($C7=Listes!$B$41,(VLOOKUP('Dépenses forfaitaire'!$F7,Listes!$E$37:$F$42,2,FALSE)),IF($C7=Listes!$B$39,IF('Dépenses forfaitaire'!$E7&lt;=Listes!$A$69,'Dépenses forfaitaire'!$E7*Listes!$A$70,IF('Dépenses forfaitaire'!$E7&gt;Listes!$D$69,'Dépenses forfaitaire'!$E7*Listes!$D$70,(('Dépenses forfaitaire'!$E7*Listes!$B$70)+Listes!$C$70)))))))</f>
        <v/>
      </c>
      <c r="P7" s="27" t="str">
        <f t="shared" si="0"/>
        <v/>
      </c>
      <c r="Q7" s="95"/>
    </row>
    <row r="8" spans="1:17" ht="20.100000000000001" customHeight="1" x14ac:dyDescent="0.25">
      <c r="A8" s="17">
        <v>2</v>
      </c>
      <c r="B8" s="255"/>
      <c r="C8" s="256"/>
      <c r="D8" s="86"/>
      <c r="E8" s="86"/>
      <c r="F8" s="86"/>
      <c r="G8" s="256"/>
      <c r="H8" s="31" t="str">
        <f>IF(C8="","",IF(C8="","",(VLOOKUP(C8,Listes!$B$37:$C$41,2,FALSE))))</f>
        <v/>
      </c>
      <c r="I8" s="86" t="str">
        <f t="shared" si="1"/>
        <v/>
      </c>
      <c r="J8" s="27" t="str">
        <f>IF(H8="","",IF(H8="","",(VLOOKUP(H8,Listes!$C$37:$D$41,2,FALSE))))</f>
        <v/>
      </c>
      <c r="K8" s="257"/>
      <c r="L8" s="257"/>
      <c r="M8" s="26" t="str">
        <f>IF($H8="","",IF($C8=Listes!$B$38,IF('Dépenses forfaitaire'!$E8&lt;=Listes!$B$58,('Dépenses forfaitaire'!$E8*(VLOOKUP('Dépenses forfaitaire'!$D8,Listes!$A$59:$E$65,2,FALSE))),IF('Dépenses forfaitaire'!$E8&gt;Listes!$E$58,('Dépenses forfaitaire'!$E8*(VLOOKUP('Dépenses forfaitaire'!$D8,Listes!$A$59:$E$65,5,FALSE))),('Dépenses forfaitaire'!$E8*(VLOOKUP('Dépenses forfaitaire'!$D8,Listes!$A$59:$E$65,3,FALSE)))+(VLOOKUP('Dépenses forfaitaire'!$D8,Listes!$A$59:$E$65,4,FALSE))))))</f>
        <v/>
      </c>
      <c r="N8" s="26" t="str">
        <f>IF($H8="","",IF($C8=Listes!$B$37,IF('Dépenses forfaitaire'!$E8&lt;=Listes!$B$47,('Dépenses forfaitaire'!$E8*(VLOOKUP('Dépenses forfaitaire'!$D8,Listes!$A$48:$E$54,2,FALSE))),IF('Dépenses forfaitaire'!$E8&gt;Listes!$D$47,('Dépenses forfaitaire'!$E8*(VLOOKUP('Dépenses forfaitaire'!$D8,Listes!$A$48:$E$54,5,FALSE))),('Dépenses forfaitaire'!$E8*(VLOOKUP('Dépenses forfaitaire'!$D8,Listes!$A$48:$E$54,3,FALSE)))+(VLOOKUP('Dépenses forfaitaire'!$D8,Listes!$A$48:$E$54,4,FALSE))))))</f>
        <v/>
      </c>
      <c r="O8" s="26" t="str">
        <f>IF($H8="","",IF($C8=Listes!$B$40,Listes!$I$37,IF($C8=Listes!$B$41,(VLOOKUP('Dépenses forfaitaire'!$F8,Listes!$E$37:$F$42,2,FALSE)),IF($C8=Listes!$B$39,IF('Dépenses forfaitaire'!$E8&lt;=Listes!$A$69,'Dépenses forfaitaire'!$E8*Listes!$A$70,IF('Dépenses forfaitaire'!$E8&gt;Listes!$D$69,'Dépenses forfaitaire'!$E8*Listes!$D$70,(('Dépenses forfaitaire'!$E8*Listes!$B$70)+Listes!$C$70)))))))</f>
        <v/>
      </c>
      <c r="P8" s="27" t="str">
        <f t="shared" si="0"/>
        <v/>
      </c>
      <c r="Q8" s="93"/>
    </row>
    <row r="9" spans="1:17" ht="20.100000000000001" customHeight="1" x14ac:dyDescent="0.25">
      <c r="A9" s="17">
        <v>3</v>
      </c>
      <c r="B9" s="255"/>
      <c r="C9" s="256"/>
      <c r="D9" s="86"/>
      <c r="E9" s="86"/>
      <c r="F9" s="86"/>
      <c r="G9" s="256"/>
      <c r="H9" s="31" t="str">
        <f>IF(C9="","",IF(C9="","",(VLOOKUP(C9,Listes!$B$37:$C$41,2,FALSE))))</f>
        <v/>
      </c>
      <c r="I9" s="86" t="str">
        <f t="shared" si="1"/>
        <v/>
      </c>
      <c r="J9" s="27" t="str">
        <f>IF(H9="","",IF(H9="","",(VLOOKUP(H9,Listes!$C$37:$D$41,2,FALSE))))</f>
        <v/>
      </c>
      <c r="K9" s="257"/>
      <c r="L9" s="257"/>
      <c r="M9" s="26" t="str">
        <f>IF($H9="","",IF($C9=Listes!$B$38,IF('Dépenses forfaitaire'!$E9&lt;=Listes!$B$58,('Dépenses forfaitaire'!$E9*(VLOOKUP('Dépenses forfaitaire'!$D9,Listes!$A$59:$E$65,2,FALSE))),IF('Dépenses forfaitaire'!$E9&gt;Listes!$E$58,('Dépenses forfaitaire'!$E9*(VLOOKUP('Dépenses forfaitaire'!$D9,Listes!$A$59:$E$65,5,FALSE))),('Dépenses forfaitaire'!$E9*(VLOOKUP('Dépenses forfaitaire'!$D9,Listes!$A$59:$E$65,3,FALSE)))+(VLOOKUP('Dépenses forfaitaire'!$D9,Listes!$A$59:$E$65,4,FALSE))))))</f>
        <v/>
      </c>
      <c r="N9" s="26" t="str">
        <f>IF($H9="","",IF($C9=Listes!$B$37,IF('Dépenses forfaitaire'!$E9&lt;=Listes!$B$47,('Dépenses forfaitaire'!$E9*(VLOOKUP('Dépenses forfaitaire'!$D9,Listes!$A$48:$E$54,2,FALSE))),IF('Dépenses forfaitaire'!$E9&gt;Listes!$D$47,('Dépenses forfaitaire'!$E9*(VLOOKUP('Dépenses forfaitaire'!$D9,Listes!$A$48:$E$54,5,FALSE))),('Dépenses forfaitaire'!$E9*(VLOOKUP('Dépenses forfaitaire'!$D9,Listes!$A$48:$E$54,3,FALSE)))+(VLOOKUP('Dépenses forfaitaire'!$D9,Listes!$A$48:$E$54,4,FALSE))))))</f>
        <v/>
      </c>
      <c r="O9" s="26" t="str">
        <f>IF($H9="","",IF($C9=Listes!$B$40,Listes!$I$37,IF($C9=Listes!$B$41,(VLOOKUP('Dépenses forfaitaire'!$F9,Listes!$E$37:$F$42,2,FALSE)),IF($C9=Listes!$B$39,IF('Dépenses forfaitaire'!$E9&lt;=Listes!$A$69,'Dépenses forfaitaire'!$E9*Listes!$A$70,IF('Dépenses forfaitaire'!$E9&gt;Listes!$D$69,'Dépenses forfaitaire'!$E9*Listes!$D$70,(('Dépenses forfaitaire'!$E9*Listes!$B$70)+Listes!$C$70)))))))</f>
        <v/>
      </c>
      <c r="P9" s="27" t="str">
        <f t="shared" si="0"/>
        <v/>
      </c>
      <c r="Q9" s="93"/>
    </row>
    <row r="10" spans="1:17" ht="20.100000000000001" customHeight="1" x14ac:dyDescent="0.25">
      <c r="A10" s="17">
        <v>4</v>
      </c>
      <c r="B10" s="255"/>
      <c r="C10" s="256"/>
      <c r="D10" s="86"/>
      <c r="E10" s="86"/>
      <c r="F10" s="86"/>
      <c r="G10" s="256"/>
      <c r="H10" s="31" t="str">
        <f>IF(C10="","",IF(C10="","",(VLOOKUP(C10,Listes!$B$37:$C$41,2,FALSE))))</f>
        <v/>
      </c>
      <c r="I10" s="86" t="str">
        <f t="shared" si="1"/>
        <v/>
      </c>
      <c r="J10" s="27" t="str">
        <f>IF(H10="","",IF(H10="","",(VLOOKUP(H10,Listes!$C$37:$D$41,2,FALSE))))</f>
        <v/>
      </c>
      <c r="K10" s="257"/>
      <c r="L10" s="257"/>
      <c r="M10" s="26" t="str">
        <f>IF($H10="","",IF($C10=Listes!$B$38,IF('Dépenses forfaitaire'!$E10&lt;=Listes!$B$58,('Dépenses forfaitaire'!$E10*(VLOOKUP('Dépenses forfaitaire'!$D10,Listes!$A$59:$E$65,2,FALSE))),IF('Dépenses forfaitaire'!$E10&gt;Listes!$E$58,('Dépenses forfaitaire'!$E10*(VLOOKUP('Dépenses forfaitaire'!$D10,Listes!$A$59:$E$65,5,FALSE))),('Dépenses forfaitaire'!$E10*(VLOOKUP('Dépenses forfaitaire'!$D10,Listes!$A$59:$E$65,3,FALSE)))+(VLOOKUP('Dépenses forfaitaire'!$D10,Listes!$A$59:$E$65,4,FALSE))))))</f>
        <v/>
      </c>
      <c r="N10" s="26" t="str">
        <f>IF($H10="","",IF($C10=Listes!$B$37,IF('Dépenses forfaitaire'!$E10&lt;=Listes!$B$47,('Dépenses forfaitaire'!$E10*(VLOOKUP('Dépenses forfaitaire'!$D10,Listes!$A$48:$E$54,2,FALSE))),IF('Dépenses forfaitaire'!$E10&gt;Listes!$D$47,('Dépenses forfaitaire'!$E10*(VLOOKUP('Dépenses forfaitaire'!$D10,Listes!$A$48:$E$54,5,FALSE))),('Dépenses forfaitaire'!$E10*(VLOOKUP('Dépenses forfaitaire'!$D10,Listes!$A$48:$E$54,3,FALSE)))+(VLOOKUP('Dépenses forfaitaire'!$D10,Listes!$A$48:$E$54,4,FALSE))))))</f>
        <v/>
      </c>
      <c r="O10" s="26" t="str">
        <f>IF($H10="","",IF($C10=Listes!$B$40,Listes!$I$37,IF($C10=Listes!$B$41,(VLOOKUP('Dépenses forfaitaire'!$F10,Listes!$E$37:$F$42,2,FALSE)),IF($C10=Listes!$B$39,IF('Dépenses forfaitaire'!$E10&lt;=Listes!$A$69,'Dépenses forfaitaire'!$E10*Listes!$A$70,IF('Dépenses forfaitaire'!$E10&gt;Listes!$D$69,'Dépenses forfaitaire'!$E10*Listes!$D$70,(('Dépenses forfaitaire'!$E10*Listes!$B$70)+Listes!$C$70)))))))</f>
        <v/>
      </c>
      <c r="P10" s="27" t="str">
        <f t="shared" si="0"/>
        <v/>
      </c>
      <c r="Q10" s="93"/>
    </row>
    <row r="11" spans="1:17" ht="20.100000000000001" customHeight="1" x14ac:dyDescent="0.25">
      <c r="A11" s="17">
        <v>5</v>
      </c>
      <c r="B11" s="255"/>
      <c r="C11" s="256"/>
      <c r="D11" s="86"/>
      <c r="E11" s="86"/>
      <c r="F11" s="86"/>
      <c r="G11" s="256"/>
      <c r="H11" s="31" t="str">
        <f>IF(C11="","",IF(C11="","",(VLOOKUP(C11,Listes!$B$37:$C$41,2,FALSE))))</f>
        <v/>
      </c>
      <c r="I11" s="86" t="str">
        <f t="shared" si="1"/>
        <v/>
      </c>
      <c r="J11" s="27" t="str">
        <f>IF(H11="","",IF(H11="","",(VLOOKUP(H11,Listes!$C$37:$D$41,2,FALSE))))</f>
        <v/>
      </c>
      <c r="K11" s="257"/>
      <c r="L11" s="257"/>
      <c r="M11" s="26" t="str">
        <f>IF($H11="","",IF($C11=Listes!$B$38,IF('Dépenses forfaitaire'!$E11&lt;=Listes!$B$58,('Dépenses forfaitaire'!$E11*(VLOOKUP('Dépenses forfaitaire'!$D11,Listes!$A$59:$E$65,2,FALSE))),IF('Dépenses forfaitaire'!$E11&gt;Listes!$E$58,('Dépenses forfaitaire'!$E11*(VLOOKUP('Dépenses forfaitaire'!$D11,Listes!$A$59:$E$65,5,FALSE))),('Dépenses forfaitaire'!$E11*(VLOOKUP('Dépenses forfaitaire'!$D11,Listes!$A$59:$E$65,3,FALSE)))+(VLOOKUP('Dépenses forfaitaire'!$D11,Listes!$A$59:$E$65,4,FALSE))))))</f>
        <v/>
      </c>
      <c r="N11" s="26" t="str">
        <f>IF($H11="","",IF($C11=Listes!$B$37,IF('Dépenses forfaitaire'!$E11&lt;=Listes!$B$47,('Dépenses forfaitaire'!$E11*(VLOOKUP('Dépenses forfaitaire'!$D11,Listes!$A$48:$E$54,2,FALSE))),IF('Dépenses forfaitaire'!$E11&gt;Listes!$D$47,('Dépenses forfaitaire'!$E11*(VLOOKUP('Dépenses forfaitaire'!$D11,Listes!$A$48:$E$54,5,FALSE))),('Dépenses forfaitaire'!$E11*(VLOOKUP('Dépenses forfaitaire'!$D11,Listes!$A$48:$E$54,3,FALSE)))+(VLOOKUP('Dépenses forfaitaire'!$D11,Listes!$A$48:$E$54,4,FALSE))))))</f>
        <v/>
      </c>
      <c r="O11" s="26" t="str">
        <f>IF($H11="","",IF($C11=Listes!$B$40,Listes!$I$37,IF($C11=Listes!$B$41,(VLOOKUP('Dépenses forfaitaire'!$F11,Listes!$E$37:$F$42,2,FALSE)),IF($C11=Listes!$B$39,IF('Dépenses forfaitaire'!$E11&lt;=Listes!$A$69,'Dépenses forfaitaire'!$E11*Listes!$A$70,IF('Dépenses forfaitaire'!$E11&gt;Listes!$D$69,'Dépenses forfaitaire'!$E11*Listes!$D$70,(('Dépenses forfaitaire'!$E11*Listes!$B$70)+Listes!$C$70)))))))</f>
        <v/>
      </c>
      <c r="P11" s="27" t="str">
        <f t="shared" si="0"/>
        <v/>
      </c>
      <c r="Q11" s="93"/>
    </row>
    <row r="12" spans="1:17" ht="20.100000000000001" customHeight="1" x14ac:dyDescent="0.25">
      <c r="A12" s="17">
        <v>6</v>
      </c>
      <c r="B12" s="255"/>
      <c r="C12" s="256"/>
      <c r="D12" s="86"/>
      <c r="E12" s="86"/>
      <c r="F12" s="86"/>
      <c r="G12" s="256"/>
      <c r="H12" s="31" t="str">
        <f>IF(C12="","",IF(C12="","",(VLOOKUP(C12,Listes!$B$37:$C$41,2,FALSE))))</f>
        <v/>
      </c>
      <c r="I12" s="86" t="str">
        <f t="shared" si="1"/>
        <v/>
      </c>
      <c r="J12" s="27" t="str">
        <f>IF(H12="","",IF(H12="","",(VLOOKUP(H12,Listes!$C$37:$D$41,2,FALSE))))</f>
        <v/>
      </c>
      <c r="K12" s="257"/>
      <c r="L12" s="257"/>
      <c r="M12" s="26" t="str">
        <f>IF($H12="","",IF($C12=Listes!$B$38,IF('Dépenses forfaitaire'!$E12&lt;=Listes!$B$58,('Dépenses forfaitaire'!$E12*(VLOOKUP('Dépenses forfaitaire'!$D12,Listes!$A$59:$E$65,2,FALSE))),IF('Dépenses forfaitaire'!$E12&gt;Listes!$E$58,('Dépenses forfaitaire'!$E12*(VLOOKUP('Dépenses forfaitaire'!$D12,Listes!$A$59:$E$65,5,FALSE))),('Dépenses forfaitaire'!$E12*(VLOOKUP('Dépenses forfaitaire'!$D12,Listes!$A$59:$E$65,3,FALSE)))+(VLOOKUP('Dépenses forfaitaire'!$D12,Listes!$A$59:$E$65,4,FALSE))))))</f>
        <v/>
      </c>
      <c r="N12" s="26" t="str">
        <f>IF($H12="","",IF($C12=Listes!$B$37,IF('Dépenses forfaitaire'!$E12&lt;=Listes!$B$47,('Dépenses forfaitaire'!$E12*(VLOOKUP('Dépenses forfaitaire'!$D12,Listes!$A$48:$E$54,2,FALSE))),IF('Dépenses forfaitaire'!$E12&gt;Listes!$D$47,('Dépenses forfaitaire'!$E12*(VLOOKUP('Dépenses forfaitaire'!$D12,Listes!$A$48:$E$54,5,FALSE))),('Dépenses forfaitaire'!$E12*(VLOOKUP('Dépenses forfaitaire'!$D12,Listes!$A$48:$E$54,3,FALSE)))+(VLOOKUP('Dépenses forfaitaire'!$D12,Listes!$A$48:$E$54,4,FALSE))))))</f>
        <v/>
      </c>
      <c r="O12" s="26" t="str">
        <f>IF($H12="","",IF($C12=Listes!$B$40,Listes!$I$37,IF($C12=Listes!$B$41,(VLOOKUP('Dépenses forfaitaire'!$F12,Listes!$E$37:$F$42,2,FALSE)),IF($C12=Listes!$B$39,IF('Dépenses forfaitaire'!$E12&lt;=Listes!$A$69,'Dépenses forfaitaire'!$E12*Listes!$A$70,IF('Dépenses forfaitaire'!$E12&gt;Listes!$D$69,'Dépenses forfaitaire'!$E12*Listes!$D$70,(('Dépenses forfaitaire'!$E12*Listes!$B$70)+Listes!$C$70)))))))</f>
        <v/>
      </c>
      <c r="P12" s="27" t="str">
        <f t="shared" si="0"/>
        <v/>
      </c>
      <c r="Q12" s="93"/>
    </row>
    <row r="13" spans="1:17" ht="20.100000000000001" customHeight="1" x14ac:dyDescent="0.25">
      <c r="A13" s="17">
        <v>7</v>
      </c>
      <c r="B13" s="255"/>
      <c r="C13" s="256"/>
      <c r="D13" s="86"/>
      <c r="E13" s="86"/>
      <c r="F13" s="86"/>
      <c r="G13" s="256"/>
      <c r="H13" s="31" t="str">
        <f>IF(C13="","",IF(C13="","",(VLOOKUP(C13,Listes!$B$37:$C$41,2,FALSE))))</f>
        <v/>
      </c>
      <c r="I13" s="86" t="str">
        <f t="shared" si="1"/>
        <v/>
      </c>
      <c r="J13" s="27" t="str">
        <f>IF(H13="","",IF(H13="","",(VLOOKUP(H13,Listes!$C$37:$D$41,2,FALSE))))</f>
        <v/>
      </c>
      <c r="K13" s="257"/>
      <c r="L13" s="257"/>
      <c r="M13" s="26" t="str">
        <f>IF($H13="","",IF($C13=Listes!$B$38,IF('Dépenses forfaitaire'!$E13&lt;=Listes!$B$58,('Dépenses forfaitaire'!$E13*(VLOOKUP('Dépenses forfaitaire'!$D13,Listes!$A$59:$E$65,2,FALSE))),IF('Dépenses forfaitaire'!$E13&gt;Listes!$E$58,('Dépenses forfaitaire'!$E13*(VLOOKUP('Dépenses forfaitaire'!$D13,Listes!$A$59:$E$65,5,FALSE))),('Dépenses forfaitaire'!$E13*(VLOOKUP('Dépenses forfaitaire'!$D13,Listes!$A$59:$E$65,3,FALSE)))+(VLOOKUP('Dépenses forfaitaire'!$D13,Listes!$A$59:$E$65,4,FALSE))))))</f>
        <v/>
      </c>
      <c r="N13" s="26" t="str">
        <f>IF($H13="","",IF($C13=Listes!$B$37,IF('Dépenses forfaitaire'!$E13&lt;=Listes!$B$47,('Dépenses forfaitaire'!$E13*(VLOOKUP('Dépenses forfaitaire'!$D13,Listes!$A$48:$E$54,2,FALSE))),IF('Dépenses forfaitaire'!$E13&gt;Listes!$D$47,('Dépenses forfaitaire'!$E13*(VLOOKUP('Dépenses forfaitaire'!$D13,Listes!$A$48:$E$54,5,FALSE))),('Dépenses forfaitaire'!$E13*(VLOOKUP('Dépenses forfaitaire'!$D13,Listes!$A$48:$E$54,3,FALSE)))+(VLOOKUP('Dépenses forfaitaire'!$D13,Listes!$A$48:$E$54,4,FALSE))))))</f>
        <v/>
      </c>
      <c r="O13" s="26" t="str">
        <f>IF($H13="","",IF($C13=Listes!$B$40,Listes!$I$37,IF($C13=Listes!$B$41,(VLOOKUP('Dépenses forfaitaire'!$F13,Listes!$E$37:$F$42,2,FALSE)),IF($C13=Listes!$B$39,IF('Dépenses forfaitaire'!$E13&lt;=Listes!$A$69,'Dépenses forfaitaire'!$E13*Listes!$A$70,IF('Dépenses forfaitaire'!$E13&gt;Listes!$D$69,'Dépenses forfaitaire'!$E13*Listes!$D$70,(('Dépenses forfaitaire'!$E13*Listes!$B$70)+Listes!$C$70)))))))</f>
        <v/>
      </c>
      <c r="P13" s="27" t="str">
        <f t="shared" si="0"/>
        <v/>
      </c>
      <c r="Q13" s="93"/>
    </row>
    <row r="14" spans="1:17" ht="20.100000000000001" customHeight="1" x14ac:dyDescent="0.25">
      <c r="A14" s="17">
        <v>8</v>
      </c>
      <c r="B14" s="86"/>
      <c r="C14" s="256"/>
      <c r="D14" s="86"/>
      <c r="E14" s="86"/>
      <c r="F14" s="86"/>
      <c r="G14" s="256"/>
      <c r="H14" s="31" t="str">
        <f>IF(C14="","",IF(C14="","",(VLOOKUP(C14,Listes!$B$37:$C$41,2,FALSE))))</f>
        <v/>
      </c>
      <c r="I14" s="86" t="str">
        <f t="shared" si="1"/>
        <v/>
      </c>
      <c r="J14" s="27" t="str">
        <f>IF(H14="","",IF(H14="","",(VLOOKUP(H14,Listes!$C$37:$D$41,2,FALSE))))</f>
        <v/>
      </c>
      <c r="K14" s="86"/>
      <c r="L14" s="86"/>
      <c r="M14" s="26" t="str">
        <f>IF($H14="","",IF($C14=Listes!$B$38,IF('Dépenses forfaitaire'!$E14&lt;=Listes!$B$58,('Dépenses forfaitaire'!$E14*(VLOOKUP('Dépenses forfaitaire'!$D14,Listes!$A$59:$E$65,2,FALSE))),IF('Dépenses forfaitaire'!$E14&gt;Listes!$E$58,('Dépenses forfaitaire'!$E14*(VLOOKUP('Dépenses forfaitaire'!$D14,Listes!$A$59:$E$65,5,FALSE))),('Dépenses forfaitaire'!$E14*(VLOOKUP('Dépenses forfaitaire'!$D14,Listes!$A$59:$E$65,3,FALSE)))+(VLOOKUP('Dépenses forfaitaire'!$D14,Listes!$A$59:$E$65,4,FALSE))))))</f>
        <v/>
      </c>
      <c r="N14" s="26" t="str">
        <f>IF($H14="","",IF($C14=Listes!$B$37,IF('Dépenses forfaitaire'!$E14&lt;=Listes!$B$47,('Dépenses forfaitaire'!$E14*(VLOOKUP('Dépenses forfaitaire'!$D14,Listes!$A$48:$E$54,2,FALSE))),IF('Dépenses forfaitaire'!$E14&gt;Listes!$D$47,('Dépenses forfaitaire'!$E14*(VLOOKUP('Dépenses forfaitaire'!$D14,Listes!$A$48:$E$54,5,FALSE))),('Dépenses forfaitaire'!$E14*(VLOOKUP('Dépenses forfaitaire'!$D14,Listes!$A$48:$E$54,3,FALSE)))+(VLOOKUP('Dépenses forfaitaire'!$D14,Listes!$A$48:$E$54,4,FALSE))))))</f>
        <v/>
      </c>
      <c r="O14" s="26" t="str">
        <f>IF($H14="","",IF($C14=Listes!$B$40,Listes!$I$37,IF($C14=Listes!$B$41,(VLOOKUP('Dépenses forfaitaire'!$F14,Listes!$E$37:$F$42,2,FALSE)),IF($C14=Listes!$B$39,IF('Dépenses forfaitaire'!$E14&lt;=Listes!$A$69,'Dépenses forfaitaire'!$E14*Listes!$A$70,IF('Dépenses forfaitaire'!$E14&gt;Listes!$D$69,'Dépenses forfaitaire'!$E14*Listes!$D$70,(('Dépenses forfaitaire'!$E14*Listes!$B$70)+Listes!$C$70)))))))</f>
        <v/>
      </c>
      <c r="P14" s="27" t="str">
        <f t="shared" si="0"/>
        <v/>
      </c>
      <c r="Q14" s="93"/>
    </row>
    <row r="15" spans="1:17" ht="20.100000000000001" customHeight="1" x14ac:dyDescent="0.25">
      <c r="A15" s="17">
        <v>9</v>
      </c>
      <c r="B15" s="86"/>
      <c r="C15" s="256"/>
      <c r="D15" s="86"/>
      <c r="E15" s="86"/>
      <c r="F15" s="86"/>
      <c r="G15" s="256"/>
      <c r="H15" s="31" t="str">
        <f>IF(C15="","",IF(C15="","",(VLOOKUP(C15,Listes!$B$37:$C$41,2,FALSE))))</f>
        <v/>
      </c>
      <c r="I15" s="86" t="str">
        <f t="shared" si="1"/>
        <v/>
      </c>
      <c r="J15" s="27" t="str">
        <f>IF(H15="","",IF(H15="","",(VLOOKUP(H15,Listes!$C$37:$D$41,2,FALSE))))</f>
        <v/>
      </c>
      <c r="K15" s="86"/>
      <c r="L15" s="86"/>
      <c r="M15" s="26" t="str">
        <f>IF($H15="","",IF($C15=Listes!$B$38,IF('Dépenses forfaitaire'!$E15&lt;=Listes!$B$58,('Dépenses forfaitaire'!$E15*(VLOOKUP('Dépenses forfaitaire'!$D15,Listes!$A$59:$E$65,2,FALSE))),IF('Dépenses forfaitaire'!$E15&gt;Listes!$E$58,('Dépenses forfaitaire'!$E15*(VLOOKUP('Dépenses forfaitaire'!$D15,Listes!$A$59:$E$65,5,FALSE))),('Dépenses forfaitaire'!$E15*(VLOOKUP('Dépenses forfaitaire'!$D15,Listes!$A$59:$E$65,3,FALSE)))+(VLOOKUP('Dépenses forfaitaire'!$D15,Listes!$A$59:$E$65,4,FALSE))))))</f>
        <v/>
      </c>
      <c r="N15" s="26" t="str">
        <f>IF($H15="","",IF($C15=Listes!$B$37,IF('Dépenses forfaitaire'!$E15&lt;=Listes!$B$47,('Dépenses forfaitaire'!$E15*(VLOOKUP('Dépenses forfaitaire'!$D15,Listes!$A$48:$E$54,2,FALSE))),IF('Dépenses forfaitaire'!$E15&gt;Listes!$D$47,('Dépenses forfaitaire'!$E15*(VLOOKUP('Dépenses forfaitaire'!$D15,Listes!$A$48:$E$54,5,FALSE))),('Dépenses forfaitaire'!$E15*(VLOOKUP('Dépenses forfaitaire'!$D15,Listes!$A$48:$E$54,3,FALSE)))+(VLOOKUP('Dépenses forfaitaire'!$D15,Listes!$A$48:$E$54,4,FALSE))))))</f>
        <v/>
      </c>
      <c r="O15" s="26" t="str">
        <f>IF($H15="","",IF($C15=Listes!$B$40,Listes!$I$37,IF($C15=Listes!$B$41,(VLOOKUP('Dépenses forfaitaire'!$F15,Listes!$E$37:$F$42,2,FALSE)),IF($C15=Listes!$B$39,IF('Dépenses forfaitaire'!$E15&lt;=Listes!$A$69,'Dépenses forfaitaire'!$E15*Listes!$A$70,IF('Dépenses forfaitaire'!$E15&gt;Listes!$D$69,'Dépenses forfaitaire'!$E15*Listes!$D$70,(('Dépenses forfaitaire'!$E15*Listes!$B$70)+Listes!$C$70)))))))</f>
        <v/>
      </c>
      <c r="P15" s="27" t="str">
        <f t="shared" si="0"/>
        <v/>
      </c>
      <c r="Q15" s="93"/>
    </row>
    <row r="16" spans="1:17" ht="20.100000000000001" customHeight="1" x14ac:dyDescent="0.25">
      <c r="A16" s="17">
        <v>10</v>
      </c>
      <c r="B16" s="86"/>
      <c r="C16" s="256"/>
      <c r="D16" s="86"/>
      <c r="E16" s="86"/>
      <c r="F16" s="86"/>
      <c r="G16" s="256"/>
      <c r="H16" s="31" t="str">
        <f>IF(C16="","",IF(C16="","",(VLOOKUP(C16,Listes!$B$37:$C$41,2,FALSE))))</f>
        <v/>
      </c>
      <c r="I16" s="86" t="str">
        <f t="shared" si="1"/>
        <v/>
      </c>
      <c r="J16" s="27" t="str">
        <f>IF(H16="","",IF(H16="","",(VLOOKUP(H16,Listes!$C$37:$D$41,2,FALSE))))</f>
        <v/>
      </c>
      <c r="K16" s="86"/>
      <c r="L16" s="86"/>
      <c r="M16" s="26" t="str">
        <f>IF($H16="","",IF($C16=Listes!$B$38,IF('Dépenses forfaitaire'!$E16&lt;=Listes!$B$58,('Dépenses forfaitaire'!$E16*(VLOOKUP('Dépenses forfaitaire'!$D16,Listes!$A$59:$E$65,2,FALSE))),IF('Dépenses forfaitaire'!$E16&gt;Listes!$E$58,('Dépenses forfaitaire'!$E16*(VLOOKUP('Dépenses forfaitaire'!$D16,Listes!$A$59:$E$65,5,FALSE))),('Dépenses forfaitaire'!$E16*(VLOOKUP('Dépenses forfaitaire'!$D16,Listes!$A$59:$E$65,3,FALSE)))+(VLOOKUP('Dépenses forfaitaire'!$D16,Listes!$A$59:$E$65,4,FALSE))))))</f>
        <v/>
      </c>
      <c r="N16" s="26" t="str">
        <f>IF($H16="","",IF($C16=Listes!$B$37,IF('Dépenses forfaitaire'!$E16&lt;=Listes!$B$47,('Dépenses forfaitaire'!$E16*(VLOOKUP('Dépenses forfaitaire'!$D16,Listes!$A$48:$E$54,2,FALSE))),IF('Dépenses forfaitaire'!$E16&gt;Listes!$D$47,('Dépenses forfaitaire'!$E16*(VLOOKUP('Dépenses forfaitaire'!$D16,Listes!$A$48:$E$54,5,FALSE))),('Dépenses forfaitaire'!$E16*(VLOOKUP('Dépenses forfaitaire'!$D16,Listes!$A$48:$E$54,3,FALSE)))+(VLOOKUP('Dépenses forfaitaire'!$D16,Listes!$A$48:$E$54,4,FALSE))))))</f>
        <v/>
      </c>
      <c r="O16" s="26" t="str">
        <f>IF($H16="","",IF($C16=Listes!$B$40,Listes!$I$37,IF($C16=Listes!$B$41,(VLOOKUP('Dépenses forfaitaire'!$F16,Listes!$E$37:$F$42,2,FALSE)),IF($C16=Listes!$B$39,IF('Dépenses forfaitaire'!$E16&lt;=Listes!$A$69,'Dépenses forfaitaire'!$E16*Listes!$A$70,IF('Dépenses forfaitaire'!$E16&gt;Listes!$D$69,'Dépenses forfaitaire'!$E16*Listes!$D$70,(('Dépenses forfaitaire'!$E16*Listes!$B$70)+Listes!$C$70)))))))</f>
        <v/>
      </c>
      <c r="P16" s="27" t="str">
        <f t="shared" si="0"/>
        <v/>
      </c>
      <c r="Q16" s="93"/>
    </row>
    <row r="17" spans="1:17" ht="20.100000000000001" customHeight="1" x14ac:dyDescent="0.25">
      <c r="A17" s="17">
        <v>11</v>
      </c>
      <c r="B17" s="86"/>
      <c r="C17" s="256"/>
      <c r="D17" s="86"/>
      <c r="E17" s="86"/>
      <c r="F17" s="86"/>
      <c r="G17" s="86"/>
      <c r="H17" s="31" t="str">
        <f>IF(C17="","",IF(C17="","",(VLOOKUP(C17,Listes!$B$37:$C$41,2,FALSE))))</f>
        <v/>
      </c>
      <c r="I17" s="86" t="str">
        <f t="shared" si="1"/>
        <v/>
      </c>
      <c r="J17" s="27" t="str">
        <f>IF(H17="","",IF(H17="","",(VLOOKUP(H17,Listes!$C$37:$D$41,2,FALSE))))</f>
        <v/>
      </c>
      <c r="K17" s="86"/>
      <c r="L17" s="86"/>
      <c r="M17" s="26" t="str">
        <f>IF($H17="","",IF($C17=Listes!$B$38,IF('Dépenses forfaitaire'!$E17&lt;=Listes!$B$58,('Dépenses forfaitaire'!$E17*(VLOOKUP('Dépenses forfaitaire'!$D17,Listes!$A$59:$E$65,2,FALSE))),IF('Dépenses forfaitaire'!$E17&gt;Listes!$E$58,('Dépenses forfaitaire'!$E17*(VLOOKUP('Dépenses forfaitaire'!$D17,Listes!$A$59:$E$65,5,FALSE))),('Dépenses forfaitaire'!$E17*(VLOOKUP('Dépenses forfaitaire'!$D17,Listes!$A$59:$E$65,3,FALSE)))+(VLOOKUP('Dépenses forfaitaire'!$D17,Listes!$A$59:$E$65,4,FALSE))))))</f>
        <v/>
      </c>
      <c r="N17" s="26" t="str">
        <f>IF($H17="","",IF($C17=Listes!$B$37,IF('Dépenses forfaitaire'!$E17&lt;=Listes!$B$47,('Dépenses forfaitaire'!$E17*(VLOOKUP('Dépenses forfaitaire'!$D17,Listes!$A$48:$E$54,2,FALSE))),IF('Dépenses forfaitaire'!$E17&gt;Listes!$D$47,('Dépenses forfaitaire'!$E17*(VLOOKUP('Dépenses forfaitaire'!$D17,Listes!$A$48:$E$54,5,FALSE))),('Dépenses forfaitaire'!$E17*(VLOOKUP('Dépenses forfaitaire'!$D17,Listes!$A$48:$E$54,3,FALSE)))+(VLOOKUP('Dépenses forfaitaire'!$D17,Listes!$A$48:$E$54,4,FALSE))))))</f>
        <v/>
      </c>
      <c r="O17" s="26" t="str">
        <f>IF($H17="","",IF($C17=Listes!$B$40,Listes!$I$37,IF($C17=Listes!$B$41,(VLOOKUP('Dépenses forfaitaire'!$F17,Listes!$E$37:$F$42,2,FALSE)),IF($C17=Listes!$B$39,IF('Dépenses forfaitaire'!$E17&lt;=Listes!$A$69,'Dépenses forfaitaire'!$E17*Listes!$A$70,IF('Dépenses forfaitaire'!$E17&gt;Listes!$D$69,'Dépenses forfaitaire'!$E17*Listes!$D$70,(('Dépenses forfaitaire'!$E17*Listes!$B$70)+Listes!$C$70)))))))</f>
        <v/>
      </c>
      <c r="P17" s="27" t="str">
        <f t="shared" si="0"/>
        <v/>
      </c>
      <c r="Q17" s="93"/>
    </row>
    <row r="18" spans="1:17" ht="20.100000000000001" customHeight="1" x14ac:dyDescent="0.25">
      <c r="A18" s="17">
        <v>12</v>
      </c>
      <c r="B18" s="86"/>
      <c r="C18" s="256"/>
      <c r="D18" s="86"/>
      <c r="E18" s="86"/>
      <c r="F18" s="86"/>
      <c r="G18" s="86"/>
      <c r="H18" s="31" t="str">
        <f>IF(C18="","",IF(C18="","",(VLOOKUP(C18,Listes!$B$37:$C$41,2,FALSE))))</f>
        <v/>
      </c>
      <c r="I18" s="86" t="str">
        <f t="shared" si="1"/>
        <v/>
      </c>
      <c r="J18" s="27" t="str">
        <f>IF(H18="","",IF(H18="","",(VLOOKUP(H18,Listes!$C$37:$D$41,2,FALSE))))</f>
        <v/>
      </c>
      <c r="K18" s="86"/>
      <c r="L18" s="86"/>
      <c r="M18" s="26" t="str">
        <f>IF($H18="","",IF($C18=Listes!$B$38,IF('Dépenses forfaitaire'!$E18&lt;=Listes!$B$58,('Dépenses forfaitaire'!$E18*(VLOOKUP('Dépenses forfaitaire'!$D18,Listes!$A$59:$E$65,2,FALSE))),IF('Dépenses forfaitaire'!$E18&gt;Listes!$E$58,('Dépenses forfaitaire'!$E18*(VLOOKUP('Dépenses forfaitaire'!$D18,Listes!$A$59:$E$65,5,FALSE))),('Dépenses forfaitaire'!$E18*(VLOOKUP('Dépenses forfaitaire'!$D18,Listes!$A$59:$E$65,3,FALSE)))+(VLOOKUP('Dépenses forfaitaire'!$D18,Listes!$A$59:$E$65,4,FALSE))))))</f>
        <v/>
      </c>
      <c r="N18" s="26" t="str">
        <f>IF($H18="","",IF($C18=Listes!$B$37,IF('Dépenses forfaitaire'!$E18&lt;=Listes!$B$47,('Dépenses forfaitaire'!$E18*(VLOOKUP('Dépenses forfaitaire'!$D18,Listes!$A$48:$E$54,2,FALSE))),IF('Dépenses forfaitaire'!$E18&gt;Listes!$D$47,('Dépenses forfaitaire'!$E18*(VLOOKUP('Dépenses forfaitaire'!$D18,Listes!$A$48:$E$54,5,FALSE))),('Dépenses forfaitaire'!$E18*(VLOOKUP('Dépenses forfaitaire'!$D18,Listes!$A$48:$E$54,3,FALSE)))+(VLOOKUP('Dépenses forfaitaire'!$D18,Listes!$A$48:$E$54,4,FALSE))))))</f>
        <v/>
      </c>
      <c r="O18" s="26" t="str">
        <f>IF($H18="","",IF($C18=Listes!$B$40,Listes!$I$37,IF($C18=Listes!$B$41,(VLOOKUP('Dépenses forfaitaire'!$F18,Listes!$E$37:$F$42,2,FALSE)),IF($C18=Listes!$B$39,IF('Dépenses forfaitaire'!$E18&lt;=Listes!$A$69,'Dépenses forfaitaire'!$E18*Listes!$A$70,IF('Dépenses forfaitaire'!$E18&gt;Listes!$D$69,'Dépenses forfaitaire'!$E18*Listes!$D$70,(('Dépenses forfaitaire'!$E18*Listes!$B$70)+Listes!$C$70)))))))</f>
        <v/>
      </c>
      <c r="P18" s="27" t="str">
        <f t="shared" si="0"/>
        <v/>
      </c>
      <c r="Q18" s="93"/>
    </row>
    <row r="19" spans="1:17" ht="20.100000000000001" customHeight="1" x14ac:dyDescent="0.25">
      <c r="A19" s="17">
        <v>13</v>
      </c>
      <c r="B19" s="86"/>
      <c r="C19" s="256"/>
      <c r="D19" s="86"/>
      <c r="E19" s="86"/>
      <c r="F19" s="86"/>
      <c r="G19" s="86"/>
      <c r="H19" s="31" t="str">
        <f>IF(C19="","",IF(C19="","",(VLOOKUP(C19,Listes!$B$37:$C$41,2,FALSE))))</f>
        <v/>
      </c>
      <c r="I19" s="86" t="str">
        <f t="shared" si="1"/>
        <v/>
      </c>
      <c r="J19" s="27" t="str">
        <f>IF(H19="","",IF(H19="","",(VLOOKUP(H19,Listes!$C$37:$D$41,2,FALSE))))</f>
        <v/>
      </c>
      <c r="K19" s="86"/>
      <c r="L19" s="86"/>
      <c r="M19" s="26" t="str">
        <f>IF($H19="","",IF($C19=Listes!$B$38,IF('Dépenses forfaitaire'!$E19&lt;=Listes!$B$58,('Dépenses forfaitaire'!$E19*(VLOOKUP('Dépenses forfaitaire'!$D19,Listes!$A$59:$E$65,2,FALSE))),IF('Dépenses forfaitaire'!$E19&gt;Listes!$E$58,('Dépenses forfaitaire'!$E19*(VLOOKUP('Dépenses forfaitaire'!$D19,Listes!$A$59:$E$65,5,FALSE))),('Dépenses forfaitaire'!$E19*(VLOOKUP('Dépenses forfaitaire'!$D19,Listes!$A$59:$E$65,3,FALSE)))+(VLOOKUP('Dépenses forfaitaire'!$D19,Listes!$A$59:$E$65,4,FALSE))))))</f>
        <v/>
      </c>
      <c r="N19" s="26" t="str">
        <f>IF($H19="","",IF($C19=Listes!$B$37,IF('Dépenses forfaitaire'!$E19&lt;=Listes!$B$47,('Dépenses forfaitaire'!$E19*(VLOOKUP('Dépenses forfaitaire'!$D19,Listes!$A$48:$E$54,2,FALSE))),IF('Dépenses forfaitaire'!$E19&gt;Listes!$D$47,('Dépenses forfaitaire'!$E19*(VLOOKUP('Dépenses forfaitaire'!$D19,Listes!$A$48:$E$54,5,FALSE))),('Dépenses forfaitaire'!$E19*(VLOOKUP('Dépenses forfaitaire'!$D19,Listes!$A$48:$E$54,3,FALSE)))+(VLOOKUP('Dépenses forfaitaire'!$D19,Listes!$A$48:$E$54,4,FALSE))))))</f>
        <v/>
      </c>
      <c r="O19" s="26" t="str">
        <f>IF($H19="","",IF($C19=Listes!$B$40,Listes!$I$37,IF($C19=Listes!$B$41,(VLOOKUP('Dépenses forfaitaire'!$F19,Listes!$E$37:$F$42,2,FALSE)),IF($C19=Listes!$B$39,IF('Dépenses forfaitaire'!$E19&lt;=Listes!$A$69,'Dépenses forfaitaire'!$E19*Listes!$A$70,IF('Dépenses forfaitaire'!$E19&gt;Listes!$D$69,'Dépenses forfaitaire'!$E19*Listes!$D$70,(('Dépenses forfaitaire'!$E19*Listes!$B$70)+Listes!$C$70)))))))</f>
        <v/>
      </c>
      <c r="P19" s="27" t="str">
        <f t="shared" si="0"/>
        <v/>
      </c>
      <c r="Q19" s="93"/>
    </row>
    <row r="20" spans="1:17" ht="20.100000000000001" customHeight="1" x14ac:dyDescent="0.25">
      <c r="A20" s="17">
        <v>14</v>
      </c>
      <c r="B20" s="86"/>
      <c r="C20" s="256"/>
      <c r="D20" s="86"/>
      <c r="E20" s="86"/>
      <c r="F20" s="86"/>
      <c r="G20" s="86"/>
      <c r="H20" s="31" t="str">
        <f>IF(C20="","",IF(C20="","",(VLOOKUP(C20,Listes!$B$37:$C$41,2,FALSE))))</f>
        <v/>
      </c>
      <c r="I20" s="86" t="str">
        <f t="shared" si="1"/>
        <v/>
      </c>
      <c r="J20" s="27" t="str">
        <f>IF(H20="","",IF(H20="","",(VLOOKUP(H20,Listes!$C$37:$D$41,2,FALSE))))</f>
        <v/>
      </c>
      <c r="K20" s="86"/>
      <c r="L20" s="86"/>
      <c r="M20" s="26" t="str">
        <f>IF($H20="","",IF($C20=Listes!$B$38,IF('Dépenses forfaitaire'!$E20&lt;=Listes!$B$58,('Dépenses forfaitaire'!$E20*(VLOOKUP('Dépenses forfaitaire'!$D20,Listes!$A$59:$E$65,2,FALSE))),IF('Dépenses forfaitaire'!$E20&gt;Listes!$E$58,('Dépenses forfaitaire'!$E20*(VLOOKUP('Dépenses forfaitaire'!$D20,Listes!$A$59:$E$65,5,FALSE))),('Dépenses forfaitaire'!$E20*(VLOOKUP('Dépenses forfaitaire'!$D20,Listes!$A$59:$E$65,3,FALSE)))+(VLOOKUP('Dépenses forfaitaire'!$D20,Listes!$A$59:$E$65,4,FALSE))))))</f>
        <v/>
      </c>
      <c r="N20" s="26" t="str">
        <f>IF($H20="","",IF($C20=Listes!$B$37,IF('Dépenses forfaitaire'!$E20&lt;=Listes!$B$47,('Dépenses forfaitaire'!$E20*(VLOOKUP('Dépenses forfaitaire'!$D20,Listes!$A$48:$E$54,2,FALSE))),IF('Dépenses forfaitaire'!$E20&gt;Listes!$D$47,('Dépenses forfaitaire'!$E20*(VLOOKUP('Dépenses forfaitaire'!$D20,Listes!$A$48:$E$54,5,FALSE))),('Dépenses forfaitaire'!$E20*(VLOOKUP('Dépenses forfaitaire'!$D20,Listes!$A$48:$E$54,3,FALSE)))+(VLOOKUP('Dépenses forfaitaire'!$D20,Listes!$A$48:$E$54,4,FALSE))))))</f>
        <v/>
      </c>
      <c r="O20" s="26" t="str">
        <f>IF($H20="","",IF($C20=Listes!$B$40,Listes!$I$37,IF($C20=Listes!$B$41,(VLOOKUP('Dépenses forfaitaire'!$F20,Listes!$E$37:$F$42,2,FALSE)),IF($C20=Listes!$B$39,IF('Dépenses forfaitaire'!$E20&lt;=Listes!$A$69,'Dépenses forfaitaire'!$E20*Listes!$A$70,IF('Dépenses forfaitaire'!$E20&gt;Listes!$D$69,'Dépenses forfaitaire'!$E20*Listes!$D$70,(('Dépenses forfaitaire'!$E20*Listes!$B$70)+Listes!$C$70)))))))</f>
        <v/>
      </c>
      <c r="P20" s="27" t="str">
        <f t="shared" si="0"/>
        <v/>
      </c>
      <c r="Q20" s="93"/>
    </row>
    <row r="21" spans="1:17" ht="20.100000000000001" customHeight="1" x14ac:dyDescent="0.25">
      <c r="A21" s="17">
        <v>15</v>
      </c>
      <c r="B21" s="86"/>
      <c r="C21" s="256"/>
      <c r="D21" s="86"/>
      <c r="E21" s="86"/>
      <c r="F21" s="86"/>
      <c r="G21" s="86"/>
      <c r="H21" s="31" t="str">
        <f>IF(C21="","",IF(C21="","",(VLOOKUP(C21,Listes!$B$37:$C$41,2,FALSE))))</f>
        <v/>
      </c>
      <c r="I21" s="86" t="str">
        <f t="shared" si="1"/>
        <v/>
      </c>
      <c r="J21" s="27" t="str">
        <f>IF(H21="","",IF(H21="","",(VLOOKUP(H21,Listes!$C$37:$D$41,2,FALSE))))</f>
        <v/>
      </c>
      <c r="K21" s="86"/>
      <c r="L21" s="86"/>
      <c r="M21" s="26" t="str">
        <f>IF($H21="","",IF($C21=Listes!$B$38,IF('Dépenses forfaitaire'!$E21&lt;=Listes!$B$58,('Dépenses forfaitaire'!$E21*(VLOOKUP('Dépenses forfaitaire'!$D21,Listes!$A$59:$E$65,2,FALSE))),IF('Dépenses forfaitaire'!$E21&gt;Listes!$E$58,('Dépenses forfaitaire'!$E21*(VLOOKUP('Dépenses forfaitaire'!$D21,Listes!$A$59:$E$65,5,FALSE))),('Dépenses forfaitaire'!$E21*(VLOOKUP('Dépenses forfaitaire'!$D21,Listes!$A$59:$E$65,3,FALSE)))+(VLOOKUP('Dépenses forfaitaire'!$D21,Listes!$A$59:$E$65,4,FALSE))))))</f>
        <v/>
      </c>
      <c r="N21" s="26" t="str">
        <f>IF($H21="","",IF($C21=Listes!$B$37,IF('Dépenses forfaitaire'!$E21&lt;=Listes!$B$47,('Dépenses forfaitaire'!$E21*(VLOOKUP('Dépenses forfaitaire'!$D21,Listes!$A$48:$E$54,2,FALSE))),IF('Dépenses forfaitaire'!$E21&gt;Listes!$D$47,('Dépenses forfaitaire'!$E21*(VLOOKUP('Dépenses forfaitaire'!$D21,Listes!$A$48:$E$54,5,FALSE))),('Dépenses forfaitaire'!$E21*(VLOOKUP('Dépenses forfaitaire'!$D21,Listes!$A$48:$E$54,3,FALSE)))+(VLOOKUP('Dépenses forfaitaire'!$D21,Listes!$A$48:$E$54,4,FALSE))))))</f>
        <v/>
      </c>
      <c r="O21" s="26" t="str">
        <f>IF($H21="","",IF($C21=Listes!$B$40,Listes!$I$37,IF($C21=Listes!$B$41,(VLOOKUP('Dépenses forfaitaire'!$F21,Listes!$E$37:$F$42,2,FALSE)),IF($C21=Listes!$B$39,IF('Dépenses forfaitaire'!$E21&lt;=Listes!$A$69,'Dépenses forfaitaire'!$E21*Listes!$A$70,IF('Dépenses forfaitaire'!$E21&gt;Listes!$D$69,'Dépenses forfaitaire'!$E21*Listes!$D$70,(('Dépenses forfaitaire'!$E21*Listes!$B$70)+Listes!$C$70)))))))</f>
        <v/>
      </c>
      <c r="P21" s="27" t="str">
        <f t="shared" si="0"/>
        <v/>
      </c>
      <c r="Q21" s="93"/>
    </row>
    <row r="22" spans="1:17" ht="20.100000000000001" customHeight="1" x14ac:dyDescent="0.25">
      <c r="A22" s="17">
        <v>16</v>
      </c>
      <c r="B22" s="86"/>
      <c r="C22" s="256"/>
      <c r="D22" s="86"/>
      <c r="E22" s="86"/>
      <c r="F22" s="86"/>
      <c r="G22" s="86"/>
      <c r="H22" s="31" t="str">
        <f>IF(C22="","",IF(C22="","",(VLOOKUP(C22,Listes!$B$37:$C$41,2,FALSE))))</f>
        <v/>
      </c>
      <c r="I22" s="86" t="str">
        <f t="shared" si="1"/>
        <v/>
      </c>
      <c r="J22" s="27" t="str">
        <f>IF(H22="","",IF(H22="","",(VLOOKUP(H22,Listes!$C$37:$D$41,2,FALSE))))</f>
        <v/>
      </c>
      <c r="K22" s="86"/>
      <c r="L22" s="86"/>
      <c r="M22" s="26" t="str">
        <f>IF($H22="","",IF($C22=Listes!$B$38,IF('Dépenses forfaitaire'!$E22&lt;=Listes!$B$58,('Dépenses forfaitaire'!$E22*(VLOOKUP('Dépenses forfaitaire'!$D22,Listes!$A$59:$E$65,2,FALSE))),IF('Dépenses forfaitaire'!$E22&gt;Listes!$E$58,('Dépenses forfaitaire'!$E22*(VLOOKUP('Dépenses forfaitaire'!$D22,Listes!$A$59:$E$65,5,FALSE))),('Dépenses forfaitaire'!$E22*(VLOOKUP('Dépenses forfaitaire'!$D22,Listes!$A$59:$E$65,3,FALSE)))+(VLOOKUP('Dépenses forfaitaire'!$D22,Listes!$A$59:$E$65,4,FALSE))))))</f>
        <v/>
      </c>
      <c r="N22" s="26" t="str">
        <f>IF($H22="","",IF($C22=Listes!$B$37,IF('Dépenses forfaitaire'!$E22&lt;=Listes!$B$47,('Dépenses forfaitaire'!$E22*(VLOOKUP('Dépenses forfaitaire'!$D22,Listes!$A$48:$E$54,2,FALSE))),IF('Dépenses forfaitaire'!$E22&gt;Listes!$D$47,('Dépenses forfaitaire'!$E22*(VLOOKUP('Dépenses forfaitaire'!$D22,Listes!$A$48:$E$54,5,FALSE))),('Dépenses forfaitaire'!$E22*(VLOOKUP('Dépenses forfaitaire'!$D22,Listes!$A$48:$E$54,3,FALSE)))+(VLOOKUP('Dépenses forfaitaire'!$D22,Listes!$A$48:$E$54,4,FALSE))))))</f>
        <v/>
      </c>
      <c r="O22" s="26" t="str">
        <f>IF($H22="","",IF($C22=Listes!$B$40,Listes!$I$37,IF($C22=Listes!$B$41,(VLOOKUP('Dépenses forfaitaire'!$F22,Listes!$E$37:$F$42,2,FALSE)),IF($C22=Listes!$B$39,IF('Dépenses forfaitaire'!$E22&lt;=Listes!$A$69,'Dépenses forfaitaire'!$E22*Listes!$A$70,IF('Dépenses forfaitaire'!$E22&gt;Listes!$D$69,'Dépenses forfaitaire'!$E22*Listes!$D$70,(('Dépenses forfaitaire'!$E22*Listes!$B$70)+Listes!$C$70)))))))</f>
        <v/>
      </c>
      <c r="P22" s="27" t="str">
        <f t="shared" si="0"/>
        <v/>
      </c>
      <c r="Q22" s="93"/>
    </row>
    <row r="23" spans="1:17" ht="20.100000000000001" customHeight="1" x14ac:dyDescent="0.25">
      <c r="A23" s="17">
        <v>17</v>
      </c>
      <c r="B23" s="86"/>
      <c r="C23" s="256"/>
      <c r="D23" s="86"/>
      <c r="E23" s="86"/>
      <c r="F23" s="86"/>
      <c r="G23" s="86"/>
      <c r="H23" s="31" t="str">
        <f>IF(C23="","",IF(C23="","",(VLOOKUP(C23,Listes!$B$37:$C$41,2,FALSE))))</f>
        <v/>
      </c>
      <c r="I23" s="86" t="str">
        <f t="shared" si="1"/>
        <v/>
      </c>
      <c r="J23" s="27" t="str">
        <f>IF(H23="","",IF(H23="","",(VLOOKUP(H23,Listes!$C$37:$D$41,2,FALSE))))</f>
        <v/>
      </c>
      <c r="K23" s="86"/>
      <c r="L23" s="86"/>
      <c r="M23" s="26" t="str">
        <f>IF($H23="","",IF($C23=Listes!$B$38,IF('Dépenses forfaitaire'!$E23&lt;=Listes!$B$58,('Dépenses forfaitaire'!$E23*(VLOOKUP('Dépenses forfaitaire'!$D23,Listes!$A$59:$E$65,2,FALSE))),IF('Dépenses forfaitaire'!$E23&gt;Listes!$E$58,('Dépenses forfaitaire'!$E23*(VLOOKUP('Dépenses forfaitaire'!$D23,Listes!$A$59:$E$65,5,FALSE))),('Dépenses forfaitaire'!$E23*(VLOOKUP('Dépenses forfaitaire'!$D23,Listes!$A$59:$E$65,3,FALSE)))+(VLOOKUP('Dépenses forfaitaire'!$D23,Listes!$A$59:$E$65,4,FALSE))))))</f>
        <v/>
      </c>
      <c r="N23" s="26" t="str">
        <f>IF($H23="","",IF($C23=Listes!$B$37,IF('Dépenses forfaitaire'!$E23&lt;=Listes!$B$47,('Dépenses forfaitaire'!$E23*(VLOOKUP('Dépenses forfaitaire'!$D23,Listes!$A$48:$E$54,2,FALSE))),IF('Dépenses forfaitaire'!$E23&gt;Listes!$D$47,('Dépenses forfaitaire'!$E23*(VLOOKUP('Dépenses forfaitaire'!$D23,Listes!$A$48:$E$54,5,FALSE))),('Dépenses forfaitaire'!$E23*(VLOOKUP('Dépenses forfaitaire'!$D23,Listes!$A$48:$E$54,3,FALSE)))+(VLOOKUP('Dépenses forfaitaire'!$D23,Listes!$A$48:$E$54,4,FALSE))))))</f>
        <v/>
      </c>
      <c r="O23" s="26" t="str">
        <f>IF($H23="","",IF($C23=Listes!$B$40,Listes!$I$37,IF($C23=Listes!$B$41,(VLOOKUP('Dépenses forfaitaire'!$F23,Listes!$E$37:$F$42,2,FALSE)),IF($C23=Listes!$B$39,IF('Dépenses forfaitaire'!$E23&lt;=Listes!$A$69,'Dépenses forfaitaire'!$E23*Listes!$A$70,IF('Dépenses forfaitaire'!$E23&gt;Listes!$D$69,'Dépenses forfaitaire'!$E23*Listes!$D$70,(('Dépenses forfaitaire'!$E23*Listes!$B$70)+Listes!$C$70)))))))</f>
        <v/>
      </c>
      <c r="P23" s="27" t="str">
        <f t="shared" si="0"/>
        <v/>
      </c>
      <c r="Q23" s="93"/>
    </row>
    <row r="24" spans="1:17" ht="20.100000000000001" customHeight="1" x14ac:dyDescent="0.25">
      <c r="A24" s="17">
        <v>18</v>
      </c>
      <c r="B24" s="86"/>
      <c r="C24" s="256"/>
      <c r="D24" s="86"/>
      <c r="E24" s="86"/>
      <c r="F24" s="86"/>
      <c r="G24" s="86"/>
      <c r="H24" s="31" t="str">
        <f>IF(C24="","",IF(C24="","",(VLOOKUP(C24,Listes!$B$37:$C$41,2,FALSE))))</f>
        <v/>
      </c>
      <c r="I24" s="86" t="str">
        <f t="shared" si="1"/>
        <v/>
      </c>
      <c r="J24" s="27" t="str">
        <f>IF(H24="","",IF(H24="","",(VLOOKUP(H24,Listes!$C$37:$D$41,2,FALSE))))</f>
        <v/>
      </c>
      <c r="K24" s="86"/>
      <c r="L24" s="86"/>
      <c r="M24" s="26" t="str">
        <f>IF($H24="","",IF($C24=Listes!$B$38,IF('Dépenses forfaitaire'!$E24&lt;=Listes!$B$58,('Dépenses forfaitaire'!$E24*(VLOOKUP('Dépenses forfaitaire'!$D24,Listes!$A$59:$E$65,2,FALSE))),IF('Dépenses forfaitaire'!$E24&gt;Listes!$E$58,('Dépenses forfaitaire'!$E24*(VLOOKUP('Dépenses forfaitaire'!$D24,Listes!$A$59:$E$65,5,FALSE))),('Dépenses forfaitaire'!$E24*(VLOOKUP('Dépenses forfaitaire'!$D24,Listes!$A$59:$E$65,3,FALSE)))+(VLOOKUP('Dépenses forfaitaire'!$D24,Listes!$A$59:$E$65,4,FALSE))))))</f>
        <v/>
      </c>
      <c r="N24" s="26" t="str">
        <f>IF($H24="","",IF($C24=Listes!$B$37,IF('Dépenses forfaitaire'!$E24&lt;=Listes!$B$47,('Dépenses forfaitaire'!$E24*(VLOOKUP('Dépenses forfaitaire'!$D24,Listes!$A$48:$E$54,2,FALSE))),IF('Dépenses forfaitaire'!$E24&gt;Listes!$D$47,('Dépenses forfaitaire'!$E24*(VLOOKUP('Dépenses forfaitaire'!$D24,Listes!$A$48:$E$54,5,FALSE))),('Dépenses forfaitaire'!$E24*(VLOOKUP('Dépenses forfaitaire'!$D24,Listes!$A$48:$E$54,3,FALSE)))+(VLOOKUP('Dépenses forfaitaire'!$D24,Listes!$A$48:$E$54,4,FALSE))))))</f>
        <v/>
      </c>
      <c r="O24" s="26" t="str">
        <f>IF($H24="","",IF($C24=Listes!$B$40,Listes!$I$37,IF($C24=Listes!$B$41,(VLOOKUP('Dépenses forfaitaire'!$F24,Listes!$E$37:$F$42,2,FALSE)),IF($C24=Listes!$B$39,IF('Dépenses forfaitaire'!$E24&lt;=Listes!$A$69,'Dépenses forfaitaire'!$E24*Listes!$A$70,IF('Dépenses forfaitaire'!$E24&gt;Listes!$D$69,'Dépenses forfaitaire'!$E24*Listes!$D$70,(('Dépenses forfaitaire'!$E24*Listes!$B$70)+Listes!$C$70)))))))</f>
        <v/>
      </c>
      <c r="P24" s="27" t="str">
        <f t="shared" si="0"/>
        <v/>
      </c>
      <c r="Q24" s="93"/>
    </row>
    <row r="25" spans="1:17" ht="20.100000000000001" customHeight="1" x14ac:dyDescent="0.25">
      <c r="A25" s="17">
        <v>19</v>
      </c>
      <c r="B25" s="86"/>
      <c r="C25" s="256"/>
      <c r="D25" s="86"/>
      <c r="E25" s="86"/>
      <c r="F25" s="86"/>
      <c r="G25" s="86"/>
      <c r="H25" s="31" t="str">
        <f>IF(C25="","",IF(C25="","",(VLOOKUP(C25,Listes!$B$37:$C$41,2,FALSE))))</f>
        <v/>
      </c>
      <c r="I25" s="86" t="str">
        <f t="shared" si="1"/>
        <v/>
      </c>
      <c r="J25" s="27" t="str">
        <f>IF(H25="","",IF(H25="","",(VLOOKUP(H25,Listes!$C$37:$D$41,2,FALSE))))</f>
        <v/>
      </c>
      <c r="K25" s="86"/>
      <c r="L25" s="86"/>
      <c r="M25" s="26" t="str">
        <f>IF($H25="","",IF($C25=Listes!$B$38,IF('Dépenses forfaitaire'!$E25&lt;=Listes!$B$58,('Dépenses forfaitaire'!$E25*(VLOOKUP('Dépenses forfaitaire'!$D25,Listes!$A$59:$E$65,2,FALSE))),IF('Dépenses forfaitaire'!$E25&gt;Listes!$E$58,('Dépenses forfaitaire'!$E25*(VLOOKUP('Dépenses forfaitaire'!$D25,Listes!$A$59:$E$65,5,FALSE))),('Dépenses forfaitaire'!$E25*(VLOOKUP('Dépenses forfaitaire'!$D25,Listes!$A$59:$E$65,3,FALSE)))+(VLOOKUP('Dépenses forfaitaire'!$D25,Listes!$A$59:$E$65,4,FALSE))))))</f>
        <v/>
      </c>
      <c r="N25" s="26" t="str">
        <f>IF($H25="","",IF($C25=Listes!$B$37,IF('Dépenses forfaitaire'!$E25&lt;=Listes!$B$47,('Dépenses forfaitaire'!$E25*(VLOOKUP('Dépenses forfaitaire'!$D25,Listes!$A$48:$E$54,2,FALSE))),IF('Dépenses forfaitaire'!$E25&gt;Listes!$D$47,('Dépenses forfaitaire'!$E25*(VLOOKUP('Dépenses forfaitaire'!$D25,Listes!$A$48:$E$54,5,FALSE))),('Dépenses forfaitaire'!$E25*(VLOOKUP('Dépenses forfaitaire'!$D25,Listes!$A$48:$E$54,3,FALSE)))+(VLOOKUP('Dépenses forfaitaire'!$D25,Listes!$A$48:$E$54,4,FALSE))))))</f>
        <v/>
      </c>
      <c r="O25" s="26" t="str">
        <f>IF($H25="","",IF($C25=Listes!$B$40,Listes!$I$37,IF($C25=Listes!$B$41,(VLOOKUP('Dépenses forfaitaire'!$F25,Listes!$E$37:$F$42,2,FALSE)),IF($C25=Listes!$B$39,IF('Dépenses forfaitaire'!$E25&lt;=Listes!$A$69,'Dépenses forfaitaire'!$E25*Listes!$A$70,IF('Dépenses forfaitaire'!$E25&gt;Listes!$D$69,'Dépenses forfaitaire'!$E25*Listes!$D$70,(('Dépenses forfaitaire'!$E25*Listes!$B$70)+Listes!$C$70)))))))</f>
        <v/>
      </c>
      <c r="P25" s="27" t="str">
        <f t="shared" si="0"/>
        <v/>
      </c>
      <c r="Q25" s="93"/>
    </row>
    <row r="26" spans="1:17" ht="20.100000000000001" customHeight="1" x14ac:dyDescent="0.25">
      <c r="A26" s="17">
        <v>20</v>
      </c>
      <c r="B26" s="86"/>
      <c r="C26" s="256"/>
      <c r="D26" s="86"/>
      <c r="E26" s="86"/>
      <c r="F26" s="86"/>
      <c r="G26" s="86"/>
      <c r="H26" s="31" t="str">
        <f>IF(C26="","",IF(C26="","",(VLOOKUP(C26,Listes!$B$37:$C$41,2,FALSE))))</f>
        <v/>
      </c>
      <c r="I26" s="86" t="str">
        <f t="shared" si="1"/>
        <v/>
      </c>
      <c r="J26" s="27" t="str">
        <f>IF(H26="","",IF(H26="","",(VLOOKUP(H26,Listes!$C$37:$D$41,2,FALSE))))</f>
        <v/>
      </c>
      <c r="K26" s="86"/>
      <c r="L26" s="86"/>
      <c r="M26" s="26" t="str">
        <f>IF($H26="","",IF($C26=Listes!$B$38,IF('Dépenses forfaitaire'!$E26&lt;=Listes!$B$58,('Dépenses forfaitaire'!$E26*(VLOOKUP('Dépenses forfaitaire'!$D26,Listes!$A$59:$E$65,2,FALSE))),IF('Dépenses forfaitaire'!$E26&gt;Listes!$E$58,('Dépenses forfaitaire'!$E26*(VLOOKUP('Dépenses forfaitaire'!$D26,Listes!$A$59:$E$65,5,FALSE))),('Dépenses forfaitaire'!$E26*(VLOOKUP('Dépenses forfaitaire'!$D26,Listes!$A$59:$E$65,3,FALSE)))+(VLOOKUP('Dépenses forfaitaire'!$D26,Listes!$A$59:$E$65,4,FALSE))))))</f>
        <v/>
      </c>
      <c r="N26" s="26" t="str">
        <f>IF($H26="","",IF($C26=Listes!$B$37,IF('Dépenses forfaitaire'!$E26&lt;=Listes!$B$47,('Dépenses forfaitaire'!$E26*(VLOOKUP('Dépenses forfaitaire'!$D26,Listes!$A$48:$E$54,2,FALSE))),IF('Dépenses forfaitaire'!$E26&gt;Listes!$D$47,('Dépenses forfaitaire'!$E26*(VLOOKUP('Dépenses forfaitaire'!$D26,Listes!$A$48:$E$54,5,FALSE))),('Dépenses forfaitaire'!$E26*(VLOOKUP('Dépenses forfaitaire'!$D26,Listes!$A$48:$E$54,3,FALSE)))+(VLOOKUP('Dépenses forfaitaire'!$D26,Listes!$A$48:$E$54,4,FALSE))))))</f>
        <v/>
      </c>
      <c r="O26" s="26" t="str">
        <f>IF($H26="","",IF($C26=Listes!$B$40,Listes!$I$37,IF($C26=Listes!$B$41,(VLOOKUP('Dépenses forfaitaire'!$F26,Listes!$E$37:$F$42,2,FALSE)),IF($C26=Listes!$B$39,IF('Dépenses forfaitaire'!$E26&lt;=Listes!$A$69,'Dépenses forfaitaire'!$E26*Listes!$A$70,IF('Dépenses forfaitaire'!$E26&gt;Listes!$D$69,'Dépenses forfaitaire'!$E26*Listes!$D$70,(('Dépenses forfaitaire'!$E26*Listes!$B$70)+Listes!$C$70)))))))</f>
        <v/>
      </c>
      <c r="P26" s="27" t="str">
        <f t="shared" si="0"/>
        <v/>
      </c>
      <c r="Q26" s="93"/>
    </row>
    <row r="27" spans="1:17" ht="20.100000000000001" customHeight="1" x14ac:dyDescent="0.25">
      <c r="A27" s="17">
        <v>21</v>
      </c>
      <c r="B27" s="86"/>
      <c r="C27" s="256"/>
      <c r="D27" s="86"/>
      <c r="E27" s="86"/>
      <c r="F27" s="86"/>
      <c r="G27" s="86"/>
      <c r="H27" s="31" t="str">
        <f>IF(C27="","",IF(C27="","",(VLOOKUP(C27,Listes!$B$37:$C$41,2,FALSE))))</f>
        <v/>
      </c>
      <c r="I27" s="86" t="str">
        <f t="shared" si="1"/>
        <v/>
      </c>
      <c r="J27" s="27" t="str">
        <f>IF(H27="","",IF(H27="","",(VLOOKUP(H27,Listes!$C$37:$D$41,2,FALSE))))</f>
        <v/>
      </c>
      <c r="K27" s="86"/>
      <c r="L27" s="86"/>
      <c r="M27" s="26" t="str">
        <f>IF($H27="","",IF($C27=Listes!$B$38,IF('Dépenses forfaitaire'!$E27&lt;=Listes!$B$58,('Dépenses forfaitaire'!$E27*(VLOOKUP('Dépenses forfaitaire'!$D27,Listes!$A$59:$E$65,2,FALSE))),IF('Dépenses forfaitaire'!$E27&gt;Listes!$E$58,('Dépenses forfaitaire'!$E27*(VLOOKUP('Dépenses forfaitaire'!$D27,Listes!$A$59:$E$65,5,FALSE))),('Dépenses forfaitaire'!$E27*(VLOOKUP('Dépenses forfaitaire'!$D27,Listes!$A$59:$E$65,3,FALSE)))+(VLOOKUP('Dépenses forfaitaire'!$D27,Listes!$A$59:$E$65,4,FALSE))))))</f>
        <v/>
      </c>
      <c r="N27" s="26" t="str">
        <f>IF($H27="","",IF($C27=Listes!$B$37,IF('Dépenses forfaitaire'!$E27&lt;=Listes!$B$47,('Dépenses forfaitaire'!$E27*(VLOOKUP('Dépenses forfaitaire'!$D27,Listes!$A$48:$E$54,2,FALSE))),IF('Dépenses forfaitaire'!$E27&gt;Listes!$D$47,('Dépenses forfaitaire'!$E27*(VLOOKUP('Dépenses forfaitaire'!$D27,Listes!$A$48:$E$54,5,FALSE))),('Dépenses forfaitaire'!$E27*(VLOOKUP('Dépenses forfaitaire'!$D27,Listes!$A$48:$E$54,3,FALSE)))+(VLOOKUP('Dépenses forfaitaire'!$D27,Listes!$A$48:$E$54,4,FALSE))))))</f>
        <v/>
      </c>
      <c r="O27" s="26" t="str">
        <f>IF($H27="","",IF($C27=Listes!$B$40,Listes!$I$37,IF($C27=Listes!$B$41,(VLOOKUP('Dépenses forfaitaire'!$F27,Listes!$E$37:$F$42,2,FALSE)),IF($C27=Listes!$B$39,IF('Dépenses forfaitaire'!$E27&lt;=Listes!$A$69,'Dépenses forfaitaire'!$E27*Listes!$A$70,IF('Dépenses forfaitaire'!$E27&gt;Listes!$D$69,'Dépenses forfaitaire'!$E27*Listes!$D$70,(('Dépenses forfaitaire'!$E27*Listes!$B$70)+Listes!$C$70)))))))</f>
        <v/>
      </c>
      <c r="P27" s="27" t="str">
        <f t="shared" si="0"/>
        <v/>
      </c>
      <c r="Q27" s="93"/>
    </row>
    <row r="28" spans="1:17" ht="20.100000000000001" customHeight="1" x14ac:dyDescent="0.25">
      <c r="A28" s="17">
        <v>22</v>
      </c>
      <c r="B28" s="86"/>
      <c r="C28" s="256"/>
      <c r="D28" s="86"/>
      <c r="E28" s="86"/>
      <c r="F28" s="86"/>
      <c r="G28" s="86"/>
      <c r="H28" s="31" t="str">
        <f>IF(C28="","",IF(C28="","",(VLOOKUP(C28,Listes!$B$37:$C$41,2,FALSE))))</f>
        <v/>
      </c>
      <c r="I28" s="86" t="str">
        <f t="shared" si="1"/>
        <v/>
      </c>
      <c r="J28" s="27" t="str">
        <f>IF(H28="","",IF(H28="","",(VLOOKUP(H28,Listes!$C$37:$D$41,2,FALSE))))</f>
        <v/>
      </c>
      <c r="K28" s="86"/>
      <c r="L28" s="86"/>
      <c r="M28" s="26" t="str">
        <f>IF($H28="","",IF($C28=Listes!$B$38,IF('Dépenses forfaitaire'!$E28&lt;=Listes!$B$58,('Dépenses forfaitaire'!$E28*(VLOOKUP('Dépenses forfaitaire'!$D28,Listes!$A$59:$E$65,2,FALSE))),IF('Dépenses forfaitaire'!$E28&gt;Listes!$E$58,('Dépenses forfaitaire'!$E28*(VLOOKUP('Dépenses forfaitaire'!$D28,Listes!$A$59:$E$65,5,FALSE))),('Dépenses forfaitaire'!$E28*(VLOOKUP('Dépenses forfaitaire'!$D28,Listes!$A$59:$E$65,3,FALSE)))+(VLOOKUP('Dépenses forfaitaire'!$D28,Listes!$A$59:$E$65,4,FALSE))))))</f>
        <v/>
      </c>
      <c r="N28" s="26" t="str">
        <f>IF($H28="","",IF($C28=Listes!$B$37,IF('Dépenses forfaitaire'!$E28&lt;=Listes!$B$47,('Dépenses forfaitaire'!$E28*(VLOOKUP('Dépenses forfaitaire'!$D28,Listes!$A$48:$E$54,2,FALSE))),IF('Dépenses forfaitaire'!$E28&gt;Listes!$D$47,('Dépenses forfaitaire'!$E28*(VLOOKUP('Dépenses forfaitaire'!$D28,Listes!$A$48:$E$54,5,FALSE))),('Dépenses forfaitaire'!$E28*(VLOOKUP('Dépenses forfaitaire'!$D28,Listes!$A$48:$E$54,3,FALSE)))+(VLOOKUP('Dépenses forfaitaire'!$D28,Listes!$A$48:$E$54,4,FALSE))))))</f>
        <v/>
      </c>
      <c r="O28" s="26" t="str">
        <f>IF($H28="","",IF($C28=Listes!$B$40,Listes!$I$37,IF($C28=Listes!$B$41,(VLOOKUP('Dépenses forfaitaire'!$F28,Listes!$E$37:$F$42,2,FALSE)),IF($C28=Listes!$B$39,IF('Dépenses forfaitaire'!$E28&lt;=Listes!$A$69,'Dépenses forfaitaire'!$E28*Listes!$A$70,IF('Dépenses forfaitaire'!$E28&gt;Listes!$D$69,'Dépenses forfaitaire'!$E28*Listes!$D$70,(('Dépenses forfaitaire'!$E28*Listes!$B$70)+Listes!$C$70)))))))</f>
        <v/>
      </c>
      <c r="P28" s="27" t="str">
        <f t="shared" si="0"/>
        <v/>
      </c>
      <c r="Q28" s="93"/>
    </row>
    <row r="29" spans="1:17" ht="20.100000000000001" customHeight="1" x14ac:dyDescent="0.25">
      <c r="A29" s="17">
        <v>23</v>
      </c>
      <c r="B29" s="86"/>
      <c r="C29" s="256"/>
      <c r="D29" s="86"/>
      <c r="E29" s="86"/>
      <c r="F29" s="86"/>
      <c r="G29" s="86"/>
      <c r="H29" s="31" t="str">
        <f>IF(C29="","",IF(C29="","",(VLOOKUP(C29,Listes!$B$37:$C$41,2,FALSE))))</f>
        <v/>
      </c>
      <c r="I29" s="86" t="str">
        <f t="shared" si="1"/>
        <v/>
      </c>
      <c r="J29" s="27" t="str">
        <f>IF(H29="","",IF(H29="","",(VLOOKUP(H29,Listes!$C$37:$D$41,2,FALSE))))</f>
        <v/>
      </c>
      <c r="K29" s="86"/>
      <c r="L29" s="86"/>
      <c r="M29" s="26" t="str">
        <f>IF($H29="","",IF($C29=Listes!$B$38,IF('Dépenses forfaitaire'!$E29&lt;=Listes!$B$58,('Dépenses forfaitaire'!$E29*(VLOOKUP('Dépenses forfaitaire'!$D29,Listes!$A$59:$E$65,2,FALSE))),IF('Dépenses forfaitaire'!$E29&gt;Listes!$E$58,('Dépenses forfaitaire'!$E29*(VLOOKUP('Dépenses forfaitaire'!$D29,Listes!$A$59:$E$65,5,FALSE))),('Dépenses forfaitaire'!$E29*(VLOOKUP('Dépenses forfaitaire'!$D29,Listes!$A$59:$E$65,3,FALSE)))+(VLOOKUP('Dépenses forfaitaire'!$D29,Listes!$A$59:$E$65,4,FALSE))))))</f>
        <v/>
      </c>
      <c r="N29" s="26" t="str">
        <f>IF($H29="","",IF($C29=Listes!$B$37,IF('Dépenses forfaitaire'!$E29&lt;=Listes!$B$47,('Dépenses forfaitaire'!$E29*(VLOOKUP('Dépenses forfaitaire'!$D29,Listes!$A$48:$E$54,2,FALSE))),IF('Dépenses forfaitaire'!$E29&gt;Listes!$D$47,('Dépenses forfaitaire'!$E29*(VLOOKUP('Dépenses forfaitaire'!$D29,Listes!$A$48:$E$54,5,FALSE))),('Dépenses forfaitaire'!$E29*(VLOOKUP('Dépenses forfaitaire'!$D29,Listes!$A$48:$E$54,3,FALSE)))+(VLOOKUP('Dépenses forfaitaire'!$D29,Listes!$A$48:$E$54,4,FALSE))))))</f>
        <v/>
      </c>
      <c r="O29" s="26" t="str">
        <f>IF($H29="","",IF($C29=Listes!$B$40,Listes!$I$37,IF($C29=Listes!$B$41,(VLOOKUP('Dépenses forfaitaire'!$F29,Listes!$E$37:$F$42,2,FALSE)),IF($C29=Listes!$B$39,IF('Dépenses forfaitaire'!$E29&lt;=Listes!$A$69,'Dépenses forfaitaire'!$E29*Listes!$A$70,IF('Dépenses forfaitaire'!$E29&gt;Listes!$D$69,'Dépenses forfaitaire'!$E29*Listes!$D$70,(('Dépenses forfaitaire'!$E29*Listes!$B$70)+Listes!$C$70)))))))</f>
        <v/>
      </c>
      <c r="P29" s="27" t="str">
        <f t="shared" si="0"/>
        <v/>
      </c>
      <c r="Q29" s="93"/>
    </row>
    <row r="30" spans="1:17" ht="20.100000000000001" customHeight="1" x14ac:dyDescent="0.25">
      <c r="A30" s="17">
        <v>24</v>
      </c>
      <c r="B30" s="86"/>
      <c r="C30" s="256"/>
      <c r="D30" s="86"/>
      <c r="E30" s="86"/>
      <c r="F30" s="86"/>
      <c r="G30" s="86"/>
      <c r="H30" s="31" t="str">
        <f>IF(C30="","",IF(C30="","",(VLOOKUP(C30,Listes!$B$37:$C$41,2,FALSE))))</f>
        <v/>
      </c>
      <c r="I30" s="86" t="str">
        <f t="shared" si="1"/>
        <v/>
      </c>
      <c r="J30" s="27" t="str">
        <f>IF(H30="","",IF(H30="","",(VLOOKUP(H30,Listes!$C$37:$D$41,2,FALSE))))</f>
        <v/>
      </c>
      <c r="K30" s="86"/>
      <c r="L30" s="86"/>
      <c r="M30" s="26" t="str">
        <f>IF($H30="","",IF($C30=Listes!$B$38,IF('Dépenses forfaitaire'!$E30&lt;=Listes!$B$58,('Dépenses forfaitaire'!$E30*(VLOOKUP('Dépenses forfaitaire'!$D30,Listes!$A$59:$E$65,2,FALSE))),IF('Dépenses forfaitaire'!$E30&gt;Listes!$E$58,('Dépenses forfaitaire'!$E30*(VLOOKUP('Dépenses forfaitaire'!$D30,Listes!$A$59:$E$65,5,FALSE))),('Dépenses forfaitaire'!$E30*(VLOOKUP('Dépenses forfaitaire'!$D30,Listes!$A$59:$E$65,3,FALSE)))+(VLOOKUP('Dépenses forfaitaire'!$D30,Listes!$A$59:$E$65,4,FALSE))))))</f>
        <v/>
      </c>
      <c r="N30" s="26" t="str">
        <f>IF($H30="","",IF($C30=Listes!$B$37,IF('Dépenses forfaitaire'!$E30&lt;=Listes!$B$47,('Dépenses forfaitaire'!$E30*(VLOOKUP('Dépenses forfaitaire'!$D30,Listes!$A$48:$E$54,2,FALSE))),IF('Dépenses forfaitaire'!$E30&gt;Listes!$D$47,('Dépenses forfaitaire'!$E30*(VLOOKUP('Dépenses forfaitaire'!$D30,Listes!$A$48:$E$54,5,FALSE))),('Dépenses forfaitaire'!$E30*(VLOOKUP('Dépenses forfaitaire'!$D30,Listes!$A$48:$E$54,3,FALSE)))+(VLOOKUP('Dépenses forfaitaire'!$D30,Listes!$A$48:$E$54,4,FALSE))))))</f>
        <v/>
      </c>
      <c r="O30" s="26" t="str">
        <f>IF($H30="","",IF($C30=Listes!$B$40,Listes!$I$37,IF($C30=Listes!$B$41,(VLOOKUP('Dépenses forfaitaire'!$F30,Listes!$E$37:$F$42,2,FALSE)),IF($C30=Listes!$B$39,IF('Dépenses forfaitaire'!$E30&lt;=Listes!$A$69,'Dépenses forfaitaire'!$E30*Listes!$A$70,IF('Dépenses forfaitaire'!$E30&gt;Listes!$D$69,'Dépenses forfaitaire'!$E30*Listes!$D$70,(('Dépenses forfaitaire'!$E30*Listes!$B$70)+Listes!$C$70)))))))</f>
        <v/>
      </c>
      <c r="P30" s="27" t="str">
        <f t="shared" si="0"/>
        <v/>
      </c>
      <c r="Q30" s="93"/>
    </row>
    <row r="31" spans="1:17" ht="20.100000000000001" customHeight="1" x14ac:dyDescent="0.25">
      <c r="A31" s="17">
        <v>25</v>
      </c>
      <c r="B31" s="86"/>
      <c r="C31" s="256"/>
      <c r="D31" s="86"/>
      <c r="E31" s="86"/>
      <c r="F31" s="86"/>
      <c r="G31" s="86"/>
      <c r="H31" s="31" t="str">
        <f>IF(C31="","",IF(C31="","",(VLOOKUP(C31,Listes!$B$37:$C$41,2,FALSE))))</f>
        <v/>
      </c>
      <c r="I31" s="86" t="str">
        <f t="shared" si="1"/>
        <v/>
      </c>
      <c r="J31" s="27" t="str">
        <f>IF(H31="","",IF(H31="","",(VLOOKUP(H31,Listes!$C$37:$D$41,2,FALSE))))</f>
        <v/>
      </c>
      <c r="K31" s="86"/>
      <c r="L31" s="86"/>
      <c r="M31" s="26" t="str">
        <f>IF($H31="","",IF($C31=Listes!$B$38,IF('Dépenses forfaitaire'!$E31&lt;=Listes!$B$58,('Dépenses forfaitaire'!$E31*(VLOOKUP('Dépenses forfaitaire'!$D31,Listes!$A$59:$E$65,2,FALSE))),IF('Dépenses forfaitaire'!$E31&gt;Listes!$E$58,('Dépenses forfaitaire'!$E31*(VLOOKUP('Dépenses forfaitaire'!$D31,Listes!$A$59:$E$65,5,FALSE))),('Dépenses forfaitaire'!$E31*(VLOOKUP('Dépenses forfaitaire'!$D31,Listes!$A$59:$E$65,3,FALSE)))+(VLOOKUP('Dépenses forfaitaire'!$D31,Listes!$A$59:$E$65,4,FALSE))))))</f>
        <v/>
      </c>
      <c r="N31" s="26" t="str">
        <f>IF($H31="","",IF($C31=Listes!$B$37,IF('Dépenses forfaitaire'!$E31&lt;=Listes!$B$47,('Dépenses forfaitaire'!$E31*(VLOOKUP('Dépenses forfaitaire'!$D31,Listes!$A$48:$E$54,2,FALSE))),IF('Dépenses forfaitaire'!$E31&gt;Listes!$D$47,('Dépenses forfaitaire'!$E31*(VLOOKUP('Dépenses forfaitaire'!$D31,Listes!$A$48:$E$54,5,FALSE))),('Dépenses forfaitaire'!$E31*(VLOOKUP('Dépenses forfaitaire'!$D31,Listes!$A$48:$E$54,3,FALSE)))+(VLOOKUP('Dépenses forfaitaire'!$D31,Listes!$A$48:$E$54,4,FALSE))))))</f>
        <v/>
      </c>
      <c r="O31" s="26" t="str">
        <f>IF($H31="","",IF($C31=Listes!$B$40,Listes!$I$37,IF($C31=Listes!$B$41,(VLOOKUP('Dépenses forfaitaire'!$F31,Listes!$E$37:$F$42,2,FALSE)),IF($C31=Listes!$B$39,IF('Dépenses forfaitaire'!$E31&lt;=Listes!$A$69,'Dépenses forfaitaire'!$E31*Listes!$A$70,IF('Dépenses forfaitaire'!$E31&gt;Listes!$D$69,'Dépenses forfaitaire'!$E31*Listes!$D$70,(('Dépenses forfaitaire'!$E31*Listes!$B$70)+Listes!$C$70)))))))</f>
        <v/>
      </c>
      <c r="P31" s="27" t="str">
        <f t="shared" si="0"/>
        <v/>
      </c>
      <c r="Q31" s="93"/>
    </row>
    <row r="32" spans="1:17" ht="20.100000000000001" customHeight="1" x14ac:dyDescent="0.25">
      <c r="A32" s="17">
        <v>26</v>
      </c>
      <c r="B32" s="86"/>
      <c r="C32" s="256"/>
      <c r="D32" s="86"/>
      <c r="E32" s="86"/>
      <c r="F32" s="86"/>
      <c r="G32" s="86"/>
      <c r="H32" s="31" t="str">
        <f>IF(C32="","",IF(C32="","",(VLOOKUP(C32,Listes!$B$37:$C$41,2,FALSE))))</f>
        <v/>
      </c>
      <c r="I32" s="86" t="str">
        <f t="shared" si="1"/>
        <v/>
      </c>
      <c r="J32" s="27" t="str">
        <f>IF(H32="","",IF(H32="","",(VLOOKUP(H32,Listes!$C$37:$D$41,2,FALSE))))</f>
        <v/>
      </c>
      <c r="K32" s="86"/>
      <c r="L32" s="86"/>
      <c r="M32" s="26" t="str">
        <f>IF($H32="","",IF($C32=Listes!$B$38,IF('Dépenses forfaitaire'!$E32&lt;=Listes!$B$58,('Dépenses forfaitaire'!$E32*(VLOOKUP('Dépenses forfaitaire'!$D32,Listes!$A$59:$E$65,2,FALSE))),IF('Dépenses forfaitaire'!$E32&gt;Listes!$E$58,('Dépenses forfaitaire'!$E32*(VLOOKUP('Dépenses forfaitaire'!$D32,Listes!$A$59:$E$65,5,FALSE))),('Dépenses forfaitaire'!$E32*(VLOOKUP('Dépenses forfaitaire'!$D32,Listes!$A$59:$E$65,3,FALSE)))+(VLOOKUP('Dépenses forfaitaire'!$D32,Listes!$A$59:$E$65,4,FALSE))))))</f>
        <v/>
      </c>
      <c r="N32" s="26" t="str">
        <f>IF($H32="","",IF($C32=Listes!$B$37,IF('Dépenses forfaitaire'!$E32&lt;=Listes!$B$47,('Dépenses forfaitaire'!$E32*(VLOOKUP('Dépenses forfaitaire'!$D32,Listes!$A$48:$E$54,2,FALSE))),IF('Dépenses forfaitaire'!$E32&gt;Listes!$D$47,('Dépenses forfaitaire'!$E32*(VLOOKUP('Dépenses forfaitaire'!$D32,Listes!$A$48:$E$54,5,FALSE))),('Dépenses forfaitaire'!$E32*(VLOOKUP('Dépenses forfaitaire'!$D32,Listes!$A$48:$E$54,3,FALSE)))+(VLOOKUP('Dépenses forfaitaire'!$D32,Listes!$A$48:$E$54,4,FALSE))))))</f>
        <v/>
      </c>
      <c r="O32" s="26" t="str">
        <f>IF($H32="","",IF($C32=Listes!$B$40,Listes!$I$37,IF($C32=Listes!$B$41,(VLOOKUP('Dépenses forfaitaire'!$F32,Listes!$E$37:$F$42,2,FALSE)),IF($C32=Listes!$B$39,IF('Dépenses forfaitaire'!$E32&lt;=Listes!$A$69,'Dépenses forfaitaire'!$E32*Listes!$A$70,IF('Dépenses forfaitaire'!$E32&gt;Listes!$D$69,'Dépenses forfaitaire'!$E32*Listes!$D$70,(('Dépenses forfaitaire'!$E32*Listes!$B$70)+Listes!$C$70)))))))</f>
        <v/>
      </c>
      <c r="P32" s="27" t="str">
        <f t="shared" si="0"/>
        <v/>
      </c>
      <c r="Q32" s="93"/>
    </row>
    <row r="33" spans="1:17" ht="20.100000000000001" customHeight="1" x14ac:dyDescent="0.25">
      <c r="A33" s="17">
        <v>27</v>
      </c>
      <c r="B33" s="86"/>
      <c r="C33" s="256"/>
      <c r="D33" s="86"/>
      <c r="E33" s="86"/>
      <c r="F33" s="86"/>
      <c r="G33" s="86"/>
      <c r="H33" s="31" t="str">
        <f>IF(C33="","",IF(C33="","",(VLOOKUP(C33,Listes!$B$37:$C$41,2,FALSE))))</f>
        <v/>
      </c>
      <c r="I33" s="86" t="str">
        <f t="shared" si="1"/>
        <v/>
      </c>
      <c r="J33" s="27" t="str">
        <f>IF(H33="","",IF(H33="","",(VLOOKUP(H33,Listes!$C$37:$D$41,2,FALSE))))</f>
        <v/>
      </c>
      <c r="K33" s="86"/>
      <c r="L33" s="86"/>
      <c r="M33" s="26" t="str">
        <f>IF($H33="","",IF($C33=Listes!$B$38,IF('Dépenses forfaitaire'!$E33&lt;=Listes!$B$58,('Dépenses forfaitaire'!$E33*(VLOOKUP('Dépenses forfaitaire'!$D33,Listes!$A$59:$E$65,2,FALSE))),IF('Dépenses forfaitaire'!$E33&gt;Listes!$E$58,('Dépenses forfaitaire'!$E33*(VLOOKUP('Dépenses forfaitaire'!$D33,Listes!$A$59:$E$65,5,FALSE))),('Dépenses forfaitaire'!$E33*(VLOOKUP('Dépenses forfaitaire'!$D33,Listes!$A$59:$E$65,3,FALSE)))+(VLOOKUP('Dépenses forfaitaire'!$D33,Listes!$A$59:$E$65,4,FALSE))))))</f>
        <v/>
      </c>
      <c r="N33" s="26" t="str">
        <f>IF($H33="","",IF($C33=Listes!$B$37,IF('Dépenses forfaitaire'!$E33&lt;=Listes!$B$47,('Dépenses forfaitaire'!$E33*(VLOOKUP('Dépenses forfaitaire'!$D33,Listes!$A$48:$E$54,2,FALSE))),IF('Dépenses forfaitaire'!$E33&gt;Listes!$D$47,('Dépenses forfaitaire'!$E33*(VLOOKUP('Dépenses forfaitaire'!$D33,Listes!$A$48:$E$54,5,FALSE))),('Dépenses forfaitaire'!$E33*(VLOOKUP('Dépenses forfaitaire'!$D33,Listes!$A$48:$E$54,3,FALSE)))+(VLOOKUP('Dépenses forfaitaire'!$D33,Listes!$A$48:$E$54,4,FALSE))))))</f>
        <v/>
      </c>
      <c r="O33" s="26" t="str">
        <f>IF($H33="","",IF($C33=Listes!$B$40,Listes!$I$37,IF($C33=Listes!$B$41,(VLOOKUP('Dépenses forfaitaire'!$F33,Listes!$E$37:$F$42,2,FALSE)),IF($C33=Listes!$B$39,IF('Dépenses forfaitaire'!$E33&lt;=Listes!$A$69,'Dépenses forfaitaire'!$E33*Listes!$A$70,IF('Dépenses forfaitaire'!$E33&gt;Listes!$D$69,'Dépenses forfaitaire'!$E33*Listes!$D$70,(('Dépenses forfaitaire'!$E33*Listes!$B$70)+Listes!$C$70)))))))</f>
        <v/>
      </c>
      <c r="P33" s="27" t="str">
        <f t="shared" si="0"/>
        <v/>
      </c>
      <c r="Q33" s="93"/>
    </row>
    <row r="34" spans="1:17" ht="20.100000000000001" customHeight="1" x14ac:dyDescent="0.25">
      <c r="A34" s="17">
        <v>28</v>
      </c>
      <c r="B34" s="86"/>
      <c r="C34" s="256"/>
      <c r="D34" s="86"/>
      <c r="E34" s="86"/>
      <c r="F34" s="86"/>
      <c r="G34" s="86"/>
      <c r="H34" s="31" t="str">
        <f>IF(C34="","",IF(C34="","",(VLOOKUP(C34,Listes!$B$37:$C$41,2,FALSE))))</f>
        <v/>
      </c>
      <c r="I34" s="86" t="str">
        <f t="shared" si="1"/>
        <v/>
      </c>
      <c r="J34" s="27" t="str">
        <f>IF(H34="","",IF(H34="","",(VLOOKUP(H34,Listes!$C$37:$D$41,2,FALSE))))</f>
        <v/>
      </c>
      <c r="K34" s="86"/>
      <c r="L34" s="86"/>
      <c r="M34" s="26" t="str">
        <f>IF($H34="","",IF($C34=Listes!$B$38,IF('Dépenses forfaitaire'!$E34&lt;=Listes!$B$58,('Dépenses forfaitaire'!$E34*(VLOOKUP('Dépenses forfaitaire'!$D34,Listes!$A$59:$E$65,2,FALSE))),IF('Dépenses forfaitaire'!$E34&gt;Listes!$E$58,('Dépenses forfaitaire'!$E34*(VLOOKUP('Dépenses forfaitaire'!$D34,Listes!$A$59:$E$65,5,FALSE))),('Dépenses forfaitaire'!$E34*(VLOOKUP('Dépenses forfaitaire'!$D34,Listes!$A$59:$E$65,3,FALSE)))+(VLOOKUP('Dépenses forfaitaire'!$D34,Listes!$A$59:$E$65,4,FALSE))))))</f>
        <v/>
      </c>
      <c r="N34" s="26" t="str">
        <f>IF($H34="","",IF($C34=Listes!$B$37,IF('Dépenses forfaitaire'!$E34&lt;=Listes!$B$47,('Dépenses forfaitaire'!$E34*(VLOOKUP('Dépenses forfaitaire'!$D34,Listes!$A$48:$E$54,2,FALSE))),IF('Dépenses forfaitaire'!$E34&gt;Listes!$D$47,('Dépenses forfaitaire'!$E34*(VLOOKUP('Dépenses forfaitaire'!$D34,Listes!$A$48:$E$54,5,FALSE))),('Dépenses forfaitaire'!$E34*(VLOOKUP('Dépenses forfaitaire'!$D34,Listes!$A$48:$E$54,3,FALSE)))+(VLOOKUP('Dépenses forfaitaire'!$D34,Listes!$A$48:$E$54,4,FALSE))))))</f>
        <v/>
      </c>
      <c r="O34" s="26" t="str">
        <f>IF($H34="","",IF($C34=Listes!$B$40,Listes!$I$37,IF($C34=Listes!$B$41,(VLOOKUP('Dépenses forfaitaire'!$F34,Listes!$E$37:$F$42,2,FALSE)),IF($C34=Listes!$B$39,IF('Dépenses forfaitaire'!$E34&lt;=Listes!$A$69,'Dépenses forfaitaire'!$E34*Listes!$A$70,IF('Dépenses forfaitaire'!$E34&gt;Listes!$D$69,'Dépenses forfaitaire'!$E34*Listes!$D$70,(('Dépenses forfaitaire'!$E34*Listes!$B$70)+Listes!$C$70)))))))</f>
        <v/>
      </c>
      <c r="P34" s="27" t="str">
        <f t="shared" si="0"/>
        <v/>
      </c>
      <c r="Q34" s="93"/>
    </row>
    <row r="35" spans="1:17" ht="20.100000000000001" customHeight="1" x14ac:dyDescent="0.25">
      <c r="A35" s="17">
        <v>29</v>
      </c>
      <c r="B35" s="86"/>
      <c r="C35" s="256"/>
      <c r="D35" s="86"/>
      <c r="E35" s="86"/>
      <c r="F35" s="86"/>
      <c r="G35" s="86"/>
      <c r="H35" s="31" t="str">
        <f>IF(C35="","",IF(C35="","",(VLOOKUP(C35,Listes!$B$37:$C$41,2,FALSE))))</f>
        <v/>
      </c>
      <c r="I35" s="86" t="str">
        <f t="shared" si="1"/>
        <v/>
      </c>
      <c r="J35" s="27" t="str">
        <f>IF(H35="","",IF(H35="","",(VLOOKUP(H35,Listes!$C$37:$D$41,2,FALSE))))</f>
        <v/>
      </c>
      <c r="K35" s="86"/>
      <c r="L35" s="86"/>
      <c r="M35" s="26" t="str">
        <f>IF($H35="","",IF($C35=Listes!$B$38,IF('Dépenses forfaitaire'!$E35&lt;=Listes!$B$58,('Dépenses forfaitaire'!$E35*(VLOOKUP('Dépenses forfaitaire'!$D35,Listes!$A$59:$E$65,2,FALSE))),IF('Dépenses forfaitaire'!$E35&gt;Listes!$E$58,('Dépenses forfaitaire'!$E35*(VLOOKUP('Dépenses forfaitaire'!$D35,Listes!$A$59:$E$65,5,FALSE))),('Dépenses forfaitaire'!$E35*(VLOOKUP('Dépenses forfaitaire'!$D35,Listes!$A$59:$E$65,3,FALSE)))+(VLOOKUP('Dépenses forfaitaire'!$D35,Listes!$A$59:$E$65,4,FALSE))))))</f>
        <v/>
      </c>
      <c r="N35" s="26" t="str">
        <f>IF($H35="","",IF($C35=Listes!$B$37,IF('Dépenses forfaitaire'!$E35&lt;=Listes!$B$47,('Dépenses forfaitaire'!$E35*(VLOOKUP('Dépenses forfaitaire'!$D35,Listes!$A$48:$E$54,2,FALSE))),IF('Dépenses forfaitaire'!$E35&gt;Listes!$D$47,('Dépenses forfaitaire'!$E35*(VLOOKUP('Dépenses forfaitaire'!$D35,Listes!$A$48:$E$54,5,FALSE))),('Dépenses forfaitaire'!$E35*(VLOOKUP('Dépenses forfaitaire'!$D35,Listes!$A$48:$E$54,3,FALSE)))+(VLOOKUP('Dépenses forfaitaire'!$D35,Listes!$A$48:$E$54,4,FALSE))))))</f>
        <v/>
      </c>
      <c r="O35" s="26" t="str">
        <f>IF($H35="","",IF($C35=Listes!$B$40,Listes!$I$37,IF($C35=Listes!$B$41,(VLOOKUP('Dépenses forfaitaire'!$F35,Listes!$E$37:$F$42,2,FALSE)),IF($C35=Listes!$B$39,IF('Dépenses forfaitaire'!$E35&lt;=Listes!$A$69,'Dépenses forfaitaire'!$E35*Listes!$A$70,IF('Dépenses forfaitaire'!$E35&gt;Listes!$D$69,'Dépenses forfaitaire'!$E35*Listes!$D$70,(('Dépenses forfaitaire'!$E35*Listes!$B$70)+Listes!$C$70)))))))</f>
        <v/>
      </c>
      <c r="P35" s="27" t="str">
        <f t="shared" si="0"/>
        <v/>
      </c>
      <c r="Q35" s="93"/>
    </row>
    <row r="36" spans="1:17" ht="20.100000000000001" customHeight="1" x14ac:dyDescent="0.25">
      <c r="A36" s="17">
        <v>30</v>
      </c>
      <c r="B36" s="86"/>
      <c r="C36" s="256"/>
      <c r="D36" s="86"/>
      <c r="E36" s="86"/>
      <c r="F36" s="86"/>
      <c r="G36" s="86"/>
      <c r="H36" s="31" t="str">
        <f>IF(C36="","",IF(C36="","",(VLOOKUP(C36,Listes!$B$37:$C$41,2,FALSE))))</f>
        <v/>
      </c>
      <c r="I36" s="86" t="str">
        <f t="shared" si="1"/>
        <v/>
      </c>
      <c r="J36" s="27" t="str">
        <f>IF(H36="","",IF(H36="","",(VLOOKUP(H36,Listes!$C$37:$D$41,2,FALSE))))</f>
        <v/>
      </c>
      <c r="K36" s="86"/>
      <c r="L36" s="86"/>
      <c r="M36" s="26" t="str">
        <f>IF($H36="","",IF($C36=Listes!$B$38,IF('Dépenses forfaitaire'!$E36&lt;=Listes!$B$58,('Dépenses forfaitaire'!$E36*(VLOOKUP('Dépenses forfaitaire'!$D36,Listes!$A$59:$E$65,2,FALSE))),IF('Dépenses forfaitaire'!$E36&gt;Listes!$E$58,('Dépenses forfaitaire'!$E36*(VLOOKUP('Dépenses forfaitaire'!$D36,Listes!$A$59:$E$65,5,FALSE))),('Dépenses forfaitaire'!$E36*(VLOOKUP('Dépenses forfaitaire'!$D36,Listes!$A$59:$E$65,3,FALSE)))+(VLOOKUP('Dépenses forfaitaire'!$D36,Listes!$A$59:$E$65,4,FALSE))))))</f>
        <v/>
      </c>
      <c r="N36" s="26" t="str">
        <f>IF($H36="","",IF($C36=Listes!$B$37,IF('Dépenses forfaitaire'!$E36&lt;=Listes!$B$47,('Dépenses forfaitaire'!$E36*(VLOOKUP('Dépenses forfaitaire'!$D36,Listes!$A$48:$E$54,2,FALSE))),IF('Dépenses forfaitaire'!$E36&gt;Listes!$D$47,('Dépenses forfaitaire'!$E36*(VLOOKUP('Dépenses forfaitaire'!$D36,Listes!$A$48:$E$54,5,FALSE))),('Dépenses forfaitaire'!$E36*(VLOOKUP('Dépenses forfaitaire'!$D36,Listes!$A$48:$E$54,3,FALSE)))+(VLOOKUP('Dépenses forfaitaire'!$D36,Listes!$A$48:$E$54,4,FALSE))))))</f>
        <v/>
      </c>
      <c r="O36" s="26" t="str">
        <f>IF($H36="","",IF($C36=Listes!$B$40,Listes!$I$37,IF($C36=Listes!$B$41,(VLOOKUP('Dépenses forfaitaire'!$F36,Listes!$E$37:$F$42,2,FALSE)),IF($C36=Listes!$B$39,IF('Dépenses forfaitaire'!$E36&lt;=Listes!$A$69,'Dépenses forfaitaire'!$E36*Listes!$A$70,IF('Dépenses forfaitaire'!$E36&gt;Listes!$D$69,'Dépenses forfaitaire'!$E36*Listes!$D$70,(('Dépenses forfaitaire'!$E36*Listes!$B$70)+Listes!$C$70)))))))</f>
        <v/>
      </c>
      <c r="P36" s="27" t="str">
        <f t="shared" si="0"/>
        <v/>
      </c>
      <c r="Q36" s="93"/>
    </row>
    <row r="37" spans="1:17" ht="20.100000000000001" customHeight="1" x14ac:dyDescent="0.25">
      <c r="A37" s="17">
        <v>31</v>
      </c>
      <c r="B37" s="86"/>
      <c r="C37" s="256"/>
      <c r="D37" s="86"/>
      <c r="E37" s="86"/>
      <c r="F37" s="86"/>
      <c r="G37" s="86"/>
      <c r="H37" s="31" t="str">
        <f>IF(C37="","",IF(C37="","",(VLOOKUP(C37,Listes!$B$37:$C$41,2,FALSE))))</f>
        <v/>
      </c>
      <c r="I37" s="86" t="str">
        <f t="shared" si="1"/>
        <v/>
      </c>
      <c r="J37" s="27" t="str">
        <f>IF(H37="","",IF(H37="","",(VLOOKUP(H37,Listes!$C$37:$D$41,2,FALSE))))</f>
        <v/>
      </c>
      <c r="K37" s="86"/>
      <c r="L37" s="86"/>
      <c r="M37" s="26" t="str">
        <f>IF($H37="","",IF($C37=Listes!$B$38,IF('Dépenses forfaitaire'!$E37&lt;=Listes!$B$58,('Dépenses forfaitaire'!$E37*(VLOOKUP('Dépenses forfaitaire'!$D37,Listes!$A$59:$E$65,2,FALSE))),IF('Dépenses forfaitaire'!$E37&gt;Listes!$E$58,('Dépenses forfaitaire'!$E37*(VLOOKUP('Dépenses forfaitaire'!$D37,Listes!$A$59:$E$65,5,FALSE))),('Dépenses forfaitaire'!$E37*(VLOOKUP('Dépenses forfaitaire'!$D37,Listes!$A$59:$E$65,3,FALSE)))+(VLOOKUP('Dépenses forfaitaire'!$D37,Listes!$A$59:$E$65,4,FALSE))))))</f>
        <v/>
      </c>
      <c r="N37" s="26" t="str">
        <f>IF($H37="","",IF($C37=Listes!$B$37,IF('Dépenses forfaitaire'!$E37&lt;=Listes!$B$47,('Dépenses forfaitaire'!$E37*(VLOOKUP('Dépenses forfaitaire'!$D37,Listes!$A$48:$E$54,2,FALSE))),IF('Dépenses forfaitaire'!$E37&gt;Listes!$D$47,('Dépenses forfaitaire'!$E37*(VLOOKUP('Dépenses forfaitaire'!$D37,Listes!$A$48:$E$54,5,FALSE))),('Dépenses forfaitaire'!$E37*(VLOOKUP('Dépenses forfaitaire'!$D37,Listes!$A$48:$E$54,3,FALSE)))+(VLOOKUP('Dépenses forfaitaire'!$D37,Listes!$A$48:$E$54,4,FALSE))))))</f>
        <v/>
      </c>
      <c r="O37" s="26" t="str">
        <f>IF($H37="","",IF($C37=Listes!$B$40,Listes!$I$37,IF($C37=Listes!$B$41,(VLOOKUP('Dépenses forfaitaire'!$F37,Listes!$E$37:$F$42,2,FALSE)),IF($C37=Listes!$B$39,IF('Dépenses forfaitaire'!$E37&lt;=Listes!$A$69,'Dépenses forfaitaire'!$E37*Listes!$A$70,IF('Dépenses forfaitaire'!$E37&gt;Listes!$D$69,'Dépenses forfaitaire'!$E37*Listes!$D$70,(('Dépenses forfaitaire'!$E37*Listes!$B$70)+Listes!$C$70)))))))</f>
        <v/>
      </c>
      <c r="P37" s="27" t="str">
        <f t="shared" si="0"/>
        <v/>
      </c>
      <c r="Q37" s="93"/>
    </row>
    <row r="38" spans="1:17" ht="20.100000000000001" customHeight="1" x14ac:dyDescent="0.25">
      <c r="A38" s="17">
        <v>32</v>
      </c>
      <c r="B38" s="86"/>
      <c r="C38" s="256"/>
      <c r="D38" s="86"/>
      <c r="E38" s="86"/>
      <c r="F38" s="86"/>
      <c r="G38" s="86"/>
      <c r="H38" s="31" t="str">
        <f>IF(C38="","",IF(C38="","",(VLOOKUP(C38,Listes!$B$37:$C$41,2,FALSE))))</f>
        <v/>
      </c>
      <c r="I38" s="86" t="str">
        <f t="shared" si="1"/>
        <v/>
      </c>
      <c r="J38" s="27" t="str">
        <f>IF(H38="","",IF(H38="","",(VLOOKUP(H38,Listes!$C$37:$D$41,2,FALSE))))</f>
        <v/>
      </c>
      <c r="K38" s="86"/>
      <c r="L38" s="86"/>
      <c r="M38" s="26" t="str">
        <f>IF($H38="","",IF($C38=Listes!$B$38,IF('Dépenses forfaitaire'!$E38&lt;=Listes!$B$58,('Dépenses forfaitaire'!$E38*(VLOOKUP('Dépenses forfaitaire'!$D38,Listes!$A$59:$E$65,2,FALSE))),IF('Dépenses forfaitaire'!$E38&gt;Listes!$E$58,('Dépenses forfaitaire'!$E38*(VLOOKUP('Dépenses forfaitaire'!$D38,Listes!$A$59:$E$65,5,FALSE))),('Dépenses forfaitaire'!$E38*(VLOOKUP('Dépenses forfaitaire'!$D38,Listes!$A$59:$E$65,3,FALSE)))+(VLOOKUP('Dépenses forfaitaire'!$D38,Listes!$A$59:$E$65,4,FALSE))))))</f>
        <v/>
      </c>
      <c r="N38" s="26" t="str">
        <f>IF($H38="","",IF($C38=Listes!$B$37,IF('Dépenses forfaitaire'!$E38&lt;=Listes!$B$47,('Dépenses forfaitaire'!$E38*(VLOOKUP('Dépenses forfaitaire'!$D38,Listes!$A$48:$E$54,2,FALSE))),IF('Dépenses forfaitaire'!$E38&gt;Listes!$D$47,('Dépenses forfaitaire'!$E38*(VLOOKUP('Dépenses forfaitaire'!$D38,Listes!$A$48:$E$54,5,FALSE))),('Dépenses forfaitaire'!$E38*(VLOOKUP('Dépenses forfaitaire'!$D38,Listes!$A$48:$E$54,3,FALSE)))+(VLOOKUP('Dépenses forfaitaire'!$D38,Listes!$A$48:$E$54,4,FALSE))))))</f>
        <v/>
      </c>
      <c r="O38" s="26" t="str">
        <f>IF($H38="","",IF($C38=Listes!$B$40,Listes!$I$37,IF($C38=Listes!$B$41,(VLOOKUP('Dépenses forfaitaire'!$F38,Listes!$E$37:$F$42,2,FALSE)),IF($C38=Listes!$B$39,IF('Dépenses forfaitaire'!$E38&lt;=Listes!$A$69,'Dépenses forfaitaire'!$E38*Listes!$A$70,IF('Dépenses forfaitaire'!$E38&gt;Listes!$D$69,'Dépenses forfaitaire'!$E38*Listes!$D$70,(('Dépenses forfaitaire'!$E38*Listes!$B$70)+Listes!$C$70)))))))</f>
        <v/>
      </c>
      <c r="P38" s="27" t="str">
        <f t="shared" si="0"/>
        <v/>
      </c>
      <c r="Q38" s="93"/>
    </row>
    <row r="39" spans="1:17" ht="20.100000000000001" customHeight="1" x14ac:dyDescent="0.25">
      <c r="A39" s="17">
        <v>33</v>
      </c>
      <c r="B39" s="86"/>
      <c r="C39" s="256"/>
      <c r="D39" s="86"/>
      <c r="E39" s="86"/>
      <c r="F39" s="86"/>
      <c r="G39" s="86"/>
      <c r="H39" s="31" t="str">
        <f>IF(C39="","",IF(C39="","",(VLOOKUP(C39,Listes!$B$37:$C$41,2,FALSE))))</f>
        <v/>
      </c>
      <c r="I39" s="86" t="str">
        <f t="shared" si="1"/>
        <v/>
      </c>
      <c r="J39" s="27" t="str">
        <f>IF(H39="","",IF(H39="","",(VLOOKUP(H39,Listes!$C$37:$D$41,2,FALSE))))</f>
        <v/>
      </c>
      <c r="K39" s="86"/>
      <c r="L39" s="86"/>
      <c r="M39" s="26" t="str">
        <f>IF($H39="","",IF($C39=Listes!$B$38,IF('Dépenses forfaitaire'!$E39&lt;=Listes!$B$58,('Dépenses forfaitaire'!$E39*(VLOOKUP('Dépenses forfaitaire'!$D39,Listes!$A$59:$E$65,2,FALSE))),IF('Dépenses forfaitaire'!$E39&gt;Listes!$E$58,('Dépenses forfaitaire'!$E39*(VLOOKUP('Dépenses forfaitaire'!$D39,Listes!$A$59:$E$65,5,FALSE))),('Dépenses forfaitaire'!$E39*(VLOOKUP('Dépenses forfaitaire'!$D39,Listes!$A$59:$E$65,3,FALSE)))+(VLOOKUP('Dépenses forfaitaire'!$D39,Listes!$A$59:$E$65,4,FALSE))))))</f>
        <v/>
      </c>
      <c r="N39" s="26" t="str">
        <f>IF($H39="","",IF($C39=Listes!$B$37,IF('Dépenses forfaitaire'!$E39&lt;=Listes!$B$47,('Dépenses forfaitaire'!$E39*(VLOOKUP('Dépenses forfaitaire'!$D39,Listes!$A$48:$E$54,2,FALSE))),IF('Dépenses forfaitaire'!$E39&gt;Listes!$D$47,('Dépenses forfaitaire'!$E39*(VLOOKUP('Dépenses forfaitaire'!$D39,Listes!$A$48:$E$54,5,FALSE))),('Dépenses forfaitaire'!$E39*(VLOOKUP('Dépenses forfaitaire'!$D39,Listes!$A$48:$E$54,3,FALSE)))+(VLOOKUP('Dépenses forfaitaire'!$D39,Listes!$A$48:$E$54,4,FALSE))))))</f>
        <v/>
      </c>
      <c r="O39" s="26" t="str">
        <f>IF($H39="","",IF($C39=Listes!$B$40,Listes!$I$37,IF($C39=Listes!$B$41,(VLOOKUP('Dépenses forfaitaire'!$F39,Listes!$E$37:$F$42,2,FALSE)),IF($C39=Listes!$B$39,IF('Dépenses forfaitaire'!$E39&lt;=Listes!$A$69,'Dépenses forfaitaire'!$E39*Listes!$A$70,IF('Dépenses forfaitaire'!$E39&gt;Listes!$D$69,'Dépenses forfaitaire'!$E39*Listes!$D$70,(('Dépenses forfaitaire'!$E39*Listes!$B$70)+Listes!$C$70)))))))</f>
        <v/>
      </c>
      <c r="P39" s="27" t="str">
        <f t="shared" si="0"/>
        <v/>
      </c>
      <c r="Q39" s="93"/>
    </row>
    <row r="40" spans="1:17" ht="20.100000000000001" customHeight="1" x14ac:dyDescent="0.25">
      <c r="A40" s="17">
        <v>34</v>
      </c>
      <c r="B40" s="86"/>
      <c r="C40" s="256"/>
      <c r="D40" s="86"/>
      <c r="E40" s="86"/>
      <c r="F40" s="86"/>
      <c r="G40" s="86"/>
      <c r="H40" s="31" t="str">
        <f>IF(C40="","",IF(C40="","",(VLOOKUP(C40,Listes!$B$37:$C$41,2,FALSE))))</f>
        <v/>
      </c>
      <c r="I40" s="86" t="str">
        <f t="shared" si="1"/>
        <v/>
      </c>
      <c r="J40" s="27" t="str">
        <f>IF(H40="","",IF(H40="","",(VLOOKUP(H40,Listes!$C$37:$D$41,2,FALSE))))</f>
        <v/>
      </c>
      <c r="K40" s="86"/>
      <c r="L40" s="86"/>
      <c r="M40" s="26" t="str">
        <f>IF($H40="","",IF($C40=Listes!$B$38,IF('Dépenses forfaitaire'!$E40&lt;=Listes!$B$58,('Dépenses forfaitaire'!$E40*(VLOOKUP('Dépenses forfaitaire'!$D40,Listes!$A$59:$E$65,2,FALSE))),IF('Dépenses forfaitaire'!$E40&gt;Listes!$E$58,('Dépenses forfaitaire'!$E40*(VLOOKUP('Dépenses forfaitaire'!$D40,Listes!$A$59:$E$65,5,FALSE))),('Dépenses forfaitaire'!$E40*(VLOOKUP('Dépenses forfaitaire'!$D40,Listes!$A$59:$E$65,3,FALSE)))+(VLOOKUP('Dépenses forfaitaire'!$D40,Listes!$A$59:$E$65,4,FALSE))))))</f>
        <v/>
      </c>
      <c r="N40" s="26" t="str">
        <f>IF($H40="","",IF($C40=Listes!$B$37,IF('Dépenses forfaitaire'!$E40&lt;=Listes!$B$47,('Dépenses forfaitaire'!$E40*(VLOOKUP('Dépenses forfaitaire'!$D40,Listes!$A$48:$E$54,2,FALSE))),IF('Dépenses forfaitaire'!$E40&gt;Listes!$D$47,('Dépenses forfaitaire'!$E40*(VLOOKUP('Dépenses forfaitaire'!$D40,Listes!$A$48:$E$54,5,FALSE))),('Dépenses forfaitaire'!$E40*(VLOOKUP('Dépenses forfaitaire'!$D40,Listes!$A$48:$E$54,3,FALSE)))+(VLOOKUP('Dépenses forfaitaire'!$D40,Listes!$A$48:$E$54,4,FALSE))))))</f>
        <v/>
      </c>
      <c r="O40" s="26" t="str">
        <f>IF($H40="","",IF($C40=Listes!$B$40,Listes!$I$37,IF($C40=Listes!$B$41,(VLOOKUP('Dépenses forfaitaire'!$F40,Listes!$E$37:$F$42,2,FALSE)),IF($C40=Listes!$B$39,IF('Dépenses forfaitaire'!$E40&lt;=Listes!$A$69,'Dépenses forfaitaire'!$E40*Listes!$A$70,IF('Dépenses forfaitaire'!$E40&gt;Listes!$D$69,'Dépenses forfaitaire'!$E40*Listes!$D$70,(('Dépenses forfaitaire'!$E40*Listes!$B$70)+Listes!$C$70)))))))</f>
        <v/>
      </c>
      <c r="P40" s="27" t="str">
        <f t="shared" si="0"/>
        <v/>
      </c>
      <c r="Q40" s="93"/>
    </row>
    <row r="41" spans="1:17" ht="20.100000000000001" customHeight="1" x14ac:dyDescent="0.25">
      <c r="A41" s="17">
        <v>35</v>
      </c>
      <c r="B41" s="86"/>
      <c r="C41" s="256"/>
      <c r="D41" s="86"/>
      <c r="E41" s="86"/>
      <c r="F41" s="86"/>
      <c r="G41" s="86"/>
      <c r="H41" s="31" t="str">
        <f>IF(C41="","",IF(C41="","",(VLOOKUP(C41,Listes!$B$37:$C$41,2,FALSE))))</f>
        <v/>
      </c>
      <c r="I41" s="86" t="str">
        <f t="shared" si="1"/>
        <v/>
      </c>
      <c r="J41" s="27" t="str">
        <f>IF(H41="","",IF(H41="","",(VLOOKUP(H41,Listes!$C$37:$D$41,2,FALSE))))</f>
        <v/>
      </c>
      <c r="K41" s="86"/>
      <c r="L41" s="86"/>
      <c r="M41" s="26" t="str">
        <f>IF($H41="","",IF($C41=Listes!$B$38,IF('Dépenses forfaitaire'!$E41&lt;=Listes!$B$58,('Dépenses forfaitaire'!$E41*(VLOOKUP('Dépenses forfaitaire'!$D41,Listes!$A$59:$E$65,2,FALSE))),IF('Dépenses forfaitaire'!$E41&gt;Listes!$E$58,('Dépenses forfaitaire'!$E41*(VLOOKUP('Dépenses forfaitaire'!$D41,Listes!$A$59:$E$65,5,FALSE))),('Dépenses forfaitaire'!$E41*(VLOOKUP('Dépenses forfaitaire'!$D41,Listes!$A$59:$E$65,3,FALSE)))+(VLOOKUP('Dépenses forfaitaire'!$D41,Listes!$A$59:$E$65,4,FALSE))))))</f>
        <v/>
      </c>
      <c r="N41" s="26" t="str">
        <f>IF($H41="","",IF($C41=Listes!$B$37,IF('Dépenses forfaitaire'!$E41&lt;=Listes!$B$47,('Dépenses forfaitaire'!$E41*(VLOOKUP('Dépenses forfaitaire'!$D41,Listes!$A$48:$E$54,2,FALSE))),IF('Dépenses forfaitaire'!$E41&gt;Listes!$D$47,('Dépenses forfaitaire'!$E41*(VLOOKUP('Dépenses forfaitaire'!$D41,Listes!$A$48:$E$54,5,FALSE))),('Dépenses forfaitaire'!$E41*(VLOOKUP('Dépenses forfaitaire'!$D41,Listes!$A$48:$E$54,3,FALSE)))+(VLOOKUP('Dépenses forfaitaire'!$D41,Listes!$A$48:$E$54,4,FALSE))))))</f>
        <v/>
      </c>
      <c r="O41" s="26" t="str">
        <f>IF($H41="","",IF($C41=Listes!$B$40,Listes!$I$37,IF($C41=Listes!$B$41,(VLOOKUP('Dépenses forfaitaire'!$F41,Listes!$E$37:$F$42,2,FALSE)),IF($C41=Listes!$B$39,IF('Dépenses forfaitaire'!$E41&lt;=Listes!$A$69,'Dépenses forfaitaire'!$E41*Listes!$A$70,IF('Dépenses forfaitaire'!$E41&gt;Listes!$D$69,'Dépenses forfaitaire'!$E41*Listes!$D$70,(('Dépenses forfaitaire'!$E41*Listes!$B$70)+Listes!$C$70)))))))</f>
        <v/>
      </c>
      <c r="P41" s="27" t="str">
        <f t="shared" si="0"/>
        <v/>
      </c>
      <c r="Q41" s="93"/>
    </row>
    <row r="42" spans="1:17" ht="20.100000000000001" customHeight="1" x14ac:dyDescent="0.25">
      <c r="A42" s="17">
        <v>36</v>
      </c>
      <c r="B42" s="86"/>
      <c r="C42" s="256"/>
      <c r="D42" s="86"/>
      <c r="E42" s="86"/>
      <c r="F42" s="86"/>
      <c r="G42" s="86"/>
      <c r="H42" s="31" t="str">
        <f>IF(C42="","",IF(C42="","",(VLOOKUP(C42,Listes!$B$37:$C$41,2,FALSE))))</f>
        <v/>
      </c>
      <c r="I42" s="86" t="str">
        <f t="shared" si="1"/>
        <v/>
      </c>
      <c r="J42" s="27" t="str">
        <f>IF(H42="","",IF(H42="","",(VLOOKUP(H42,Listes!$C$37:$D$41,2,FALSE))))</f>
        <v/>
      </c>
      <c r="K42" s="86"/>
      <c r="L42" s="86"/>
      <c r="M42" s="26" t="str">
        <f>IF($H42="","",IF($C42=Listes!$B$38,IF('Dépenses forfaitaire'!$E42&lt;=Listes!$B$58,('Dépenses forfaitaire'!$E42*(VLOOKUP('Dépenses forfaitaire'!$D42,Listes!$A$59:$E$65,2,FALSE))),IF('Dépenses forfaitaire'!$E42&gt;Listes!$E$58,('Dépenses forfaitaire'!$E42*(VLOOKUP('Dépenses forfaitaire'!$D42,Listes!$A$59:$E$65,5,FALSE))),('Dépenses forfaitaire'!$E42*(VLOOKUP('Dépenses forfaitaire'!$D42,Listes!$A$59:$E$65,3,FALSE)))+(VLOOKUP('Dépenses forfaitaire'!$D42,Listes!$A$59:$E$65,4,FALSE))))))</f>
        <v/>
      </c>
      <c r="N42" s="26" t="str">
        <f>IF($H42="","",IF($C42=Listes!$B$37,IF('Dépenses forfaitaire'!$E42&lt;=Listes!$B$47,('Dépenses forfaitaire'!$E42*(VLOOKUP('Dépenses forfaitaire'!$D42,Listes!$A$48:$E$54,2,FALSE))),IF('Dépenses forfaitaire'!$E42&gt;Listes!$D$47,('Dépenses forfaitaire'!$E42*(VLOOKUP('Dépenses forfaitaire'!$D42,Listes!$A$48:$E$54,5,FALSE))),('Dépenses forfaitaire'!$E42*(VLOOKUP('Dépenses forfaitaire'!$D42,Listes!$A$48:$E$54,3,FALSE)))+(VLOOKUP('Dépenses forfaitaire'!$D42,Listes!$A$48:$E$54,4,FALSE))))))</f>
        <v/>
      </c>
      <c r="O42" s="26" t="str">
        <f>IF($H42="","",IF($C42=Listes!$B$40,Listes!$I$37,IF($C42=Listes!$B$41,(VLOOKUP('Dépenses forfaitaire'!$F42,Listes!$E$37:$F$42,2,FALSE)),IF($C42=Listes!$B$39,IF('Dépenses forfaitaire'!$E42&lt;=Listes!$A$69,'Dépenses forfaitaire'!$E42*Listes!$A$70,IF('Dépenses forfaitaire'!$E42&gt;Listes!$D$69,'Dépenses forfaitaire'!$E42*Listes!$D$70,(('Dépenses forfaitaire'!$E42*Listes!$B$70)+Listes!$C$70)))))))</f>
        <v/>
      </c>
      <c r="P42" s="27" t="str">
        <f t="shared" si="0"/>
        <v/>
      </c>
      <c r="Q42" s="93"/>
    </row>
    <row r="43" spans="1:17" ht="20.100000000000001" customHeight="1" x14ac:dyDescent="0.25">
      <c r="A43" s="17">
        <v>37</v>
      </c>
      <c r="B43" s="86"/>
      <c r="C43" s="256"/>
      <c r="D43" s="86"/>
      <c r="E43" s="86"/>
      <c r="F43" s="86"/>
      <c r="G43" s="86"/>
      <c r="H43" s="31" t="str">
        <f>IF(C43="","",IF(C43="","",(VLOOKUP(C43,Listes!$B$37:$C$41,2,FALSE))))</f>
        <v/>
      </c>
      <c r="I43" s="86" t="str">
        <f t="shared" si="1"/>
        <v/>
      </c>
      <c r="J43" s="27" t="str">
        <f>IF(H43="","",IF(H43="","",(VLOOKUP(H43,Listes!$C$37:$D$41,2,FALSE))))</f>
        <v/>
      </c>
      <c r="K43" s="86"/>
      <c r="L43" s="86"/>
      <c r="M43" s="26" t="str">
        <f>IF($H43="","",IF($C43=Listes!$B$38,IF('Dépenses forfaitaire'!$E43&lt;=Listes!$B$58,('Dépenses forfaitaire'!$E43*(VLOOKUP('Dépenses forfaitaire'!$D43,Listes!$A$59:$E$65,2,FALSE))),IF('Dépenses forfaitaire'!$E43&gt;Listes!$E$58,('Dépenses forfaitaire'!$E43*(VLOOKUP('Dépenses forfaitaire'!$D43,Listes!$A$59:$E$65,5,FALSE))),('Dépenses forfaitaire'!$E43*(VLOOKUP('Dépenses forfaitaire'!$D43,Listes!$A$59:$E$65,3,FALSE)))+(VLOOKUP('Dépenses forfaitaire'!$D43,Listes!$A$59:$E$65,4,FALSE))))))</f>
        <v/>
      </c>
      <c r="N43" s="26" t="str">
        <f>IF($H43="","",IF($C43=Listes!$B$37,IF('Dépenses forfaitaire'!$E43&lt;=Listes!$B$47,('Dépenses forfaitaire'!$E43*(VLOOKUP('Dépenses forfaitaire'!$D43,Listes!$A$48:$E$54,2,FALSE))),IF('Dépenses forfaitaire'!$E43&gt;Listes!$D$47,('Dépenses forfaitaire'!$E43*(VLOOKUP('Dépenses forfaitaire'!$D43,Listes!$A$48:$E$54,5,FALSE))),('Dépenses forfaitaire'!$E43*(VLOOKUP('Dépenses forfaitaire'!$D43,Listes!$A$48:$E$54,3,FALSE)))+(VLOOKUP('Dépenses forfaitaire'!$D43,Listes!$A$48:$E$54,4,FALSE))))))</f>
        <v/>
      </c>
      <c r="O43" s="26" t="str">
        <f>IF($H43="","",IF($C43=Listes!$B$40,Listes!$I$37,IF($C43=Listes!$B$41,(VLOOKUP('Dépenses forfaitaire'!$F43,Listes!$E$37:$F$42,2,FALSE)),IF($C43=Listes!$B$39,IF('Dépenses forfaitaire'!$E43&lt;=Listes!$A$69,'Dépenses forfaitaire'!$E43*Listes!$A$70,IF('Dépenses forfaitaire'!$E43&gt;Listes!$D$69,'Dépenses forfaitaire'!$E43*Listes!$D$70,(('Dépenses forfaitaire'!$E43*Listes!$B$70)+Listes!$C$70)))))))</f>
        <v/>
      </c>
      <c r="P43" s="27" t="str">
        <f t="shared" si="0"/>
        <v/>
      </c>
      <c r="Q43" s="93"/>
    </row>
    <row r="44" spans="1:17" ht="20.100000000000001" customHeight="1" x14ac:dyDescent="0.25">
      <c r="A44" s="17">
        <v>38</v>
      </c>
      <c r="B44" s="86"/>
      <c r="C44" s="256"/>
      <c r="D44" s="86"/>
      <c r="E44" s="86"/>
      <c r="F44" s="86"/>
      <c r="G44" s="86"/>
      <c r="H44" s="31" t="str">
        <f>IF(C44="","",IF(C44="","",(VLOOKUP(C44,Listes!$B$37:$C$41,2,FALSE))))</f>
        <v/>
      </c>
      <c r="I44" s="86" t="str">
        <f t="shared" si="1"/>
        <v/>
      </c>
      <c r="J44" s="27" t="str">
        <f>IF(H44="","",IF(H44="","",(VLOOKUP(H44,Listes!$C$37:$D$41,2,FALSE))))</f>
        <v/>
      </c>
      <c r="K44" s="86"/>
      <c r="L44" s="86"/>
      <c r="M44" s="26" t="str">
        <f>IF($H44="","",IF($C44=Listes!$B$38,IF('Dépenses forfaitaire'!$E44&lt;=Listes!$B$58,('Dépenses forfaitaire'!$E44*(VLOOKUP('Dépenses forfaitaire'!$D44,Listes!$A$59:$E$65,2,FALSE))),IF('Dépenses forfaitaire'!$E44&gt;Listes!$E$58,('Dépenses forfaitaire'!$E44*(VLOOKUP('Dépenses forfaitaire'!$D44,Listes!$A$59:$E$65,5,FALSE))),('Dépenses forfaitaire'!$E44*(VLOOKUP('Dépenses forfaitaire'!$D44,Listes!$A$59:$E$65,3,FALSE)))+(VLOOKUP('Dépenses forfaitaire'!$D44,Listes!$A$59:$E$65,4,FALSE))))))</f>
        <v/>
      </c>
      <c r="N44" s="26" t="str">
        <f>IF($H44="","",IF($C44=Listes!$B$37,IF('Dépenses forfaitaire'!$E44&lt;=Listes!$B$47,('Dépenses forfaitaire'!$E44*(VLOOKUP('Dépenses forfaitaire'!$D44,Listes!$A$48:$E$54,2,FALSE))),IF('Dépenses forfaitaire'!$E44&gt;Listes!$D$47,('Dépenses forfaitaire'!$E44*(VLOOKUP('Dépenses forfaitaire'!$D44,Listes!$A$48:$E$54,5,FALSE))),('Dépenses forfaitaire'!$E44*(VLOOKUP('Dépenses forfaitaire'!$D44,Listes!$A$48:$E$54,3,FALSE)))+(VLOOKUP('Dépenses forfaitaire'!$D44,Listes!$A$48:$E$54,4,FALSE))))))</f>
        <v/>
      </c>
      <c r="O44" s="26" t="str">
        <f>IF($H44="","",IF($C44=Listes!$B$40,Listes!$I$37,IF($C44=Listes!$B$41,(VLOOKUP('Dépenses forfaitaire'!$F44,Listes!$E$37:$F$42,2,FALSE)),IF($C44=Listes!$B$39,IF('Dépenses forfaitaire'!$E44&lt;=Listes!$A$69,'Dépenses forfaitaire'!$E44*Listes!$A$70,IF('Dépenses forfaitaire'!$E44&gt;Listes!$D$69,'Dépenses forfaitaire'!$E44*Listes!$D$70,(('Dépenses forfaitaire'!$E44*Listes!$B$70)+Listes!$C$70)))))))</f>
        <v/>
      </c>
      <c r="P44" s="27" t="str">
        <f t="shared" si="0"/>
        <v/>
      </c>
      <c r="Q44" s="93"/>
    </row>
    <row r="45" spans="1:17" ht="20.100000000000001" customHeight="1" x14ac:dyDescent="0.25">
      <c r="A45" s="17">
        <v>39</v>
      </c>
      <c r="B45" s="86"/>
      <c r="C45" s="256"/>
      <c r="D45" s="86"/>
      <c r="E45" s="86"/>
      <c r="F45" s="86"/>
      <c r="G45" s="86"/>
      <c r="H45" s="31" t="str">
        <f>IF(C45="","",IF(C45="","",(VLOOKUP(C45,Listes!$B$37:$C$41,2,FALSE))))</f>
        <v/>
      </c>
      <c r="I45" s="86" t="str">
        <f t="shared" si="1"/>
        <v/>
      </c>
      <c r="J45" s="27" t="str">
        <f>IF(H45="","",IF(H45="","",(VLOOKUP(H45,Listes!$C$37:$D$41,2,FALSE))))</f>
        <v/>
      </c>
      <c r="K45" s="86"/>
      <c r="L45" s="86"/>
      <c r="M45" s="26" t="str">
        <f>IF($H45="","",IF($C45=Listes!$B$38,IF('Dépenses forfaitaire'!$E45&lt;=Listes!$B$58,('Dépenses forfaitaire'!$E45*(VLOOKUP('Dépenses forfaitaire'!$D45,Listes!$A$59:$E$65,2,FALSE))),IF('Dépenses forfaitaire'!$E45&gt;Listes!$E$58,('Dépenses forfaitaire'!$E45*(VLOOKUP('Dépenses forfaitaire'!$D45,Listes!$A$59:$E$65,5,FALSE))),('Dépenses forfaitaire'!$E45*(VLOOKUP('Dépenses forfaitaire'!$D45,Listes!$A$59:$E$65,3,FALSE)))+(VLOOKUP('Dépenses forfaitaire'!$D45,Listes!$A$59:$E$65,4,FALSE))))))</f>
        <v/>
      </c>
      <c r="N45" s="26" t="str">
        <f>IF($H45="","",IF($C45=Listes!$B$37,IF('Dépenses forfaitaire'!$E45&lt;=Listes!$B$47,('Dépenses forfaitaire'!$E45*(VLOOKUP('Dépenses forfaitaire'!$D45,Listes!$A$48:$E$54,2,FALSE))),IF('Dépenses forfaitaire'!$E45&gt;Listes!$D$47,('Dépenses forfaitaire'!$E45*(VLOOKUP('Dépenses forfaitaire'!$D45,Listes!$A$48:$E$54,5,FALSE))),('Dépenses forfaitaire'!$E45*(VLOOKUP('Dépenses forfaitaire'!$D45,Listes!$A$48:$E$54,3,FALSE)))+(VLOOKUP('Dépenses forfaitaire'!$D45,Listes!$A$48:$E$54,4,FALSE))))))</f>
        <v/>
      </c>
      <c r="O45" s="26" t="str">
        <f>IF($H45="","",IF($C45=Listes!$B$40,Listes!$I$37,IF($C45=Listes!$B$41,(VLOOKUP('Dépenses forfaitaire'!$F45,Listes!$E$37:$F$42,2,FALSE)),IF($C45=Listes!$B$39,IF('Dépenses forfaitaire'!$E45&lt;=Listes!$A$69,'Dépenses forfaitaire'!$E45*Listes!$A$70,IF('Dépenses forfaitaire'!$E45&gt;Listes!$D$69,'Dépenses forfaitaire'!$E45*Listes!$D$70,(('Dépenses forfaitaire'!$E45*Listes!$B$70)+Listes!$C$70)))))))</f>
        <v/>
      </c>
      <c r="P45" s="27" t="str">
        <f t="shared" si="0"/>
        <v/>
      </c>
      <c r="Q45" s="93"/>
    </row>
    <row r="46" spans="1:17" ht="20.100000000000001" customHeight="1" x14ac:dyDescent="0.25">
      <c r="A46" s="17">
        <v>40</v>
      </c>
      <c r="B46" s="86"/>
      <c r="C46" s="256"/>
      <c r="D46" s="86"/>
      <c r="E46" s="86"/>
      <c r="F46" s="86"/>
      <c r="G46" s="86"/>
      <c r="H46" s="31" t="str">
        <f>IF(C46="","",IF(C46="","",(VLOOKUP(C46,Listes!$B$37:$C$41,2,FALSE))))</f>
        <v/>
      </c>
      <c r="I46" s="86" t="str">
        <f t="shared" si="1"/>
        <v/>
      </c>
      <c r="J46" s="27" t="str">
        <f>IF(H46="","",IF(H46="","",(VLOOKUP(H46,Listes!$C$37:$D$41,2,FALSE))))</f>
        <v/>
      </c>
      <c r="K46" s="86"/>
      <c r="L46" s="86"/>
      <c r="M46" s="26" t="str">
        <f>IF($H46="","",IF($C46=Listes!$B$38,IF('Dépenses forfaitaire'!$E46&lt;=Listes!$B$58,('Dépenses forfaitaire'!$E46*(VLOOKUP('Dépenses forfaitaire'!$D46,Listes!$A$59:$E$65,2,FALSE))),IF('Dépenses forfaitaire'!$E46&gt;Listes!$E$58,('Dépenses forfaitaire'!$E46*(VLOOKUP('Dépenses forfaitaire'!$D46,Listes!$A$59:$E$65,5,FALSE))),('Dépenses forfaitaire'!$E46*(VLOOKUP('Dépenses forfaitaire'!$D46,Listes!$A$59:$E$65,3,FALSE)))+(VLOOKUP('Dépenses forfaitaire'!$D46,Listes!$A$59:$E$65,4,FALSE))))))</f>
        <v/>
      </c>
      <c r="N46" s="26" t="str">
        <f>IF($H46="","",IF($C46=Listes!$B$37,IF('Dépenses forfaitaire'!$E46&lt;=Listes!$B$47,('Dépenses forfaitaire'!$E46*(VLOOKUP('Dépenses forfaitaire'!$D46,Listes!$A$48:$E$54,2,FALSE))),IF('Dépenses forfaitaire'!$E46&gt;Listes!$D$47,('Dépenses forfaitaire'!$E46*(VLOOKUP('Dépenses forfaitaire'!$D46,Listes!$A$48:$E$54,5,FALSE))),('Dépenses forfaitaire'!$E46*(VLOOKUP('Dépenses forfaitaire'!$D46,Listes!$A$48:$E$54,3,FALSE)))+(VLOOKUP('Dépenses forfaitaire'!$D46,Listes!$A$48:$E$54,4,FALSE))))))</f>
        <v/>
      </c>
      <c r="O46" s="26" t="str">
        <f>IF($H46="","",IF($C46=Listes!$B$40,Listes!$I$37,IF($C46=Listes!$B$41,(VLOOKUP('Dépenses forfaitaire'!$F46,Listes!$E$37:$F$42,2,FALSE)),IF($C46=Listes!$B$39,IF('Dépenses forfaitaire'!$E46&lt;=Listes!$A$69,'Dépenses forfaitaire'!$E46*Listes!$A$70,IF('Dépenses forfaitaire'!$E46&gt;Listes!$D$69,'Dépenses forfaitaire'!$E46*Listes!$D$70,(('Dépenses forfaitaire'!$E46*Listes!$B$70)+Listes!$C$70)))))))</f>
        <v/>
      </c>
      <c r="P46" s="27" t="str">
        <f t="shared" si="0"/>
        <v/>
      </c>
      <c r="Q46" s="93"/>
    </row>
    <row r="47" spans="1:17" ht="20.100000000000001" customHeight="1" x14ac:dyDescent="0.25">
      <c r="A47" s="17">
        <v>41</v>
      </c>
      <c r="B47" s="86"/>
      <c r="C47" s="256"/>
      <c r="D47" s="86"/>
      <c r="E47" s="86"/>
      <c r="F47" s="86"/>
      <c r="G47" s="86"/>
      <c r="H47" s="31" t="str">
        <f>IF(C47="","",IF(C47="","",(VLOOKUP(C47,Listes!$B$37:$C$41,2,FALSE))))</f>
        <v/>
      </c>
      <c r="I47" s="86" t="str">
        <f t="shared" si="1"/>
        <v/>
      </c>
      <c r="J47" s="27" t="str">
        <f>IF(H47="","",IF(H47="","",(VLOOKUP(H47,Listes!$C$37:$D$41,2,FALSE))))</f>
        <v/>
      </c>
      <c r="K47" s="86"/>
      <c r="L47" s="86"/>
      <c r="M47" s="26" t="str">
        <f>IF($H47="","",IF($C47=Listes!$B$38,IF('Dépenses forfaitaire'!$E47&lt;=Listes!$B$58,('Dépenses forfaitaire'!$E47*(VLOOKUP('Dépenses forfaitaire'!$D47,Listes!$A$59:$E$65,2,FALSE))),IF('Dépenses forfaitaire'!$E47&gt;Listes!$E$58,('Dépenses forfaitaire'!$E47*(VLOOKUP('Dépenses forfaitaire'!$D47,Listes!$A$59:$E$65,5,FALSE))),('Dépenses forfaitaire'!$E47*(VLOOKUP('Dépenses forfaitaire'!$D47,Listes!$A$59:$E$65,3,FALSE)))+(VLOOKUP('Dépenses forfaitaire'!$D47,Listes!$A$59:$E$65,4,FALSE))))))</f>
        <v/>
      </c>
      <c r="N47" s="26" t="str">
        <f>IF($H47="","",IF($C47=Listes!$B$37,IF('Dépenses forfaitaire'!$E47&lt;=Listes!$B$47,('Dépenses forfaitaire'!$E47*(VLOOKUP('Dépenses forfaitaire'!$D47,Listes!$A$48:$E$54,2,FALSE))),IF('Dépenses forfaitaire'!$E47&gt;Listes!$D$47,('Dépenses forfaitaire'!$E47*(VLOOKUP('Dépenses forfaitaire'!$D47,Listes!$A$48:$E$54,5,FALSE))),('Dépenses forfaitaire'!$E47*(VLOOKUP('Dépenses forfaitaire'!$D47,Listes!$A$48:$E$54,3,FALSE)))+(VLOOKUP('Dépenses forfaitaire'!$D47,Listes!$A$48:$E$54,4,FALSE))))))</f>
        <v/>
      </c>
      <c r="O47" s="26" t="str">
        <f>IF($H47="","",IF($C47=Listes!$B$40,Listes!$I$37,IF($C47=Listes!$B$41,(VLOOKUP('Dépenses forfaitaire'!$F47,Listes!$E$37:$F$42,2,FALSE)),IF($C47=Listes!$B$39,IF('Dépenses forfaitaire'!$E47&lt;=Listes!$A$69,'Dépenses forfaitaire'!$E47*Listes!$A$70,IF('Dépenses forfaitaire'!$E47&gt;Listes!$D$69,'Dépenses forfaitaire'!$E47*Listes!$D$70,(('Dépenses forfaitaire'!$E47*Listes!$B$70)+Listes!$C$70)))))))</f>
        <v/>
      </c>
      <c r="P47" s="27" t="str">
        <f t="shared" si="0"/>
        <v/>
      </c>
      <c r="Q47" s="93"/>
    </row>
    <row r="48" spans="1:17" ht="20.100000000000001" customHeight="1" x14ac:dyDescent="0.25">
      <c r="A48" s="17">
        <v>42</v>
      </c>
      <c r="B48" s="86"/>
      <c r="C48" s="256"/>
      <c r="D48" s="86"/>
      <c r="E48" s="86"/>
      <c r="F48" s="86"/>
      <c r="G48" s="86"/>
      <c r="H48" s="31" t="str">
        <f>IF(C48="","",IF(C48="","",(VLOOKUP(C48,Listes!$B$37:$C$41,2,FALSE))))</f>
        <v/>
      </c>
      <c r="I48" s="86" t="str">
        <f t="shared" si="1"/>
        <v/>
      </c>
      <c r="J48" s="27" t="str">
        <f>IF(H48="","",IF(H48="","",(VLOOKUP(H48,Listes!$C$37:$D$41,2,FALSE))))</f>
        <v/>
      </c>
      <c r="K48" s="86"/>
      <c r="L48" s="86"/>
      <c r="M48" s="26" t="str">
        <f>IF($H48="","",IF($C48=Listes!$B$38,IF('Dépenses forfaitaire'!$E48&lt;=Listes!$B$58,('Dépenses forfaitaire'!$E48*(VLOOKUP('Dépenses forfaitaire'!$D48,Listes!$A$59:$E$65,2,FALSE))),IF('Dépenses forfaitaire'!$E48&gt;Listes!$E$58,('Dépenses forfaitaire'!$E48*(VLOOKUP('Dépenses forfaitaire'!$D48,Listes!$A$59:$E$65,5,FALSE))),('Dépenses forfaitaire'!$E48*(VLOOKUP('Dépenses forfaitaire'!$D48,Listes!$A$59:$E$65,3,FALSE)))+(VLOOKUP('Dépenses forfaitaire'!$D48,Listes!$A$59:$E$65,4,FALSE))))))</f>
        <v/>
      </c>
      <c r="N48" s="26" t="str">
        <f>IF($H48="","",IF($C48=Listes!$B$37,IF('Dépenses forfaitaire'!$E48&lt;=Listes!$B$47,('Dépenses forfaitaire'!$E48*(VLOOKUP('Dépenses forfaitaire'!$D48,Listes!$A$48:$E$54,2,FALSE))),IF('Dépenses forfaitaire'!$E48&gt;Listes!$D$47,('Dépenses forfaitaire'!$E48*(VLOOKUP('Dépenses forfaitaire'!$D48,Listes!$A$48:$E$54,5,FALSE))),('Dépenses forfaitaire'!$E48*(VLOOKUP('Dépenses forfaitaire'!$D48,Listes!$A$48:$E$54,3,FALSE)))+(VLOOKUP('Dépenses forfaitaire'!$D48,Listes!$A$48:$E$54,4,FALSE))))))</f>
        <v/>
      </c>
      <c r="O48" s="26" t="str">
        <f>IF($H48="","",IF($C48=Listes!$B$40,Listes!$I$37,IF($C48=Listes!$B$41,(VLOOKUP('Dépenses forfaitaire'!$F48,Listes!$E$37:$F$42,2,FALSE)),IF($C48=Listes!$B$39,IF('Dépenses forfaitaire'!$E48&lt;=Listes!$A$69,'Dépenses forfaitaire'!$E48*Listes!$A$70,IF('Dépenses forfaitaire'!$E48&gt;Listes!$D$69,'Dépenses forfaitaire'!$E48*Listes!$D$70,(('Dépenses forfaitaire'!$E48*Listes!$B$70)+Listes!$C$70)))))))</f>
        <v/>
      </c>
      <c r="P48" s="27" t="str">
        <f t="shared" si="0"/>
        <v/>
      </c>
      <c r="Q48" s="93"/>
    </row>
    <row r="49" spans="1:17" ht="20.100000000000001" customHeight="1" x14ac:dyDescent="0.25">
      <c r="A49" s="17">
        <v>43</v>
      </c>
      <c r="B49" s="86"/>
      <c r="C49" s="256"/>
      <c r="D49" s="86"/>
      <c r="E49" s="86"/>
      <c r="F49" s="86"/>
      <c r="G49" s="86"/>
      <c r="H49" s="31" t="str">
        <f>IF(C49="","",IF(C49="","",(VLOOKUP(C49,Listes!$B$37:$C$41,2,FALSE))))</f>
        <v/>
      </c>
      <c r="I49" s="86" t="str">
        <f t="shared" si="1"/>
        <v/>
      </c>
      <c r="J49" s="27" t="str">
        <f>IF(H49="","",IF(H49="","",(VLOOKUP(H49,Listes!$C$37:$D$41,2,FALSE))))</f>
        <v/>
      </c>
      <c r="K49" s="86"/>
      <c r="L49" s="86"/>
      <c r="M49" s="26" t="str">
        <f>IF($H49="","",IF($C49=Listes!$B$38,IF('Dépenses forfaitaire'!$E49&lt;=Listes!$B$58,('Dépenses forfaitaire'!$E49*(VLOOKUP('Dépenses forfaitaire'!$D49,Listes!$A$59:$E$65,2,FALSE))),IF('Dépenses forfaitaire'!$E49&gt;Listes!$E$58,('Dépenses forfaitaire'!$E49*(VLOOKUP('Dépenses forfaitaire'!$D49,Listes!$A$59:$E$65,5,FALSE))),('Dépenses forfaitaire'!$E49*(VLOOKUP('Dépenses forfaitaire'!$D49,Listes!$A$59:$E$65,3,FALSE)))+(VLOOKUP('Dépenses forfaitaire'!$D49,Listes!$A$59:$E$65,4,FALSE))))))</f>
        <v/>
      </c>
      <c r="N49" s="26" t="str">
        <f>IF($H49="","",IF($C49=Listes!$B$37,IF('Dépenses forfaitaire'!$E49&lt;=Listes!$B$47,('Dépenses forfaitaire'!$E49*(VLOOKUP('Dépenses forfaitaire'!$D49,Listes!$A$48:$E$54,2,FALSE))),IF('Dépenses forfaitaire'!$E49&gt;Listes!$D$47,('Dépenses forfaitaire'!$E49*(VLOOKUP('Dépenses forfaitaire'!$D49,Listes!$A$48:$E$54,5,FALSE))),('Dépenses forfaitaire'!$E49*(VLOOKUP('Dépenses forfaitaire'!$D49,Listes!$A$48:$E$54,3,FALSE)))+(VLOOKUP('Dépenses forfaitaire'!$D49,Listes!$A$48:$E$54,4,FALSE))))))</f>
        <v/>
      </c>
      <c r="O49" s="26" t="str">
        <f>IF($H49="","",IF($C49=Listes!$B$40,Listes!$I$37,IF($C49=Listes!$B$41,(VLOOKUP('Dépenses forfaitaire'!$F49,Listes!$E$37:$F$42,2,FALSE)),IF($C49=Listes!$B$39,IF('Dépenses forfaitaire'!$E49&lt;=Listes!$A$69,'Dépenses forfaitaire'!$E49*Listes!$A$70,IF('Dépenses forfaitaire'!$E49&gt;Listes!$D$69,'Dépenses forfaitaire'!$E49*Listes!$D$70,(('Dépenses forfaitaire'!$E49*Listes!$B$70)+Listes!$C$70)))))))</f>
        <v/>
      </c>
      <c r="P49" s="27" t="str">
        <f t="shared" si="0"/>
        <v/>
      </c>
      <c r="Q49" s="93"/>
    </row>
    <row r="50" spans="1:17" ht="20.100000000000001" customHeight="1" x14ac:dyDescent="0.25">
      <c r="A50" s="17">
        <v>44</v>
      </c>
      <c r="B50" s="86"/>
      <c r="C50" s="256"/>
      <c r="D50" s="86"/>
      <c r="E50" s="86"/>
      <c r="F50" s="86"/>
      <c r="G50" s="86"/>
      <c r="H50" s="31" t="str">
        <f>IF(C50="","",IF(C50="","",(VLOOKUP(C50,Listes!$B$37:$C$41,2,FALSE))))</f>
        <v/>
      </c>
      <c r="I50" s="86" t="str">
        <f t="shared" si="1"/>
        <v/>
      </c>
      <c r="J50" s="27" t="str">
        <f>IF(H50="","",IF(H50="","",(VLOOKUP(H50,Listes!$C$37:$D$41,2,FALSE))))</f>
        <v/>
      </c>
      <c r="K50" s="86"/>
      <c r="L50" s="86"/>
      <c r="M50" s="26" t="str">
        <f>IF($H50="","",IF($C50=Listes!$B$38,IF('Dépenses forfaitaire'!$E50&lt;=Listes!$B$58,('Dépenses forfaitaire'!$E50*(VLOOKUP('Dépenses forfaitaire'!$D50,Listes!$A$59:$E$65,2,FALSE))),IF('Dépenses forfaitaire'!$E50&gt;Listes!$E$58,('Dépenses forfaitaire'!$E50*(VLOOKUP('Dépenses forfaitaire'!$D50,Listes!$A$59:$E$65,5,FALSE))),('Dépenses forfaitaire'!$E50*(VLOOKUP('Dépenses forfaitaire'!$D50,Listes!$A$59:$E$65,3,FALSE)))+(VLOOKUP('Dépenses forfaitaire'!$D50,Listes!$A$59:$E$65,4,FALSE))))))</f>
        <v/>
      </c>
      <c r="N50" s="26" t="str">
        <f>IF($H50="","",IF($C50=Listes!$B$37,IF('Dépenses forfaitaire'!$E50&lt;=Listes!$B$47,('Dépenses forfaitaire'!$E50*(VLOOKUP('Dépenses forfaitaire'!$D50,Listes!$A$48:$E$54,2,FALSE))),IF('Dépenses forfaitaire'!$E50&gt;Listes!$D$47,('Dépenses forfaitaire'!$E50*(VLOOKUP('Dépenses forfaitaire'!$D50,Listes!$A$48:$E$54,5,FALSE))),('Dépenses forfaitaire'!$E50*(VLOOKUP('Dépenses forfaitaire'!$D50,Listes!$A$48:$E$54,3,FALSE)))+(VLOOKUP('Dépenses forfaitaire'!$D50,Listes!$A$48:$E$54,4,FALSE))))))</f>
        <v/>
      </c>
      <c r="O50" s="26" t="str">
        <f>IF($H50="","",IF($C50=Listes!$B$40,Listes!$I$37,IF($C50=Listes!$B$41,(VLOOKUP('Dépenses forfaitaire'!$F50,Listes!$E$37:$F$42,2,FALSE)),IF($C50=Listes!$B$39,IF('Dépenses forfaitaire'!$E50&lt;=Listes!$A$69,'Dépenses forfaitaire'!$E50*Listes!$A$70,IF('Dépenses forfaitaire'!$E50&gt;Listes!$D$69,'Dépenses forfaitaire'!$E50*Listes!$D$70,(('Dépenses forfaitaire'!$E50*Listes!$B$70)+Listes!$C$70)))))))</f>
        <v/>
      </c>
      <c r="P50" s="27" t="str">
        <f t="shared" si="0"/>
        <v/>
      </c>
      <c r="Q50" s="93"/>
    </row>
    <row r="51" spans="1:17" ht="20.100000000000001" customHeight="1" x14ac:dyDescent="0.25">
      <c r="A51" s="17">
        <v>45</v>
      </c>
      <c r="B51" s="86"/>
      <c r="C51" s="256"/>
      <c r="D51" s="86"/>
      <c r="E51" s="86"/>
      <c r="F51" s="86"/>
      <c r="G51" s="86"/>
      <c r="H51" s="31" t="str">
        <f>IF(C51="","",IF(C51="","",(VLOOKUP(C51,Listes!$B$37:$C$41,2,FALSE))))</f>
        <v/>
      </c>
      <c r="I51" s="86" t="str">
        <f t="shared" si="1"/>
        <v/>
      </c>
      <c r="J51" s="27" t="str">
        <f>IF(H51="","",IF(H51="","",(VLOOKUP(H51,Listes!$C$37:$D$41,2,FALSE))))</f>
        <v/>
      </c>
      <c r="K51" s="86"/>
      <c r="L51" s="86"/>
      <c r="M51" s="26" t="str">
        <f>IF($H51="","",IF($C51=Listes!$B$38,IF('Dépenses forfaitaire'!$E51&lt;=Listes!$B$58,('Dépenses forfaitaire'!$E51*(VLOOKUP('Dépenses forfaitaire'!$D51,Listes!$A$59:$E$65,2,FALSE))),IF('Dépenses forfaitaire'!$E51&gt;Listes!$E$58,('Dépenses forfaitaire'!$E51*(VLOOKUP('Dépenses forfaitaire'!$D51,Listes!$A$59:$E$65,5,FALSE))),('Dépenses forfaitaire'!$E51*(VLOOKUP('Dépenses forfaitaire'!$D51,Listes!$A$59:$E$65,3,FALSE)))+(VLOOKUP('Dépenses forfaitaire'!$D51,Listes!$A$59:$E$65,4,FALSE))))))</f>
        <v/>
      </c>
      <c r="N51" s="26" t="str">
        <f>IF($H51="","",IF($C51=Listes!$B$37,IF('Dépenses forfaitaire'!$E51&lt;=Listes!$B$47,('Dépenses forfaitaire'!$E51*(VLOOKUP('Dépenses forfaitaire'!$D51,Listes!$A$48:$E$54,2,FALSE))),IF('Dépenses forfaitaire'!$E51&gt;Listes!$D$47,('Dépenses forfaitaire'!$E51*(VLOOKUP('Dépenses forfaitaire'!$D51,Listes!$A$48:$E$54,5,FALSE))),('Dépenses forfaitaire'!$E51*(VLOOKUP('Dépenses forfaitaire'!$D51,Listes!$A$48:$E$54,3,FALSE)))+(VLOOKUP('Dépenses forfaitaire'!$D51,Listes!$A$48:$E$54,4,FALSE))))))</f>
        <v/>
      </c>
      <c r="O51" s="26" t="str">
        <f>IF($H51="","",IF($C51=Listes!$B$40,Listes!$I$37,IF($C51=Listes!$B$41,(VLOOKUP('Dépenses forfaitaire'!$F51,Listes!$E$37:$F$42,2,FALSE)),IF($C51=Listes!$B$39,IF('Dépenses forfaitaire'!$E51&lt;=Listes!$A$69,'Dépenses forfaitaire'!$E51*Listes!$A$70,IF('Dépenses forfaitaire'!$E51&gt;Listes!$D$69,'Dépenses forfaitaire'!$E51*Listes!$D$70,(('Dépenses forfaitaire'!$E51*Listes!$B$70)+Listes!$C$70)))))))</f>
        <v/>
      </c>
      <c r="P51" s="27" t="str">
        <f t="shared" si="0"/>
        <v/>
      </c>
      <c r="Q51" s="93"/>
    </row>
    <row r="52" spans="1:17" ht="20.100000000000001" customHeight="1" x14ac:dyDescent="0.25">
      <c r="A52" s="17">
        <v>46</v>
      </c>
      <c r="B52" s="86"/>
      <c r="C52" s="256"/>
      <c r="D52" s="86"/>
      <c r="E52" s="86"/>
      <c r="F52" s="86"/>
      <c r="G52" s="86"/>
      <c r="H52" s="31" t="str">
        <f>IF(C52="","",IF(C52="","",(VLOOKUP(C52,Listes!$B$37:$C$41,2,FALSE))))</f>
        <v/>
      </c>
      <c r="I52" s="86" t="str">
        <f t="shared" si="1"/>
        <v/>
      </c>
      <c r="J52" s="27" t="str">
        <f>IF(H52="","",IF(H52="","",(VLOOKUP(H52,Listes!$C$37:$D$41,2,FALSE))))</f>
        <v/>
      </c>
      <c r="K52" s="86"/>
      <c r="L52" s="86"/>
      <c r="M52" s="26" t="str">
        <f>IF($H52="","",IF($C52=Listes!$B$38,IF('Dépenses forfaitaire'!$E52&lt;=Listes!$B$58,('Dépenses forfaitaire'!$E52*(VLOOKUP('Dépenses forfaitaire'!$D52,Listes!$A$59:$E$65,2,FALSE))),IF('Dépenses forfaitaire'!$E52&gt;Listes!$E$58,('Dépenses forfaitaire'!$E52*(VLOOKUP('Dépenses forfaitaire'!$D52,Listes!$A$59:$E$65,5,FALSE))),('Dépenses forfaitaire'!$E52*(VLOOKUP('Dépenses forfaitaire'!$D52,Listes!$A$59:$E$65,3,FALSE)))+(VLOOKUP('Dépenses forfaitaire'!$D52,Listes!$A$59:$E$65,4,FALSE))))))</f>
        <v/>
      </c>
      <c r="N52" s="26" t="str">
        <f>IF($H52="","",IF($C52=Listes!$B$37,IF('Dépenses forfaitaire'!$E52&lt;=Listes!$B$47,('Dépenses forfaitaire'!$E52*(VLOOKUP('Dépenses forfaitaire'!$D52,Listes!$A$48:$E$54,2,FALSE))),IF('Dépenses forfaitaire'!$E52&gt;Listes!$D$47,('Dépenses forfaitaire'!$E52*(VLOOKUP('Dépenses forfaitaire'!$D52,Listes!$A$48:$E$54,5,FALSE))),('Dépenses forfaitaire'!$E52*(VLOOKUP('Dépenses forfaitaire'!$D52,Listes!$A$48:$E$54,3,FALSE)))+(VLOOKUP('Dépenses forfaitaire'!$D52,Listes!$A$48:$E$54,4,FALSE))))))</f>
        <v/>
      </c>
      <c r="O52" s="26" t="str">
        <f>IF($H52="","",IF($C52=Listes!$B$40,Listes!$I$37,IF($C52=Listes!$B$41,(VLOOKUP('Dépenses forfaitaire'!$F52,Listes!$E$37:$F$42,2,FALSE)),IF($C52=Listes!$B$39,IF('Dépenses forfaitaire'!$E52&lt;=Listes!$A$69,'Dépenses forfaitaire'!$E52*Listes!$A$70,IF('Dépenses forfaitaire'!$E52&gt;Listes!$D$69,'Dépenses forfaitaire'!$E52*Listes!$D$70,(('Dépenses forfaitaire'!$E52*Listes!$B$70)+Listes!$C$70)))))))</f>
        <v/>
      </c>
      <c r="P52" s="27" t="str">
        <f t="shared" si="0"/>
        <v/>
      </c>
      <c r="Q52" s="93"/>
    </row>
    <row r="53" spans="1:17" ht="20.100000000000001" customHeight="1" x14ac:dyDescent="0.25">
      <c r="A53" s="17">
        <v>47</v>
      </c>
      <c r="B53" s="86"/>
      <c r="C53" s="256"/>
      <c r="D53" s="86"/>
      <c r="E53" s="86"/>
      <c r="F53" s="86"/>
      <c r="G53" s="86"/>
      <c r="H53" s="31" t="str">
        <f>IF(C53="","",IF(C53="","",(VLOOKUP(C53,Listes!$B$37:$C$41,2,FALSE))))</f>
        <v/>
      </c>
      <c r="I53" s="86" t="str">
        <f t="shared" si="1"/>
        <v/>
      </c>
      <c r="J53" s="27" t="str">
        <f>IF(H53="","",IF(H53="","",(VLOOKUP(H53,Listes!$C$37:$D$41,2,FALSE))))</f>
        <v/>
      </c>
      <c r="K53" s="86"/>
      <c r="L53" s="86"/>
      <c r="M53" s="26" t="str">
        <f>IF($H53="","",IF($C53=Listes!$B$38,IF('Dépenses forfaitaire'!$E53&lt;=Listes!$B$58,('Dépenses forfaitaire'!$E53*(VLOOKUP('Dépenses forfaitaire'!$D53,Listes!$A$59:$E$65,2,FALSE))),IF('Dépenses forfaitaire'!$E53&gt;Listes!$E$58,('Dépenses forfaitaire'!$E53*(VLOOKUP('Dépenses forfaitaire'!$D53,Listes!$A$59:$E$65,5,FALSE))),('Dépenses forfaitaire'!$E53*(VLOOKUP('Dépenses forfaitaire'!$D53,Listes!$A$59:$E$65,3,FALSE)))+(VLOOKUP('Dépenses forfaitaire'!$D53,Listes!$A$59:$E$65,4,FALSE))))))</f>
        <v/>
      </c>
      <c r="N53" s="26" t="str">
        <f>IF($H53="","",IF($C53=Listes!$B$37,IF('Dépenses forfaitaire'!$E53&lt;=Listes!$B$47,('Dépenses forfaitaire'!$E53*(VLOOKUP('Dépenses forfaitaire'!$D53,Listes!$A$48:$E$54,2,FALSE))),IF('Dépenses forfaitaire'!$E53&gt;Listes!$D$47,('Dépenses forfaitaire'!$E53*(VLOOKUP('Dépenses forfaitaire'!$D53,Listes!$A$48:$E$54,5,FALSE))),('Dépenses forfaitaire'!$E53*(VLOOKUP('Dépenses forfaitaire'!$D53,Listes!$A$48:$E$54,3,FALSE)))+(VLOOKUP('Dépenses forfaitaire'!$D53,Listes!$A$48:$E$54,4,FALSE))))))</f>
        <v/>
      </c>
      <c r="O53" s="26" t="str">
        <f>IF($H53="","",IF($C53=Listes!$B$40,Listes!$I$37,IF($C53=Listes!$B$41,(VLOOKUP('Dépenses forfaitaire'!$F53,Listes!$E$37:$F$42,2,FALSE)),IF($C53=Listes!$B$39,IF('Dépenses forfaitaire'!$E53&lt;=Listes!$A$69,'Dépenses forfaitaire'!$E53*Listes!$A$70,IF('Dépenses forfaitaire'!$E53&gt;Listes!$D$69,'Dépenses forfaitaire'!$E53*Listes!$D$70,(('Dépenses forfaitaire'!$E53*Listes!$B$70)+Listes!$C$70)))))))</f>
        <v/>
      </c>
      <c r="P53" s="27" t="str">
        <f t="shared" si="0"/>
        <v/>
      </c>
      <c r="Q53" s="93"/>
    </row>
    <row r="54" spans="1:17" ht="20.100000000000001" customHeight="1" x14ac:dyDescent="0.25">
      <c r="A54" s="17">
        <v>48</v>
      </c>
      <c r="B54" s="86"/>
      <c r="C54" s="256"/>
      <c r="D54" s="86"/>
      <c r="E54" s="86"/>
      <c r="F54" s="86"/>
      <c r="G54" s="86"/>
      <c r="H54" s="31" t="str">
        <f>IF(C54="","",IF(C54="","",(VLOOKUP(C54,Listes!$B$37:$C$41,2,FALSE))))</f>
        <v/>
      </c>
      <c r="I54" s="86" t="str">
        <f t="shared" si="1"/>
        <v/>
      </c>
      <c r="J54" s="27" t="str">
        <f>IF(H54="","",IF(H54="","",(VLOOKUP(H54,Listes!$C$37:$D$41,2,FALSE))))</f>
        <v/>
      </c>
      <c r="K54" s="86"/>
      <c r="L54" s="86"/>
      <c r="M54" s="26" t="str">
        <f>IF($H54="","",IF($C54=Listes!$B$38,IF('Dépenses forfaitaire'!$E54&lt;=Listes!$B$58,('Dépenses forfaitaire'!$E54*(VLOOKUP('Dépenses forfaitaire'!$D54,Listes!$A$59:$E$65,2,FALSE))),IF('Dépenses forfaitaire'!$E54&gt;Listes!$E$58,('Dépenses forfaitaire'!$E54*(VLOOKUP('Dépenses forfaitaire'!$D54,Listes!$A$59:$E$65,5,FALSE))),('Dépenses forfaitaire'!$E54*(VLOOKUP('Dépenses forfaitaire'!$D54,Listes!$A$59:$E$65,3,FALSE)))+(VLOOKUP('Dépenses forfaitaire'!$D54,Listes!$A$59:$E$65,4,FALSE))))))</f>
        <v/>
      </c>
      <c r="N54" s="26" t="str">
        <f>IF($H54="","",IF($C54=Listes!$B$37,IF('Dépenses forfaitaire'!$E54&lt;=Listes!$B$47,('Dépenses forfaitaire'!$E54*(VLOOKUP('Dépenses forfaitaire'!$D54,Listes!$A$48:$E$54,2,FALSE))),IF('Dépenses forfaitaire'!$E54&gt;Listes!$D$47,('Dépenses forfaitaire'!$E54*(VLOOKUP('Dépenses forfaitaire'!$D54,Listes!$A$48:$E$54,5,FALSE))),('Dépenses forfaitaire'!$E54*(VLOOKUP('Dépenses forfaitaire'!$D54,Listes!$A$48:$E$54,3,FALSE)))+(VLOOKUP('Dépenses forfaitaire'!$D54,Listes!$A$48:$E$54,4,FALSE))))))</f>
        <v/>
      </c>
      <c r="O54" s="26" t="str">
        <f>IF($H54="","",IF($C54=Listes!$B$40,Listes!$I$37,IF($C54=Listes!$B$41,(VLOOKUP('Dépenses forfaitaire'!$F54,Listes!$E$37:$F$42,2,FALSE)),IF($C54=Listes!$B$39,IF('Dépenses forfaitaire'!$E54&lt;=Listes!$A$69,'Dépenses forfaitaire'!$E54*Listes!$A$70,IF('Dépenses forfaitaire'!$E54&gt;Listes!$D$69,'Dépenses forfaitaire'!$E54*Listes!$D$70,(('Dépenses forfaitaire'!$E54*Listes!$B$70)+Listes!$C$70)))))))</f>
        <v/>
      </c>
      <c r="P54" s="27" t="str">
        <f t="shared" si="0"/>
        <v/>
      </c>
      <c r="Q54" s="93"/>
    </row>
    <row r="55" spans="1:17" ht="20.100000000000001" customHeight="1" x14ac:dyDescent="0.25">
      <c r="A55" s="17">
        <v>49</v>
      </c>
      <c r="B55" s="86"/>
      <c r="C55" s="256"/>
      <c r="D55" s="86"/>
      <c r="E55" s="86"/>
      <c r="F55" s="86"/>
      <c r="G55" s="86"/>
      <c r="H55" s="31" t="str">
        <f>IF(C55="","",IF(C55="","",(VLOOKUP(C55,Listes!$B$37:$C$41,2,FALSE))))</f>
        <v/>
      </c>
      <c r="I55" s="86" t="str">
        <f t="shared" si="1"/>
        <v/>
      </c>
      <c r="J55" s="27" t="str">
        <f>IF(H55="","",IF(H55="","",(VLOOKUP(H55,Listes!$C$37:$D$41,2,FALSE))))</f>
        <v/>
      </c>
      <c r="K55" s="86"/>
      <c r="L55" s="86"/>
      <c r="M55" s="26" t="str">
        <f>IF($H55="","",IF($C55=Listes!$B$38,IF('Dépenses forfaitaire'!$E55&lt;=Listes!$B$58,('Dépenses forfaitaire'!$E55*(VLOOKUP('Dépenses forfaitaire'!$D55,Listes!$A$59:$E$65,2,FALSE))),IF('Dépenses forfaitaire'!$E55&gt;Listes!$E$58,('Dépenses forfaitaire'!$E55*(VLOOKUP('Dépenses forfaitaire'!$D55,Listes!$A$59:$E$65,5,FALSE))),('Dépenses forfaitaire'!$E55*(VLOOKUP('Dépenses forfaitaire'!$D55,Listes!$A$59:$E$65,3,FALSE)))+(VLOOKUP('Dépenses forfaitaire'!$D55,Listes!$A$59:$E$65,4,FALSE))))))</f>
        <v/>
      </c>
      <c r="N55" s="26" t="str">
        <f>IF($H55="","",IF($C55=Listes!$B$37,IF('Dépenses forfaitaire'!$E55&lt;=Listes!$B$47,('Dépenses forfaitaire'!$E55*(VLOOKUP('Dépenses forfaitaire'!$D55,Listes!$A$48:$E$54,2,FALSE))),IF('Dépenses forfaitaire'!$E55&gt;Listes!$D$47,('Dépenses forfaitaire'!$E55*(VLOOKUP('Dépenses forfaitaire'!$D55,Listes!$A$48:$E$54,5,FALSE))),('Dépenses forfaitaire'!$E55*(VLOOKUP('Dépenses forfaitaire'!$D55,Listes!$A$48:$E$54,3,FALSE)))+(VLOOKUP('Dépenses forfaitaire'!$D55,Listes!$A$48:$E$54,4,FALSE))))))</f>
        <v/>
      </c>
      <c r="O55" s="26" t="str">
        <f>IF($H55="","",IF($C55=Listes!$B$40,Listes!$I$37,IF($C55=Listes!$B$41,(VLOOKUP('Dépenses forfaitaire'!$F55,Listes!$E$37:$F$42,2,FALSE)),IF($C55=Listes!$B$39,IF('Dépenses forfaitaire'!$E55&lt;=Listes!$A$69,'Dépenses forfaitaire'!$E55*Listes!$A$70,IF('Dépenses forfaitaire'!$E55&gt;Listes!$D$69,'Dépenses forfaitaire'!$E55*Listes!$D$70,(('Dépenses forfaitaire'!$E55*Listes!$B$70)+Listes!$C$70)))))))</f>
        <v/>
      </c>
      <c r="P55" s="27" t="str">
        <f t="shared" si="0"/>
        <v/>
      </c>
      <c r="Q55" s="93"/>
    </row>
    <row r="56" spans="1:17" ht="20.100000000000001" customHeight="1" x14ac:dyDescent="0.25">
      <c r="A56" s="17">
        <v>50</v>
      </c>
      <c r="B56" s="86"/>
      <c r="C56" s="256"/>
      <c r="D56" s="86"/>
      <c r="E56" s="86"/>
      <c r="F56" s="86"/>
      <c r="G56" s="86"/>
      <c r="H56" s="31" t="str">
        <f>IF(C56="","",IF(C56="","",(VLOOKUP(C56,Listes!$B$37:$C$41,2,FALSE))))</f>
        <v/>
      </c>
      <c r="I56" s="86" t="str">
        <f t="shared" si="1"/>
        <v/>
      </c>
      <c r="J56" s="27" t="str">
        <f>IF(H56="","",IF(H56="","",(VLOOKUP(H56,Listes!$C$37:$D$41,2,FALSE))))</f>
        <v/>
      </c>
      <c r="K56" s="86"/>
      <c r="L56" s="86"/>
      <c r="M56" s="26" t="str">
        <f>IF($H56="","",IF($C56=Listes!$B$38,IF('Dépenses forfaitaire'!$E56&lt;=Listes!$B$58,('Dépenses forfaitaire'!$E56*(VLOOKUP('Dépenses forfaitaire'!$D56,Listes!$A$59:$E$65,2,FALSE))),IF('Dépenses forfaitaire'!$E56&gt;Listes!$E$58,('Dépenses forfaitaire'!$E56*(VLOOKUP('Dépenses forfaitaire'!$D56,Listes!$A$59:$E$65,5,FALSE))),('Dépenses forfaitaire'!$E56*(VLOOKUP('Dépenses forfaitaire'!$D56,Listes!$A$59:$E$65,3,FALSE)))+(VLOOKUP('Dépenses forfaitaire'!$D56,Listes!$A$59:$E$65,4,FALSE))))))</f>
        <v/>
      </c>
      <c r="N56" s="26" t="str">
        <f>IF($H56="","",IF($C56=Listes!$B$37,IF('Dépenses forfaitaire'!$E56&lt;=Listes!$B$47,('Dépenses forfaitaire'!$E56*(VLOOKUP('Dépenses forfaitaire'!$D56,Listes!$A$48:$E$54,2,FALSE))),IF('Dépenses forfaitaire'!$E56&gt;Listes!$D$47,('Dépenses forfaitaire'!$E56*(VLOOKUP('Dépenses forfaitaire'!$D56,Listes!$A$48:$E$54,5,FALSE))),('Dépenses forfaitaire'!$E56*(VLOOKUP('Dépenses forfaitaire'!$D56,Listes!$A$48:$E$54,3,FALSE)))+(VLOOKUP('Dépenses forfaitaire'!$D56,Listes!$A$48:$E$54,4,FALSE))))))</f>
        <v/>
      </c>
      <c r="O56" s="26" t="str">
        <f>IF($H56="","",IF($C56=Listes!$B$40,Listes!$I$37,IF($C56=Listes!$B$41,(VLOOKUP('Dépenses forfaitaire'!$F56,Listes!$E$37:$F$42,2,FALSE)),IF($C56=Listes!$B$39,IF('Dépenses forfaitaire'!$E56&lt;=Listes!$A$69,'Dépenses forfaitaire'!$E56*Listes!$A$70,IF('Dépenses forfaitaire'!$E56&gt;Listes!$D$69,'Dépenses forfaitaire'!$E56*Listes!$D$70,(('Dépenses forfaitaire'!$E56*Listes!$B$70)+Listes!$C$70)))))))</f>
        <v/>
      </c>
      <c r="P56" s="27" t="str">
        <f t="shared" si="0"/>
        <v/>
      </c>
      <c r="Q56" s="93"/>
    </row>
    <row r="57" spans="1:17" ht="20.100000000000001" customHeight="1" x14ac:dyDescent="0.25">
      <c r="A57" s="17">
        <v>51</v>
      </c>
      <c r="B57" s="86"/>
      <c r="C57" s="256"/>
      <c r="D57" s="86"/>
      <c r="E57" s="86"/>
      <c r="F57" s="86"/>
      <c r="G57" s="86"/>
      <c r="H57" s="31" t="str">
        <f>IF(C57="","",IF(C57="","",(VLOOKUP(C57,Listes!$B$37:$C$41,2,FALSE))))</f>
        <v/>
      </c>
      <c r="I57" s="86" t="str">
        <f t="shared" si="1"/>
        <v/>
      </c>
      <c r="J57" s="27" t="str">
        <f>IF(H57="","",IF(H57="","",(VLOOKUP(H57,Listes!$C$37:$D$41,2,FALSE))))</f>
        <v/>
      </c>
      <c r="K57" s="86"/>
      <c r="L57" s="86"/>
      <c r="M57" s="26" t="str">
        <f>IF($H57="","",IF($C57=Listes!$B$38,IF('Dépenses forfaitaire'!$E57&lt;=Listes!$B$58,('Dépenses forfaitaire'!$E57*(VLOOKUP('Dépenses forfaitaire'!$D57,Listes!$A$59:$E$65,2,FALSE))),IF('Dépenses forfaitaire'!$E57&gt;Listes!$E$58,('Dépenses forfaitaire'!$E57*(VLOOKUP('Dépenses forfaitaire'!$D57,Listes!$A$59:$E$65,5,FALSE))),('Dépenses forfaitaire'!$E57*(VLOOKUP('Dépenses forfaitaire'!$D57,Listes!$A$59:$E$65,3,FALSE)))+(VLOOKUP('Dépenses forfaitaire'!$D57,Listes!$A$59:$E$65,4,FALSE))))))</f>
        <v/>
      </c>
      <c r="N57" s="26" t="str">
        <f>IF($H57="","",IF($C57=Listes!$B$37,IF('Dépenses forfaitaire'!$E57&lt;=Listes!$B$47,('Dépenses forfaitaire'!$E57*(VLOOKUP('Dépenses forfaitaire'!$D57,Listes!$A$48:$E$54,2,FALSE))),IF('Dépenses forfaitaire'!$E57&gt;Listes!$D$47,('Dépenses forfaitaire'!$E57*(VLOOKUP('Dépenses forfaitaire'!$D57,Listes!$A$48:$E$54,5,FALSE))),('Dépenses forfaitaire'!$E57*(VLOOKUP('Dépenses forfaitaire'!$D57,Listes!$A$48:$E$54,3,FALSE)))+(VLOOKUP('Dépenses forfaitaire'!$D57,Listes!$A$48:$E$54,4,FALSE))))))</f>
        <v/>
      </c>
      <c r="O57" s="26" t="str">
        <f>IF($H57="","",IF($C57=Listes!$B$40,Listes!$I$37,IF($C57=Listes!$B$41,(VLOOKUP('Dépenses forfaitaire'!$F57,Listes!$E$37:$F$42,2,FALSE)),IF($C57=Listes!$B$39,IF('Dépenses forfaitaire'!$E57&lt;=Listes!$A$69,'Dépenses forfaitaire'!$E57*Listes!$A$70,IF('Dépenses forfaitaire'!$E57&gt;Listes!$D$69,'Dépenses forfaitaire'!$E57*Listes!$D$70,(('Dépenses forfaitaire'!$E57*Listes!$B$70)+Listes!$C$70)))))))</f>
        <v/>
      </c>
      <c r="P57" s="27" t="str">
        <f t="shared" si="0"/>
        <v/>
      </c>
      <c r="Q57" s="93"/>
    </row>
    <row r="58" spans="1:17" ht="20.100000000000001" customHeight="1" x14ac:dyDescent="0.25">
      <c r="A58" s="17">
        <v>52</v>
      </c>
      <c r="B58" s="86"/>
      <c r="C58" s="256"/>
      <c r="D58" s="86"/>
      <c r="E58" s="86"/>
      <c r="F58" s="86"/>
      <c r="G58" s="86"/>
      <c r="H58" s="31" t="str">
        <f>IF(C58="","",IF(C58="","",(VLOOKUP(C58,Listes!$B$37:$C$41,2,FALSE))))</f>
        <v/>
      </c>
      <c r="I58" s="86" t="str">
        <f t="shared" si="1"/>
        <v/>
      </c>
      <c r="J58" s="27" t="str">
        <f>IF(H58="","",IF(H58="","",(VLOOKUP(H58,Listes!$C$37:$D$41,2,FALSE))))</f>
        <v/>
      </c>
      <c r="K58" s="86"/>
      <c r="L58" s="86"/>
      <c r="M58" s="26" t="str">
        <f>IF($H58="","",IF($C58=Listes!$B$38,IF('Dépenses forfaitaire'!$E58&lt;=Listes!$B$58,('Dépenses forfaitaire'!$E58*(VLOOKUP('Dépenses forfaitaire'!$D58,Listes!$A$59:$E$65,2,FALSE))),IF('Dépenses forfaitaire'!$E58&gt;Listes!$E$58,('Dépenses forfaitaire'!$E58*(VLOOKUP('Dépenses forfaitaire'!$D58,Listes!$A$59:$E$65,5,FALSE))),('Dépenses forfaitaire'!$E58*(VLOOKUP('Dépenses forfaitaire'!$D58,Listes!$A$59:$E$65,3,FALSE)))+(VLOOKUP('Dépenses forfaitaire'!$D58,Listes!$A$59:$E$65,4,FALSE))))))</f>
        <v/>
      </c>
      <c r="N58" s="26" t="str">
        <f>IF($H58="","",IF($C58=Listes!$B$37,IF('Dépenses forfaitaire'!$E58&lt;=Listes!$B$47,('Dépenses forfaitaire'!$E58*(VLOOKUP('Dépenses forfaitaire'!$D58,Listes!$A$48:$E$54,2,FALSE))),IF('Dépenses forfaitaire'!$E58&gt;Listes!$D$47,('Dépenses forfaitaire'!$E58*(VLOOKUP('Dépenses forfaitaire'!$D58,Listes!$A$48:$E$54,5,FALSE))),('Dépenses forfaitaire'!$E58*(VLOOKUP('Dépenses forfaitaire'!$D58,Listes!$A$48:$E$54,3,FALSE)))+(VLOOKUP('Dépenses forfaitaire'!$D58,Listes!$A$48:$E$54,4,FALSE))))))</f>
        <v/>
      </c>
      <c r="O58" s="26" t="str">
        <f>IF($H58="","",IF($C58=Listes!$B$40,Listes!$I$37,IF($C58=Listes!$B$41,(VLOOKUP('Dépenses forfaitaire'!$F58,Listes!$E$37:$F$42,2,FALSE)),IF($C58=Listes!$B$39,IF('Dépenses forfaitaire'!$E58&lt;=Listes!$A$69,'Dépenses forfaitaire'!$E58*Listes!$A$70,IF('Dépenses forfaitaire'!$E58&gt;Listes!$D$69,'Dépenses forfaitaire'!$E58*Listes!$D$70,(('Dépenses forfaitaire'!$E58*Listes!$B$70)+Listes!$C$70)))))))</f>
        <v/>
      </c>
      <c r="P58" s="27" t="str">
        <f t="shared" si="0"/>
        <v/>
      </c>
      <c r="Q58" s="93"/>
    </row>
    <row r="59" spans="1:17" ht="20.100000000000001" customHeight="1" x14ac:dyDescent="0.25">
      <c r="A59" s="17">
        <v>53</v>
      </c>
      <c r="B59" s="86"/>
      <c r="C59" s="256"/>
      <c r="D59" s="86"/>
      <c r="E59" s="86"/>
      <c r="F59" s="86"/>
      <c r="G59" s="86"/>
      <c r="H59" s="31" t="str">
        <f>IF(C59="","",IF(C59="","",(VLOOKUP(C59,Listes!$B$37:$C$41,2,FALSE))))</f>
        <v/>
      </c>
      <c r="I59" s="86" t="str">
        <f t="shared" si="1"/>
        <v/>
      </c>
      <c r="J59" s="27" t="str">
        <f>IF(H59="","",IF(H59="","",(VLOOKUP(H59,Listes!$C$37:$D$41,2,FALSE))))</f>
        <v/>
      </c>
      <c r="K59" s="86"/>
      <c r="L59" s="86"/>
      <c r="M59" s="26" t="str">
        <f>IF($H59="","",IF($C59=Listes!$B$38,IF('Dépenses forfaitaire'!$E59&lt;=Listes!$B$58,('Dépenses forfaitaire'!$E59*(VLOOKUP('Dépenses forfaitaire'!$D59,Listes!$A$59:$E$65,2,FALSE))),IF('Dépenses forfaitaire'!$E59&gt;Listes!$E$58,('Dépenses forfaitaire'!$E59*(VLOOKUP('Dépenses forfaitaire'!$D59,Listes!$A$59:$E$65,5,FALSE))),('Dépenses forfaitaire'!$E59*(VLOOKUP('Dépenses forfaitaire'!$D59,Listes!$A$59:$E$65,3,FALSE)))+(VLOOKUP('Dépenses forfaitaire'!$D59,Listes!$A$59:$E$65,4,FALSE))))))</f>
        <v/>
      </c>
      <c r="N59" s="26" t="str">
        <f>IF($H59="","",IF($C59=Listes!$B$37,IF('Dépenses forfaitaire'!$E59&lt;=Listes!$B$47,('Dépenses forfaitaire'!$E59*(VLOOKUP('Dépenses forfaitaire'!$D59,Listes!$A$48:$E$54,2,FALSE))),IF('Dépenses forfaitaire'!$E59&gt;Listes!$D$47,('Dépenses forfaitaire'!$E59*(VLOOKUP('Dépenses forfaitaire'!$D59,Listes!$A$48:$E$54,5,FALSE))),('Dépenses forfaitaire'!$E59*(VLOOKUP('Dépenses forfaitaire'!$D59,Listes!$A$48:$E$54,3,FALSE)))+(VLOOKUP('Dépenses forfaitaire'!$D59,Listes!$A$48:$E$54,4,FALSE))))))</f>
        <v/>
      </c>
      <c r="O59" s="26" t="str">
        <f>IF($H59="","",IF($C59=Listes!$B$40,Listes!$I$37,IF($C59=Listes!$B$41,(VLOOKUP('Dépenses forfaitaire'!$F59,Listes!$E$37:$F$42,2,FALSE)),IF($C59=Listes!$B$39,IF('Dépenses forfaitaire'!$E59&lt;=Listes!$A$69,'Dépenses forfaitaire'!$E59*Listes!$A$70,IF('Dépenses forfaitaire'!$E59&gt;Listes!$D$69,'Dépenses forfaitaire'!$E59*Listes!$D$70,(('Dépenses forfaitaire'!$E59*Listes!$B$70)+Listes!$C$70)))))))</f>
        <v/>
      </c>
      <c r="P59" s="27" t="str">
        <f t="shared" si="0"/>
        <v/>
      </c>
      <c r="Q59" s="93"/>
    </row>
    <row r="60" spans="1:17" ht="20.100000000000001" customHeight="1" x14ac:dyDescent="0.25">
      <c r="A60" s="17">
        <v>54</v>
      </c>
      <c r="B60" s="86"/>
      <c r="C60" s="256"/>
      <c r="D60" s="86"/>
      <c r="E60" s="86"/>
      <c r="F60" s="86"/>
      <c r="G60" s="86"/>
      <c r="H60" s="31" t="str">
        <f>IF(C60="","",IF(C60="","",(VLOOKUP(C60,Listes!$B$37:$C$41,2,FALSE))))</f>
        <v/>
      </c>
      <c r="I60" s="86" t="str">
        <f t="shared" si="1"/>
        <v/>
      </c>
      <c r="J60" s="27" t="str">
        <f>IF(H60="","",IF(H60="","",(VLOOKUP(H60,Listes!$C$37:$D$41,2,FALSE))))</f>
        <v/>
      </c>
      <c r="K60" s="86"/>
      <c r="L60" s="86"/>
      <c r="M60" s="26" t="str">
        <f>IF($H60="","",IF($C60=Listes!$B$38,IF('Dépenses forfaitaire'!$E60&lt;=Listes!$B$58,('Dépenses forfaitaire'!$E60*(VLOOKUP('Dépenses forfaitaire'!$D60,Listes!$A$59:$E$65,2,FALSE))),IF('Dépenses forfaitaire'!$E60&gt;Listes!$E$58,('Dépenses forfaitaire'!$E60*(VLOOKUP('Dépenses forfaitaire'!$D60,Listes!$A$59:$E$65,5,FALSE))),('Dépenses forfaitaire'!$E60*(VLOOKUP('Dépenses forfaitaire'!$D60,Listes!$A$59:$E$65,3,FALSE)))+(VLOOKUP('Dépenses forfaitaire'!$D60,Listes!$A$59:$E$65,4,FALSE))))))</f>
        <v/>
      </c>
      <c r="N60" s="26" t="str">
        <f>IF($H60="","",IF($C60=Listes!$B$37,IF('Dépenses forfaitaire'!$E60&lt;=Listes!$B$47,('Dépenses forfaitaire'!$E60*(VLOOKUP('Dépenses forfaitaire'!$D60,Listes!$A$48:$E$54,2,FALSE))),IF('Dépenses forfaitaire'!$E60&gt;Listes!$D$47,('Dépenses forfaitaire'!$E60*(VLOOKUP('Dépenses forfaitaire'!$D60,Listes!$A$48:$E$54,5,FALSE))),('Dépenses forfaitaire'!$E60*(VLOOKUP('Dépenses forfaitaire'!$D60,Listes!$A$48:$E$54,3,FALSE)))+(VLOOKUP('Dépenses forfaitaire'!$D60,Listes!$A$48:$E$54,4,FALSE))))))</f>
        <v/>
      </c>
      <c r="O60" s="26" t="str">
        <f>IF($H60="","",IF($C60=Listes!$B$40,Listes!$I$37,IF($C60=Listes!$B$41,(VLOOKUP('Dépenses forfaitaire'!$F60,Listes!$E$37:$F$42,2,FALSE)),IF($C60=Listes!$B$39,IF('Dépenses forfaitaire'!$E60&lt;=Listes!$A$69,'Dépenses forfaitaire'!$E60*Listes!$A$70,IF('Dépenses forfaitaire'!$E60&gt;Listes!$D$69,'Dépenses forfaitaire'!$E60*Listes!$D$70,(('Dépenses forfaitaire'!$E60*Listes!$B$70)+Listes!$C$70)))))))</f>
        <v/>
      </c>
      <c r="P60" s="27" t="str">
        <f t="shared" si="0"/>
        <v/>
      </c>
      <c r="Q60" s="93"/>
    </row>
    <row r="61" spans="1:17" ht="20.100000000000001" customHeight="1" x14ac:dyDescent="0.25">
      <c r="A61" s="17">
        <v>55</v>
      </c>
      <c r="B61" s="86"/>
      <c r="C61" s="256"/>
      <c r="D61" s="86"/>
      <c r="E61" s="86"/>
      <c r="F61" s="86"/>
      <c r="G61" s="86"/>
      <c r="H61" s="31" t="str">
        <f>IF(C61="","",IF(C61="","",(VLOOKUP(C61,Listes!$B$37:$C$41,2,FALSE))))</f>
        <v/>
      </c>
      <c r="I61" s="86" t="str">
        <f t="shared" si="1"/>
        <v/>
      </c>
      <c r="J61" s="27" t="str">
        <f>IF(H61="","",IF(H61="","",(VLOOKUP(H61,Listes!$C$37:$D$41,2,FALSE))))</f>
        <v/>
      </c>
      <c r="K61" s="86"/>
      <c r="L61" s="86"/>
      <c r="M61" s="26" t="str">
        <f>IF($H61="","",IF($C61=Listes!$B$38,IF('Dépenses forfaitaire'!$E61&lt;=Listes!$B$58,('Dépenses forfaitaire'!$E61*(VLOOKUP('Dépenses forfaitaire'!$D61,Listes!$A$59:$E$65,2,FALSE))),IF('Dépenses forfaitaire'!$E61&gt;Listes!$E$58,('Dépenses forfaitaire'!$E61*(VLOOKUP('Dépenses forfaitaire'!$D61,Listes!$A$59:$E$65,5,FALSE))),('Dépenses forfaitaire'!$E61*(VLOOKUP('Dépenses forfaitaire'!$D61,Listes!$A$59:$E$65,3,FALSE)))+(VLOOKUP('Dépenses forfaitaire'!$D61,Listes!$A$59:$E$65,4,FALSE))))))</f>
        <v/>
      </c>
      <c r="N61" s="26" t="str">
        <f>IF($H61="","",IF($C61=Listes!$B$37,IF('Dépenses forfaitaire'!$E61&lt;=Listes!$B$47,('Dépenses forfaitaire'!$E61*(VLOOKUP('Dépenses forfaitaire'!$D61,Listes!$A$48:$E$54,2,FALSE))),IF('Dépenses forfaitaire'!$E61&gt;Listes!$D$47,('Dépenses forfaitaire'!$E61*(VLOOKUP('Dépenses forfaitaire'!$D61,Listes!$A$48:$E$54,5,FALSE))),('Dépenses forfaitaire'!$E61*(VLOOKUP('Dépenses forfaitaire'!$D61,Listes!$A$48:$E$54,3,FALSE)))+(VLOOKUP('Dépenses forfaitaire'!$D61,Listes!$A$48:$E$54,4,FALSE))))))</f>
        <v/>
      </c>
      <c r="O61" s="26" t="str">
        <f>IF($H61="","",IF($C61=Listes!$B$40,Listes!$I$37,IF($C61=Listes!$B$41,(VLOOKUP('Dépenses forfaitaire'!$F61,Listes!$E$37:$F$42,2,FALSE)),IF($C61=Listes!$B$39,IF('Dépenses forfaitaire'!$E61&lt;=Listes!$A$69,'Dépenses forfaitaire'!$E61*Listes!$A$70,IF('Dépenses forfaitaire'!$E61&gt;Listes!$D$69,'Dépenses forfaitaire'!$E61*Listes!$D$70,(('Dépenses forfaitaire'!$E61*Listes!$B$70)+Listes!$C$70)))))))</f>
        <v/>
      </c>
      <c r="P61" s="27" t="str">
        <f t="shared" si="0"/>
        <v/>
      </c>
      <c r="Q61" s="93"/>
    </row>
    <row r="62" spans="1:17" ht="20.100000000000001" customHeight="1" x14ac:dyDescent="0.25">
      <c r="A62" s="17">
        <v>56</v>
      </c>
      <c r="B62" s="86"/>
      <c r="C62" s="256"/>
      <c r="D62" s="86"/>
      <c r="E62" s="86"/>
      <c r="F62" s="86"/>
      <c r="G62" s="86"/>
      <c r="H62" s="31" t="str">
        <f>IF(C62="","",IF(C62="","",(VLOOKUP(C62,Listes!$B$37:$C$41,2,FALSE))))</f>
        <v/>
      </c>
      <c r="I62" s="86" t="str">
        <f t="shared" si="1"/>
        <v/>
      </c>
      <c r="J62" s="27" t="str">
        <f>IF(H62="","",IF(H62="","",(VLOOKUP(H62,Listes!$C$37:$D$41,2,FALSE))))</f>
        <v/>
      </c>
      <c r="K62" s="86"/>
      <c r="L62" s="86"/>
      <c r="M62" s="26" t="str">
        <f>IF($H62="","",IF($C62=Listes!$B$38,IF('Dépenses forfaitaire'!$E62&lt;=Listes!$B$58,('Dépenses forfaitaire'!$E62*(VLOOKUP('Dépenses forfaitaire'!$D62,Listes!$A$59:$E$65,2,FALSE))),IF('Dépenses forfaitaire'!$E62&gt;Listes!$E$58,('Dépenses forfaitaire'!$E62*(VLOOKUP('Dépenses forfaitaire'!$D62,Listes!$A$59:$E$65,5,FALSE))),('Dépenses forfaitaire'!$E62*(VLOOKUP('Dépenses forfaitaire'!$D62,Listes!$A$59:$E$65,3,FALSE)))+(VLOOKUP('Dépenses forfaitaire'!$D62,Listes!$A$59:$E$65,4,FALSE))))))</f>
        <v/>
      </c>
      <c r="N62" s="26" t="str">
        <f>IF($H62="","",IF($C62=Listes!$B$37,IF('Dépenses forfaitaire'!$E62&lt;=Listes!$B$47,('Dépenses forfaitaire'!$E62*(VLOOKUP('Dépenses forfaitaire'!$D62,Listes!$A$48:$E$54,2,FALSE))),IF('Dépenses forfaitaire'!$E62&gt;Listes!$D$47,('Dépenses forfaitaire'!$E62*(VLOOKUP('Dépenses forfaitaire'!$D62,Listes!$A$48:$E$54,5,FALSE))),('Dépenses forfaitaire'!$E62*(VLOOKUP('Dépenses forfaitaire'!$D62,Listes!$A$48:$E$54,3,FALSE)))+(VLOOKUP('Dépenses forfaitaire'!$D62,Listes!$A$48:$E$54,4,FALSE))))))</f>
        <v/>
      </c>
      <c r="O62" s="26" t="str">
        <f>IF($H62="","",IF($C62=Listes!$B$40,Listes!$I$37,IF($C62=Listes!$B$41,(VLOOKUP('Dépenses forfaitaire'!$F62,Listes!$E$37:$F$42,2,FALSE)),IF($C62=Listes!$B$39,IF('Dépenses forfaitaire'!$E62&lt;=Listes!$A$69,'Dépenses forfaitaire'!$E62*Listes!$A$70,IF('Dépenses forfaitaire'!$E62&gt;Listes!$D$69,'Dépenses forfaitaire'!$E62*Listes!$D$70,(('Dépenses forfaitaire'!$E62*Listes!$B$70)+Listes!$C$70)))))))</f>
        <v/>
      </c>
      <c r="P62" s="27" t="str">
        <f t="shared" si="0"/>
        <v/>
      </c>
      <c r="Q62" s="93"/>
    </row>
    <row r="63" spans="1:17" ht="20.100000000000001" customHeight="1" x14ac:dyDescent="0.25">
      <c r="A63" s="17">
        <v>57</v>
      </c>
      <c r="B63" s="86"/>
      <c r="C63" s="256"/>
      <c r="D63" s="86"/>
      <c r="E63" s="86"/>
      <c r="F63" s="86"/>
      <c r="G63" s="86"/>
      <c r="H63" s="31" t="str">
        <f>IF(C63="","",IF(C63="","",(VLOOKUP(C63,Listes!$B$37:$C$41,2,FALSE))))</f>
        <v/>
      </c>
      <c r="I63" s="86" t="str">
        <f t="shared" si="1"/>
        <v/>
      </c>
      <c r="J63" s="27" t="str">
        <f>IF(H63="","",IF(H63="","",(VLOOKUP(H63,Listes!$C$37:$D$41,2,FALSE))))</f>
        <v/>
      </c>
      <c r="K63" s="86"/>
      <c r="L63" s="86"/>
      <c r="M63" s="26" t="str">
        <f>IF($H63="","",IF($C63=Listes!$B$38,IF('Dépenses forfaitaire'!$E63&lt;=Listes!$B$58,('Dépenses forfaitaire'!$E63*(VLOOKUP('Dépenses forfaitaire'!$D63,Listes!$A$59:$E$65,2,FALSE))),IF('Dépenses forfaitaire'!$E63&gt;Listes!$E$58,('Dépenses forfaitaire'!$E63*(VLOOKUP('Dépenses forfaitaire'!$D63,Listes!$A$59:$E$65,5,FALSE))),('Dépenses forfaitaire'!$E63*(VLOOKUP('Dépenses forfaitaire'!$D63,Listes!$A$59:$E$65,3,FALSE)))+(VLOOKUP('Dépenses forfaitaire'!$D63,Listes!$A$59:$E$65,4,FALSE))))))</f>
        <v/>
      </c>
      <c r="N63" s="26" t="str">
        <f>IF($H63="","",IF($C63=Listes!$B$37,IF('Dépenses forfaitaire'!$E63&lt;=Listes!$B$47,('Dépenses forfaitaire'!$E63*(VLOOKUP('Dépenses forfaitaire'!$D63,Listes!$A$48:$E$54,2,FALSE))),IF('Dépenses forfaitaire'!$E63&gt;Listes!$D$47,('Dépenses forfaitaire'!$E63*(VLOOKUP('Dépenses forfaitaire'!$D63,Listes!$A$48:$E$54,5,FALSE))),('Dépenses forfaitaire'!$E63*(VLOOKUP('Dépenses forfaitaire'!$D63,Listes!$A$48:$E$54,3,FALSE)))+(VLOOKUP('Dépenses forfaitaire'!$D63,Listes!$A$48:$E$54,4,FALSE))))))</f>
        <v/>
      </c>
      <c r="O63" s="26" t="str">
        <f>IF($H63="","",IF($C63=Listes!$B$40,Listes!$I$37,IF($C63=Listes!$B$41,(VLOOKUP('Dépenses forfaitaire'!$F63,Listes!$E$37:$F$42,2,FALSE)),IF($C63=Listes!$B$39,IF('Dépenses forfaitaire'!$E63&lt;=Listes!$A$69,'Dépenses forfaitaire'!$E63*Listes!$A$70,IF('Dépenses forfaitaire'!$E63&gt;Listes!$D$69,'Dépenses forfaitaire'!$E63*Listes!$D$70,(('Dépenses forfaitaire'!$E63*Listes!$B$70)+Listes!$C$70)))))))</f>
        <v/>
      </c>
      <c r="P63" s="27" t="str">
        <f t="shared" si="0"/>
        <v/>
      </c>
      <c r="Q63" s="93"/>
    </row>
    <row r="64" spans="1:17" ht="20.100000000000001" customHeight="1" x14ac:dyDescent="0.25">
      <c r="A64" s="17">
        <v>58</v>
      </c>
      <c r="B64" s="86"/>
      <c r="C64" s="256"/>
      <c r="D64" s="86"/>
      <c r="E64" s="86"/>
      <c r="F64" s="86"/>
      <c r="G64" s="86"/>
      <c r="H64" s="31" t="str">
        <f>IF(C64="","",IF(C64="","",(VLOOKUP(C64,Listes!$B$37:$C$41,2,FALSE))))</f>
        <v/>
      </c>
      <c r="I64" s="86" t="str">
        <f t="shared" si="1"/>
        <v/>
      </c>
      <c r="J64" s="27" t="str">
        <f>IF(H64="","",IF(H64="","",(VLOOKUP(H64,Listes!$C$37:$D$41,2,FALSE))))</f>
        <v/>
      </c>
      <c r="K64" s="86"/>
      <c r="L64" s="86"/>
      <c r="M64" s="26" t="str">
        <f>IF($H64="","",IF($C64=Listes!$B$38,IF('Dépenses forfaitaire'!$E64&lt;=Listes!$B$58,('Dépenses forfaitaire'!$E64*(VLOOKUP('Dépenses forfaitaire'!$D64,Listes!$A$59:$E$65,2,FALSE))),IF('Dépenses forfaitaire'!$E64&gt;Listes!$E$58,('Dépenses forfaitaire'!$E64*(VLOOKUP('Dépenses forfaitaire'!$D64,Listes!$A$59:$E$65,5,FALSE))),('Dépenses forfaitaire'!$E64*(VLOOKUP('Dépenses forfaitaire'!$D64,Listes!$A$59:$E$65,3,FALSE)))+(VLOOKUP('Dépenses forfaitaire'!$D64,Listes!$A$59:$E$65,4,FALSE))))))</f>
        <v/>
      </c>
      <c r="N64" s="26" t="str">
        <f>IF($H64="","",IF($C64=Listes!$B$37,IF('Dépenses forfaitaire'!$E64&lt;=Listes!$B$47,('Dépenses forfaitaire'!$E64*(VLOOKUP('Dépenses forfaitaire'!$D64,Listes!$A$48:$E$54,2,FALSE))),IF('Dépenses forfaitaire'!$E64&gt;Listes!$D$47,('Dépenses forfaitaire'!$E64*(VLOOKUP('Dépenses forfaitaire'!$D64,Listes!$A$48:$E$54,5,FALSE))),('Dépenses forfaitaire'!$E64*(VLOOKUP('Dépenses forfaitaire'!$D64,Listes!$A$48:$E$54,3,FALSE)))+(VLOOKUP('Dépenses forfaitaire'!$D64,Listes!$A$48:$E$54,4,FALSE))))))</f>
        <v/>
      </c>
      <c r="O64" s="26" t="str">
        <f>IF($H64="","",IF($C64=Listes!$B$40,Listes!$I$37,IF($C64=Listes!$B$41,(VLOOKUP('Dépenses forfaitaire'!$F64,Listes!$E$37:$F$42,2,FALSE)),IF($C64=Listes!$B$39,IF('Dépenses forfaitaire'!$E64&lt;=Listes!$A$69,'Dépenses forfaitaire'!$E64*Listes!$A$70,IF('Dépenses forfaitaire'!$E64&gt;Listes!$D$69,'Dépenses forfaitaire'!$E64*Listes!$D$70,(('Dépenses forfaitaire'!$E64*Listes!$B$70)+Listes!$C$70)))))))</f>
        <v/>
      </c>
      <c r="P64" s="27" t="str">
        <f t="shared" si="0"/>
        <v/>
      </c>
      <c r="Q64" s="93"/>
    </row>
    <row r="65" spans="1:17" ht="20.100000000000001" customHeight="1" x14ac:dyDescent="0.25">
      <c r="A65" s="17">
        <v>59</v>
      </c>
      <c r="B65" s="86"/>
      <c r="C65" s="256"/>
      <c r="D65" s="86"/>
      <c r="E65" s="86"/>
      <c r="F65" s="86"/>
      <c r="G65" s="86"/>
      <c r="H65" s="31" t="str">
        <f>IF(C65="","",IF(C65="","",(VLOOKUP(C65,Listes!$B$37:$C$41,2,FALSE))))</f>
        <v/>
      </c>
      <c r="I65" s="86" t="str">
        <f t="shared" si="1"/>
        <v/>
      </c>
      <c r="J65" s="27" t="str">
        <f>IF(H65="","",IF(H65="","",(VLOOKUP(H65,Listes!$C$37:$D$41,2,FALSE))))</f>
        <v/>
      </c>
      <c r="K65" s="86"/>
      <c r="L65" s="86"/>
      <c r="M65" s="26" t="str">
        <f>IF($H65="","",IF($C65=Listes!$B$38,IF('Dépenses forfaitaire'!$E65&lt;=Listes!$B$58,('Dépenses forfaitaire'!$E65*(VLOOKUP('Dépenses forfaitaire'!$D65,Listes!$A$59:$E$65,2,FALSE))),IF('Dépenses forfaitaire'!$E65&gt;Listes!$E$58,('Dépenses forfaitaire'!$E65*(VLOOKUP('Dépenses forfaitaire'!$D65,Listes!$A$59:$E$65,5,FALSE))),('Dépenses forfaitaire'!$E65*(VLOOKUP('Dépenses forfaitaire'!$D65,Listes!$A$59:$E$65,3,FALSE)))+(VLOOKUP('Dépenses forfaitaire'!$D65,Listes!$A$59:$E$65,4,FALSE))))))</f>
        <v/>
      </c>
      <c r="N65" s="26" t="str">
        <f>IF($H65="","",IF($C65=Listes!$B$37,IF('Dépenses forfaitaire'!$E65&lt;=Listes!$B$47,('Dépenses forfaitaire'!$E65*(VLOOKUP('Dépenses forfaitaire'!$D65,Listes!$A$48:$E$54,2,FALSE))),IF('Dépenses forfaitaire'!$E65&gt;Listes!$D$47,('Dépenses forfaitaire'!$E65*(VLOOKUP('Dépenses forfaitaire'!$D65,Listes!$A$48:$E$54,5,FALSE))),('Dépenses forfaitaire'!$E65*(VLOOKUP('Dépenses forfaitaire'!$D65,Listes!$A$48:$E$54,3,FALSE)))+(VLOOKUP('Dépenses forfaitaire'!$D65,Listes!$A$48:$E$54,4,FALSE))))))</f>
        <v/>
      </c>
      <c r="O65" s="26" t="str">
        <f>IF($H65="","",IF($C65=Listes!$B$40,Listes!$I$37,IF($C65=Listes!$B$41,(VLOOKUP('Dépenses forfaitaire'!$F65,Listes!$E$37:$F$42,2,FALSE)),IF($C65=Listes!$B$39,IF('Dépenses forfaitaire'!$E65&lt;=Listes!$A$69,'Dépenses forfaitaire'!$E65*Listes!$A$70,IF('Dépenses forfaitaire'!$E65&gt;Listes!$D$69,'Dépenses forfaitaire'!$E65*Listes!$D$70,(('Dépenses forfaitaire'!$E65*Listes!$B$70)+Listes!$C$70)))))))</f>
        <v/>
      </c>
      <c r="P65" s="27" t="str">
        <f t="shared" si="0"/>
        <v/>
      </c>
      <c r="Q65" s="93"/>
    </row>
    <row r="66" spans="1:17" ht="20.100000000000001" customHeight="1" x14ac:dyDescent="0.25">
      <c r="A66" s="17">
        <v>60</v>
      </c>
      <c r="B66" s="86"/>
      <c r="C66" s="256"/>
      <c r="D66" s="86"/>
      <c r="E66" s="86"/>
      <c r="F66" s="86"/>
      <c r="G66" s="86"/>
      <c r="H66" s="31" t="str">
        <f>IF(C66="","",IF(C66="","",(VLOOKUP(C66,Listes!$B$37:$C$41,2,FALSE))))</f>
        <v/>
      </c>
      <c r="I66" s="86" t="str">
        <f t="shared" si="1"/>
        <v/>
      </c>
      <c r="J66" s="27" t="str">
        <f>IF(H66="","",IF(H66="","",(VLOOKUP(H66,Listes!$C$37:$D$41,2,FALSE))))</f>
        <v/>
      </c>
      <c r="K66" s="86"/>
      <c r="L66" s="86"/>
      <c r="M66" s="26" t="str">
        <f>IF($H66="","",IF($C66=Listes!$B$38,IF('Dépenses forfaitaire'!$E66&lt;=Listes!$B$58,('Dépenses forfaitaire'!$E66*(VLOOKUP('Dépenses forfaitaire'!$D66,Listes!$A$59:$E$65,2,FALSE))),IF('Dépenses forfaitaire'!$E66&gt;Listes!$E$58,('Dépenses forfaitaire'!$E66*(VLOOKUP('Dépenses forfaitaire'!$D66,Listes!$A$59:$E$65,5,FALSE))),('Dépenses forfaitaire'!$E66*(VLOOKUP('Dépenses forfaitaire'!$D66,Listes!$A$59:$E$65,3,FALSE)))+(VLOOKUP('Dépenses forfaitaire'!$D66,Listes!$A$59:$E$65,4,FALSE))))))</f>
        <v/>
      </c>
      <c r="N66" s="26" t="str">
        <f>IF($H66="","",IF($C66=Listes!$B$37,IF('Dépenses forfaitaire'!$E66&lt;=Listes!$B$47,('Dépenses forfaitaire'!$E66*(VLOOKUP('Dépenses forfaitaire'!$D66,Listes!$A$48:$E$54,2,FALSE))),IF('Dépenses forfaitaire'!$E66&gt;Listes!$D$47,('Dépenses forfaitaire'!$E66*(VLOOKUP('Dépenses forfaitaire'!$D66,Listes!$A$48:$E$54,5,FALSE))),('Dépenses forfaitaire'!$E66*(VLOOKUP('Dépenses forfaitaire'!$D66,Listes!$A$48:$E$54,3,FALSE)))+(VLOOKUP('Dépenses forfaitaire'!$D66,Listes!$A$48:$E$54,4,FALSE))))))</f>
        <v/>
      </c>
      <c r="O66" s="26" t="str">
        <f>IF($H66="","",IF($C66=Listes!$B$40,Listes!$I$37,IF($C66=Listes!$B$41,(VLOOKUP('Dépenses forfaitaire'!$F66,Listes!$E$37:$F$42,2,FALSE)),IF($C66=Listes!$B$39,IF('Dépenses forfaitaire'!$E66&lt;=Listes!$A$69,'Dépenses forfaitaire'!$E66*Listes!$A$70,IF('Dépenses forfaitaire'!$E66&gt;Listes!$D$69,'Dépenses forfaitaire'!$E66*Listes!$D$70,(('Dépenses forfaitaire'!$E66*Listes!$B$70)+Listes!$C$70)))))))</f>
        <v/>
      </c>
      <c r="P66" s="27" t="str">
        <f t="shared" si="0"/>
        <v/>
      </c>
      <c r="Q66" s="93"/>
    </row>
    <row r="67" spans="1:17" ht="20.100000000000001" customHeight="1" x14ac:dyDescent="0.25">
      <c r="A67" s="17">
        <v>61</v>
      </c>
      <c r="B67" s="86"/>
      <c r="C67" s="256"/>
      <c r="D67" s="86"/>
      <c r="E67" s="86"/>
      <c r="F67" s="86"/>
      <c r="G67" s="86"/>
      <c r="H67" s="31" t="str">
        <f>IF(C67="","",IF(C67="","",(VLOOKUP(C67,Listes!$B$37:$C$41,2,FALSE))))</f>
        <v/>
      </c>
      <c r="I67" s="86" t="str">
        <f t="shared" si="1"/>
        <v/>
      </c>
      <c r="J67" s="27" t="str">
        <f>IF(H67="","",IF(H67="","",(VLOOKUP(H67,Listes!$C$37:$D$41,2,FALSE))))</f>
        <v/>
      </c>
      <c r="K67" s="86"/>
      <c r="L67" s="86"/>
      <c r="M67" s="26" t="str">
        <f>IF($H67="","",IF($C67=Listes!$B$38,IF('Dépenses forfaitaire'!$E67&lt;=Listes!$B$58,('Dépenses forfaitaire'!$E67*(VLOOKUP('Dépenses forfaitaire'!$D67,Listes!$A$59:$E$65,2,FALSE))),IF('Dépenses forfaitaire'!$E67&gt;Listes!$E$58,('Dépenses forfaitaire'!$E67*(VLOOKUP('Dépenses forfaitaire'!$D67,Listes!$A$59:$E$65,5,FALSE))),('Dépenses forfaitaire'!$E67*(VLOOKUP('Dépenses forfaitaire'!$D67,Listes!$A$59:$E$65,3,FALSE)))+(VLOOKUP('Dépenses forfaitaire'!$D67,Listes!$A$59:$E$65,4,FALSE))))))</f>
        <v/>
      </c>
      <c r="N67" s="26" t="str">
        <f>IF($H67="","",IF($C67=Listes!$B$37,IF('Dépenses forfaitaire'!$E67&lt;=Listes!$B$47,('Dépenses forfaitaire'!$E67*(VLOOKUP('Dépenses forfaitaire'!$D67,Listes!$A$48:$E$54,2,FALSE))),IF('Dépenses forfaitaire'!$E67&gt;Listes!$D$47,('Dépenses forfaitaire'!$E67*(VLOOKUP('Dépenses forfaitaire'!$D67,Listes!$A$48:$E$54,5,FALSE))),('Dépenses forfaitaire'!$E67*(VLOOKUP('Dépenses forfaitaire'!$D67,Listes!$A$48:$E$54,3,FALSE)))+(VLOOKUP('Dépenses forfaitaire'!$D67,Listes!$A$48:$E$54,4,FALSE))))))</f>
        <v/>
      </c>
      <c r="O67" s="26" t="str">
        <f>IF($H67="","",IF($C67=Listes!$B$40,Listes!$I$37,IF($C67=Listes!$B$41,(VLOOKUP('Dépenses forfaitaire'!$F67,Listes!$E$37:$F$42,2,FALSE)),IF($C67=Listes!$B$39,IF('Dépenses forfaitaire'!$E67&lt;=Listes!$A$69,'Dépenses forfaitaire'!$E67*Listes!$A$70,IF('Dépenses forfaitaire'!$E67&gt;Listes!$D$69,'Dépenses forfaitaire'!$E67*Listes!$D$70,(('Dépenses forfaitaire'!$E67*Listes!$B$70)+Listes!$C$70)))))))</f>
        <v/>
      </c>
      <c r="P67" s="27" t="str">
        <f t="shared" si="0"/>
        <v/>
      </c>
      <c r="Q67" s="93"/>
    </row>
    <row r="68" spans="1:17" ht="20.100000000000001" customHeight="1" x14ac:dyDescent="0.25">
      <c r="A68" s="17">
        <v>62</v>
      </c>
      <c r="B68" s="86"/>
      <c r="C68" s="256"/>
      <c r="D68" s="86"/>
      <c r="E68" s="86"/>
      <c r="F68" s="86"/>
      <c r="G68" s="86"/>
      <c r="H68" s="31" t="str">
        <f>IF(C68="","",IF(C68="","",(VLOOKUP(C68,Listes!$B$37:$C$41,2,FALSE))))</f>
        <v/>
      </c>
      <c r="I68" s="86" t="str">
        <f t="shared" si="1"/>
        <v/>
      </c>
      <c r="J68" s="27" t="str">
        <f>IF(H68="","",IF(H68="","",(VLOOKUP(H68,Listes!$C$37:$D$41,2,FALSE))))</f>
        <v/>
      </c>
      <c r="K68" s="86"/>
      <c r="L68" s="86"/>
      <c r="M68" s="26" t="str">
        <f>IF($H68="","",IF($C68=Listes!$B$38,IF('Dépenses forfaitaire'!$E68&lt;=Listes!$B$58,('Dépenses forfaitaire'!$E68*(VLOOKUP('Dépenses forfaitaire'!$D68,Listes!$A$59:$E$65,2,FALSE))),IF('Dépenses forfaitaire'!$E68&gt;Listes!$E$58,('Dépenses forfaitaire'!$E68*(VLOOKUP('Dépenses forfaitaire'!$D68,Listes!$A$59:$E$65,5,FALSE))),('Dépenses forfaitaire'!$E68*(VLOOKUP('Dépenses forfaitaire'!$D68,Listes!$A$59:$E$65,3,FALSE)))+(VLOOKUP('Dépenses forfaitaire'!$D68,Listes!$A$59:$E$65,4,FALSE))))))</f>
        <v/>
      </c>
      <c r="N68" s="26" t="str">
        <f>IF($H68="","",IF($C68=Listes!$B$37,IF('Dépenses forfaitaire'!$E68&lt;=Listes!$B$47,('Dépenses forfaitaire'!$E68*(VLOOKUP('Dépenses forfaitaire'!$D68,Listes!$A$48:$E$54,2,FALSE))),IF('Dépenses forfaitaire'!$E68&gt;Listes!$D$47,('Dépenses forfaitaire'!$E68*(VLOOKUP('Dépenses forfaitaire'!$D68,Listes!$A$48:$E$54,5,FALSE))),('Dépenses forfaitaire'!$E68*(VLOOKUP('Dépenses forfaitaire'!$D68,Listes!$A$48:$E$54,3,FALSE)))+(VLOOKUP('Dépenses forfaitaire'!$D68,Listes!$A$48:$E$54,4,FALSE))))))</f>
        <v/>
      </c>
      <c r="O68" s="26" t="str">
        <f>IF($H68="","",IF($C68=Listes!$B$40,Listes!$I$37,IF($C68=Listes!$B$41,(VLOOKUP('Dépenses forfaitaire'!$F68,Listes!$E$37:$F$42,2,FALSE)),IF($C68=Listes!$B$39,IF('Dépenses forfaitaire'!$E68&lt;=Listes!$A$69,'Dépenses forfaitaire'!$E68*Listes!$A$70,IF('Dépenses forfaitaire'!$E68&gt;Listes!$D$69,'Dépenses forfaitaire'!$E68*Listes!$D$70,(('Dépenses forfaitaire'!$E68*Listes!$B$70)+Listes!$C$70)))))))</f>
        <v/>
      </c>
      <c r="P68" s="27" t="str">
        <f t="shared" si="0"/>
        <v/>
      </c>
      <c r="Q68" s="93"/>
    </row>
    <row r="69" spans="1:17" ht="20.100000000000001" customHeight="1" x14ac:dyDescent="0.25">
      <c r="A69" s="17">
        <v>63</v>
      </c>
      <c r="B69" s="86"/>
      <c r="C69" s="256"/>
      <c r="D69" s="86"/>
      <c r="E69" s="86"/>
      <c r="F69" s="86"/>
      <c r="G69" s="86"/>
      <c r="H69" s="31" t="str">
        <f>IF(C69="","",IF(C69="","",(VLOOKUP(C69,Listes!$B$37:$C$41,2,FALSE))))</f>
        <v/>
      </c>
      <c r="I69" s="86" t="str">
        <f t="shared" si="1"/>
        <v/>
      </c>
      <c r="J69" s="27" t="str">
        <f>IF(H69="","",IF(H69="","",(VLOOKUP(H69,Listes!$C$37:$D$41,2,FALSE))))</f>
        <v/>
      </c>
      <c r="K69" s="86"/>
      <c r="L69" s="86"/>
      <c r="M69" s="26" t="str">
        <f>IF($H69="","",IF($C69=Listes!$B$38,IF('Dépenses forfaitaire'!$E69&lt;=Listes!$B$58,('Dépenses forfaitaire'!$E69*(VLOOKUP('Dépenses forfaitaire'!$D69,Listes!$A$59:$E$65,2,FALSE))),IF('Dépenses forfaitaire'!$E69&gt;Listes!$E$58,('Dépenses forfaitaire'!$E69*(VLOOKUP('Dépenses forfaitaire'!$D69,Listes!$A$59:$E$65,5,FALSE))),('Dépenses forfaitaire'!$E69*(VLOOKUP('Dépenses forfaitaire'!$D69,Listes!$A$59:$E$65,3,FALSE)))+(VLOOKUP('Dépenses forfaitaire'!$D69,Listes!$A$59:$E$65,4,FALSE))))))</f>
        <v/>
      </c>
      <c r="N69" s="26" t="str">
        <f>IF($H69="","",IF($C69=Listes!$B$37,IF('Dépenses forfaitaire'!$E69&lt;=Listes!$B$47,('Dépenses forfaitaire'!$E69*(VLOOKUP('Dépenses forfaitaire'!$D69,Listes!$A$48:$E$54,2,FALSE))),IF('Dépenses forfaitaire'!$E69&gt;Listes!$D$47,('Dépenses forfaitaire'!$E69*(VLOOKUP('Dépenses forfaitaire'!$D69,Listes!$A$48:$E$54,5,FALSE))),('Dépenses forfaitaire'!$E69*(VLOOKUP('Dépenses forfaitaire'!$D69,Listes!$A$48:$E$54,3,FALSE)))+(VLOOKUP('Dépenses forfaitaire'!$D69,Listes!$A$48:$E$54,4,FALSE))))))</f>
        <v/>
      </c>
      <c r="O69" s="26" t="str">
        <f>IF($H69="","",IF($C69=Listes!$B$40,Listes!$I$37,IF($C69=Listes!$B$41,(VLOOKUP('Dépenses forfaitaire'!$F69,Listes!$E$37:$F$42,2,FALSE)),IF($C69=Listes!$B$39,IF('Dépenses forfaitaire'!$E69&lt;=Listes!$A$69,'Dépenses forfaitaire'!$E69*Listes!$A$70,IF('Dépenses forfaitaire'!$E69&gt;Listes!$D$69,'Dépenses forfaitaire'!$E69*Listes!$D$70,(('Dépenses forfaitaire'!$E69*Listes!$B$70)+Listes!$C$70)))))))</f>
        <v/>
      </c>
      <c r="P69" s="27" t="str">
        <f t="shared" si="0"/>
        <v/>
      </c>
      <c r="Q69" s="93"/>
    </row>
    <row r="70" spans="1:17" ht="20.100000000000001" customHeight="1" x14ac:dyDescent="0.25">
      <c r="A70" s="17">
        <v>64</v>
      </c>
      <c r="B70" s="86"/>
      <c r="C70" s="256"/>
      <c r="D70" s="86"/>
      <c r="E70" s="86"/>
      <c r="F70" s="86"/>
      <c r="G70" s="86"/>
      <c r="H70" s="31" t="str">
        <f>IF(C70="","",IF(C70="","",(VLOOKUP(C70,Listes!$B$37:$C$41,2,FALSE))))</f>
        <v/>
      </c>
      <c r="I70" s="86" t="str">
        <f t="shared" si="1"/>
        <v/>
      </c>
      <c r="J70" s="27" t="str">
        <f>IF(H70="","",IF(H70="","",(VLOOKUP(H70,Listes!$C$37:$D$41,2,FALSE))))</f>
        <v/>
      </c>
      <c r="K70" s="86"/>
      <c r="L70" s="86"/>
      <c r="M70" s="26" t="str">
        <f>IF($H70="","",IF($C70=Listes!$B$38,IF('Dépenses forfaitaire'!$E70&lt;=Listes!$B$58,('Dépenses forfaitaire'!$E70*(VLOOKUP('Dépenses forfaitaire'!$D70,Listes!$A$59:$E$65,2,FALSE))),IF('Dépenses forfaitaire'!$E70&gt;Listes!$E$58,('Dépenses forfaitaire'!$E70*(VLOOKUP('Dépenses forfaitaire'!$D70,Listes!$A$59:$E$65,5,FALSE))),('Dépenses forfaitaire'!$E70*(VLOOKUP('Dépenses forfaitaire'!$D70,Listes!$A$59:$E$65,3,FALSE)))+(VLOOKUP('Dépenses forfaitaire'!$D70,Listes!$A$59:$E$65,4,FALSE))))))</f>
        <v/>
      </c>
      <c r="N70" s="26" t="str">
        <f>IF($H70="","",IF($C70=Listes!$B$37,IF('Dépenses forfaitaire'!$E70&lt;=Listes!$B$47,('Dépenses forfaitaire'!$E70*(VLOOKUP('Dépenses forfaitaire'!$D70,Listes!$A$48:$E$54,2,FALSE))),IF('Dépenses forfaitaire'!$E70&gt;Listes!$D$47,('Dépenses forfaitaire'!$E70*(VLOOKUP('Dépenses forfaitaire'!$D70,Listes!$A$48:$E$54,5,FALSE))),('Dépenses forfaitaire'!$E70*(VLOOKUP('Dépenses forfaitaire'!$D70,Listes!$A$48:$E$54,3,FALSE)))+(VLOOKUP('Dépenses forfaitaire'!$D70,Listes!$A$48:$E$54,4,FALSE))))))</f>
        <v/>
      </c>
      <c r="O70" s="26" t="str">
        <f>IF($H70="","",IF($C70=Listes!$B$40,Listes!$I$37,IF($C70=Listes!$B$41,(VLOOKUP('Dépenses forfaitaire'!$F70,Listes!$E$37:$F$42,2,FALSE)),IF($C70=Listes!$B$39,IF('Dépenses forfaitaire'!$E70&lt;=Listes!$A$69,'Dépenses forfaitaire'!$E70*Listes!$A$70,IF('Dépenses forfaitaire'!$E70&gt;Listes!$D$69,'Dépenses forfaitaire'!$E70*Listes!$D$70,(('Dépenses forfaitaire'!$E70*Listes!$B$70)+Listes!$C$70)))))))</f>
        <v/>
      </c>
      <c r="P70" s="27" t="str">
        <f t="shared" ref="P70:P133" si="2">IF($I70="","",($O70+$N70+$M70)*$I70)</f>
        <v/>
      </c>
      <c r="Q70" s="93"/>
    </row>
    <row r="71" spans="1:17" ht="20.100000000000001" customHeight="1" x14ac:dyDescent="0.25">
      <c r="A71" s="17">
        <v>65</v>
      </c>
      <c r="B71" s="86"/>
      <c r="C71" s="256"/>
      <c r="D71" s="86"/>
      <c r="E71" s="86"/>
      <c r="F71" s="86"/>
      <c r="G71" s="86"/>
      <c r="H71" s="31" t="str">
        <f>IF(C71="","",IF(C71="","",(VLOOKUP(C71,Listes!$B$37:$C$41,2,FALSE))))</f>
        <v/>
      </c>
      <c r="I71" s="86" t="str">
        <f t="shared" ref="I71:I134" si="3">IF(H71="Frais de déplacement (barèmes kilométriques) ",1,"")</f>
        <v/>
      </c>
      <c r="J71" s="27" t="str">
        <f>IF(H71="","",IF(H71="","",(VLOOKUP(H71,Listes!$C$37:$D$41,2,FALSE))))</f>
        <v/>
      </c>
      <c r="K71" s="86"/>
      <c r="L71" s="86"/>
      <c r="M71" s="26" t="str">
        <f>IF($H71="","",IF($C71=Listes!$B$38,IF('Dépenses forfaitaire'!$E71&lt;=Listes!$B$58,('Dépenses forfaitaire'!$E71*(VLOOKUP('Dépenses forfaitaire'!$D71,Listes!$A$59:$E$65,2,FALSE))),IF('Dépenses forfaitaire'!$E71&gt;Listes!$E$58,('Dépenses forfaitaire'!$E71*(VLOOKUP('Dépenses forfaitaire'!$D71,Listes!$A$59:$E$65,5,FALSE))),('Dépenses forfaitaire'!$E71*(VLOOKUP('Dépenses forfaitaire'!$D71,Listes!$A$59:$E$65,3,FALSE)))+(VLOOKUP('Dépenses forfaitaire'!$D71,Listes!$A$59:$E$65,4,FALSE))))))</f>
        <v/>
      </c>
      <c r="N71" s="26" t="str">
        <f>IF($H71="","",IF($C71=Listes!$B$37,IF('Dépenses forfaitaire'!$E71&lt;=Listes!$B$47,('Dépenses forfaitaire'!$E71*(VLOOKUP('Dépenses forfaitaire'!$D71,Listes!$A$48:$E$54,2,FALSE))),IF('Dépenses forfaitaire'!$E71&gt;Listes!$D$47,('Dépenses forfaitaire'!$E71*(VLOOKUP('Dépenses forfaitaire'!$D71,Listes!$A$48:$E$54,5,FALSE))),('Dépenses forfaitaire'!$E71*(VLOOKUP('Dépenses forfaitaire'!$D71,Listes!$A$48:$E$54,3,FALSE)))+(VLOOKUP('Dépenses forfaitaire'!$D71,Listes!$A$48:$E$54,4,FALSE))))))</f>
        <v/>
      </c>
      <c r="O71" s="26" t="str">
        <f>IF($H71="","",IF($C71=Listes!$B$40,Listes!$I$37,IF($C71=Listes!$B$41,(VLOOKUP('Dépenses forfaitaire'!$F71,Listes!$E$37:$F$42,2,FALSE)),IF($C71=Listes!$B$39,IF('Dépenses forfaitaire'!$E71&lt;=Listes!$A$69,'Dépenses forfaitaire'!$E71*Listes!$A$70,IF('Dépenses forfaitaire'!$E71&gt;Listes!$D$69,'Dépenses forfaitaire'!$E71*Listes!$D$70,(('Dépenses forfaitaire'!$E71*Listes!$B$70)+Listes!$C$70)))))))</f>
        <v/>
      </c>
      <c r="P71" s="27" t="str">
        <f t="shared" si="2"/>
        <v/>
      </c>
      <c r="Q71" s="93"/>
    </row>
    <row r="72" spans="1:17" ht="20.100000000000001" customHeight="1" x14ac:dyDescent="0.25">
      <c r="A72" s="17">
        <v>66</v>
      </c>
      <c r="B72" s="86"/>
      <c r="C72" s="256"/>
      <c r="D72" s="86"/>
      <c r="E72" s="86"/>
      <c r="F72" s="86"/>
      <c r="G72" s="86"/>
      <c r="H72" s="31" t="str">
        <f>IF(C72="","",IF(C72="","",(VLOOKUP(C72,Listes!$B$37:$C$41,2,FALSE))))</f>
        <v/>
      </c>
      <c r="I72" s="86" t="str">
        <f t="shared" si="3"/>
        <v/>
      </c>
      <c r="J72" s="27" t="str">
        <f>IF(H72="","",IF(H72="","",(VLOOKUP(H72,Listes!$C$37:$D$41,2,FALSE))))</f>
        <v/>
      </c>
      <c r="K72" s="86"/>
      <c r="L72" s="86"/>
      <c r="M72" s="26" t="str">
        <f>IF($H72="","",IF($C72=Listes!$B$38,IF('Dépenses forfaitaire'!$E72&lt;=Listes!$B$58,('Dépenses forfaitaire'!$E72*(VLOOKUP('Dépenses forfaitaire'!$D72,Listes!$A$59:$E$65,2,FALSE))),IF('Dépenses forfaitaire'!$E72&gt;Listes!$E$58,('Dépenses forfaitaire'!$E72*(VLOOKUP('Dépenses forfaitaire'!$D72,Listes!$A$59:$E$65,5,FALSE))),('Dépenses forfaitaire'!$E72*(VLOOKUP('Dépenses forfaitaire'!$D72,Listes!$A$59:$E$65,3,FALSE)))+(VLOOKUP('Dépenses forfaitaire'!$D72,Listes!$A$59:$E$65,4,FALSE))))))</f>
        <v/>
      </c>
      <c r="N72" s="26" t="str">
        <f>IF($H72="","",IF($C72=Listes!$B$37,IF('Dépenses forfaitaire'!$E72&lt;=Listes!$B$47,('Dépenses forfaitaire'!$E72*(VLOOKUP('Dépenses forfaitaire'!$D72,Listes!$A$48:$E$54,2,FALSE))),IF('Dépenses forfaitaire'!$E72&gt;Listes!$D$47,('Dépenses forfaitaire'!$E72*(VLOOKUP('Dépenses forfaitaire'!$D72,Listes!$A$48:$E$54,5,FALSE))),('Dépenses forfaitaire'!$E72*(VLOOKUP('Dépenses forfaitaire'!$D72,Listes!$A$48:$E$54,3,FALSE)))+(VLOOKUP('Dépenses forfaitaire'!$D72,Listes!$A$48:$E$54,4,FALSE))))))</f>
        <v/>
      </c>
      <c r="O72" s="26" t="str">
        <f>IF($H72="","",IF($C72=Listes!$B$40,Listes!$I$37,IF($C72=Listes!$B$41,(VLOOKUP('Dépenses forfaitaire'!$F72,Listes!$E$37:$F$42,2,FALSE)),IF($C72=Listes!$B$39,IF('Dépenses forfaitaire'!$E72&lt;=Listes!$A$69,'Dépenses forfaitaire'!$E72*Listes!$A$70,IF('Dépenses forfaitaire'!$E72&gt;Listes!$D$69,'Dépenses forfaitaire'!$E72*Listes!$D$70,(('Dépenses forfaitaire'!$E72*Listes!$B$70)+Listes!$C$70)))))))</f>
        <v/>
      </c>
      <c r="P72" s="27" t="str">
        <f t="shared" si="2"/>
        <v/>
      </c>
      <c r="Q72" s="93"/>
    </row>
    <row r="73" spans="1:17" ht="20.100000000000001" customHeight="1" x14ac:dyDescent="0.25">
      <c r="A73" s="17">
        <v>67</v>
      </c>
      <c r="B73" s="86"/>
      <c r="C73" s="256"/>
      <c r="D73" s="86"/>
      <c r="E73" s="86"/>
      <c r="F73" s="86"/>
      <c r="G73" s="86"/>
      <c r="H73" s="31" t="str">
        <f>IF(C73="","",IF(C73="","",(VLOOKUP(C73,Listes!$B$37:$C$41,2,FALSE))))</f>
        <v/>
      </c>
      <c r="I73" s="86" t="str">
        <f t="shared" si="3"/>
        <v/>
      </c>
      <c r="J73" s="27" t="str">
        <f>IF(H73="","",IF(H73="","",(VLOOKUP(H73,Listes!$C$37:$D$41,2,FALSE))))</f>
        <v/>
      </c>
      <c r="K73" s="86"/>
      <c r="L73" s="86"/>
      <c r="M73" s="26" t="str">
        <f>IF($H73="","",IF($C73=Listes!$B$38,IF('Dépenses forfaitaire'!$E73&lt;=Listes!$B$58,('Dépenses forfaitaire'!$E73*(VLOOKUP('Dépenses forfaitaire'!$D73,Listes!$A$59:$E$65,2,FALSE))),IF('Dépenses forfaitaire'!$E73&gt;Listes!$E$58,('Dépenses forfaitaire'!$E73*(VLOOKUP('Dépenses forfaitaire'!$D73,Listes!$A$59:$E$65,5,FALSE))),('Dépenses forfaitaire'!$E73*(VLOOKUP('Dépenses forfaitaire'!$D73,Listes!$A$59:$E$65,3,FALSE)))+(VLOOKUP('Dépenses forfaitaire'!$D73,Listes!$A$59:$E$65,4,FALSE))))))</f>
        <v/>
      </c>
      <c r="N73" s="26" t="str">
        <f>IF($H73="","",IF($C73=Listes!$B$37,IF('Dépenses forfaitaire'!$E73&lt;=Listes!$B$47,('Dépenses forfaitaire'!$E73*(VLOOKUP('Dépenses forfaitaire'!$D73,Listes!$A$48:$E$54,2,FALSE))),IF('Dépenses forfaitaire'!$E73&gt;Listes!$D$47,('Dépenses forfaitaire'!$E73*(VLOOKUP('Dépenses forfaitaire'!$D73,Listes!$A$48:$E$54,5,FALSE))),('Dépenses forfaitaire'!$E73*(VLOOKUP('Dépenses forfaitaire'!$D73,Listes!$A$48:$E$54,3,FALSE)))+(VLOOKUP('Dépenses forfaitaire'!$D73,Listes!$A$48:$E$54,4,FALSE))))))</f>
        <v/>
      </c>
      <c r="O73" s="26" t="str">
        <f>IF($H73="","",IF($C73=Listes!$B$40,Listes!$I$37,IF($C73=Listes!$B$41,(VLOOKUP('Dépenses forfaitaire'!$F73,Listes!$E$37:$F$42,2,FALSE)),IF($C73=Listes!$B$39,IF('Dépenses forfaitaire'!$E73&lt;=Listes!$A$69,'Dépenses forfaitaire'!$E73*Listes!$A$70,IF('Dépenses forfaitaire'!$E73&gt;Listes!$D$69,'Dépenses forfaitaire'!$E73*Listes!$D$70,(('Dépenses forfaitaire'!$E73*Listes!$B$70)+Listes!$C$70)))))))</f>
        <v/>
      </c>
      <c r="P73" s="27" t="str">
        <f t="shared" si="2"/>
        <v/>
      </c>
      <c r="Q73" s="93"/>
    </row>
    <row r="74" spans="1:17" ht="20.100000000000001" customHeight="1" x14ac:dyDescent="0.25">
      <c r="A74" s="17">
        <v>68</v>
      </c>
      <c r="B74" s="86"/>
      <c r="C74" s="256"/>
      <c r="D74" s="86"/>
      <c r="E74" s="86"/>
      <c r="F74" s="86"/>
      <c r="G74" s="86"/>
      <c r="H74" s="31" t="str">
        <f>IF(C74="","",IF(C74="","",(VLOOKUP(C74,Listes!$B$37:$C$41,2,FALSE))))</f>
        <v/>
      </c>
      <c r="I74" s="86" t="str">
        <f t="shared" si="3"/>
        <v/>
      </c>
      <c r="J74" s="27" t="str">
        <f>IF(H74="","",IF(H74="","",(VLOOKUP(H74,Listes!$C$37:$D$41,2,FALSE))))</f>
        <v/>
      </c>
      <c r="K74" s="86"/>
      <c r="L74" s="86"/>
      <c r="M74" s="26" t="str">
        <f>IF($H74="","",IF($C74=Listes!$B$38,IF('Dépenses forfaitaire'!$E74&lt;=Listes!$B$58,('Dépenses forfaitaire'!$E74*(VLOOKUP('Dépenses forfaitaire'!$D74,Listes!$A$59:$E$65,2,FALSE))),IF('Dépenses forfaitaire'!$E74&gt;Listes!$E$58,('Dépenses forfaitaire'!$E74*(VLOOKUP('Dépenses forfaitaire'!$D74,Listes!$A$59:$E$65,5,FALSE))),('Dépenses forfaitaire'!$E74*(VLOOKUP('Dépenses forfaitaire'!$D74,Listes!$A$59:$E$65,3,FALSE)))+(VLOOKUP('Dépenses forfaitaire'!$D74,Listes!$A$59:$E$65,4,FALSE))))))</f>
        <v/>
      </c>
      <c r="N74" s="26" t="str">
        <f>IF($H74="","",IF($C74=Listes!$B$37,IF('Dépenses forfaitaire'!$E74&lt;=Listes!$B$47,('Dépenses forfaitaire'!$E74*(VLOOKUP('Dépenses forfaitaire'!$D74,Listes!$A$48:$E$54,2,FALSE))),IF('Dépenses forfaitaire'!$E74&gt;Listes!$D$47,('Dépenses forfaitaire'!$E74*(VLOOKUP('Dépenses forfaitaire'!$D74,Listes!$A$48:$E$54,5,FALSE))),('Dépenses forfaitaire'!$E74*(VLOOKUP('Dépenses forfaitaire'!$D74,Listes!$A$48:$E$54,3,FALSE)))+(VLOOKUP('Dépenses forfaitaire'!$D74,Listes!$A$48:$E$54,4,FALSE))))))</f>
        <v/>
      </c>
      <c r="O74" s="26" t="str">
        <f>IF($H74="","",IF($C74=Listes!$B$40,Listes!$I$37,IF($C74=Listes!$B$41,(VLOOKUP('Dépenses forfaitaire'!$F74,Listes!$E$37:$F$42,2,FALSE)),IF($C74=Listes!$B$39,IF('Dépenses forfaitaire'!$E74&lt;=Listes!$A$69,'Dépenses forfaitaire'!$E74*Listes!$A$70,IF('Dépenses forfaitaire'!$E74&gt;Listes!$D$69,'Dépenses forfaitaire'!$E74*Listes!$D$70,(('Dépenses forfaitaire'!$E74*Listes!$B$70)+Listes!$C$70)))))))</f>
        <v/>
      </c>
      <c r="P74" s="27" t="str">
        <f t="shared" si="2"/>
        <v/>
      </c>
      <c r="Q74" s="93"/>
    </row>
    <row r="75" spans="1:17" ht="20.100000000000001" customHeight="1" x14ac:dyDescent="0.25">
      <c r="A75" s="17">
        <v>69</v>
      </c>
      <c r="B75" s="86"/>
      <c r="C75" s="256"/>
      <c r="D75" s="86"/>
      <c r="E75" s="86"/>
      <c r="F75" s="86"/>
      <c r="G75" s="86"/>
      <c r="H75" s="31" t="str">
        <f>IF(C75="","",IF(C75="","",(VLOOKUP(C75,Listes!$B$37:$C$41,2,FALSE))))</f>
        <v/>
      </c>
      <c r="I75" s="86" t="str">
        <f t="shared" si="3"/>
        <v/>
      </c>
      <c r="J75" s="27" t="str">
        <f>IF(H75="","",IF(H75="","",(VLOOKUP(H75,Listes!$C$37:$D$41,2,FALSE))))</f>
        <v/>
      </c>
      <c r="K75" s="86"/>
      <c r="L75" s="86"/>
      <c r="M75" s="26" t="str">
        <f>IF($H75="","",IF($C75=Listes!$B$38,IF('Dépenses forfaitaire'!$E75&lt;=Listes!$B$58,('Dépenses forfaitaire'!$E75*(VLOOKUP('Dépenses forfaitaire'!$D75,Listes!$A$59:$E$65,2,FALSE))),IF('Dépenses forfaitaire'!$E75&gt;Listes!$E$58,('Dépenses forfaitaire'!$E75*(VLOOKUP('Dépenses forfaitaire'!$D75,Listes!$A$59:$E$65,5,FALSE))),('Dépenses forfaitaire'!$E75*(VLOOKUP('Dépenses forfaitaire'!$D75,Listes!$A$59:$E$65,3,FALSE)))+(VLOOKUP('Dépenses forfaitaire'!$D75,Listes!$A$59:$E$65,4,FALSE))))))</f>
        <v/>
      </c>
      <c r="N75" s="26" t="str">
        <f>IF($H75="","",IF($C75=Listes!$B$37,IF('Dépenses forfaitaire'!$E75&lt;=Listes!$B$47,('Dépenses forfaitaire'!$E75*(VLOOKUP('Dépenses forfaitaire'!$D75,Listes!$A$48:$E$54,2,FALSE))),IF('Dépenses forfaitaire'!$E75&gt;Listes!$D$47,('Dépenses forfaitaire'!$E75*(VLOOKUP('Dépenses forfaitaire'!$D75,Listes!$A$48:$E$54,5,FALSE))),('Dépenses forfaitaire'!$E75*(VLOOKUP('Dépenses forfaitaire'!$D75,Listes!$A$48:$E$54,3,FALSE)))+(VLOOKUP('Dépenses forfaitaire'!$D75,Listes!$A$48:$E$54,4,FALSE))))))</f>
        <v/>
      </c>
      <c r="O75" s="26" t="str">
        <f>IF($H75="","",IF($C75=Listes!$B$40,Listes!$I$37,IF($C75=Listes!$B$41,(VLOOKUP('Dépenses forfaitaire'!$F75,Listes!$E$37:$F$42,2,FALSE)),IF($C75=Listes!$B$39,IF('Dépenses forfaitaire'!$E75&lt;=Listes!$A$69,'Dépenses forfaitaire'!$E75*Listes!$A$70,IF('Dépenses forfaitaire'!$E75&gt;Listes!$D$69,'Dépenses forfaitaire'!$E75*Listes!$D$70,(('Dépenses forfaitaire'!$E75*Listes!$B$70)+Listes!$C$70)))))))</f>
        <v/>
      </c>
      <c r="P75" s="27" t="str">
        <f t="shared" si="2"/>
        <v/>
      </c>
      <c r="Q75" s="93"/>
    </row>
    <row r="76" spans="1:17" ht="20.100000000000001" customHeight="1" x14ac:dyDescent="0.25">
      <c r="A76" s="17">
        <v>70</v>
      </c>
      <c r="B76" s="86"/>
      <c r="C76" s="256"/>
      <c r="D76" s="86"/>
      <c r="E76" s="86"/>
      <c r="F76" s="86"/>
      <c r="G76" s="86"/>
      <c r="H76" s="31" t="str">
        <f>IF(C76="","",IF(C76="","",(VLOOKUP(C76,Listes!$B$37:$C$41,2,FALSE))))</f>
        <v/>
      </c>
      <c r="I76" s="86" t="str">
        <f t="shared" si="3"/>
        <v/>
      </c>
      <c r="J76" s="27" t="str">
        <f>IF(H76="","",IF(H76="","",(VLOOKUP(H76,Listes!$C$37:$D$41,2,FALSE))))</f>
        <v/>
      </c>
      <c r="K76" s="86"/>
      <c r="L76" s="86"/>
      <c r="M76" s="26" t="str">
        <f>IF($H76="","",IF($C76=Listes!$B$38,IF('Dépenses forfaitaire'!$E76&lt;=Listes!$B$58,('Dépenses forfaitaire'!$E76*(VLOOKUP('Dépenses forfaitaire'!$D76,Listes!$A$59:$E$65,2,FALSE))),IF('Dépenses forfaitaire'!$E76&gt;Listes!$E$58,('Dépenses forfaitaire'!$E76*(VLOOKUP('Dépenses forfaitaire'!$D76,Listes!$A$59:$E$65,5,FALSE))),('Dépenses forfaitaire'!$E76*(VLOOKUP('Dépenses forfaitaire'!$D76,Listes!$A$59:$E$65,3,FALSE)))+(VLOOKUP('Dépenses forfaitaire'!$D76,Listes!$A$59:$E$65,4,FALSE))))))</f>
        <v/>
      </c>
      <c r="N76" s="26" t="str">
        <f>IF($H76="","",IF($C76=Listes!$B$37,IF('Dépenses forfaitaire'!$E76&lt;=Listes!$B$47,('Dépenses forfaitaire'!$E76*(VLOOKUP('Dépenses forfaitaire'!$D76,Listes!$A$48:$E$54,2,FALSE))),IF('Dépenses forfaitaire'!$E76&gt;Listes!$D$47,('Dépenses forfaitaire'!$E76*(VLOOKUP('Dépenses forfaitaire'!$D76,Listes!$A$48:$E$54,5,FALSE))),('Dépenses forfaitaire'!$E76*(VLOOKUP('Dépenses forfaitaire'!$D76,Listes!$A$48:$E$54,3,FALSE)))+(VLOOKUP('Dépenses forfaitaire'!$D76,Listes!$A$48:$E$54,4,FALSE))))))</f>
        <v/>
      </c>
      <c r="O76" s="26" t="str">
        <f>IF($H76="","",IF($C76=Listes!$B$40,Listes!$I$37,IF($C76=Listes!$B$41,(VLOOKUP('Dépenses forfaitaire'!$F76,Listes!$E$37:$F$42,2,FALSE)),IF($C76=Listes!$B$39,IF('Dépenses forfaitaire'!$E76&lt;=Listes!$A$69,'Dépenses forfaitaire'!$E76*Listes!$A$70,IF('Dépenses forfaitaire'!$E76&gt;Listes!$D$69,'Dépenses forfaitaire'!$E76*Listes!$D$70,(('Dépenses forfaitaire'!$E76*Listes!$B$70)+Listes!$C$70)))))))</f>
        <v/>
      </c>
      <c r="P76" s="27" t="str">
        <f t="shared" si="2"/>
        <v/>
      </c>
      <c r="Q76" s="93"/>
    </row>
    <row r="77" spans="1:17" ht="20.100000000000001" customHeight="1" x14ac:dyDescent="0.25">
      <c r="A77" s="17">
        <v>71</v>
      </c>
      <c r="B77" s="86"/>
      <c r="C77" s="256"/>
      <c r="D77" s="86"/>
      <c r="E77" s="86"/>
      <c r="F77" s="86"/>
      <c r="G77" s="86"/>
      <c r="H77" s="31" t="str">
        <f>IF(C77="","",IF(C77="","",(VLOOKUP(C77,Listes!$B$37:$C$41,2,FALSE))))</f>
        <v/>
      </c>
      <c r="I77" s="86" t="str">
        <f t="shared" si="3"/>
        <v/>
      </c>
      <c r="J77" s="27" t="str">
        <f>IF(H77="","",IF(H77="","",(VLOOKUP(H77,Listes!$C$37:$D$41,2,FALSE))))</f>
        <v/>
      </c>
      <c r="K77" s="86"/>
      <c r="L77" s="86"/>
      <c r="M77" s="26" t="str">
        <f>IF($H77="","",IF($C77=Listes!$B$38,IF('Dépenses forfaitaire'!$E77&lt;=Listes!$B$58,('Dépenses forfaitaire'!$E77*(VLOOKUP('Dépenses forfaitaire'!$D77,Listes!$A$59:$E$65,2,FALSE))),IF('Dépenses forfaitaire'!$E77&gt;Listes!$E$58,('Dépenses forfaitaire'!$E77*(VLOOKUP('Dépenses forfaitaire'!$D77,Listes!$A$59:$E$65,5,FALSE))),('Dépenses forfaitaire'!$E77*(VLOOKUP('Dépenses forfaitaire'!$D77,Listes!$A$59:$E$65,3,FALSE)))+(VLOOKUP('Dépenses forfaitaire'!$D77,Listes!$A$59:$E$65,4,FALSE))))))</f>
        <v/>
      </c>
      <c r="N77" s="26" t="str">
        <f>IF($H77="","",IF($C77=Listes!$B$37,IF('Dépenses forfaitaire'!$E77&lt;=Listes!$B$47,('Dépenses forfaitaire'!$E77*(VLOOKUP('Dépenses forfaitaire'!$D77,Listes!$A$48:$E$54,2,FALSE))),IF('Dépenses forfaitaire'!$E77&gt;Listes!$D$47,('Dépenses forfaitaire'!$E77*(VLOOKUP('Dépenses forfaitaire'!$D77,Listes!$A$48:$E$54,5,FALSE))),('Dépenses forfaitaire'!$E77*(VLOOKUP('Dépenses forfaitaire'!$D77,Listes!$A$48:$E$54,3,FALSE)))+(VLOOKUP('Dépenses forfaitaire'!$D77,Listes!$A$48:$E$54,4,FALSE))))))</f>
        <v/>
      </c>
      <c r="O77" s="26" t="str">
        <f>IF($H77="","",IF($C77=Listes!$B$40,Listes!$I$37,IF($C77=Listes!$B$41,(VLOOKUP('Dépenses forfaitaire'!$F77,Listes!$E$37:$F$42,2,FALSE)),IF($C77=Listes!$B$39,IF('Dépenses forfaitaire'!$E77&lt;=Listes!$A$69,'Dépenses forfaitaire'!$E77*Listes!$A$70,IF('Dépenses forfaitaire'!$E77&gt;Listes!$D$69,'Dépenses forfaitaire'!$E77*Listes!$D$70,(('Dépenses forfaitaire'!$E77*Listes!$B$70)+Listes!$C$70)))))))</f>
        <v/>
      </c>
      <c r="P77" s="27" t="str">
        <f t="shared" si="2"/>
        <v/>
      </c>
      <c r="Q77" s="93"/>
    </row>
    <row r="78" spans="1:17" ht="20.100000000000001" customHeight="1" x14ac:dyDescent="0.25">
      <c r="A78" s="17">
        <v>72</v>
      </c>
      <c r="B78" s="86"/>
      <c r="C78" s="256"/>
      <c r="D78" s="86"/>
      <c r="E78" s="86"/>
      <c r="F78" s="86"/>
      <c r="G78" s="86"/>
      <c r="H78" s="31" t="str">
        <f>IF(C78="","",IF(C78="","",(VLOOKUP(C78,Listes!$B$37:$C$41,2,FALSE))))</f>
        <v/>
      </c>
      <c r="I78" s="86" t="str">
        <f t="shared" si="3"/>
        <v/>
      </c>
      <c r="J78" s="27" t="str">
        <f>IF(H78="","",IF(H78="","",(VLOOKUP(H78,Listes!$C$37:$D$41,2,FALSE))))</f>
        <v/>
      </c>
      <c r="K78" s="86"/>
      <c r="L78" s="86"/>
      <c r="M78" s="26" t="str">
        <f>IF($H78="","",IF($C78=Listes!$B$38,IF('Dépenses forfaitaire'!$E78&lt;=Listes!$B$58,('Dépenses forfaitaire'!$E78*(VLOOKUP('Dépenses forfaitaire'!$D78,Listes!$A$59:$E$65,2,FALSE))),IF('Dépenses forfaitaire'!$E78&gt;Listes!$E$58,('Dépenses forfaitaire'!$E78*(VLOOKUP('Dépenses forfaitaire'!$D78,Listes!$A$59:$E$65,5,FALSE))),('Dépenses forfaitaire'!$E78*(VLOOKUP('Dépenses forfaitaire'!$D78,Listes!$A$59:$E$65,3,FALSE)))+(VLOOKUP('Dépenses forfaitaire'!$D78,Listes!$A$59:$E$65,4,FALSE))))))</f>
        <v/>
      </c>
      <c r="N78" s="26" t="str">
        <f>IF($H78="","",IF($C78=Listes!$B$37,IF('Dépenses forfaitaire'!$E78&lt;=Listes!$B$47,('Dépenses forfaitaire'!$E78*(VLOOKUP('Dépenses forfaitaire'!$D78,Listes!$A$48:$E$54,2,FALSE))),IF('Dépenses forfaitaire'!$E78&gt;Listes!$D$47,('Dépenses forfaitaire'!$E78*(VLOOKUP('Dépenses forfaitaire'!$D78,Listes!$A$48:$E$54,5,FALSE))),('Dépenses forfaitaire'!$E78*(VLOOKUP('Dépenses forfaitaire'!$D78,Listes!$A$48:$E$54,3,FALSE)))+(VLOOKUP('Dépenses forfaitaire'!$D78,Listes!$A$48:$E$54,4,FALSE))))))</f>
        <v/>
      </c>
      <c r="O78" s="26" t="str">
        <f>IF($H78="","",IF($C78=Listes!$B$40,Listes!$I$37,IF($C78=Listes!$B$41,(VLOOKUP('Dépenses forfaitaire'!$F78,Listes!$E$37:$F$42,2,FALSE)),IF($C78=Listes!$B$39,IF('Dépenses forfaitaire'!$E78&lt;=Listes!$A$69,'Dépenses forfaitaire'!$E78*Listes!$A$70,IF('Dépenses forfaitaire'!$E78&gt;Listes!$D$69,'Dépenses forfaitaire'!$E78*Listes!$D$70,(('Dépenses forfaitaire'!$E78*Listes!$B$70)+Listes!$C$70)))))))</f>
        <v/>
      </c>
      <c r="P78" s="27" t="str">
        <f t="shared" si="2"/>
        <v/>
      </c>
      <c r="Q78" s="93"/>
    </row>
    <row r="79" spans="1:17" ht="20.100000000000001" customHeight="1" x14ac:dyDescent="0.25">
      <c r="A79" s="17">
        <v>73</v>
      </c>
      <c r="B79" s="86"/>
      <c r="C79" s="256"/>
      <c r="D79" s="86"/>
      <c r="E79" s="86"/>
      <c r="F79" s="86"/>
      <c r="G79" s="86"/>
      <c r="H79" s="31" t="str">
        <f>IF(C79="","",IF(C79="","",(VLOOKUP(C79,Listes!$B$37:$C$41,2,FALSE))))</f>
        <v/>
      </c>
      <c r="I79" s="86" t="str">
        <f t="shared" si="3"/>
        <v/>
      </c>
      <c r="J79" s="27" t="str">
        <f>IF(H79="","",IF(H79="","",(VLOOKUP(H79,Listes!$C$37:$D$41,2,FALSE))))</f>
        <v/>
      </c>
      <c r="K79" s="86"/>
      <c r="L79" s="86"/>
      <c r="M79" s="26" t="str">
        <f>IF($H79="","",IF($C79=Listes!$B$38,IF('Dépenses forfaitaire'!$E79&lt;=Listes!$B$58,('Dépenses forfaitaire'!$E79*(VLOOKUP('Dépenses forfaitaire'!$D79,Listes!$A$59:$E$65,2,FALSE))),IF('Dépenses forfaitaire'!$E79&gt;Listes!$E$58,('Dépenses forfaitaire'!$E79*(VLOOKUP('Dépenses forfaitaire'!$D79,Listes!$A$59:$E$65,5,FALSE))),('Dépenses forfaitaire'!$E79*(VLOOKUP('Dépenses forfaitaire'!$D79,Listes!$A$59:$E$65,3,FALSE)))+(VLOOKUP('Dépenses forfaitaire'!$D79,Listes!$A$59:$E$65,4,FALSE))))))</f>
        <v/>
      </c>
      <c r="N79" s="26" t="str">
        <f>IF($H79="","",IF($C79=Listes!$B$37,IF('Dépenses forfaitaire'!$E79&lt;=Listes!$B$47,('Dépenses forfaitaire'!$E79*(VLOOKUP('Dépenses forfaitaire'!$D79,Listes!$A$48:$E$54,2,FALSE))),IF('Dépenses forfaitaire'!$E79&gt;Listes!$D$47,('Dépenses forfaitaire'!$E79*(VLOOKUP('Dépenses forfaitaire'!$D79,Listes!$A$48:$E$54,5,FALSE))),('Dépenses forfaitaire'!$E79*(VLOOKUP('Dépenses forfaitaire'!$D79,Listes!$A$48:$E$54,3,FALSE)))+(VLOOKUP('Dépenses forfaitaire'!$D79,Listes!$A$48:$E$54,4,FALSE))))))</f>
        <v/>
      </c>
      <c r="O79" s="26" t="str">
        <f>IF($H79="","",IF($C79=Listes!$B$40,Listes!$I$37,IF($C79=Listes!$B$41,(VLOOKUP('Dépenses forfaitaire'!$F79,Listes!$E$37:$F$42,2,FALSE)),IF($C79=Listes!$B$39,IF('Dépenses forfaitaire'!$E79&lt;=Listes!$A$69,'Dépenses forfaitaire'!$E79*Listes!$A$70,IF('Dépenses forfaitaire'!$E79&gt;Listes!$D$69,'Dépenses forfaitaire'!$E79*Listes!$D$70,(('Dépenses forfaitaire'!$E79*Listes!$B$70)+Listes!$C$70)))))))</f>
        <v/>
      </c>
      <c r="P79" s="27" t="str">
        <f t="shared" si="2"/>
        <v/>
      </c>
      <c r="Q79" s="93"/>
    </row>
    <row r="80" spans="1:17" ht="20.100000000000001" customHeight="1" x14ac:dyDescent="0.25">
      <c r="A80" s="17">
        <v>74</v>
      </c>
      <c r="B80" s="86"/>
      <c r="C80" s="256"/>
      <c r="D80" s="86"/>
      <c r="E80" s="86"/>
      <c r="F80" s="86"/>
      <c r="G80" s="86"/>
      <c r="H80" s="31" t="str">
        <f>IF(C80="","",IF(C80="","",(VLOOKUP(C80,Listes!$B$37:$C$41,2,FALSE))))</f>
        <v/>
      </c>
      <c r="I80" s="86" t="str">
        <f t="shared" si="3"/>
        <v/>
      </c>
      <c r="J80" s="27" t="str">
        <f>IF(H80="","",IF(H80="","",(VLOOKUP(H80,Listes!$C$37:$D$41,2,FALSE))))</f>
        <v/>
      </c>
      <c r="K80" s="86"/>
      <c r="L80" s="86"/>
      <c r="M80" s="26" t="str">
        <f>IF($H80="","",IF($C80=Listes!$B$38,IF('Dépenses forfaitaire'!$E80&lt;=Listes!$B$58,('Dépenses forfaitaire'!$E80*(VLOOKUP('Dépenses forfaitaire'!$D80,Listes!$A$59:$E$65,2,FALSE))),IF('Dépenses forfaitaire'!$E80&gt;Listes!$E$58,('Dépenses forfaitaire'!$E80*(VLOOKUP('Dépenses forfaitaire'!$D80,Listes!$A$59:$E$65,5,FALSE))),('Dépenses forfaitaire'!$E80*(VLOOKUP('Dépenses forfaitaire'!$D80,Listes!$A$59:$E$65,3,FALSE)))+(VLOOKUP('Dépenses forfaitaire'!$D80,Listes!$A$59:$E$65,4,FALSE))))))</f>
        <v/>
      </c>
      <c r="N80" s="26" t="str">
        <f>IF($H80="","",IF($C80=Listes!$B$37,IF('Dépenses forfaitaire'!$E80&lt;=Listes!$B$47,('Dépenses forfaitaire'!$E80*(VLOOKUP('Dépenses forfaitaire'!$D80,Listes!$A$48:$E$54,2,FALSE))),IF('Dépenses forfaitaire'!$E80&gt;Listes!$D$47,('Dépenses forfaitaire'!$E80*(VLOOKUP('Dépenses forfaitaire'!$D80,Listes!$A$48:$E$54,5,FALSE))),('Dépenses forfaitaire'!$E80*(VLOOKUP('Dépenses forfaitaire'!$D80,Listes!$A$48:$E$54,3,FALSE)))+(VLOOKUP('Dépenses forfaitaire'!$D80,Listes!$A$48:$E$54,4,FALSE))))))</f>
        <v/>
      </c>
      <c r="O80" s="26" t="str">
        <f>IF($H80="","",IF($C80=Listes!$B$40,Listes!$I$37,IF($C80=Listes!$B$41,(VLOOKUP('Dépenses forfaitaire'!$F80,Listes!$E$37:$F$42,2,FALSE)),IF($C80=Listes!$B$39,IF('Dépenses forfaitaire'!$E80&lt;=Listes!$A$69,'Dépenses forfaitaire'!$E80*Listes!$A$70,IF('Dépenses forfaitaire'!$E80&gt;Listes!$D$69,'Dépenses forfaitaire'!$E80*Listes!$D$70,(('Dépenses forfaitaire'!$E80*Listes!$B$70)+Listes!$C$70)))))))</f>
        <v/>
      </c>
      <c r="P80" s="27" t="str">
        <f t="shared" si="2"/>
        <v/>
      </c>
      <c r="Q80" s="93"/>
    </row>
    <row r="81" spans="1:17" ht="20.100000000000001" customHeight="1" x14ac:dyDescent="0.25">
      <c r="A81" s="17">
        <v>75</v>
      </c>
      <c r="B81" s="86"/>
      <c r="C81" s="256"/>
      <c r="D81" s="86"/>
      <c r="E81" s="86"/>
      <c r="F81" s="86"/>
      <c r="G81" s="86"/>
      <c r="H81" s="31" t="str">
        <f>IF(C81="","",IF(C81="","",(VLOOKUP(C81,Listes!$B$37:$C$41,2,FALSE))))</f>
        <v/>
      </c>
      <c r="I81" s="86" t="str">
        <f t="shared" si="3"/>
        <v/>
      </c>
      <c r="J81" s="27" t="str">
        <f>IF(H81="","",IF(H81="","",(VLOOKUP(H81,Listes!$C$37:$D$41,2,FALSE))))</f>
        <v/>
      </c>
      <c r="K81" s="86"/>
      <c r="L81" s="86"/>
      <c r="M81" s="26" t="str">
        <f>IF($H81="","",IF($C81=Listes!$B$38,IF('Dépenses forfaitaire'!$E81&lt;=Listes!$B$58,('Dépenses forfaitaire'!$E81*(VLOOKUP('Dépenses forfaitaire'!$D81,Listes!$A$59:$E$65,2,FALSE))),IF('Dépenses forfaitaire'!$E81&gt;Listes!$E$58,('Dépenses forfaitaire'!$E81*(VLOOKUP('Dépenses forfaitaire'!$D81,Listes!$A$59:$E$65,5,FALSE))),('Dépenses forfaitaire'!$E81*(VLOOKUP('Dépenses forfaitaire'!$D81,Listes!$A$59:$E$65,3,FALSE)))+(VLOOKUP('Dépenses forfaitaire'!$D81,Listes!$A$59:$E$65,4,FALSE))))))</f>
        <v/>
      </c>
      <c r="N81" s="26" t="str">
        <f>IF($H81="","",IF($C81=Listes!$B$37,IF('Dépenses forfaitaire'!$E81&lt;=Listes!$B$47,('Dépenses forfaitaire'!$E81*(VLOOKUP('Dépenses forfaitaire'!$D81,Listes!$A$48:$E$54,2,FALSE))),IF('Dépenses forfaitaire'!$E81&gt;Listes!$D$47,('Dépenses forfaitaire'!$E81*(VLOOKUP('Dépenses forfaitaire'!$D81,Listes!$A$48:$E$54,5,FALSE))),('Dépenses forfaitaire'!$E81*(VLOOKUP('Dépenses forfaitaire'!$D81,Listes!$A$48:$E$54,3,FALSE)))+(VLOOKUP('Dépenses forfaitaire'!$D81,Listes!$A$48:$E$54,4,FALSE))))))</f>
        <v/>
      </c>
      <c r="O81" s="26" t="str">
        <f>IF($H81="","",IF($C81=Listes!$B$40,Listes!$I$37,IF($C81=Listes!$B$41,(VLOOKUP('Dépenses forfaitaire'!$F81,Listes!$E$37:$F$42,2,FALSE)),IF($C81=Listes!$B$39,IF('Dépenses forfaitaire'!$E81&lt;=Listes!$A$69,'Dépenses forfaitaire'!$E81*Listes!$A$70,IF('Dépenses forfaitaire'!$E81&gt;Listes!$D$69,'Dépenses forfaitaire'!$E81*Listes!$D$70,(('Dépenses forfaitaire'!$E81*Listes!$B$70)+Listes!$C$70)))))))</f>
        <v/>
      </c>
      <c r="P81" s="27" t="str">
        <f t="shared" si="2"/>
        <v/>
      </c>
      <c r="Q81" s="93"/>
    </row>
    <row r="82" spans="1:17" ht="20.100000000000001" customHeight="1" x14ac:dyDescent="0.25">
      <c r="A82" s="17">
        <v>76</v>
      </c>
      <c r="B82" s="86"/>
      <c r="C82" s="256"/>
      <c r="D82" s="86"/>
      <c r="E82" s="86"/>
      <c r="F82" s="86"/>
      <c r="G82" s="86"/>
      <c r="H82" s="31" t="str">
        <f>IF(C82="","",IF(C82="","",(VLOOKUP(C82,Listes!$B$37:$C$41,2,FALSE))))</f>
        <v/>
      </c>
      <c r="I82" s="86" t="str">
        <f t="shared" si="3"/>
        <v/>
      </c>
      <c r="J82" s="27" t="str">
        <f>IF(H82="","",IF(H82="","",(VLOOKUP(H82,Listes!$C$37:$D$41,2,FALSE))))</f>
        <v/>
      </c>
      <c r="K82" s="86"/>
      <c r="L82" s="86"/>
      <c r="M82" s="26" t="str">
        <f>IF($H82="","",IF($C82=Listes!$B$38,IF('Dépenses forfaitaire'!$E82&lt;=Listes!$B$58,('Dépenses forfaitaire'!$E82*(VLOOKUP('Dépenses forfaitaire'!$D82,Listes!$A$59:$E$65,2,FALSE))),IF('Dépenses forfaitaire'!$E82&gt;Listes!$E$58,('Dépenses forfaitaire'!$E82*(VLOOKUP('Dépenses forfaitaire'!$D82,Listes!$A$59:$E$65,5,FALSE))),('Dépenses forfaitaire'!$E82*(VLOOKUP('Dépenses forfaitaire'!$D82,Listes!$A$59:$E$65,3,FALSE)))+(VLOOKUP('Dépenses forfaitaire'!$D82,Listes!$A$59:$E$65,4,FALSE))))))</f>
        <v/>
      </c>
      <c r="N82" s="26" t="str">
        <f>IF($H82="","",IF($C82=Listes!$B$37,IF('Dépenses forfaitaire'!$E82&lt;=Listes!$B$47,('Dépenses forfaitaire'!$E82*(VLOOKUP('Dépenses forfaitaire'!$D82,Listes!$A$48:$E$54,2,FALSE))),IF('Dépenses forfaitaire'!$E82&gt;Listes!$D$47,('Dépenses forfaitaire'!$E82*(VLOOKUP('Dépenses forfaitaire'!$D82,Listes!$A$48:$E$54,5,FALSE))),('Dépenses forfaitaire'!$E82*(VLOOKUP('Dépenses forfaitaire'!$D82,Listes!$A$48:$E$54,3,FALSE)))+(VLOOKUP('Dépenses forfaitaire'!$D82,Listes!$A$48:$E$54,4,FALSE))))))</f>
        <v/>
      </c>
      <c r="O82" s="26" t="str">
        <f>IF($H82="","",IF($C82=Listes!$B$40,Listes!$I$37,IF($C82=Listes!$B$41,(VLOOKUP('Dépenses forfaitaire'!$F82,Listes!$E$37:$F$42,2,FALSE)),IF($C82=Listes!$B$39,IF('Dépenses forfaitaire'!$E82&lt;=Listes!$A$69,'Dépenses forfaitaire'!$E82*Listes!$A$70,IF('Dépenses forfaitaire'!$E82&gt;Listes!$D$69,'Dépenses forfaitaire'!$E82*Listes!$D$70,(('Dépenses forfaitaire'!$E82*Listes!$B$70)+Listes!$C$70)))))))</f>
        <v/>
      </c>
      <c r="P82" s="27" t="str">
        <f t="shared" si="2"/>
        <v/>
      </c>
      <c r="Q82" s="93"/>
    </row>
    <row r="83" spans="1:17" ht="20.100000000000001" customHeight="1" x14ac:dyDescent="0.25">
      <c r="A83" s="17">
        <v>77</v>
      </c>
      <c r="B83" s="86"/>
      <c r="C83" s="256"/>
      <c r="D83" s="86"/>
      <c r="E83" s="86"/>
      <c r="F83" s="86"/>
      <c r="G83" s="86"/>
      <c r="H83" s="31" t="str">
        <f>IF(C83="","",IF(C83="","",(VLOOKUP(C83,Listes!$B$37:$C$41,2,FALSE))))</f>
        <v/>
      </c>
      <c r="I83" s="86" t="str">
        <f t="shared" si="3"/>
        <v/>
      </c>
      <c r="J83" s="27" t="str">
        <f>IF(H83="","",IF(H83="","",(VLOOKUP(H83,Listes!$C$37:$D$41,2,FALSE))))</f>
        <v/>
      </c>
      <c r="K83" s="86"/>
      <c r="L83" s="86"/>
      <c r="M83" s="26" t="str">
        <f>IF($H83="","",IF($C83=Listes!$B$38,IF('Dépenses forfaitaire'!$E83&lt;=Listes!$B$58,('Dépenses forfaitaire'!$E83*(VLOOKUP('Dépenses forfaitaire'!$D83,Listes!$A$59:$E$65,2,FALSE))),IF('Dépenses forfaitaire'!$E83&gt;Listes!$E$58,('Dépenses forfaitaire'!$E83*(VLOOKUP('Dépenses forfaitaire'!$D83,Listes!$A$59:$E$65,5,FALSE))),('Dépenses forfaitaire'!$E83*(VLOOKUP('Dépenses forfaitaire'!$D83,Listes!$A$59:$E$65,3,FALSE)))+(VLOOKUP('Dépenses forfaitaire'!$D83,Listes!$A$59:$E$65,4,FALSE))))))</f>
        <v/>
      </c>
      <c r="N83" s="26" t="str">
        <f>IF($H83="","",IF($C83=Listes!$B$37,IF('Dépenses forfaitaire'!$E83&lt;=Listes!$B$47,('Dépenses forfaitaire'!$E83*(VLOOKUP('Dépenses forfaitaire'!$D83,Listes!$A$48:$E$54,2,FALSE))),IF('Dépenses forfaitaire'!$E83&gt;Listes!$D$47,('Dépenses forfaitaire'!$E83*(VLOOKUP('Dépenses forfaitaire'!$D83,Listes!$A$48:$E$54,5,FALSE))),('Dépenses forfaitaire'!$E83*(VLOOKUP('Dépenses forfaitaire'!$D83,Listes!$A$48:$E$54,3,FALSE)))+(VLOOKUP('Dépenses forfaitaire'!$D83,Listes!$A$48:$E$54,4,FALSE))))))</f>
        <v/>
      </c>
      <c r="O83" s="26" t="str">
        <f>IF($H83="","",IF($C83=Listes!$B$40,Listes!$I$37,IF($C83=Listes!$B$41,(VLOOKUP('Dépenses forfaitaire'!$F83,Listes!$E$37:$F$42,2,FALSE)),IF($C83=Listes!$B$39,IF('Dépenses forfaitaire'!$E83&lt;=Listes!$A$69,'Dépenses forfaitaire'!$E83*Listes!$A$70,IF('Dépenses forfaitaire'!$E83&gt;Listes!$D$69,'Dépenses forfaitaire'!$E83*Listes!$D$70,(('Dépenses forfaitaire'!$E83*Listes!$B$70)+Listes!$C$70)))))))</f>
        <v/>
      </c>
      <c r="P83" s="27" t="str">
        <f t="shared" si="2"/>
        <v/>
      </c>
      <c r="Q83" s="93"/>
    </row>
    <row r="84" spans="1:17" ht="20.100000000000001" customHeight="1" x14ac:dyDescent="0.25">
      <c r="A84" s="17">
        <v>78</v>
      </c>
      <c r="B84" s="86"/>
      <c r="C84" s="256"/>
      <c r="D84" s="86"/>
      <c r="E84" s="86"/>
      <c r="F84" s="86"/>
      <c r="G84" s="86"/>
      <c r="H84" s="31" t="str">
        <f>IF(C84="","",IF(C84="","",(VLOOKUP(C84,Listes!$B$37:$C$41,2,FALSE))))</f>
        <v/>
      </c>
      <c r="I84" s="86" t="str">
        <f t="shared" si="3"/>
        <v/>
      </c>
      <c r="J84" s="27" t="str">
        <f>IF(H84="","",IF(H84="","",(VLOOKUP(H84,Listes!$C$37:$D$41,2,FALSE))))</f>
        <v/>
      </c>
      <c r="K84" s="86"/>
      <c r="L84" s="86"/>
      <c r="M84" s="26" t="str">
        <f>IF($H84="","",IF($C84=Listes!$B$38,IF('Dépenses forfaitaire'!$E84&lt;=Listes!$B$58,('Dépenses forfaitaire'!$E84*(VLOOKUP('Dépenses forfaitaire'!$D84,Listes!$A$59:$E$65,2,FALSE))),IF('Dépenses forfaitaire'!$E84&gt;Listes!$E$58,('Dépenses forfaitaire'!$E84*(VLOOKUP('Dépenses forfaitaire'!$D84,Listes!$A$59:$E$65,5,FALSE))),('Dépenses forfaitaire'!$E84*(VLOOKUP('Dépenses forfaitaire'!$D84,Listes!$A$59:$E$65,3,FALSE)))+(VLOOKUP('Dépenses forfaitaire'!$D84,Listes!$A$59:$E$65,4,FALSE))))))</f>
        <v/>
      </c>
      <c r="N84" s="26" t="str">
        <f>IF($H84="","",IF($C84=Listes!$B$37,IF('Dépenses forfaitaire'!$E84&lt;=Listes!$B$47,('Dépenses forfaitaire'!$E84*(VLOOKUP('Dépenses forfaitaire'!$D84,Listes!$A$48:$E$54,2,FALSE))),IF('Dépenses forfaitaire'!$E84&gt;Listes!$D$47,('Dépenses forfaitaire'!$E84*(VLOOKUP('Dépenses forfaitaire'!$D84,Listes!$A$48:$E$54,5,FALSE))),('Dépenses forfaitaire'!$E84*(VLOOKUP('Dépenses forfaitaire'!$D84,Listes!$A$48:$E$54,3,FALSE)))+(VLOOKUP('Dépenses forfaitaire'!$D84,Listes!$A$48:$E$54,4,FALSE))))))</f>
        <v/>
      </c>
      <c r="O84" s="26" t="str">
        <f>IF($H84="","",IF($C84=Listes!$B$40,Listes!$I$37,IF($C84=Listes!$B$41,(VLOOKUP('Dépenses forfaitaire'!$F84,Listes!$E$37:$F$42,2,FALSE)),IF($C84=Listes!$B$39,IF('Dépenses forfaitaire'!$E84&lt;=Listes!$A$69,'Dépenses forfaitaire'!$E84*Listes!$A$70,IF('Dépenses forfaitaire'!$E84&gt;Listes!$D$69,'Dépenses forfaitaire'!$E84*Listes!$D$70,(('Dépenses forfaitaire'!$E84*Listes!$B$70)+Listes!$C$70)))))))</f>
        <v/>
      </c>
      <c r="P84" s="27" t="str">
        <f t="shared" si="2"/>
        <v/>
      </c>
      <c r="Q84" s="93"/>
    </row>
    <row r="85" spans="1:17" ht="20.100000000000001" customHeight="1" x14ac:dyDescent="0.25">
      <c r="A85" s="17">
        <v>79</v>
      </c>
      <c r="B85" s="86"/>
      <c r="C85" s="256"/>
      <c r="D85" s="86"/>
      <c r="E85" s="86"/>
      <c r="F85" s="86"/>
      <c r="G85" s="86"/>
      <c r="H85" s="31" t="str">
        <f>IF(C85="","",IF(C85="","",(VLOOKUP(C85,Listes!$B$37:$C$41,2,FALSE))))</f>
        <v/>
      </c>
      <c r="I85" s="86" t="str">
        <f t="shared" si="3"/>
        <v/>
      </c>
      <c r="J85" s="27" t="str">
        <f>IF(H85="","",IF(H85="","",(VLOOKUP(H85,Listes!$C$37:$D$41,2,FALSE))))</f>
        <v/>
      </c>
      <c r="K85" s="86"/>
      <c r="L85" s="86"/>
      <c r="M85" s="26" t="str">
        <f>IF($H85="","",IF($C85=Listes!$B$38,IF('Dépenses forfaitaire'!$E85&lt;=Listes!$B$58,('Dépenses forfaitaire'!$E85*(VLOOKUP('Dépenses forfaitaire'!$D85,Listes!$A$59:$E$65,2,FALSE))),IF('Dépenses forfaitaire'!$E85&gt;Listes!$E$58,('Dépenses forfaitaire'!$E85*(VLOOKUP('Dépenses forfaitaire'!$D85,Listes!$A$59:$E$65,5,FALSE))),('Dépenses forfaitaire'!$E85*(VLOOKUP('Dépenses forfaitaire'!$D85,Listes!$A$59:$E$65,3,FALSE)))+(VLOOKUP('Dépenses forfaitaire'!$D85,Listes!$A$59:$E$65,4,FALSE))))))</f>
        <v/>
      </c>
      <c r="N85" s="26" t="str">
        <f>IF($H85="","",IF($C85=Listes!$B$37,IF('Dépenses forfaitaire'!$E85&lt;=Listes!$B$47,('Dépenses forfaitaire'!$E85*(VLOOKUP('Dépenses forfaitaire'!$D85,Listes!$A$48:$E$54,2,FALSE))),IF('Dépenses forfaitaire'!$E85&gt;Listes!$D$47,('Dépenses forfaitaire'!$E85*(VLOOKUP('Dépenses forfaitaire'!$D85,Listes!$A$48:$E$54,5,FALSE))),('Dépenses forfaitaire'!$E85*(VLOOKUP('Dépenses forfaitaire'!$D85,Listes!$A$48:$E$54,3,FALSE)))+(VLOOKUP('Dépenses forfaitaire'!$D85,Listes!$A$48:$E$54,4,FALSE))))))</f>
        <v/>
      </c>
      <c r="O85" s="26" t="str">
        <f>IF($H85="","",IF($C85=Listes!$B$40,Listes!$I$37,IF($C85=Listes!$B$41,(VLOOKUP('Dépenses forfaitaire'!$F85,Listes!$E$37:$F$42,2,FALSE)),IF($C85=Listes!$B$39,IF('Dépenses forfaitaire'!$E85&lt;=Listes!$A$69,'Dépenses forfaitaire'!$E85*Listes!$A$70,IF('Dépenses forfaitaire'!$E85&gt;Listes!$D$69,'Dépenses forfaitaire'!$E85*Listes!$D$70,(('Dépenses forfaitaire'!$E85*Listes!$B$70)+Listes!$C$70)))))))</f>
        <v/>
      </c>
      <c r="P85" s="27" t="str">
        <f t="shared" si="2"/>
        <v/>
      </c>
      <c r="Q85" s="93"/>
    </row>
    <row r="86" spans="1:17" ht="20.100000000000001" customHeight="1" x14ac:dyDescent="0.25">
      <c r="A86" s="17">
        <v>80</v>
      </c>
      <c r="B86" s="86"/>
      <c r="C86" s="256"/>
      <c r="D86" s="86"/>
      <c r="E86" s="86"/>
      <c r="F86" s="86"/>
      <c r="G86" s="86"/>
      <c r="H86" s="31" t="str">
        <f>IF(C86="","",IF(C86="","",(VLOOKUP(C86,Listes!$B$37:$C$41,2,FALSE))))</f>
        <v/>
      </c>
      <c r="I86" s="86" t="str">
        <f t="shared" si="3"/>
        <v/>
      </c>
      <c r="J86" s="27" t="str">
        <f>IF(H86="","",IF(H86="","",(VLOOKUP(H86,Listes!$C$37:$D$41,2,FALSE))))</f>
        <v/>
      </c>
      <c r="K86" s="86"/>
      <c r="L86" s="86"/>
      <c r="M86" s="26" t="str">
        <f>IF($H86="","",IF($C86=Listes!$B$38,IF('Dépenses forfaitaire'!$E86&lt;=Listes!$B$58,('Dépenses forfaitaire'!$E86*(VLOOKUP('Dépenses forfaitaire'!$D86,Listes!$A$59:$E$65,2,FALSE))),IF('Dépenses forfaitaire'!$E86&gt;Listes!$E$58,('Dépenses forfaitaire'!$E86*(VLOOKUP('Dépenses forfaitaire'!$D86,Listes!$A$59:$E$65,5,FALSE))),('Dépenses forfaitaire'!$E86*(VLOOKUP('Dépenses forfaitaire'!$D86,Listes!$A$59:$E$65,3,FALSE)))+(VLOOKUP('Dépenses forfaitaire'!$D86,Listes!$A$59:$E$65,4,FALSE))))))</f>
        <v/>
      </c>
      <c r="N86" s="26" t="str">
        <f>IF($H86="","",IF($C86=Listes!$B$37,IF('Dépenses forfaitaire'!$E86&lt;=Listes!$B$47,('Dépenses forfaitaire'!$E86*(VLOOKUP('Dépenses forfaitaire'!$D86,Listes!$A$48:$E$54,2,FALSE))),IF('Dépenses forfaitaire'!$E86&gt;Listes!$D$47,('Dépenses forfaitaire'!$E86*(VLOOKUP('Dépenses forfaitaire'!$D86,Listes!$A$48:$E$54,5,FALSE))),('Dépenses forfaitaire'!$E86*(VLOOKUP('Dépenses forfaitaire'!$D86,Listes!$A$48:$E$54,3,FALSE)))+(VLOOKUP('Dépenses forfaitaire'!$D86,Listes!$A$48:$E$54,4,FALSE))))))</f>
        <v/>
      </c>
      <c r="O86" s="26" t="str">
        <f>IF($H86="","",IF($C86=Listes!$B$40,Listes!$I$37,IF($C86=Listes!$B$41,(VLOOKUP('Dépenses forfaitaire'!$F86,Listes!$E$37:$F$42,2,FALSE)),IF($C86=Listes!$B$39,IF('Dépenses forfaitaire'!$E86&lt;=Listes!$A$69,'Dépenses forfaitaire'!$E86*Listes!$A$70,IF('Dépenses forfaitaire'!$E86&gt;Listes!$D$69,'Dépenses forfaitaire'!$E86*Listes!$D$70,(('Dépenses forfaitaire'!$E86*Listes!$B$70)+Listes!$C$70)))))))</f>
        <v/>
      </c>
      <c r="P86" s="27" t="str">
        <f t="shared" si="2"/>
        <v/>
      </c>
      <c r="Q86" s="93"/>
    </row>
    <row r="87" spans="1:17" ht="20.100000000000001" customHeight="1" x14ac:dyDescent="0.25">
      <c r="A87" s="17">
        <v>81</v>
      </c>
      <c r="B87" s="86"/>
      <c r="C87" s="256"/>
      <c r="D87" s="86"/>
      <c r="E87" s="86"/>
      <c r="F87" s="86"/>
      <c r="G87" s="86"/>
      <c r="H87" s="31" t="str">
        <f>IF(C87="","",IF(C87="","",(VLOOKUP(C87,Listes!$B$37:$C$41,2,FALSE))))</f>
        <v/>
      </c>
      <c r="I87" s="86" t="str">
        <f t="shared" si="3"/>
        <v/>
      </c>
      <c r="J87" s="27" t="str">
        <f>IF(H87="","",IF(H87="","",(VLOOKUP(H87,Listes!$C$37:$D$41,2,FALSE))))</f>
        <v/>
      </c>
      <c r="K87" s="86"/>
      <c r="L87" s="86"/>
      <c r="M87" s="26" t="str">
        <f>IF($H87="","",IF($C87=Listes!$B$38,IF('Dépenses forfaitaire'!$E87&lt;=Listes!$B$58,('Dépenses forfaitaire'!$E87*(VLOOKUP('Dépenses forfaitaire'!$D87,Listes!$A$59:$E$65,2,FALSE))),IF('Dépenses forfaitaire'!$E87&gt;Listes!$E$58,('Dépenses forfaitaire'!$E87*(VLOOKUP('Dépenses forfaitaire'!$D87,Listes!$A$59:$E$65,5,FALSE))),('Dépenses forfaitaire'!$E87*(VLOOKUP('Dépenses forfaitaire'!$D87,Listes!$A$59:$E$65,3,FALSE)))+(VLOOKUP('Dépenses forfaitaire'!$D87,Listes!$A$59:$E$65,4,FALSE))))))</f>
        <v/>
      </c>
      <c r="N87" s="26" t="str">
        <f>IF($H87="","",IF($C87=Listes!$B$37,IF('Dépenses forfaitaire'!$E87&lt;=Listes!$B$47,('Dépenses forfaitaire'!$E87*(VLOOKUP('Dépenses forfaitaire'!$D87,Listes!$A$48:$E$54,2,FALSE))),IF('Dépenses forfaitaire'!$E87&gt;Listes!$D$47,('Dépenses forfaitaire'!$E87*(VLOOKUP('Dépenses forfaitaire'!$D87,Listes!$A$48:$E$54,5,FALSE))),('Dépenses forfaitaire'!$E87*(VLOOKUP('Dépenses forfaitaire'!$D87,Listes!$A$48:$E$54,3,FALSE)))+(VLOOKUP('Dépenses forfaitaire'!$D87,Listes!$A$48:$E$54,4,FALSE))))))</f>
        <v/>
      </c>
      <c r="O87" s="26" t="str">
        <f>IF($H87="","",IF($C87=Listes!$B$40,Listes!$I$37,IF($C87=Listes!$B$41,(VLOOKUP('Dépenses forfaitaire'!$F87,Listes!$E$37:$F$42,2,FALSE)),IF($C87=Listes!$B$39,IF('Dépenses forfaitaire'!$E87&lt;=Listes!$A$69,'Dépenses forfaitaire'!$E87*Listes!$A$70,IF('Dépenses forfaitaire'!$E87&gt;Listes!$D$69,'Dépenses forfaitaire'!$E87*Listes!$D$70,(('Dépenses forfaitaire'!$E87*Listes!$B$70)+Listes!$C$70)))))))</f>
        <v/>
      </c>
      <c r="P87" s="27" t="str">
        <f t="shared" si="2"/>
        <v/>
      </c>
      <c r="Q87" s="93"/>
    </row>
    <row r="88" spans="1:17" ht="20.100000000000001" customHeight="1" x14ac:dyDescent="0.25">
      <c r="A88" s="17">
        <v>82</v>
      </c>
      <c r="B88" s="86"/>
      <c r="C88" s="256"/>
      <c r="D88" s="86"/>
      <c r="E88" s="86"/>
      <c r="F88" s="86"/>
      <c r="G88" s="86"/>
      <c r="H88" s="31" t="str">
        <f>IF(C88="","",IF(C88="","",(VLOOKUP(C88,Listes!$B$37:$C$41,2,FALSE))))</f>
        <v/>
      </c>
      <c r="I88" s="86" t="str">
        <f t="shared" si="3"/>
        <v/>
      </c>
      <c r="J88" s="27" t="str">
        <f>IF(H88="","",IF(H88="","",(VLOOKUP(H88,Listes!$C$37:$D$41,2,FALSE))))</f>
        <v/>
      </c>
      <c r="K88" s="86"/>
      <c r="L88" s="86"/>
      <c r="M88" s="26" t="str">
        <f>IF($H88="","",IF($C88=Listes!$B$38,IF('Dépenses forfaitaire'!$E88&lt;=Listes!$B$58,('Dépenses forfaitaire'!$E88*(VLOOKUP('Dépenses forfaitaire'!$D88,Listes!$A$59:$E$65,2,FALSE))),IF('Dépenses forfaitaire'!$E88&gt;Listes!$E$58,('Dépenses forfaitaire'!$E88*(VLOOKUP('Dépenses forfaitaire'!$D88,Listes!$A$59:$E$65,5,FALSE))),('Dépenses forfaitaire'!$E88*(VLOOKUP('Dépenses forfaitaire'!$D88,Listes!$A$59:$E$65,3,FALSE)))+(VLOOKUP('Dépenses forfaitaire'!$D88,Listes!$A$59:$E$65,4,FALSE))))))</f>
        <v/>
      </c>
      <c r="N88" s="26" t="str">
        <f>IF($H88="","",IF($C88=Listes!$B$37,IF('Dépenses forfaitaire'!$E88&lt;=Listes!$B$47,('Dépenses forfaitaire'!$E88*(VLOOKUP('Dépenses forfaitaire'!$D88,Listes!$A$48:$E$54,2,FALSE))),IF('Dépenses forfaitaire'!$E88&gt;Listes!$D$47,('Dépenses forfaitaire'!$E88*(VLOOKUP('Dépenses forfaitaire'!$D88,Listes!$A$48:$E$54,5,FALSE))),('Dépenses forfaitaire'!$E88*(VLOOKUP('Dépenses forfaitaire'!$D88,Listes!$A$48:$E$54,3,FALSE)))+(VLOOKUP('Dépenses forfaitaire'!$D88,Listes!$A$48:$E$54,4,FALSE))))))</f>
        <v/>
      </c>
      <c r="O88" s="26" t="str">
        <f>IF($H88="","",IF($C88=Listes!$B$40,Listes!$I$37,IF($C88=Listes!$B$41,(VLOOKUP('Dépenses forfaitaire'!$F88,Listes!$E$37:$F$42,2,FALSE)),IF($C88=Listes!$B$39,IF('Dépenses forfaitaire'!$E88&lt;=Listes!$A$69,'Dépenses forfaitaire'!$E88*Listes!$A$70,IF('Dépenses forfaitaire'!$E88&gt;Listes!$D$69,'Dépenses forfaitaire'!$E88*Listes!$D$70,(('Dépenses forfaitaire'!$E88*Listes!$B$70)+Listes!$C$70)))))))</f>
        <v/>
      </c>
      <c r="P88" s="27" t="str">
        <f t="shared" si="2"/>
        <v/>
      </c>
      <c r="Q88" s="93"/>
    </row>
    <row r="89" spans="1:17" ht="20.100000000000001" customHeight="1" x14ac:dyDescent="0.25">
      <c r="A89" s="17">
        <v>83</v>
      </c>
      <c r="B89" s="86"/>
      <c r="C89" s="256"/>
      <c r="D89" s="86"/>
      <c r="E89" s="86"/>
      <c r="F89" s="86"/>
      <c r="G89" s="86"/>
      <c r="H89" s="31" t="str">
        <f>IF(C89="","",IF(C89="","",(VLOOKUP(C89,Listes!$B$37:$C$41,2,FALSE))))</f>
        <v/>
      </c>
      <c r="I89" s="86" t="str">
        <f t="shared" si="3"/>
        <v/>
      </c>
      <c r="J89" s="27" t="str">
        <f>IF(H89="","",IF(H89="","",(VLOOKUP(H89,Listes!$C$37:$D$41,2,FALSE))))</f>
        <v/>
      </c>
      <c r="K89" s="86"/>
      <c r="L89" s="86"/>
      <c r="M89" s="26" t="str">
        <f>IF($H89="","",IF($C89=Listes!$B$38,IF('Dépenses forfaitaire'!$E89&lt;=Listes!$B$58,('Dépenses forfaitaire'!$E89*(VLOOKUP('Dépenses forfaitaire'!$D89,Listes!$A$59:$E$65,2,FALSE))),IF('Dépenses forfaitaire'!$E89&gt;Listes!$E$58,('Dépenses forfaitaire'!$E89*(VLOOKUP('Dépenses forfaitaire'!$D89,Listes!$A$59:$E$65,5,FALSE))),('Dépenses forfaitaire'!$E89*(VLOOKUP('Dépenses forfaitaire'!$D89,Listes!$A$59:$E$65,3,FALSE)))+(VLOOKUP('Dépenses forfaitaire'!$D89,Listes!$A$59:$E$65,4,FALSE))))))</f>
        <v/>
      </c>
      <c r="N89" s="26" t="str">
        <f>IF($H89="","",IF($C89=Listes!$B$37,IF('Dépenses forfaitaire'!$E89&lt;=Listes!$B$47,('Dépenses forfaitaire'!$E89*(VLOOKUP('Dépenses forfaitaire'!$D89,Listes!$A$48:$E$54,2,FALSE))),IF('Dépenses forfaitaire'!$E89&gt;Listes!$D$47,('Dépenses forfaitaire'!$E89*(VLOOKUP('Dépenses forfaitaire'!$D89,Listes!$A$48:$E$54,5,FALSE))),('Dépenses forfaitaire'!$E89*(VLOOKUP('Dépenses forfaitaire'!$D89,Listes!$A$48:$E$54,3,FALSE)))+(VLOOKUP('Dépenses forfaitaire'!$D89,Listes!$A$48:$E$54,4,FALSE))))))</f>
        <v/>
      </c>
      <c r="O89" s="26" t="str">
        <f>IF($H89="","",IF($C89=Listes!$B$40,Listes!$I$37,IF($C89=Listes!$B$41,(VLOOKUP('Dépenses forfaitaire'!$F89,Listes!$E$37:$F$42,2,FALSE)),IF($C89=Listes!$B$39,IF('Dépenses forfaitaire'!$E89&lt;=Listes!$A$69,'Dépenses forfaitaire'!$E89*Listes!$A$70,IF('Dépenses forfaitaire'!$E89&gt;Listes!$D$69,'Dépenses forfaitaire'!$E89*Listes!$D$70,(('Dépenses forfaitaire'!$E89*Listes!$B$70)+Listes!$C$70)))))))</f>
        <v/>
      </c>
      <c r="P89" s="27" t="str">
        <f t="shared" si="2"/>
        <v/>
      </c>
      <c r="Q89" s="93"/>
    </row>
    <row r="90" spans="1:17" ht="20.100000000000001" customHeight="1" x14ac:dyDescent="0.25">
      <c r="A90" s="17">
        <v>84</v>
      </c>
      <c r="B90" s="86"/>
      <c r="C90" s="256"/>
      <c r="D90" s="86"/>
      <c r="E90" s="86"/>
      <c r="F90" s="86"/>
      <c r="G90" s="86"/>
      <c r="H90" s="31" t="str">
        <f>IF(C90="","",IF(C90="","",(VLOOKUP(C90,Listes!$B$37:$C$41,2,FALSE))))</f>
        <v/>
      </c>
      <c r="I90" s="86" t="str">
        <f t="shared" si="3"/>
        <v/>
      </c>
      <c r="J90" s="27" t="str">
        <f>IF(H90="","",IF(H90="","",(VLOOKUP(H90,Listes!$C$37:$D$41,2,FALSE))))</f>
        <v/>
      </c>
      <c r="K90" s="86"/>
      <c r="L90" s="86"/>
      <c r="M90" s="26" t="str">
        <f>IF($H90="","",IF($C90=Listes!$B$38,IF('Dépenses forfaitaire'!$E90&lt;=Listes!$B$58,('Dépenses forfaitaire'!$E90*(VLOOKUP('Dépenses forfaitaire'!$D90,Listes!$A$59:$E$65,2,FALSE))),IF('Dépenses forfaitaire'!$E90&gt;Listes!$E$58,('Dépenses forfaitaire'!$E90*(VLOOKUP('Dépenses forfaitaire'!$D90,Listes!$A$59:$E$65,5,FALSE))),('Dépenses forfaitaire'!$E90*(VLOOKUP('Dépenses forfaitaire'!$D90,Listes!$A$59:$E$65,3,FALSE)))+(VLOOKUP('Dépenses forfaitaire'!$D90,Listes!$A$59:$E$65,4,FALSE))))))</f>
        <v/>
      </c>
      <c r="N90" s="26" t="str">
        <f>IF($H90="","",IF($C90=Listes!$B$37,IF('Dépenses forfaitaire'!$E90&lt;=Listes!$B$47,('Dépenses forfaitaire'!$E90*(VLOOKUP('Dépenses forfaitaire'!$D90,Listes!$A$48:$E$54,2,FALSE))),IF('Dépenses forfaitaire'!$E90&gt;Listes!$D$47,('Dépenses forfaitaire'!$E90*(VLOOKUP('Dépenses forfaitaire'!$D90,Listes!$A$48:$E$54,5,FALSE))),('Dépenses forfaitaire'!$E90*(VLOOKUP('Dépenses forfaitaire'!$D90,Listes!$A$48:$E$54,3,FALSE)))+(VLOOKUP('Dépenses forfaitaire'!$D90,Listes!$A$48:$E$54,4,FALSE))))))</f>
        <v/>
      </c>
      <c r="O90" s="26" t="str">
        <f>IF($H90="","",IF($C90=Listes!$B$40,Listes!$I$37,IF($C90=Listes!$B$41,(VLOOKUP('Dépenses forfaitaire'!$F90,Listes!$E$37:$F$42,2,FALSE)),IF($C90=Listes!$B$39,IF('Dépenses forfaitaire'!$E90&lt;=Listes!$A$69,'Dépenses forfaitaire'!$E90*Listes!$A$70,IF('Dépenses forfaitaire'!$E90&gt;Listes!$D$69,'Dépenses forfaitaire'!$E90*Listes!$D$70,(('Dépenses forfaitaire'!$E90*Listes!$B$70)+Listes!$C$70)))))))</f>
        <v/>
      </c>
      <c r="P90" s="27" t="str">
        <f t="shared" si="2"/>
        <v/>
      </c>
      <c r="Q90" s="93"/>
    </row>
    <row r="91" spans="1:17" ht="20.100000000000001" customHeight="1" x14ac:dyDescent="0.25">
      <c r="A91" s="17">
        <v>85</v>
      </c>
      <c r="B91" s="86"/>
      <c r="C91" s="256"/>
      <c r="D91" s="86"/>
      <c r="E91" s="86"/>
      <c r="F91" s="86"/>
      <c r="G91" s="86"/>
      <c r="H91" s="31" t="str">
        <f>IF(C91="","",IF(C91="","",(VLOOKUP(C91,Listes!$B$37:$C$41,2,FALSE))))</f>
        <v/>
      </c>
      <c r="I91" s="86" t="str">
        <f t="shared" si="3"/>
        <v/>
      </c>
      <c r="J91" s="27" t="str">
        <f>IF(H91="","",IF(H91="","",(VLOOKUP(H91,Listes!$C$37:$D$41,2,FALSE))))</f>
        <v/>
      </c>
      <c r="K91" s="86"/>
      <c r="L91" s="86"/>
      <c r="M91" s="26" t="str">
        <f>IF($H91="","",IF($C91=Listes!$B$38,IF('Dépenses forfaitaire'!$E91&lt;=Listes!$B$58,('Dépenses forfaitaire'!$E91*(VLOOKUP('Dépenses forfaitaire'!$D91,Listes!$A$59:$E$65,2,FALSE))),IF('Dépenses forfaitaire'!$E91&gt;Listes!$E$58,('Dépenses forfaitaire'!$E91*(VLOOKUP('Dépenses forfaitaire'!$D91,Listes!$A$59:$E$65,5,FALSE))),('Dépenses forfaitaire'!$E91*(VLOOKUP('Dépenses forfaitaire'!$D91,Listes!$A$59:$E$65,3,FALSE)))+(VLOOKUP('Dépenses forfaitaire'!$D91,Listes!$A$59:$E$65,4,FALSE))))))</f>
        <v/>
      </c>
      <c r="N91" s="26" t="str">
        <f>IF($H91="","",IF($C91=Listes!$B$37,IF('Dépenses forfaitaire'!$E91&lt;=Listes!$B$47,('Dépenses forfaitaire'!$E91*(VLOOKUP('Dépenses forfaitaire'!$D91,Listes!$A$48:$E$54,2,FALSE))),IF('Dépenses forfaitaire'!$E91&gt;Listes!$D$47,('Dépenses forfaitaire'!$E91*(VLOOKUP('Dépenses forfaitaire'!$D91,Listes!$A$48:$E$54,5,FALSE))),('Dépenses forfaitaire'!$E91*(VLOOKUP('Dépenses forfaitaire'!$D91,Listes!$A$48:$E$54,3,FALSE)))+(VLOOKUP('Dépenses forfaitaire'!$D91,Listes!$A$48:$E$54,4,FALSE))))))</f>
        <v/>
      </c>
      <c r="O91" s="26" t="str">
        <f>IF($H91="","",IF($C91=Listes!$B$40,Listes!$I$37,IF($C91=Listes!$B$41,(VLOOKUP('Dépenses forfaitaire'!$F91,Listes!$E$37:$F$42,2,FALSE)),IF($C91=Listes!$B$39,IF('Dépenses forfaitaire'!$E91&lt;=Listes!$A$69,'Dépenses forfaitaire'!$E91*Listes!$A$70,IF('Dépenses forfaitaire'!$E91&gt;Listes!$D$69,'Dépenses forfaitaire'!$E91*Listes!$D$70,(('Dépenses forfaitaire'!$E91*Listes!$B$70)+Listes!$C$70)))))))</f>
        <v/>
      </c>
      <c r="P91" s="27" t="str">
        <f t="shared" si="2"/>
        <v/>
      </c>
      <c r="Q91" s="93"/>
    </row>
    <row r="92" spans="1:17" ht="20.100000000000001" customHeight="1" x14ac:dyDescent="0.25">
      <c r="A92" s="17">
        <v>86</v>
      </c>
      <c r="B92" s="86"/>
      <c r="C92" s="256"/>
      <c r="D92" s="86"/>
      <c r="E92" s="86"/>
      <c r="F92" s="86"/>
      <c r="G92" s="86"/>
      <c r="H92" s="31" t="str">
        <f>IF(C92="","",IF(C92="","",(VLOOKUP(C92,Listes!$B$37:$C$41,2,FALSE))))</f>
        <v/>
      </c>
      <c r="I92" s="86" t="str">
        <f t="shared" si="3"/>
        <v/>
      </c>
      <c r="J92" s="27" t="str">
        <f>IF(H92="","",IF(H92="","",(VLOOKUP(H92,Listes!$C$37:$D$41,2,FALSE))))</f>
        <v/>
      </c>
      <c r="K92" s="86"/>
      <c r="L92" s="86"/>
      <c r="M92" s="26" t="str">
        <f>IF($H92="","",IF($C92=Listes!$B$38,IF('Dépenses forfaitaire'!$E92&lt;=Listes!$B$58,('Dépenses forfaitaire'!$E92*(VLOOKUP('Dépenses forfaitaire'!$D92,Listes!$A$59:$E$65,2,FALSE))),IF('Dépenses forfaitaire'!$E92&gt;Listes!$E$58,('Dépenses forfaitaire'!$E92*(VLOOKUP('Dépenses forfaitaire'!$D92,Listes!$A$59:$E$65,5,FALSE))),('Dépenses forfaitaire'!$E92*(VLOOKUP('Dépenses forfaitaire'!$D92,Listes!$A$59:$E$65,3,FALSE)))+(VLOOKUP('Dépenses forfaitaire'!$D92,Listes!$A$59:$E$65,4,FALSE))))))</f>
        <v/>
      </c>
      <c r="N92" s="26" t="str">
        <f>IF($H92="","",IF($C92=Listes!$B$37,IF('Dépenses forfaitaire'!$E92&lt;=Listes!$B$47,('Dépenses forfaitaire'!$E92*(VLOOKUP('Dépenses forfaitaire'!$D92,Listes!$A$48:$E$54,2,FALSE))),IF('Dépenses forfaitaire'!$E92&gt;Listes!$D$47,('Dépenses forfaitaire'!$E92*(VLOOKUP('Dépenses forfaitaire'!$D92,Listes!$A$48:$E$54,5,FALSE))),('Dépenses forfaitaire'!$E92*(VLOOKUP('Dépenses forfaitaire'!$D92,Listes!$A$48:$E$54,3,FALSE)))+(VLOOKUP('Dépenses forfaitaire'!$D92,Listes!$A$48:$E$54,4,FALSE))))))</f>
        <v/>
      </c>
      <c r="O92" s="26" t="str">
        <f>IF($H92="","",IF($C92=Listes!$B$40,Listes!$I$37,IF($C92=Listes!$B$41,(VLOOKUP('Dépenses forfaitaire'!$F92,Listes!$E$37:$F$42,2,FALSE)),IF($C92=Listes!$B$39,IF('Dépenses forfaitaire'!$E92&lt;=Listes!$A$69,'Dépenses forfaitaire'!$E92*Listes!$A$70,IF('Dépenses forfaitaire'!$E92&gt;Listes!$D$69,'Dépenses forfaitaire'!$E92*Listes!$D$70,(('Dépenses forfaitaire'!$E92*Listes!$B$70)+Listes!$C$70)))))))</f>
        <v/>
      </c>
      <c r="P92" s="27" t="str">
        <f t="shared" si="2"/>
        <v/>
      </c>
      <c r="Q92" s="93"/>
    </row>
    <row r="93" spans="1:17" ht="20.100000000000001" customHeight="1" x14ac:dyDescent="0.25">
      <c r="A93" s="17">
        <v>87</v>
      </c>
      <c r="B93" s="86"/>
      <c r="C93" s="256"/>
      <c r="D93" s="86"/>
      <c r="E93" s="86"/>
      <c r="F93" s="86"/>
      <c r="G93" s="86"/>
      <c r="H93" s="31" t="str">
        <f>IF(C93="","",IF(C93="","",(VLOOKUP(C93,Listes!$B$37:$C$41,2,FALSE))))</f>
        <v/>
      </c>
      <c r="I93" s="86" t="str">
        <f t="shared" si="3"/>
        <v/>
      </c>
      <c r="J93" s="27" t="str">
        <f>IF(H93="","",IF(H93="","",(VLOOKUP(H93,Listes!$C$37:$D$41,2,FALSE))))</f>
        <v/>
      </c>
      <c r="K93" s="86"/>
      <c r="L93" s="86"/>
      <c r="M93" s="26" t="str">
        <f>IF($H93="","",IF($C93=Listes!$B$38,IF('Dépenses forfaitaire'!$E93&lt;=Listes!$B$58,('Dépenses forfaitaire'!$E93*(VLOOKUP('Dépenses forfaitaire'!$D93,Listes!$A$59:$E$65,2,FALSE))),IF('Dépenses forfaitaire'!$E93&gt;Listes!$E$58,('Dépenses forfaitaire'!$E93*(VLOOKUP('Dépenses forfaitaire'!$D93,Listes!$A$59:$E$65,5,FALSE))),('Dépenses forfaitaire'!$E93*(VLOOKUP('Dépenses forfaitaire'!$D93,Listes!$A$59:$E$65,3,FALSE)))+(VLOOKUP('Dépenses forfaitaire'!$D93,Listes!$A$59:$E$65,4,FALSE))))))</f>
        <v/>
      </c>
      <c r="N93" s="26" t="str">
        <f>IF($H93="","",IF($C93=Listes!$B$37,IF('Dépenses forfaitaire'!$E93&lt;=Listes!$B$47,('Dépenses forfaitaire'!$E93*(VLOOKUP('Dépenses forfaitaire'!$D93,Listes!$A$48:$E$54,2,FALSE))),IF('Dépenses forfaitaire'!$E93&gt;Listes!$D$47,('Dépenses forfaitaire'!$E93*(VLOOKUP('Dépenses forfaitaire'!$D93,Listes!$A$48:$E$54,5,FALSE))),('Dépenses forfaitaire'!$E93*(VLOOKUP('Dépenses forfaitaire'!$D93,Listes!$A$48:$E$54,3,FALSE)))+(VLOOKUP('Dépenses forfaitaire'!$D93,Listes!$A$48:$E$54,4,FALSE))))))</f>
        <v/>
      </c>
      <c r="O93" s="26" t="str">
        <f>IF($H93="","",IF($C93=Listes!$B$40,Listes!$I$37,IF($C93=Listes!$B$41,(VLOOKUP('Dépenses forfaitaire'!$F93,Listes!$E$37:$F$42,2,FALSE)),IF($C93=Listes!$B$39,IF('Dépenses forfaitaire'!$E93&lt;=Listes!$A$69,'Dépenses forfaitaire'!$E93*Listes!$A$70,IF('Dépenses forfaitaire'!$E93&gt;Listes!$D$69,'Dépenses forfaitaire'!$E93*Listes!$D$70,(('Dépenses forfaitaire'!$E93*Listes!$B$70)+Listes!$C$70)))))))</f>
        <v/>
      </c>
      <c r="P93" s="27" t="str">
        <f t="shared" si="2"/>
        <v/>
      </c>
      <c r="Q93" s="93"/>
    </row>
    <row r="94" spans="1:17" ht="20.100000000000001" customHeight="1" x14ac:dyDescent="0.25">
      <c r="A94" s="17">
        <v>88</v>
      </c>
      <c r="B94" s="86"/>
      <c r="C94" s="256"/>
      <c r="D94" s="86"/>
      <c r="E94" s="86"/>
      <c r="F94" s="86"/>
      <c r="G94" s="86"/>
      <c r="H94" s="31" t="str">
        <f>IF(C94="","",IF(C94="","",(VLOOKUP(C94,Listes!$B$37:$C$41,2,FALSE))))</f>
        <v/>
      </c>
      <c r="I94" s="86" t="str">
        <f t="shared" si="3"/>
        <v/>
      </c>
      <c r="J94" s="27" t="str">
        <f>IF(H94="","",IF(H94="","",(VLOOKUP(H94,Listes!$C$37:$D$41,2,FALSE))))</f>
        <v/>
      </c>
      <c r="K94" s="86"/>
      <c r="L94" s="86"/>
      <c r="M94" s="26" t="str">
        <f>IF($H94="","",IF($C94=Listes!$B$38,IF('Dépenses forfaitaire'!$E94&lt;=Listes!$B$58,('Dépenses forfaitaire'!$E94*(VLOOKUP('Dépenses forfaitaire'!$D94,Listes!$A$59:$E$65,2,FALSE))),IF('Dépenses forfaitaire'!$E94&gt;Listes!$E$58,('Dépenses forfaitaire'!$E94*(VLOOKUP('Dépenses forfaitaire'!$D94,Listes!$A$59:$E$65,5,FALSE))),('Dépenses forfaitaire'!$E94*(VLOOKUP('Dépenses forfaitaire'!$D94,Listes!$A$59:$E$65,3,FALSE)))+(VLOOKUP('Dépenses forfaitaire'!$D94,Listes!$A$59:$E$65,4,FALSE))))))</f>
        <v/>
      </c>
      <c r="N94" s="26" t="str">
        <f>IF($H94="","",IF($C94=Listes!$B$37,IF('Dépenses forfaitaire'!$E94&lt;=Listes!$B$47,('Dépenses forfaitaire'!$E94*(VLOOKUP('Dépenses forfaitaire'!$D94,Listes!$A$48:$E$54,2,FALSE))),IF('Dépenses forfaitaire'!$E94&gt;Listes!$D$47,('Dépenses forfaitaire'!$E94*(VLOOKUP('Dépenses forfaitaire'!$D94,Listes!$A$48:$E$54,5,FALSE))),('Dépenses forfaitaire'!$E94*(VLOOKUP('Dépenses forfaitaire'!$D94,Listes!$A$48:$E$54,3,FALSE)))+(VLOOKUP('Dépenses forfaitaire'!$D94,Listes!$A$48:$E$54,4,FALSE))))))</f>
        <v/>
      </c>
      <c r="O94" s="26" t="str">
        <f>IF($H94="","",IF($C94=Listes!$B$40,Listes!$I$37,IF($C94=Listes!$B$41,(VLOOKUP('Dépenses forfaitaire'!$F94,Listes!$E$37:$F$42,2,FALSE)),IF($C94=Listes!$B$39,IF('Dépenses forfaitaire'!$E94&lt;=Listes!$A$69,'Dépenses forfaitaire'!$E94*Listes!$A$70,IF('Dépenses forfaitaire'!$E94&gt;Listes!$D$69,'Dépenses forfaitaire'!$E94*Listes!$D$70,(('Dépenses forfaitaire'!$E94*Listes!$B$70)+Listes!$C$70)))))))</f>
        <v/>
      </c>
      <c r="P94" s="27" t="str">
        <f t="shared" si="2"/>
        <v/>
      </c>
      <c r="Q94" s="93"/>
    </row>
    <row r="95" spans="1:17" ht="20.100000000000001" customHeight="1" x14ac:dyDescent="0.25">
      <c r="A95" s="17">
        <v>89</v>
      </c>
      <c r="B95" s="86"/>
      <c r="C95" s="256"/>
      <c r="D95" s="86"/>
      <c r="E95" s="86"/>
      <c r="F95" s="86"/>
      <c r="G95" s="86"/>
      <c r="H95" s="31" t="str">
        <f>IF(C95="","",IF(C95="","",(VLOOKUP(C95,Listes!$B$37:$C$41,2,FALSE))))</f>
        <v/>
      </c>
      <c r="I95" s="86" t="str">
        <f t="shared" si="3"/>
        <v/>
      </c>
      <c r="J95" s="27" t="str">
        <f>IF(H95="","",IF(H95="","",(VLOOKUP(H95,Listes!$C$37:$D$41,2,FALSE))))</f>
        <v/>
      </c>
      <c r="K95" s="86"/>
      <c r="L95" s="86"/>
      <c r="M95" s="26" t="str">
        <f>IF($H95="","",IF($C95=Listes!$B$38,IF('Dépenses forfaitaire'!$E95&lt;=Listes!$B$58,('Dépenses forfaitaire'!$E95*(VLOOKUP('Dépenses forfaitaire'!$D95,Listes!$A$59:$E$65,2,FALSE))),IF('Dépenses forfaitaire'!$E95&gt;Listes!$E$58,('Dépenses forfaitaire'!$E95*(VLOOKUP('Dépenses forfaitaire'!$D95,Listes!$A$59:$E$65,5,FALSE))),('Dépenses forfaitaire'!$E95*(VLOOKUP('Dépenses forfaitaire'!$D95,Listes!$A$59:$E$65,3,FALSE)))+(VLOOKUP('Dépenses forfaitaire'!$D95,Listes!$A$59:$E$65,4,FALSE))))))</f>
        <v/>
      </c>
      <c r="N95" s="26" t="str">
        <f>IF($H95="","",IF($C95=Listes!$B$37,IF('Dépenses forfaitaire'!$E95&lt;=Listes!$B$47,('Dépenses forfaitaire'!$E95*(VLOOKUP('Dépenses forfaitaire'!$D95,Listes!$A$48:$E$54,2,FALSE))),IF('Dépenses forfaitaire'!$E95&gt;Listes!$D$47,('Dépenses forfaitaire'!$E95*(VLOOKUP('Dépenses forfaitaire'!$D95,Listes!$A$48:$E$54,5,FALSE))),('Dépenses forfaitaire'!$E95*(VLOOKUP('Dépenses forfaitaire'!$D95,Listes!$A$48:$E$54,3,FALSE)))+(VLOOKUP('Dépenses forfaitaire'!$D95,Listes!$A$48:$E$54,4,FALSE))))))</f>
        <v/>
      </c>
      <c r="O95" s="26" t="str">
        <f>IF($H95="","",IF($C95=Listes!$B$40,Listes!$I$37,IF($C95=Listes!$B$41,(VLOOKUP('Dépenses forfaitaire'!$F95,Listes!$E$37:$F$42,2,FALSE)),IF($C95=Listes!$B$39,IF('Dépenses forfaitaire'!$E95&lt;=Listes!$A$69,'Dépenses forfaitaire'!$E95*Listes!$A$70,IF('Dépenses forfaitaire'!$E95&gt;Listes!$D$69,'Dépenses forfaitaire'!$E95*Listes!$D$70,(('Dépenses forfaitaire'!$E95*Listes!$B$70)+Listes!$C$70)))))))</f>
        <v/>
      </c>
      <c r="P95" s="27" t="str">
        <f t="shared" si="2"/>
        <v/>
      </c>
      <c r="Q95" s="93"/>
    </row>
    <row r="96" spans="1:17" ht="20.100000000000001" customHeight="1" x14ac:dyDescent="0.25">
      <c r="A96" s="17">
        <v>90</v>
      </c>
      <c r="B96" s="86"/>
      <c r="C96" s="256"/>
      <c r="D96" s="86"/>
      <c r="E96" s="86"/>
      <c r="F96" s="86"/>
      <c r="G96" s="86"/>
      <c r="H96" s="31" t="str">
        <f>IF(C96="","",IF(C96="","",(VLOOKUP(C96,Listes!$B$37:$C$41,2,FALSE))))</f>
        <v/>
      </c>
      <c r="I96" s="86" t="str">
        <f t="shared" si="3"/>
        <v/>
      </c>
      <c r="J96" s="27" t="str">
        <f>IF(H96="","",IF(H96="","",(VLOOKUP(H96,Listes!$C$37:$D$41,2,FALSE))))</f>
        <v/>
      </c>
      <c r="K96" s="86"/>
      <c r="L96" s="86"/>
      <c r="M96" s="26" t="str">
        <f>IF($H96="","",IF($C96=Listes!$B$38,IF('Dépenses forfaitaire'!$E96&lt;=Listes!$B$58,('Dépenses forfaitaire'!$E96*(VLOOKUP('Dépenses forfaitaire'!$D96,Listes!$A$59:$E$65,2,FALSE))),IF('Dépenses forfaitaire'!$E96&gt;Listes!$E$58,('Dépenses forfaitaire'!$E96*(VLOOKUP('Dépenses forfaitaire'!$D96,Listes!$A$59:$E$65,5,FALSE))),('Dépenses forfaitaire'!$E96*(VLOOKUP('Dépenses forfaitaire'!$D96,Listes!$A$59:$E$65,3,FALSE)))+(VLOOKUP('Dépenses forfaitaire'!$D96,Listes!$A$59:$E$65,4,FALSE))))))</f>
        <v/>
      </c>
      <c r="N96" s="26" t="str">
        <f>IF($H96="","",IF($C96=Listes!$B$37,IF('Dépenses forfaitaire'!$E96&lt;=Listes!$B$47,('Dépenses forfaitaire'!$E96*(VLOOKUP('Dépenses forfaitaire'!$D96,Listes!$A$48:$E$54,2,FALSE))),IF('Dépenses forfaitaire'!$E96&gt;Listes!$D$47,('Dépenses forfaitaire'!$E96*(VLOOKUP('Dépenses forfaitaire'!$D96,Listes!$A$48:$E$54,5,FALSE))),('Dépenses forfaitaire'!$E96*(VLOOKUP('Dépenses forfaitaire'!$D96,Listes!$A$48:$E$54,3,FALSE)))+(VLOOKUP('Dépenses forfaitaire'!$D96,Listes!$A$48:$E$54,4,FALSE))))))</f>
        <v/>
      </c>
      <c r="O96" s="26" t="str">
        <f>IF($H96="","",IF($C96=Listes!$B$40,Listes!$I$37,IF($C96=Listes!$B$41,(VLOOKUP('Dépenses forfaitaire'!$F96,Listes!$E$37:$F$42,2,FALSE)),IF($C96=Listes!$B$39,IF('Dépenses forfaitaire'!$E96&lt;=Listes!$A$69,'Dépenses forfaitaire'!$E96*Listes!$A$70,IF('Dépenses forfaitaire'!$E96&gt;Listes!$D$69,'Dépenses forfaitaire'!$E96*Listes!$D$70,(('Dépenses forfaitaire'!$E96*Listes!$B$70)+Listes!$C$70)))))))</f>
        <v/>
      </c>
      <c r="P96" s="27" t="str">
        <f t="shared" si="2"/>
        <v/>
      </c>
      <c r="Q96" s="93"/>
    </row>
    <row r="97" spans="1:17" ht="20.100000000000001" customHeight="1" x14ac:dyDescent="0.25">
      <c r="A97" s="17">
        <v>91</v>
      </c>
      <c r="B97" s="86"/>
      <c r="C97" s="256"/>
      <c r="D97" s="86"/>
      <c r="E97" s="86"/>
      <c r="F97" s="86"/>
      <c r="G97" s="86"/>
      <c r="H97" s="31" t="str">
        <f>IF(C97="","",IF(C97="","",(VLOOKUP(C97,Listes!$B$37:$C$41,2,FALSE))))</f>
        <v/>
      </c>
      <c r="I97" s="86" t="str">
        <f t="shared" si="3"/>
        <v/>
      </c>
      <c r="J97" s="27" t="str">
        <f>IF(H97="","",IF(H97="","",(VLOOKUP(H97,Listes!$C$37:$D$41,2,FALSE))))</f>
        <v/>
      </c>
      <c r="K97" s="86"/>
      <c r="L97" s="86"/>
      <c r="M97" s="26" t="str">
        <f>IF($H97="","",IF($C97=Listes!$B$38,IF('Dépenses forfaitaire'!$E97&lt;=Listes!$B$58,('Dépenses forfaitaire'!$E97*(VLOOKUP('Dépenses forfaitaire'!$D97,Listes!$A$59:$E$65,2,FALSE))),IF('Dépenses forfaitaire'!$E97&gt;Listes!$E$58,('Dépenses forfaitaire'!$E97*(VLOOKUP('Dépenses forfaitaire'!$D97,Listes!$A$59:$E$65,5,FALSE))),('Dépenses forfaitaire'!$E97*(VLOOKUP('Dépenses forfaitaire'!$D97,Listes!$A$59:$E$65,3,FALSE)))+(VLOOKUP('Dépenses forfaitaire'!$D97,Listes!$A$59:$E$65,4,FALSE))))))</f>
        <v/>
      </c>
      <c r="N97" s="26" t="str">
        <f>IF($H97="","",IF($C97=Listes!$B$37,IF('Dépenses forfaitaire'!$E97&lt;=Listes!$B$47,('Dépenses forfaitaire'!$E97*(VLOOKUP('Dépenses forfaitaire'!$D97,Listes!$A$48:$E$54,2,FALSE))),IF('Dépenses forfaitaire'!$E97&gt;Listes!$D$47,('Dépenses forfaitaire'!$E97*(VLOOKUP('Dépenses forfaitaire'!$D97,Listes!$A$48:$E$54,5,FALSE))),('Dépenses forfaitaire'!$E97*(VLOOKUP('Dépenses forfaitaire'!$D97,Listes!$A$48:$E$54,3,FALSE)))+(VLOOKUP('Dépenses forfaitaire'!$D97,Listes!$A$48:$E$54,4,FALSE))))))</f>
        <v/>
      </c>
      <c r="O97" s="26" t="str">
        <f>IF($H97="","",IF($C97=Listes!$B$40,Listes!$I$37,IF($C97=Listes!$B$41,(VLOOKUP('Dépenses forfaitaire'!$F97,Listes!$E$37:$F$42,2,FALSE)),IF($C97=Listes!$B$39,IF('Dépenses forfaitaire'!$E97&lt;=Listes!$A$69,'Dépenses forfaitaire'!$E97*Listes!$A$70,IF('Dépenses forfaitaire'!$E97&gt;Listes!$D$69,'Dépenses forfaitaire'!$E97*Listes!$D$70,(('Dépenses forfaitaire'!$E97*Listes!$B$70)+Listes!$C$70)))))))</f>
        <v/>
      </c>
      <c r="P97" s="27" t="str">
        <f t="shared" si="2"/>
        <v/>
      </c>
      <c r="Q97" s="93"/>
    </row>
    <row r="98" spans="1:17" ht="20.100000000000001" customHeight="1" x14ac:dyDescent="0.25">
      <c r="A98" s="17">
        <v>92</v>
      </c>
      <c r="B98" s="86"/>
      <c r="C98" s="256"/>
      <c r="D98" s="86"/>
      <c r="E98" s="86"/>
      <c r="F98" s="86"/>
      <c r="G98" s="86"/>
      <c r="H98" s="31" t="str">
        <f>IF(C98="","",IF(C98="","",(VLOOKUP(C98,Listes!$B$37:$C$41,2,FALSE))))</f>
        <v/>
      </c>
      <c r="I98" s="86" t="str">
        <f t="shared" si="3"/>
        <v/>
      </c>
      <c r="J98" s="27" t="str">
        <f>IF(H98="","",IF(H98="","",(VLOOKUP(H98,Listes!$C$37:$D$41,2,FALSE))))</f>
        <v/>
      </c>
      <c r="K98" s="86"/>
      <c r="L98" s="86"/>
      <c r="M98" s="26" t="str">
        <f>IF($H98="","",IF($C98=Listes!$B$38,IF('Dépenses forfaitaire'!$E98&lt;=Listes!$B$58,('Dépenses forfaitaire'!$E98*(VLOOKUP('Dépenses forfaitaire'!$D98,Listes!$A$59:$E$65,2,FALSE))),IF('Dépenses forfaitaire'!$E98&gt;Listes!$E$58,('Dépenses forfaitaire'!$E98*(VLOOKUP('Dépenses forfaitaire'!$D98,Listes!$A$59:$E$65,5,FALSE))),('Dépenses forfaitaire'!$E98*(VLOOKUP('Dépenses forfaitaire'!$D98,Listes!$A$59:$E$65,3,FALSE)))+(VLOOKUP('Dépenses forfaitaire'!$D98,Listes!$A$59:$E$65,4,FALSE))))))</f>
        <v/>
      </c>
      <c r="N98" s="26" t="str">
        <f>IF($H98="","",IF($C98=Listes!$B$37,IF('Dépenses forfaitaire'!$E98&lt;=Listes!$B$47,('Dépenses forfaitaire'!$E98*(VLOOKUP('Dépenses forfaitaire'!$D98,Listes!$A$48:$E$54,2,FALSE))),IF('Dépenses forfaitaire'!$E98&gt;Listes!$D$47,('Dépenses forfaitaire'!$E98*(VLOOKUP('Dépenses forfaitaire'!$D98,Listes!$A$48:$E$54,5,FALSE))),('Dépenses forfaitaire'!$E98*(VLOOKUP('Dépenses forfaitaire'!$D98,Listes!$A$48:$E$54,3,FALSE)))+(VLOOKUP('Dépenses forfaitaire'!$D98,Listes!$A$48:$E$54,4,FALSE))))))</f>
        <v/>
      </c>
      <c r="O98" s="26" t="str">
        <f>IF($H98="","",IF($C98=Listes!$B$40,Listes!$I$37,IF($C98=Listes!$B$41,(VLOOKUP('Dépenses forfaitaire'!$F98,Listes!$E$37:$F$42,2,FALSE)),IF($C98=Listes!$B$39,IF('Dépenses forfaitaire'!$E98&lt;=Listes!$A$69,'Dépenses forfaitaire'!$E98*Listes!$A$70,IF('Dépenses forfaitaire'!$E98&gt;Listes!$D$69,'Dépenses forfaitaire'!$E98*Listes!$D$70,(('Dépenses forfaitaire'!$E98*Listes!$B$70)+Listes!$C$70)))))))</f>
        <v/>
      </c>
      <c r="P98" s="27" t="str">
        <f t="shared" si="2"/>
        <v/>
      </c>
      <c r="Q98" s="93"/>
    </row>
    <row r="99" spans="1:17" ht="20.100000000000001" customHeight="1" x14ac:dyDescent="0.25">
      <c r="A99" s="17">
        <v>93</v>
      </c>
      <c r="B99" s="86"/>
      <c r="C99" s="256"/>
      <c r="D99" s="86"/>
      <c r="E99" s="86"/>
      <c r="F99" s="86"/>
      <c r="G99" s="86"/>
      <c r="H99" s="31" t="str">
        <f>IF(C99="","",IF(C99="","",(VLOOKUP(C99,Listes!$B$37:$C$41,2,FALSE))))</f>
        <v/>
      </c>
      <c r="I99" s="86" t="str">
        <f t="shared" si="3"/>
        <v/>
      </c>
      <c r="J99" s="27" t="str">
        <f>IF(H99="","",IF(H99="","",(VLOOKUP(H99,Listes!$C$37:$D$41,2,FALSE))))</f>
        <v/>
      </c>
      <c r="K99" s="86"/>
      <c r="L99" s="86"/>
      <c r="M99" s="26" t="str">
        <f>IF($H99="","",IF($C99=Listes!$B$38,IF('Dépenses forfaitaire'!$E99&lt;=Listes!$B$58,('Dépenses forfaitaire'!$E99*(VLOOKUP('Dépenses forfaitaire'!$D99,Listes!$A$59:$E$65,2,FALSE))),IF('Dépenses forfaitaire'!$E99&gt;Listes!$E$58,('Dépenses forfaitaire'!$E99*(VLOOKUP('Dépenses forfaitaire'!$D99,Listes!$A$59:$E$65,5,FALSE))),('Dépenses forfaitaire'!$E99*(VLOOKUP('Dépenses forfaitaire'!$D99,Listes!$A$59:$E$65,3,FALSE)))+(VLOOKUP('Dépenses forfaitaire'!$D99,Listes!$A$59:$E$65,4,FALSE))))))</f>
        <v/>
      </c>
      <c r="N99" s="26" t="str">
        <f>IF($H99="","",IF($C99=Listes!$B$37,IF('Dépenses forfaitaire'!$E99&lt;=Listes!$B$47,('Dépenses forfaitaire'!$E99*(VLOOKUP('Dépenses forfaitaire'!$D99,Listes!$A$48:$E$54,2,FALSE))),IF('Dépenses forfaitaire'!$E99&gt;Listes!$D$47,('Dépenses forfaitaire'!$E99*(VLOOKUP('Dépenses forfaitaire'!$D99,Listes!$A$48:$E$54,5,FALSE))),('Dépenses forfaitaire'!$E99*(VLOOKUP('Dépenses forfaitaire'!$D99,Listes!$A$48:$E$54,3,FALSE)))+(VLOOKUP('Dépenses forfaitaire'!$D99,Listes!$A$48:$E$54,4,FALSE))))))</f>
        <v/>
      </c>
      <c r="O99" s="26" t="str">
        <f>IF($H99="","",IF($C99=Listes!$B$40,Listes!$I$37,IF($C99=Listes!$B$41,(VLOOKUP('Dépenses forfaitaire'!$F99,Listes!$E$37:$F$42,2,FALSE)),IF($C99=Listes!$B$39,IF('Dépenses forfaitaire'!$E99&lt;=Listes!$A$69,'Dépenses forfaitaire'!$E99*Listes!$A$70,IF('Dépenses forfaitaire'!$E99&gt;Listes!$D$69,'Dépenses forfaitaire'!$E99*Listes!$D$70,(('Dépenses forfaitaire'!$E99*Listes!$B$70)+Listes!$C$70)))))))</f>
        <v/>
      </c>
      <c r="P99" s="27" t="str">
        <f t="shared" si="2"/>
        <v/>
      </c>
      <c r="Q99" s="93"/>
    </row>
    <row r="100" spans="1:17" ht="20.100000000000001" customHeight="1" x14ac:dyDescent="0.25">
      <c r="A100" s="17">
        <v>94</v>
      </c>
      <c r="B100" s="86"/>
      <c r="C100" s="256"/>
      <c r="D100" s="86"/>
      <c r="E100" s="86"/>
      <c r="F100" s="86"/>
      <c r="G100" s="86"/>
      <c r="H100" s="31" t="str">
        <f>IF(C100="","",IF(C100="","",(VLOOKUP(C100,Listes!$B$37:$C$41,2,FALSE))))</f>
        <v/>
      </c>
      <c r="I100" s="86" t="str">
        <f t="shared" si="3"/>
        <v/>
      </c>
      <c r="J100" s="27" t="str">
        <f>IF(H100="","",IF(H100="","",(VLOOKUP(H100,Listes!$C$37:$D$41,2,FALSE))))</f>
        <v/>
      </c>
      <c r="K100" s="86"/>
      <c r="L100" s="86"/>
      <c r="M100" s="26" t="str">
        <f>IF($H100="","",IF($C100=Listes!$B$38,IF('Dépenses forfaitaire'!$E100&lt;=Listes!$B$58,('Dépenses forfaitaire'!$E100*(VLOOKUP('Dépenses forfaitaire'!$D100,Listes!$A$59:$E$65,2,FALSE))),IF('Dépenses forfaitaire'!$E100&gt;Listes!$E$58,('Dépenses forfaitaire'!$E100*(VLOOKUP('Dépenses forfaitaire'!$D100,Listes!$A$59:$E$65,5,FALSE))),('Dépenses forfaitaire'!$E100*(VLOOKUP('Dépenses forfaitaire'!$D100,Listes!$A$59:$E$65,3,FALSE)))+(VLOOKUP('Dépenses forfaitaire'!$D100,Listes!$A$59:$E$65,4,FALSE))))))</f>
        <v/>
      </c>
      <c r="N100" s="26" t="str">
        <f>IF($H100="","",IF($C100=Listes!$B$37,IF('Dépenses forfaitaire'!$E100&lt;=Listes!$B$47,('Dépenses forfaitaire'!$E100*(VLOOKUP('Dépenses forfaitaire'!$D100,Listes!$A$48:$E$54,2,FALSE))),IF('Dépenses forfaitaire'!$E100&gt;Listes!$D$47,('Dépenses forfaitaire'!$E100*(VLOOKUP('Dépenses forfaitaire'!$D100,Listes!$A$48:$E$54,5,FALSE))),('Dépenses forfaitaire'!$E100*(VLOOKUP('Dépenses forfaitaire'!$D100,Listes!$A$48:$E$54,3,FALSE)))+(VLOOKUP('Dépenses forfaitaire'!$D100,Listes!$A$48:$E$54,4,FALSE))))))</f>
        <v/>
      </c>
      <c r="O100" s="26" t="str">
        <f>IF($H100="","",IF($C100=Listes!$B$40,Listes!$I$37,IF($C100=Listes!$B$41,(VLOOKUP('Dépenses forfaitaire'!$F100,Listes!$E$37:$F$42,2,FALSE)),IF($C100=Listes!$B$39,IF('Dépenses forfaitaire'!$E100&lt;=Listes!$A$69,'Dépenses forfaitaire'!$E100*Listes!$A$70,IF('Dépenses forfaitaire'!$E100&gt;Listes!$D$69,'Dépenses forfaitaire'!$E100*Listes!$D$70,(('Dépenses forfaitaire'!$E100*Listes!$B$70)+Listes!$C$70)))))))</f>
        <v/>
      </c>
      <c r="P100" s="27" t="str">
        <f t="shared" si="2"/>
        <v/>
      </c>
      <c r="Q100" s="93"/>
    </row>
    <row r="101" spans="1:17" ht="20.100000000000001" customHeight="1" x14ac:dyDescent="0.25">
      <c r="A101" s="17">
        <v>95</v>
      </c>
      <c r="B101" s="86"/>
      <c r="C101" s="256"/>
      <c r="D101" s="86"/>
      <c r="E101" s="86"/>
      <c r="F101" s="86"/>
      <c r="G101" s="86"/>
      <c r="H101" s="31" t="str">
        <f>IF(C101="","",IF(C101="","",(VLOOKUP(C101,Listes!$B$37:$C$41,2,FALSE))))</f>
        <v/>
      </c>
      <c r="I101" s="86" t="str">
        <f t="shared" si="3"/>
        <v/>
      </c>
      <c r="J101" s="27" t="str">
        <f>IF(H101="","",IF(H101="","",(VLOOKUP(H101,Listes!$C$37:$D$41,2,FALSE))))</f>
        <v/>
      </c>
      <c r="K101" s="86"/>
      <c r="L101" s="86"/>
      <c r="M101" s="26" t="str">
        <f>IF($H101="","",IF($C101=Listes!$B$38,IF('Dépenses forfaitaire'!$E101&lt;=Listes!$B$58,('Dépenses forfaitaire'!$E101*(VLOOKUP('Dépenses forfaitaire'!$D101,Listes!$A$59:$E$65,2,FALSE))),IF('Dépenses forfaitaire'!$E101&gt;Listes!$E$58,('Dépenses forfaitaire'!$E101*(VLOOKUP('Dépenses forfaitaire'!$D101,Listes!$A$59:$E$65,5,FALSE))),('Dépenses forfaitaire'!$E101*(VLOOKUP('Dépenses forfaitaire'!$D101,Listes!$A$59:$E$65,3,FALSE)))+(VLOOKUP('Dépenses forfaitaire'!$D101,Listes!$A$59:$E$65,4,FALSE))))))</f>
        <v/>
      </c>
      <c r="N101" s="26" t="str">
        <f>IF($H101="","",IF($C101=Listes!$B$37,IF('Dépenses forfaitaire'!$E101&lt;=Listes!$B$47,('Dépenses forfaitaire'!$E101*(VLOOKUP('Dépenses forfaitaire'!$D101,Listes!$A$48:$E$54,2,FALSE))),IF('Dépenses forfaitaire'!$E101&gt;Listes!$D$47,('Dépenses forfaitaire'!$E101*(VLOOKUP('Dépenses forfaitaire'!$D101,Listes!$A$48:$E$54,5,FALSE))),('Dépenses forfaitaire'!$E101*(VLOOKUP('Dépenses forfaitaire'!$D101,Listes!$A$48:$E$54,3,FALSE)))+(VLOOKUP('Dépenses forfaitaire'!$D101,Listes!$A$48:$E$54,4,FALSE))))))</f>
        <v/>
      </c>
      <c r="O101" s="26" t="str">
        <f>IF($H101="","",IF($C101=Listes!$B$40,Listes!$I$37,IF($C101=Listes!$B$41,(VLOOKUP('Dépenses forfaitaire'!$F101,Listes!$E$37:$F$42,2,FALSE)),IF($C101=Listes!$B$39,IF('Dépenses forfaitaire'!$E101&lt;=Listes!$A$69,'Dépenses forfaitaire'!$E101*Listes!$A$70,IF('Dépenses forfaitaire'!$E101&gt;Listes!$D$69,'Dépenses forfaitaire'!$E101*Listes!$D$70,(('Dépenses forfaitaire'!$E101*Listes!$B$70)+Listes!$C$70)))))))</f>
        <v/>
      </c>
      <c r="P101" s="27" t="str">
        <f t="shared" si="2"/>
        <v/>
      </c>
      <c r="Q101" s="93"/>
    </row>
    <row r="102" spans="1:17" ht="20.100000000000001" customHeight="1" x14ac:dyDescent="0.25">
      <c r="A102" s="17">
        <v>96</v>
      </c>
      <c r="B102" s="86"/>
      <c r="C102" s="256"/>
      <c r="D102" s="86"/>
      <c r="E102" s="86"/>
      <c r="F102" s="86"/>
      <c r="G102" s="86"/>
      <c r="H102" s="31" t="str">
        <f>IF(C102="","",IF(C102="","",(VLOOKUP(C102,Listes!$B$37:$C$41,2,FALSE))))</f>
        <v/>
      </c>
      <c r="I102" s="86" t="str">
        <f t="shared" si="3"/>
        <v/>
      </c>
      <c r="J102" s="27" t="str">
        <f>IF(H102="","",IF(H102="","",(VLOOKUP(H102,Listes!$C$37:$D$41,2,FALSE))))</f>
        <v/>
      </c>
      <c r="K102" s="86"/>
      <c r="L102" s="86"/>
      <c r="M102" s="26" t="str">
        <f>IF($H102="","",IF($C102=Listes!$B$38,IF('Dépenses forfaitaire'!$E102&lt;=Listes!$B$58,('Dépenses forfaitaire'!$E102*(VLOOKUP('Dépenses forfaitaire'!$D102,Listes!$A$59:$E$65,2,FALSE))),IF('Dépenses forfaitaire'!$E102&gt;Listes!$E$58,('Dépenses forfaitaire'!$E102*(VLOOKUP('Dépenses forfaitaire'!$D102,Listes!$A$59:$E$65,5,FALSE))),('Dépenses forfaitaire'!$E102*(VLOOKUP('Dépenses forfaitaire'!$D102,Listes!$A$59:$E$65,3,FALSE)))+(VLOOKUP('Dépenses forfaitaire'!$D102,Listes!$A$59:$E$65,4,FALSE))))))</f>
        <v/>
      </c>
      <c r="N102" s="26" t="str">
        <f>IF($H102="","",IF($C102=Listes!$B$37,IF('Dépenses forfaitaire'!$E102&lt;=Listes!$B$47,('Dépenses forfaitaire'!$E102*(VLOOKUP('Dépenses forfaitaire'!$D102,Listes!$A$48:$E$54,2,FALSE))),IF('Dépenses forfaitaire'!$E102&gt;Listes!$D$47,('Dépenses forfaitaire'!$E102*(VLOOKUP('Dépenses forfaitaire'!$D102,Listes!$A$48:$E$54,5,FALSE))),('Dépenses forfaitaire'!$E102*(VLOOKUP('Dépenses forfaitaire'!$D102,Listes!$A$48:$E$54,3,FALSE)))+(VLOOKUP('Dépenses forfaitaire'!$D102,Listes!$A$48:$E$54,4,FALSE))))))</f>
        <v/>
      </c>
      <c r="O102" s="26" t="str">
        <f>IF($H102="","",IF($C102=Listes!$B$40,Listes!$I$37,IF($C102=Listes!$B$41,(VLOOKUP('Dépenses forfaitaire'!$F102,Listes!$E$37:$F$42,2,FALSE)),IF($C102=Listes!$B$39,IF('Dépenses forfaitaire'!$E102&lt;=Listes!$A$69,'Dépenses forfaitaire'!$E102*Listes!$A$70,IF('Dépenses forfaitaire'!$E102&gt;Listes!$D$69,'Dépenses forfaitaire'!$E102*Listes!$D$70,(('Dépenses forfaitaire'!$E102*Listes!$B$70)+Listes!$C$70)))))))</f>
        <v/>
      </c>
      <c r="P102" s="27" t="str">
        <f t="shared" si="2"/>
        <v/>
      </c>
      <c r="Q102" s="93"/>
    </row>
    <row r="103" spans="1:17" ht="20.100000000000001" customHeight="1" x14ac:dyDescent="0.25">
      <c r="A103" s="17">
        <v>97</v>
      </c>
      <c r="B103" s="86"/>
      <c r="C103" s="256"/>
      <c r="D103" s="86"/>
      <c r="E103" s="86"/>
      <c r="F103" s="86"/>
      <c r="G103" s="86"/>
      <c r="H103" s="31" t="str">
        <f>IF(C103="","",IF(C103="","",(VLOOKUP(C103,Listes!$B$37:$C$41,2,FALSE))))</f>
        <v/>
      </c>
      <c r="I103" s="86" t="str">
        <f t="shared" si="3"/>
        <v/>
      </c>
      <c r="J103" s="27" t="str">
        <f>IF(H103="","",IF(H103="","",(VLOOKUP(H103,Listes!$C$37:$D$41,2,FALSE))))</f>
        <v/>
      </c>
      <c r="K103" s="86"/>
      <c r="L103" s="86"/>
      <c r="M103" s="26" t="str">
        <f>IF($H103="","",IF($C103=Listes!$B$38,IF('Dépenses forfaitaire'!$E103&lt;=Listes!$B$58,('Dépenses forfaitaire'!$E103*(VLOOKUP('Dépenses forfaitaire'!$D103,Listes!$A$59:$E$65,2,FALSE))),IF('Dépenses forfaitaire'!$E103&gt;Listes!$E$58,('Dépenses forfaitaire'!$E103*(VLOOKUP('Dépenses forfaitaire'!$D103,Listes!$A$59:$E$65,5,FALSE))),('Dépenses forfaitaire'!$E103*(VLOOKUP('Dépenses forfaitaire'!$D103,Listes!$A$59:$E$65,3,FALSE)))+(VLOOKUP('Dépenses forfaitaire'!$D103,Listes!$A$59:$E$65,4,FALSE))))))</f>
        <v/>
      </c>
      <c r="N103" s="26" t="str">
        <f>IF($H103="","",IF($C103=Listes!$B$37,IF('Dépenses forfaitaire'!$E103&lt;=Listes!$B$47,('Dépenses forfaitaire'!$E103*(VLOOKUP('Dépenses forfaitaire'!$D103,Listes!$A$48:$E$54,2,FALSE))),IF('Dépenses forfaitaire'!$E103&gt;Listes!$D$47,('Dépenses forfaitaire'!$E103*(VLOOKUP('Dépenses forfaitaire'!$D103,Listes!$A$48:$E$54,5,FALSE))),('Dépenses forfaitaire'!$E103*(VLOOKUP('Dépenses forfaitaire'!$D103,Listes!$A$48:$E$54,3,FALSE)))+(VLOOKUP('Dépenses forfaitaire'!$D103,Listes!$A$48:$E$54,4,FALSE))))))</f>
        <v/>
      </c>
      <c r="O103" s="26" t="str">
        <f>IF($H103="","",IF($C103=Listes!$B$40,Listes!$I$37,IF($C103=Listes!$B$41,(VLOOKUP('Dépenses forfaitaire'!$F103,Listes!$E$37:$F$42,2,FALSE)),IF($C103=Listes!$B$39,IF('Dépenses forfaitaire'!$E103&lt;=Listes!$A$69,'Dépenses forfaitaire'!$E103*Listes!$A$70,IF('Dépenses forfaitaire'!$E103&gt;Listes!$D$69,'Dépenses forfaitaire'!$E103*Listes!$D$70,(('Dépenses forfaitaire'!$E103*Listes!$B$70)+Listes!$C$70)))))))</f>
        <v/>
      </c>
      <c r="P103" s="27" t="str">
        <f t="shared" si="2"/>
        <v/>
      </c>
      <c r="Q103" s="93"/>
    </row>
    <row r="104" spans="1:17" ht="20.100000000000001" customHeight="1" x14ac:dyDescent="0.25">
      <c r="A104" s="17">
        <v>98</v>
      </c>
      <c r="B104" s="86"/>
      <c r="C104" s="256"/>
      <c r="D104" s="86"/>
      <c r="E104" s="86"/>
      <c r="F104" s="86"/>
      <c r="G104" s="86"/>
      <c r="H104" s="31" t="str">
        <f>IF(C104="","",IF(C104="","",(VLOOKUP(C104,Listes!$B$37:$C$41,2,FALSE))))</f>
        <v/>
      </c>
      <c r="I104" s="86" t="str">
        <f t="shared" si="3"/>
        <v/>
      </c>
      <c r="J104" s="27" t="str">
        <f>IF(H104="","",IF(H104="","",(VLOOKUP(H104,Listes!$C$37:$D$41,2,FALSE))))</f>
        <v/>
      </c>
      <c r="K104" s="86"/>
      <c r="L104" s="86"/>
      <c r="M104" s="26" t="str">
        <f>IF($H104="","",IF($C104=Listes!$B$38,IF('Dépenses forfaitaire'!$E104&lt;=Listes!$B$58,('Dépenses forfaitaire'!$E104*(VLOOKUP('Dépenses forfaitaire'!$D104,Listes!$A$59:$E$65,2,FALSE))),IF('Dépenses forfaitaire'!$E104&gt;Listes!$E$58,('Dépenses forfaitaire'!$E104*(VLOOKUP('Dépenses forfaitaire'!$D104,Listes!$A$59:$E$65,5,FALSE))),('Dépenses forfaitaire'!$E104*(VLOOKUP('Dépenses forfaitaire'!$D104,Listes!$A$59:$E$65,3,FALSE)))+(VLOOKUP('Dépenses forfaitaire'!$D104,Listes!$A$59:$E$65,4,FALSE))))))</f>
        <v/>
      </c>
      <c r="N104" s="26" t="str">
        <f>IF($H104="","",IF($C104=Listes!$B$37,IF('Dépenses forfaitaire'!$E104&lt;=Listes!$B$47,('Dépenses forfaitaire'!$E104*(VLOOKUP('Dépenses forfaitaire'!$D104,Listes!$A$48:$E$54,2,FALSE))),IF('Dépenses forfaitaire'!$E104&gt;Listes!$D$47,('Dépenses forfaitaire'!$E104*(VLOOKUP('Dépenses forfaitaire'!$D104,Listes!$A$48:$E$54,5,FALSE))),('Dépenses forfaitaire'!$E104*(VLOOKUP('Dépenses forfaitaire'!$D104,Listes!$A$48:$E$54,3,FALSE)))+(VLOOKUP('Dépenses forfaitaire'!$D104,Listes!$A$48:$E$54,4,FALSE))))))</f>
        <v/>
      </c>
      <c r="O104" s="26" t="str">
        <f>IF($H104="","",IF($C104=Listes!$B$40,Listes!$I$37,IF($C104=Listes!$B$41,(VLOOKUP('Dépenses forfaitaire'!$F104,Listes!$E$37:$F$42,2,FALSE)),IF($C104=Listes!$B$39,IF('Dépenses forfaitaire'!$E104&lt;=Listes!$A$69,'Dépenses forfaitaire'!$E104*Listes!$A$70,IF('Dépenses forfaitaire'!$E104&gt;Listes!$D$69,'Dépenses forfaitaire'!$E104*Listes!$D$70,(('Dépenses forfaitaire'!$E104*Listes!$B$70)+Listes!$C$70)))))))</f>
        <v/>
      </c>
      <c r="P104" s="27" t="str">
        <f t="shared" si="2"/>
        <v/>
      </c>
      <c r="Q104" s="93"/>
    </row>
    <row r="105" spans="1:17" ht="20.100000000000001" customHeight="1" x14ac:dyDescent="0.25">
      <c r="A105" s="17">
        <v>99</v>
      </c>
      <c r="B105" s="86"/>
      <c r="C105" s="256"/>
      <c r="D105" s="86"/>
      <c r="E105" s="86"/>
      <c r="F105" s="86"/>
      <c r="G105" s="86"/>
      <c r="H105" s="31" t="str">
        <f>IF(C105="","",IF(C105="","",(VLOOKUP(C105,Listes!$B$37:$C$41,2,FALSE))))</f>
        <v/>
      </c>
      <c r="I105" s="86" t="str">
        <f t="shared" si="3"/>
        <v/>
      </c>
      <c r="J105" s="27" t="str">
        <f>IF(H105="","",IF(H105="","",(VLOOKUP(H105,Listes!$C$37:$D$41,2,FALSE))))</f>
        <v/>
      </c>
      <c r="K105" s="86"/>
      <c r="L105" s="86"/>
      <c r="M105" s="26" t="str">
        <f>IF($H105="","",IF($C105=Listes!$B$38,IF('Dépenses forfaitaire'!$E105&lt;=Listes!$B$58,('Dépenses forfaitaire'!$E105*(VLOOKUP('Dépenses forfaitaire'!$D105,Listes!$A$59:$E$65,2,FALSE))),IF('Dépenses forfaitaire'!$E105&gt;Listes!$E$58,('Dépenses forfaitaire'!$E105*(VLOOKUP('Dépenses forfaitaire'!$D105,Listes!$A$59:$E$65,5,FALSE))),('Dépenses forfaitaire'!$E105*(VLOOKUP('Dépenses forfaitaire'!$D105,Listes!$A$59:$E$65,3,FALSE)))+(VLOOKUP('Dépenses forfaitaire'!$D105,Listes!$A$59:$E$65,4,FALSE))))))</f>
        <v/>
      </c>
      <c r="N105" s="26" t="str">
        <f>IF($H105="","",IF($C105=Listes!$B$37,IF('Dépenses forfaitaire'!$E105&lt;=Listes!$B$47,('Dépenses forfaitaire'!$E105*(VLOOKUP('Dépenses forfaitaire'!$D105,Listes!$A$48:$E$54,2,FALSE))),IF('Dépenses forfaitaire'!$E105&gt;Listes!$D$47,('Dépenses forfaitaire'!$E105*(VLOOKUP('Dépenses forfaitaire'!$D105,Listes!$A$48:$E$54,5,FALSE))),('Dépenses forfaitaire'!$E105*(VLOOKUP('Dépenses forfaitaire'!$D105,Listes!$A$48:$E$54,3,FALSE)))+(VLOOKUP('Dépenses forfaitaire'!$D105,Listes!$A$48:$E$54,4,FALSE))))))</f>
        <v/>
      </c>
      <c r="O105" s="26" t="str">
        <f>IF($H105="","",IF($C105=Listes!$B$40,Listes!$I$37,IF($C105=Listes!$B$41,(VLOOKUP('Dépenses forfaitaire'!$F105,Listes!$E$37:$F$42,2,FALSE)),IF($C105=Listes!$B$39,IF('Dépenses forfaitaire'!$E105&lt;=Listes!$A$69,'Dépenses forfaitaire'!$E105*Listes!$A$70,IF('Dépenses forfaitaire'!$E105&gt;Listes!$D$69,'Dépenses forfaitaire'!$E105*Listes!$D$70,(('Dépenses forfaitaire'!$E105*Listes!$B$70)+Listes!$C$70)))))))</f>
        <v/>
      </c>
      <c r="P105" s="27" t="str">
        <f t="shared" si="2"/>
        <v/>
      </c>
      <c r="Q105" s="93"/>
    </row>
    <row r="106" spans="1:17" ht="20.100000000000001" customHeight="1" x14ac:dyDescent="0.25">
      <c r="A106" s="17">
        <v>100</v>
      </c>
      <c r="B106" s="86"/>
      <c r="C106" s="256"/>
      <c r="D106" s="86"/>
      <c r="E106" s="86"/>
      <c r="F106" s="86"/>
      <c r="G106" s="86"/>
      <c r="H106" s="31" t="str">
        <f>IF(C106="","",IF(C106="","",(VLOOKUP(C106,Listes!$B$37:$C$41,2,FALSE))))</f>
        <v/>
      </c>
      <c r="I106" s="86" t="str">
        <f t="shared" si="3"/>
        <v/>
      </c>
      <c r="J106" s="27" t="str">
        <f>IF(H106="","",IF(H106="","",(VLOOKUP(H106,Listes!$C$37:$D$41,2,FALSE))))</f>
        <v/>
      </c>
      <c r="K106" s="86"/>
      <c r="L106" s="86"/>
      <c r="M106" s="26" t="str">
        <f>IF($H106="","",IF($C106=Listes!$B$38,IF('Dépenses forfaitaire'!$E106&lt;=Listes!$B$58,('Dépenses forfaitaire'!$E106*(VLOOKUP('Dépenses forfaitaire'!$D106,Listes!$A$59:$E$65,2,FALSE))),IF('Dépenses forfaitaire'!$E106&gt;Listes!$E$58,('Dépenses forfaitaire'!$E106*(VLOOKUP('Dépenses forfaitaire'!$D106,Listes!$A$59:$E$65,5,FALSE))),('Dépenses forfaitaire'!$E106*(VLOOKUP('Dépenses forfaitaire'!$D106,Listes!$A$59:$E$65,3,FALSE)))+(VLOOKUP('Dépenses forfaitaire'!$D106,Listes!$A$59:$E$65,4,FALSE))))))</f>
        <v/>
      </c>
      <c r="N106" s="26" t="str">
        <f>IF($H106="","",IF($C106=Listes!$B$37,IF('Dépenses forfaitaire'!$E106&lt;=Listes!$B$47,('Dépenses forfaitaire'!$E106*(VLOOKUP('Dépenses forfaitaire'!$D106,Listes!$A$48:$E$54,2,FALSE))),IF('Dépenses forfaitaire'!$E106&gt;Listes!$D$47,('Dépenses forfaitaire'!$E106*(VLOOKUP('Dépenses forfaitaire'!$D106,Listes!$A$48:$E$54,5,FALSE))),('Dépenses forfaitaire'!$E106*(VLOOKUP('Dépenses forfaitaire'!$D106,Listes!$A$48:$E$54,3,FALSE)))+(VLOOKUP('Dépenses forfaitaire'!$D106,Listes!$A$48:$E$54,4,FALSE))))))</f>
        <v/>
      </c>
      <c r="O106" s="26" t="str">
        <f>IF($H106="","",IF($C106=Listes!$B$40,Listes!$I$37,IF($C106=Listes!$B$41,(VLOOKUP('Dépenses forfaitaire'!$F106,Listes!$E$37:$F$42,2,FALSE)),IF($C106=Listes!$B$39,IF('Dépenses forfaitaire'!$E106&lt;=Listes!$A$69,'Dépenses forfaitaire'!$E106*Listes!$A$70,IF('Dépenses forfaitaire'!$E106&gt;Listes!$D$69,'Dépenses forfaitaire'!$E106*Listes!$D$70,(('Dépenses forfaitaire'!$E106*Listes!$B$70)+Listes!$C$70)))))))</f>
        <v/>
      </c>
      <c r="P106" s="27" t="str">
        <f t="shared" si="2"/>
        <v/>
      </c>
      <c r="Q106" s="93"/>
    </row>
    <row r="107" spans="1:17" ht="20.100000000000001" customHeight="1" x14ac:dyDescent="0.25">
      <c r="A107" s="17">
        <v>101</v>
      </c>
      <c r="B107" s="86"/>
      <c r="C107" s="256"/>
      <c r="D107" s="86"/>
      <c r="E107" s="86"/>
      <c r="F107" s="86"/>
      <c r="G107" s="86"/>
      <c r="H107" s="31" t="str">
        <f>IF(C107="","",IF(C107="","",(VLOOKUP(C107,Listes!$B$37:$C$41,2,FALSE))))</f>
        <v/>
      </c>
      <c r="I107" s="86" t="str">
        <f t="shared" si="3"/>
        <v/>
      </c>
      <c r="J107" s="27" t="str">
        <f>IF(H107="","",IF(H107="","",(VLOOKUP(H107,Listes!$C$37:$D$41,2,FALSE))))</f>
        <v/>
      </c>
      <c r="K107" s="86"/>
      <c r="L107" s="86"/>
      <c r="M107" s="26" t="str">
        <f>IF($H107="","",IF($C107=Listes!$B$38,IF('Dépenses forfaitaire'!$E107&lt;=Listes!$B$58,('Dépenses forfaitaire'!$E107*(VLOOKUP('Dépenses forfaitaire'!$D107,Listes!$A$59:$E$65,2,FALSE))),IF('Dépenses forfaitaire'!$E107&gt;Listes!$E$58,('Dépenses forfaitaire'!$E107*(VLOOKUP('Dépenses forfaitaire'!$D107,Listes!$A$59:$E$65,5,FALSE))),('Dépenses forfaitaire'!$E107*(VLOOKUP('Dépenses forfaitaire'!$D107,Listes!$A$59:$E$65,3,FALSE)))+(VLOOKUP('Dépenses forfaitaire'!$D107,Listes!$A$59:$E$65,4,FALSE))))))</f>
        <v/>
      </c>
      <c r="N107" s="26" t="str">
        <f>IF($H107="","",IF($C107=Listes!$B$37,IF('Dépenses forfaitaire'!$E107&lt;=Listes!$B$47,('Dépenses forfaitaire'!$E107*(VLOOKUP('Dépenses forfaitaire'!$D107,Listes!$A$48:$E$54,2,FALSE))),IF('Dépenses forfaitaire'!$E107&gt;Listes!$D$47,('Dépenses forfaitaire'!$E107*(VLOOKUP('Dépenses forfaitaire'!$D107,Listes!$A$48:$E$54,5,FALSE))),('Dépenses forfaitaire'!$E107*(VLOOKUP('Dépenses forfaitaire'!$D107,Listes!$A$48:$E$54,3,FALSE)))+(VLOOKUP('Dépenses forfaitaire'!$D107,Listes!$A$48:$E$54,4,FALSE))))))</f>
        <v/>
      </c>
      <c r="O107" s="26" t="str">
        <f>IF($H107="","",IF($C107=Listes!$B$40,Listes!$I$37,IF($C107=Listes!$B$41,(VLOOKUP('Dépenses forfaitaire'!$F107,Listes!$E$37:$F$42,2,FALSE)),IF($C107=Listes!$B$39,IF('Dépenses forfaitaire'!$E107&lt;=Listes!$A$69,'Dépenses forfaitaire'!$E107*Listes!$A$70,IF('Dépenses forfaitaire'!$E107&gt;Listes!$D$69,'Dépenses forfaitaire'!$E107*Listes!$D$70,(('Dépenses forfaitaire'!$E107*Listes!$B$70)+Listes!$C$70)))))))</f>
        <v/>
      </c>
      <c r="P107" s="27" t="str">
        <f t="shared" si="2"/>
        <v/>
      </c>
      <c r="Q107" s="93"/>
    </row>
    <row r="108" spans="1:17" ht="20.100000000000001" customHeight="1" x14ac:dyDescent="0.25">
      <c r="A108" s="17">
        <v>102</v>
      </c>
      <c r="B108" s="86"/>
      <c r="C108" s="256"/>
      <c r="D108" s="86"/>
      <c r="E108" s="86"/>
      <c r="F108" s="86"/>
      <c r="G108" s="86"/>
      <c r="H108" s="31" t="str">
        <f>IF(C108="","",IF(C108="","",(VLOOKUP(C108,Listes!$B$37:$C$41,2,FALSE))))</f>
        <v/>
      </c>
      <c r="I108" s="86" t="str">
        <f t="shared" si="3"/>
        <v/>
      </c>
      <c r="J108" s="27" t="str">
        <f>IF(H108="","",IF(H108="","",(VLOOKUP(H108,Listes!$C$37:$D$41,2,FALSE))))</f>
        <v/>
      </c>
      <c r="K108" s="86"/>
      <c r="L108" s="86"/>
      <c r="M108" s="26" t="str">
        <f>IF($H108="","",IF($C108=Listes!$B$38,IF('Dépenses forfaitaire'!$E108&lt;=Listes!$B$58,('Dépenses forfaitaire'!$E108*(VLOOKUP('Dépenses forfaitaire'!$D108,Listes!$A$59:$E$65,2,FALSE))),IF('Dépenses forfaitaire'!$E108&gt;Listes!$E$58,('Dépenses forfaitaire'!$E108*(VLOOKUP('Dépenses forfaitaire'!$D108,Listes!$A$59:$E$65,5,FALSE))),('Dépenses forfaitaire'!$E108*(VLOOKUP('Dépenses forfaitaire'!$D108,Listes!$A$59:$E$65,3,FALSE)))+(VLOOKUP('Dépenses forfaitaire'!$D108,Listes!$A$59:$E$65,4,FALSE))))))</f>
        <v/>
      </c>
      <c r="N108" s="26" t="str">
        <f>IF($H108="","",IF($C108=Listes!$B$37,IF('Dépenses forfaitaire'!$E108&lt;=Listes!$B$47,('Dépenses forfaitaire'!$E108*(VLOOKUP('Dépenses forfaitaire'!$D108,Listes!$A$48:$E$54,2,FALSE))),IF('Dépenses forfaitaire'!$E108&gt;Listes!$D$47,('Dépenses forfaitaire'!$E108*(VLOOKUP('Dépenses forfaitaire'!$D108,Listes!$A$48:$E$54,5,FALSE))),('Dépenses forfaitaire'!$E108*(VLOOKUP('Dépenses forfaitaire'!$D108,Listes!$A$48:$E$54,3,FALSE)))+(VLOOKUP('Dépenses forfaitaire'!$D108,Listes!$A$48:$E$54,4,FALSE))))))</f>
        <v/>
      </c>
      <c r="O108" s="26" t="str">
        <f>IF($H108="","",IF($C108=Listes!$B$40,Listes!$I$37,IF($C108=Listes!$B$41,(VLOOKUP('Dépenses forfaitaire'!$F108,Listes!$E$37:$F$42,2,FALSE)),IF($C108=Listes!$B$39,IF('Dépenses forfaitaire'!$E108&lt;=Listes!$A$69,'Dépenses forfaitaire'!$E108*Listes!$A$70,IF('Dépenses forfaitaire'!$E108&gt;Listes!$D$69,'Dépenses forfaitaire'!$E108*Listes!$D$70,(('Dépenses forfaitaire'!$E108*Listes!$B$70)+Listes!$C$70)))))))</f>
        <v/>
      </c>
      <c r="P108" s="27" t="str">
        <f t="shared" si="2"/>
        <v/>
      </c>
      <c r="Q108" s="93"/>
    </row>
    <row r="109" spans="1:17" ht="20.100000000000001" customHeight="1" x14ac:dyDescent="0.25">
      <c r="A109" s="17">
        <v>103</v>
      </c>
      <c r="B109" s="86"/>
      <c r="C109" s="256"/>
      <c r="D109" s="86"/>
      <c r="E109" s="86"/>
      <c r="F109" s="86"/>
      <c r="G109" s="86"/>
      <c r="H109" s="31" t="str">
        <f>IF(C109="","",IF(C109="","",(VLOOKUP(C109,Listes!$B$37:$C$41,2,FALSE))))</f>
        <v/>
      </c>
      <c r="I109" s="86" t="str">
        <f t="shared" si="3"/>
        <v/>
      </c>
      <c r="J109" s="27" t="str">
        <f>IF(H109="","",IF(H109="","",(VLOOKUP(H109,Listes!$C$37:$D$41,2,FALSE))))</f>
        <v/>
      </c>
      <c r="K109" s="86"/>
      <c r="L109" s="86"/>
      <c r="M109" s="26" t="str">
        <f>IF($H109="","",IF($C109=Listes!$B$38,IF('Dépenses forfaitaire'!$E109&lt;=Listes!$B$58,('Dépenses forfaitaire'!$E109*(VLOOKUP('Dépenses forfaitaire'!$D109,Listes!$A$59:$E$65,2,FALSE))),IF('Dépenses forfaitaire'!$E109&gt;Listes!$E$58,('Dépenses forfaitaire'!$E109*(VLOOKUP('Dépenses forfaitaire'!$D109,Listes!$A$59:$E$65,5,FALSE))),('Dépenses forfaitaire'!$E109*(VLOOKUP('Dépenses forfaitaire'!$D109,Listes!$A$59:$E$65,3,FALSE)))+(VLOOKUP('Dépenses forfaitaire'!$D109,Listes!$A$59:$E$65,4,FALSE))))))</f>
        <v/>
      </c>
      <c r="N109" s="26" t="str">
        <f>IF($H109="","",IF($C109=Listes!$B$37,IF('Dépenses forfaitaire'!$E109&lt;=Listes!$B$47,('Dépenses forfaitaire'!$E109*(VLOOKUP('Dépenses forfaitaire'!$D109,Listes!$A$48:$E$54,2,FALSE))),IF('Dépenses forfaitaire'!$E109&gt;Listes!$D$47,('Dépenses forfaitaire'!$E109*(VLOOKUP('Dépenses forfaitaire'!$D109,Listes!$A$48:$E$54,5,FALSE))),('Dépenses forfaitaire'!$E109*(VLOOKUP('Dépenses forfaitaire'!$D109,Listes!$A$48:$E$54,3,FALSE)))+(VLOOKUP('Dépenses forfaitaire'!$D109,Listes!$A$48:$E$54,4,FALSE))))))</f>
        <v/>
      </c>
      <c r="O109" s="26" t="str">
        <f>IF($H109="","",IF($C109=Listes!$B$40,Listes!$I$37,IF($C109=Listes!$B$41,(VLOOKUP('Dépenses forfaitaire'!$F109,Listes!$E$37:$F$42,2,FALSE)),IF($C109=Listes!$B$39,IF('Dépenses forfaitaire'!$E109&lt;=Listes!$A$69,'Dépenses forfaitaire'!$E109*Listes!$A$70,IF('Dépenses forfaitaire'!$E109&gt;Listes!$D$69,'Dépenses forfaitaire'!$E109*Listes!$D$70,(('Dépenses forfaitaire'!$E109*Listes!$B$70)+Listes!$C$70)))))))</f>
        <v/>
      </c>
      <c r="P109" s="27" t="str">
        <f t="shared" si="2"/>
        <v/>
      </c>
      <c r="Q109" s="93"/>
    </row>
    <row r="110" spans="1:17" ht="20.100000000000001" customHeight="1" x14ac:dyDescent="0.25">
      <c r="A110" s="17">
        <v>104</v>
      </c>
      <c r="B110" s="86"/>
      <c r="C110" s="256"/>
      <c r="D110" s="86"/>
      <c r="E110" s="86"/>
      <c r="F110" s="86"/>
      <c r="G110" s="86"/>
      <c r="H110" s="31" t="str">
        <f>IF(C110="","",IF(C110="","",(VLOOKUP(C110,Listes!$B$37:$C$41,2,FALSE))))</f>
        <v/>
      </c>
      <c r="I110" s="86" t="str">
        <f t="shared" si="3"/>
        <v/>
      </c>
      <c r="J110" s="27" t="str">
        <f>IF(H110="","",IF(H110="","",(VLOOKUP(H110,Listes!$C$37:$D$41,2,FALSE))))</f>
        <v/>
      </c>
      <c r="K110" s="86"/>
      <c r="L110" s="86"/>
      <c r="M110" s="26" t="str">
        <f>IF($H110="","",IF($C110=Listes!$B$38,IF('Dépenses forfaitaire'!$E110&lt;=Listes!$B$58,('Dépenses forfaitaire'!$E110*(VLOOKUP('Dépenses forfaitaire'!$D110,Listes!$A$59:$E$65,2,FALSE))),IF('Dépenses forfaitaire'!$E110&gt;Listes!$E$58,('Dépenses forfaitaire'!$E110*(VLOOKUP('Dépenses forfaitaire'!$D110,Listes!$A$59:$E$65,5,FALSE))),('Dépenses forfaitaire'!$E110*(VLOOKUP('Dépenses forfaitaire'!$D110,Listes!$A$59:$E$65,3,FALSE)))+(VLOOKUP('Dépenses forfaitaire'!$D110,Listes!$A$59:$E$65,4,FALSE))))))</f>
        <v/>
      </c>
      <c r="N110" s="26" t="str">
        <f>IF($H110="","",IF($C110=Listes!$B$37,IF('Dépenses forfaitaire'!$E110&lt;=Listes!$B$47,('Dépenses forfaitaire'!$E110*(VLOOKUP('Dépenses forfaitaire'!$D110,Listes!$A$48:$E$54,2,FALSE))),IF('Dépenses forfaitaire'!$E110&gt;Listes!$D$47,('Dépenses forfaitaire'!$E110*(VLOOKUP('Dépenses forfaitaire'!$D110,Listes!$A$48:$E$54,5,FALSE))),('Dépenses forfaitaire'!$E110*(VLOOKUP('Dépenses forfaitaire'!$D110,Listes!$A$48:$E$54,3,FALSE)))+(VLOOKUP('Dépenses forfaitaire'!$D110,Listes!$A$48:$E$54,4,FALSE))))))</f>
        <v/>
      </c>
      <c r="O110" s="26" t="str">
        <f>IF($H110="","",IF($C110=Listes!$B$40,Listes!$I$37,IF($C110=Listes!$B$41,(VLOOKUP('Dépenses forfaitaire'!$F110,Listes!$E$37:$F$42,2,FALSE)),IF($C110=Listes!$B$39,IF('Dépenses forfaitaire'!$E110&lt;=Listes!$A$69,'Dépenses forfaitaire'!$E110*Listes!$A$70,IF('Dépenses forfaitaire'!$E110&gt;Listes!$D$69,'Dépenses forfaitaire'!$E110*Listes!$D$70,(('Dépenses forfaitaire'!$E110*Listes!$B$70)+Listes!$C$70)))))))</f>
        <v/>
      </c>
      <c r="P110" s="27" t="str">
        <f t="shared" si="2"/>
        <v/>
      </c>
      <c r="Q110" s="93"/>
    </row>
    <row r="111" spans="1:17" ht="20.100000000000001" customHeight="1" x14ac:dyDescent="0.25">
      <c r="A111" s="17">
        <v>105</v>
      </c>
      <c r="B111" s="86"/>
      <c r="C111" s="256"/>
      <c r="D111" s="86"/>
      <c r="E111" s="86"/>
      <c r="F111" s="86"/>
      <c r="G111" s="86"/>
      <c r="H111" s="31" t="str">
        <f>IF(C111="","",IF(C111="","",(VLOOKUP(C111,Listes!$B$37:$C$41,2,FALSE))))</f>
        <v/>
      </c>
      <c r="I111" s="86" t="str">
        <f t="shared" si="3"/>
        <v/>
      </c>
      <c r="J111" s="27" t="str">
        <f>IF(H111="","",IF(H111="","",(VLOOKUP(H111,Listes!$C$37:$D$41,2,FALSE))))</f>
        <v/>
      </c>
      <c r="K111" s="86"/>
      <c r="L111" s="86"/>
      <c r="M111" s="26" t="str">
        <f>IF($H111="","",IF($C111=Listes!$B$38,IF('Dépenses forfaitaire'!$E111&lt;=Listes!$B$58,('Dépenses forfaitaire'!$E111*(VLOOKUP('Dépenses forfaitaire'!$D111,Listes!$A$59:$E$65,2,FALSE))),IF('Dépenses forfaitaire'!$E111&gt;Listes!$E$58,('Dépenses forfaitaire'!$E111*(VLOOKUP('Dépenses forfaitaire'!$D111,Listes!$A$59:$E$65,5,FALSE))),('Dépenses forfaitaire'!$E111*(VLOOKUP('Dépenses forfaitaire'!$D111,Listes!$A$59:$E$65,3,FALSE)))+(VLOOKUP('Dépenses forfaitaire'!$D111,Listes!$A$59:$E$65,4,FALSE))))))</f>
        <v/>
      </c>
      <c r="N111" s="26" t="str">
        <f>IF($H111="","",IF($C111=Listes!$B$37,IF('Dépenses forfaitaire'!$E111&lt;=Listes!$B$47,('Dépenses forfaitaire'!$E111*(VLOOKUP('Dépenses forfaitaire'!$D111,Listes!$A$48:$E$54,2,FALSE))),IF('Dépenses forfaitaire'!$E111&gt;Listes!$D$47,('Dépenses forfaitaire'!$E111*(VLOOKUP('Dépenses forfaitaire'!$D111,Listes!$A$48:$E$54,5,FALSE))),('Dépenses forfaitaire'!$E111*(VLOOKUP('Dépenses forfaitaire'!$D111,Listes!$A$48:$E$54,3,FALSE)))+(VLOOKUP('Dépenses forfaitaire'!$D111,Listes!$A$48:$E$54,4,FALSE))))))</f>
        <v/>
      </c>
      <c r="O111" s="26" t="str">
        <f>IF($H111="","",IF($C111=Listes!$B$40,Listes!$I$37,IF($C111=Listes!$B$41,(VLOOKUP('Dépenses forfaitaire'!$F111,Listes!$E$37:$F$42,2,FALSE)),IF($C111=Listes!$B$39,IF('Dépenses forfaitaire'!$E111&lt;=Listes!$A$69,'Dépenses forfaitaire'!$E111*Listes!$A$70,IF('Dépenses forfaitaire'!$E111&gt;Listes!$D$69,'Dépenses forfaitaire'!$E111*Listes!$D$70,(('Dépenses forfaitaire'!$E111*Listes!$B$70)+Listes!$C$70)))))))</f>
        <v/>
      </c>
      <c r="P111" s="27" t="str">
        <f t="shared" si="2"/>
        <v/>
      </c>
      <c r="Q111" s="93"/>
    </row>
    <row r="112" spans="1:17" ht="20.100000000000001" customHeight="1" x14ac:dyDescent="0.25">
      <c r="A112" s="17">
        <v>106</v>
      </c>
      <c r="B112" s="86"/>
      <c r="C112" s="256"/>
      <c r="D112" s="86"/>
      <c r="E112" s="86"/>
      <c r="F112" s="86"/>
      <c r="G112" s="86"/>
      <c r="H112" s="31" t="str">
        <f>IF(C112="","",IF(C112="","",(VLOOKUP(C112,Listes!$B$37:$C$41,2,FALSE))))</f>
        <v/>
      </c>
      <c r="I112" s="86" t="str">
        <f t="shared" si="3"/>
        <v/>
      </c>
      <c r="J112" s="27" t="str">
        <f>IF(H112="","",IF(H112="","",(VLOOKUP(H112,Listes!$C$37:$D$41,2,FALSE))))</f>
        <v/>
      </c>
      <c r="K112" s="86"/>
      <c r="L112" s="86"/>
      <c r="M112" s="26" t="str">
        <f>IF($H112="","",IF($C112=Listes!$B$38,IF('Dépenses forfaitaire'!$E112&lt;=Listes!$B$58,('Dépenses forfaitaire'!$E112*(VLOOKUP('Dépenses forfaitaire'!$D112,Listes!$A$59:$E$65,2,FALSE))),IF('Dépenses forfaitaire'!$E112&gt;Listes!$E$58,('Dépenses forfaitaire'!$E112*(VLOOKUP('Dépenses forfaitaire'!$D112,Listes!$A$59:$E$65,5,FALSE))),('Dépenses forfaitaire'!$E112*(VLOOKUP('Dépenses forfaitaire'!$D112,Listes!$A$59:$E$65,3,FALSE)))+(VLOOKUP('Dépenses forfaitaire'!$D112,Listes!$A$59:$E$65,4,FALSE))))))</f>
        <v/>
      </c>
      <c r="N112" s="26" t="str">
        <f>IF($H112="","",IF($C112=Listes!$B$37,IF('Dépenses forfaitaire'!$E112&lt;=Listes!$B$47,('Dépenses forfaitaire'!$E112*(VLOOKUP('Dépenses forfaitaire'!$D112,Listes!$A$48:$E$54,2,FALSE))),IF('Dépenses forfaitaire'!$E112&gt;Listes!$D$47,('Dépenses forfaitaire'!$E112*(VLOOKUP('Dépenses forfaitaire'!$D112,Listes!$A$48:$E$54,5,FALSE))),('Dépenses forfaitaire'!$E112*(VLOOKUP('Dépenses forfaitaire'!$D112,Listes!$A$48:$E$54,3,FALSE)))+(VLOOKUP('Dépenses forfaitaire'!$D112,Listes!$A$48:$E$54,4,FALSE))))))</f>
        <v/>
      </c>
      <c r="O112" s="26" t="str">
        <f>IF($H112="","",IF($C112=Listes!$B$40,Listes!$I$37,IF($C112=Listes!$B$41,(VLOOKUP('Dépenses forfaitaire'!$F112,Listes!$E$37:$F$42,2,FALSE)),IF($C112=Listes!$B$39,IF('Dépenses forfaitaire'!$E112&lt;=Listes!$A$69,'Dépenses forfaitaire'!$E112*Listes!$A$70,IF('Dépenses forfaitaire'!$E112&gt;Listes!$D$69,'Dépenses forfaitaire'!$E112*Listes!$D$70,(('Dépenses forfaitaire'!$E112*Listes!$B$70)+Listes!$C$70)))))))</f>
        <v/>
      </c>
      <c r="P112" s="27" t="str">
        <f t="shared" si="2"/>
        <v/>
      </c>
      <c r="Q112" s="93"/>
    </row>
    <row r="113" spans="1:17" ht="20.100000000000001" customHeight="1" x14ac:dyDescent="0.25">
      <c r="A113" s="17">
        <v>107</v>
      </c>
      <c r="B113" s="86"/>
      <c r="C113" s="256"/>
      <c r="D113" s="86"/>
      <c r="E113" s="86"/>
      <c r="F113" s="86"/>
      <c r="G113" s="86"/>
      <c r="H113" s="31" t="str">
        <f>IF(C113="","",IF(C113="","",(VLOOKUP(C113,Listes!$B$37:$C$41,2,FALSE))))</f>
        <v/>
      </c>
      <c r="I113" s="86" t="str">
        <f t="shared" si="3"/>
        <v/>
      </c>
      <c r="J113" s="27" t="str">
        <f>IF(H113="","",IF(H113="","",(VLOOKUP(H113,Listes!$C$37:$D$41,2,FALSE))))</f>
        <v/>
      </c>
      <c r="K113" s="86"/>
      <c r="L113" s="86"/>
      <c r="M113" s="26" t="str">
        <f>IF($H113="","",IF($C113=Listes!$B$38,IF('Dépenses forfaitaire'!$E113&lt;=Listes!$B$58,('Dépenses forfaitaire'!$E113*(VLOOKUP('Dépenses forfaitaire'!$D113,Listes!$A$59:$E$65,2,FALSE))),IF('Dépenses forfaitaire'!$E113&gt;Listes!$E$58,('Dépenses forfaitaire'!$E113*(VLOOKUP('Dépenses forfaitaire'!$D113,Listes!$A$59:$E$65,5,FALSE))),('Dépenses forfaitaire'!$E113*(VLOOKUP('Dépenses forfaitaire'!$D113,Listes!$A$59:$E$65,3,FALSE)))+(VLOOKUP('Dépenses forfaitaire'!$D113,Listes!$A$59:$E$65,4,FALSE))))))</f>
        <v/>
      </c>
      <c r="N113" s="26" t="str">
        <f>IF($H113="","",IF($C113=Listes!$B$37,IF('Dépenses forfaitaire'!$E113&lt;=Listes!$B$47,('Dépenses forfaitaire'!$E113*(VLOOKUP('Dépenses forfaitaire'!$D113,Listes!$A$48:$E$54,2,FALSE))),IF('Dépenses forfaitaire'!$E113&gt;Listes!$D$47,('Dépenses forfaitaire'!$E113*(VLOOKUP('Dépenses forfaitaire'!$D113,Listes!$A$48:$E$54,5,FALSE))),('Dépenses forfaitaire'!$E113*(VLOOKUP('Dépenses forfaitaire'!$D113,Listes!$A$48:$E$54,3,FALSE)))+(VLOOKUP('Dépenses forfaitaire'!$D113,Listes!$A$48:$E$54,4,FALSE))))))</f>
        <v/>
      </c>
      <c r="O113" s="26" t="str">
        <f>IF($H113="","",IF($C113=Listes!$B$40,Listes!$I$37,IF($C113=Listes!$B$41,(VLOOKUP('Dépenses forfaitaire'!$F113,Listes!$E$37:$F$42,2,FALSE)),IF($C113=Listes!$B$39,IF('Dépenses forfaitaire'!$E113&lt;=Listes!$A$69,'Dépenses forfaitaire'!$E113*Listes!$A$70,IF('Dépenses forfaitaire'!$E113&gt;Listes!$D$69,'Dépenses forfaitaire'!$E113*Listes!$D$70,(('Dépenses forfaitaire'!$E113*Listes!$B$70)+Listes!$C$70)))))))</f>
        <v/>
      </c>
      <c r="P113" s="27" t="str">
        <f t="shared" si="2"/>
        <v/>
      </c>
      <c r="Q113" s="93"/>
    </row>
    <row r="114" spans="1:17" ht="20.100000000000001" customHeight="1" x14ac:dyDescent="0.25">
      <c r="A114" s="17">
        <v>108</v>
      </c>
      <c r="B114" s="86"/>
      <c r="C114" s="256"/>
      <c r="D114" s="86"/>
      <c r="E114" s="86"/>
      <c r="F114" s="86"/>
      <c r="G114" s="86"/>
      <c r="H114" s="31" t="str">
        <f>IF(C114="","",IF(C114="","",(VLOOKUP(C114,Listes!$B$37:$C$41,2,FALSE))))</f>
        <v/>
      </c>
      <c r="I114" s="86" t="str">
        <f t="shared" si="3"/>
        <v/>
      </c>
      <c r="J114" s="27" t="str">
        <f>IF(H114="","",IF(H114="","",(VLOOKUP(H114,Listes!$C$37:$D$41,2,FALSE))))</f>
        <v/>
      </c>
      <c r="K114" s="86"/>
      <c r="L114" s="86"/>
      <c r="M114" s="26" t="str">
        <f>IF($H114="","",IF($C114=Listes!$B$38,IF('Dépenses forfaitaire'!$E114&lt;=Listes!$B$58,('Dépenses forfaitaire'!$E114*(VLOOKUP('Dépenses forfaitaire'!$D114,Listes!$A$59:$E$65,2,FALSE))),IF('Dépenses forfaitaire'!$E114&gt;Listes!$E$58,('Dépenses forfaitaire'!$E114*(VLOOKUP('Dépenses forfaitaire'!$D114,Listes!$A$59:$E$65,5,FALSE))),('Dépenses forfaitaire'!$E114*(VLOOKUP('Dépenses forfaitaire'!$D114,Listes!$A$59:$E$65,3,FALSE)))+(VLOOKUP('Dépenses forfaitaire'!$D114,Listes!$A$59:$E$65,4,FALSE))))))</f>
        <v/>
      </c>
      <c r="N114" s="26" t="str">
        <f>IF($H114="","",IF($C114=Listes!$B$37,IF('Dépenses forfaitaire'!$E114&lt;=Listes!$B$47,('Dépenses forfaitaire'!$E114*(VLOOKUP('Dépenses forfaitaire'!$D114,Listes!$A$48:$E$54,2,FALSE))),IF('Dépenses forfaitaire'!$E114&gt;Listes!$D$47,('Dépenses forfaitaire'!$E114*(VLOOKUP('Dépenses forfaitaire'!$D114,Listes!$A$48:$E$54,5,FALSE))),('Dépenses forfaitaire'!$E114*(VLOOKUP('Dépenses forfaitaire'!$D114,Listes!$A$48:$E$54,3,FALSE)))+(VLOOKUP('Dépenses forfaitaire'!$D114,Listes!$A$48:$E$54,4,FALSE))))))</f>
        <v/>
      </c>
      <c r="O114" s="26" t="str">
        <f>IF($H114="","",IF($C114=Listes!$B$40,Listes!$I$37,IF($C114=Listes!$B$41,(VLOOKUP('Dépenses forfaitaire'!$F114,Listes!$E$37:$F$42,2,FALSE)),IF($C114=Listes!$B$39,IF('Dépenses forfaitaire'!$E114&lt;=Listes!$A$69,'Dépenses forfaitaire'!$E114*Listes!$A$70,IF('Dépenses forfaitaire'!$E114&gt;Listes!$D$69,'Dépenses forfaitaire'!$E114*Listes!$D$70,(('Dépenses forfaitaire'!$E114*Listes!$B$70)+Listes!$C$70)))))))</f>
        <v/>
      </c>
      <c r="P114" s="27" t="str">
        <f t="shared" si="2"/>
        <v/>
      </c>
      <c r="Q114" s="93"/>
    </row>
    <row r="115" spans="1:17" ht="20.100000000000001" customHeight="1" x14ac:dyDescent="0.25">
      <c r="A115" s="17">
        <v>109</v>
      </c>
      <c r="B115" s="86"/>
      <c r="C115" s="256"/>
      <c r="D115" s="86"/>
      <c r="E115" s="86"/>
      <c r="F115" s="86"/>
      <c r="G115" s="86"/>
      <c r="H115" s="31" t="str">
        <f>IF(C115="","",IF(C115="","",(VLOOKUP(C115,Listes!$B$37:$C$41,2,FALSE))))</f>
        <v/>
      </c>
      <c r="I115" s="86" t="str">
        <f t="shared" si="3"/>
        <v/>
      </c>
      <c r="J115" s="27" t="str">
        <f>IF(H115="","",IF(H115="","",(VLOOKUP(H115,Listes!$C$37:$D$41,2,FALSE))))</f>
        <v/>
      </c>
      <c r="K115" s="86"/>
      <c r="L115" s="86"/>
      <c r="M115" s="26" t="str">
        <f>IF($H115="","",IF($C115=Listes!$B$38,IF('Dépenses forfaitaire'!$E115&lt;=Listes!$B$58,('Dépenses forfaitaire'!$E115*(VLOOKUP('Dépenses forfaitaire'!$D115,Listes!$A$59:$E$65,2,FALSE))),IF('Dépenses forfaitaire'!$E115&gt;Listes!$E$58,('Dépenses forfaitaire'!$E115*(VLOOKUP('Dépenses forfaitaire'!$D115,Listes!$A$59:$E$65,5,FALSE))),('Dépenses forfaitaire'!$E115*(VLOOKUP('Dépenses forfaitaire'!$D115,Listes!$A$59:$E$65,3,FALSE)))+(VLOOKUP('Dépenses forfaitaire'!$D115,Listes!$A$59:$E$65,4,FALSE))))))</f>
        <v/>
      </c>
      <c r="N115" s="26" t="str">
        <f>IF($H115="","",IF($C115=Listes!$B$37,IF('Dépenses forfaitaire'!$E115&lt;=Listes!$B$47,('Dépenses forfaitaire'!$E115*(VLOOKUP('Dépenses forfaitaire'!$D115,Listes!$A$48:$E$54,2,FALSE))),IF('Dépenses forfaitaire'!$E115&gt;Listes!$D$47,('Dépenses forfaitaire'!$E115*(VLOOKUP('Dépenses forfaitaire'!$D115,Listes!$A$48:$E$54,5,FALSE))),('Dépenses forfaitaire'!$E115*(VLOOKUP('Dépenses forfaitaire'!$D115,Listes!$A$48:$E$54,3,FALSE)))+(VLOOKUP('Dépenses forfaitaire'!$D115,Listes!$A$48:$E$54,4,FALSE))))))</f>
        <v/>
      </c>
      <c r="O115" s="26" t="str">
        <f>IF($H115="","",IF($C115=Listes!$B$40,Listes!$I$37,IF($C115=Listes!$B$41,(VLOOKUP('Dépenses forfaitaire'!$F115,Listes!$E$37:$F$42,2,FALSE)),IF($C115=Listes!$B$39,IF('Dépenses forfaitaire'!$E115&lt;=Listes!$A$69,'Dépenses forfaitaire'!$E115*Listes!$A$70,IF('Dépenses forfaitaire'!$E115&gt;Listes!$D$69,'Dépenses forfaitaire'!$E115*Listes!$D$70,(('Dépenses forfaitaire'!$E115*Listes!$B$70)+Listes!$C$70)))))))</f>
        <v/>
      </c>
      <c r="P115" s="27" t="str">
        <f t="shared" si="2"/>
        <v/>
      </c>
      <c r="Q115" s="93"/>
    </row>
    <row r="116" spans="1:17" ht="20.100000000000001" customHeight="1" x14ac:dyDescent="0.25">
      <c r="A116" s="17">
        <v>110</v>
      </c>
      <c r="B116" s="86"/>
      <c r="C116" s="256"/>
      <c r="D116" s="86"/>
      <c r="E116" s="86"/>
      <c r="F116" s="86"/>
      <c r="G116" s="86"/>
      <c r="H116" s="31" t="str">
        <f>IF(C116="","",IF(C116="","",(VLOOKUP(C116,Listes!$B$37:$C$41,2,FALSE))))</f>
        <v/>
      </c>
      <c r="I116" s="86" t="str">
        <f t="shared" si="3"/>
        <v/>
      </c>
      <c r="J116" s="27" t="str">
        <f>IF(H116="","",IF(H116="","",(VLOOKUP(H116,Listes!$C$37:$D$41,2,FALSE))))</f>
        <v/>
      </c>
      <c r="K116" s="86"/>
      <c r="L116" s="86"/>
      <c r="M116" s="26" t="str">
        <f>IF($H116="","",IF($C116=Listes!$B$38,IF('Dépenses forfaitaire'!$E116&lt;=Listes!$B$58,('Dépenses forfaitaire'!$E116*(VLOOKUP('Dépenses forfaitaire'!$D116,Listes!$A$59:$E$65,2,FALSE))),IF('Dépenses forfaitaire'!$E116&gt;Listes!$E$58,('Dépenses forfaitaire'!$E116*(VLOOKUP('Dépenses forfaitaire'!$D116,Listes!$A$59:$E$65,5,FALSE))),('Dépenses forfaitaire'!$E116*(VLOOKUP('Dépenses forfaitaire'!$D116,Listes!$A$59:$E$65,3,FALSE)))+(VLOOKUP('Dépenses forfaitaire'!$D116,Listes!$A$59:$E$65,4,FALSE))))))</f>
        <v/>
      </c>
      <c r="N116" s="26" t="str">
        <f>IF($H116="","",IF($C116=Listes!$B$37,IF('Dépenses forfaitaire'!$E116&lt;=Listes!$B$47,('Dépenses forfaitaire'!$E116*(VLOOKUP('Dépenses forfaitaire'!$D116,Listes!$A$48:$E$54,2,FALSE))),IF('Dépenses forfaitaire'!$E116&gt;Listes!$D$47,('Dépenses forfaitaire'!$E116*(VLOOKUP('Dépenses forfaitaire'!$D116,Listes!$A$48:$E$54,5,FALSE))),('Dépenses forfaitaire'!$E116*(VLOOKUP('Dépenses forfaitaire'!$D116,Listes!$A$48:$E$54,3,FALSE)))+(VLOOKUP('Dépenses forfaitaire'!$D116,Listes!$A$48:$E$54,4,FALSE))))))</f>
        <v/>
      </c>
      <c r="O116" s="26" t="str">
        <f>IF($H116="","",IF($C116=Listes!$B$40,Listes!$I$37,IF($C116=Listes!$B$41,(VLOOKUP('Dépenses forfaitaire'!$F116,Listes!$E$37:$F$42,2,FALSE)),IF($C116=Listes!$B$39,IF('Dépenses forfaitaire'!$E116&lt;=Listes!$A$69,'Dépenses forfaitaire'!$E116*Listes!$A$70,IF('Dépenses forfaitaire'!$E116&gt;Listes!$D$69,'Dépenses forfaitaire'!$E116*Listes!$D$70,(('Dépenses forfaitaire'!$E116*Listes!$B$70)+Listes!$C$70)))))))</f>
        <v/>
      </c>
      <c r="P116" s="27" t="str">
        <f t="shared" si="2"/>
        <v/>
      </c>
      <c r="Q116" s="93"/>
    </row>
    <row r="117" spans="1:17" ht="20.100000000000001" customHeight="1" x14ac:dyDescent="0.25">
      <c r="A117" s="17">
        <v>111</v>
      </c>
      <c r="B117" s="86"/>
      <c r="C117" s="256"/>
      <c r="D117" s="86"/>
      <c r="E117" s="86"/>
      <c r="F117" s="86"/>
      <c r="G117" s="86"/>
      <c r="H117" s="31" t="str">
        <f>IF(C117="","",IF(C117="","",(VLOOKUP(C117,Listes!$B$37:$C$41,2,FALSE))))</f>
        <v/>
      </c>
      <c r="I117" s="86" t="str">
        <f t="shared" si="3"/>
        <v/>
      </c>
      <c r="J117" s="27" t="str">
        <f>IF(H117="","",IF(H117="","",(VLOOKUP(H117,Listes!$C$37:$D$41,2,FALSE))))</f>
        <v/>
      </c>
      <c r="K117" s="86"/>
      <c r="L117" s="86"/>
      <c r="M117" s="26" t="str">
        <f>IF($H117="","",IF($C117=Listes!$B$38,IF('Dépenses forfaitaire'!$E117&lt;=Listes!$B$58,('Dépenses forfaitaire'!$E117*(VLOOKUP('Dépenses forfaitaire'!$D117,Listes!$A$59:$E$65,2,FALSE))),IF('Dépenses forfaitaire'!$E117&gt;Listes!$E$58,('Dépenses forfaitaire'!$E117*(VLOOKUP('Dépenses forfaitaire'!$D117,Listes!$A$59:$E$65,5,FALSE))),('Dépenses forfaitaire'!$E117*(VLOOKUP('Dépenses forfaitaire'!$D117,Listes!$A$59:$E$65,3,FALSE)))+(VLOOKUP('Dépenses forfaitaire'!$D117,Listes!$A$59:$E$65,4,FALSE))))))</f>
        <v/>
      </c>
      <c r="N117" s="26" t="str">
        <f>IF($H117="","",IF($C117=Listes!$B$37,IF('Dépenses forfaitaire'!$E117&lt;=Listes!$B$47,('Dépenses forfaitaire'!$E117*(VLOOKUP('Dépenses forfaitaire'!$D117,Listes!$A$48:$E$54,2,FALSE))),IF('Dépenses forfaitaire'!$E117&gt;Listes!$D$47,('Dépenses forfaitaire'!$E117*(VLOOKUP('Dépenses forfaitaire'!$D117,Listes!$A$48:$E$54,5,FALSE))),('Dépenses forfaitaire'!$E117*(VLOOKUP('Dépenses forfaitaire'!$D117,Listes!$A$48:$E$54,3,FALSE)))+(VLOOKUP('Dépenses forfaitaire'!$D117,Listes!$A$48:$E$54,4,FALSE))))))</f>
        <v/>
      </c>
      <c r="O117" s="26" t="str">
        <f>IF($H117="","",IF($C117=Listes!$B$40,Listes!$I$37,IF($C117=Listes!$B$41,(VLOOKUP('Dépenses forfaitaire'!$F117,Listes!$E$37:$F$42,2,FALSE)),IF($C117=Listes!$B$39,IF('Dépenses forfaitaire'!$E117&lt;=Listes!$A$69,'Dépenses forfaitaire'!$E117*Listes!$A$70,IF('Dépenses forfaitaire'!$E117&gt;Listes!$D$69,'Dépenses forfaitaire'!$E117*Listes!$D$70,(('Dépenses forfaitaire'!$E117*Listes!$B$70)+Listes!$C$70)))))))</f>
        <v/>
      </c>
      <c r="P117" s="27" t="str">
        <f t="shared" si="2"/>
        <v/>
      </c>
      <c r="Q117" s="93"/>
    </row>
    <row r="118" spans="1:17" ht="20.100000000000001" customHeight="1" x14ac:dyDescent="0.25">
      <c r="A118" s="17">
        <v>112</v>
      </c>
      <c r="B118" s="86"/>
      <c r="C118" s="256"/>
      <c r="D118" s="86"/>
      <c r="E118" s="86"/>
      <c r="F118" s="86"/>
      <c r="G118" s="86"/>
      <c r="H118" s="31" t="str">
        <f>IF(C118="","",IF(C118="","",(VLOOKUP(C118,Listes!$B$37:$C$41,2,FALSE))))</f>
        <v/>
      </c>
      <c r="I118" s="86" t="str">
        <f t="shared" si="3"/>
        <v/>
      </c>
      <c r="J118" s="27" t="str">
        <f>IF(H118="","",IF(H118="","",(VLOOKUP(H118,Listes!$C$37:$D$41,2,FALSE))))</f>
        <v/>
      </c>
      <c r="K118" s="86"/>
      <c r="L118" s="86"/>
      <c r="M118" s="26" t="str">
        <f>IF($H118="","",IF($C118=Listes!$B$38,IF('Dépenses forfaitaire'!$E118&lt;=Listes!$B$58,('Dépenses forfaitaire'!$E118*(VLOOKUP('Dépenses forfaitaire'!$D118,Listes!$A$59:$E$65,2,FALSE))),IF('Dépenses forfaitaire'!$E118&gt;Listes!$E$58,('Dépenses forfaitaire'!$E118*(VLOOKUP('Dépenses forfaitaire'!$D118,Listes!$A$59:$E$65,5,FALSE))),('Dépenses forfaitaire'!$E118*(VLOOKUP('Dépenses forfaitaire'!$D118,Listes!$A$59:$E$65,3,FALSE)))+(VLOOKUP('Dépenses forfaitaire'!$D118,Listes!$A$59:$E$65,4,FALSE))))))</f>
        <v/>
      </c>
      <c r="N118" s="26" t="str">
        <f>IF($H118="","",IF($C118=Listes!$B$37,IF('Dépenses forfaitaire'!$E118&lt;=Listes!$B$47,('Dépenses forfaitaire'!$E118*(VLOOKUP('Dépenses forfaitaire'!$D118,Listes!$A$48:$E$54,2,FALSE))),IF('Dépenses forfaitaire'!$E118&gt;Listes!$D$47,('Dépenses forfaitaire'!$E118*(VLOOKUP('Dépenses forfaitaire'!$D118,Listes!$A$48:$E$54,5,FALSE))),('Dépenses forfaitaire'!$E118*(VLOOKUP('Dépenses forfaitaire'!$D118,Listes!$A$48:$E$54,3,FALSE)))+(VLOOKUP('Dépenses forfaitaire'!$D118,Listes!$A$48:$E$54,4,FALSE))))))</f>
        <v/>
      </c>
      <c r="O118" s="26" t="str">
        <f>IF($H118="","",IF($C118=Listes!$B$40,Listes!$I$37,IF($C118=Listes!$B$41,(VLOOKUP('Dépenses forfaitaire'!$F118,Listes!$E$37:$F$42,2,FALSE)),IF($C118=Listes!$B$39,IF('Dépenses forfaitaire'!$E118&lt;=Listes!$A$69,'Dépenses forfaitaire'!$E118*Listes!$A$70,IF('Dépenses forfaitaire'!$E118&gt;Listes!$D$69,'Dépenses forfaitaire'!$E118*Listes!$D$70,(('Dépenses forfaitaire'!$E118*Listes!$B$70)+Listes!$C$70)))))))</f>
        <v/>
      </c>
      <c r="P118" s="27" t="str">
        <f t="shared" si="2"/>
        <v/>
      </c>
      <c r="Q118" s="93"/>
    </row>
    <row r="119" spans="1:17" ht="20.100000000000001" customHeight="1" x14ac:dyDescent="0.25">
      <c r="A119" s="17">
        <v>113</v>
      </c>
      <c r="B119" s="86"/>
      <c r="C119" s="256"/>
      <c r="D119" s="86"/>
      <c r="E119" s="86"/>
      <c r="F119" s="86"/>
      <c r="G119" s="86"/>
      <c r="H119" s="31" t="str">
        <f>IF(C119="","",IF(C119="","",(VLOOKUP(C119,Listes!$B$37:$C$41,2,FALSE))))</f>
        <v/>
      </c>
      <c r="I119" s="86" t="str">
        <f t="shared" si="3"/>
        <v/>
      </c>
      <c r="J119" s="27" t="str">
        <f>IF(H119="","",IF(H119="","",(VLOOKUP(H119,Listes!$C$37:$D$41,2,FALSE))))</f>
        <v/>
      </c>
      <c r="K119" s="86"/>
      <c r="L119" s="86"/>
      <c r="M119" s="26" t="str">
        <f>IF($H119="","",IF($C119=Listes!$B$38,IF('Dépenses forfaitaire'!$E119&lt;=Listes!$B$58,('Dépenses forfaitaire'!$E119*(VLOOKUP('Dépenses forfaitaire'!$D119,Listes!$A$59:$E$65,2,FALSE))),IF('Dépenses forfaitaire'!$E119&gt;Listes!$E$58,('Dépenses forfaitaire'!$E119*(VLOOKUP('Dépenses forfaitaire'!$D119,Listes!$A$59:$E$65,5,FALSE))),('Dépenses forfaitaire'!$E119*(VLOOKUP('Dépenses forfaitaire'!$D119,Listes!$A$59:$E$65,3,FALSE)))+(VLOOKUP('Dépenses forfaitaire'!$D119,Listes!$A$59:$E$65,4,FALSE))))))</f>
        <v/>
      </c>
      <c r="N119" s="26" t="str">
        <f>IF($H119="","",IF($C119=Listes!$B$37,IF('Dépenses forfaitaire'!$E119&lt;=Listes!$B$47,('Dépenses forfaitaire'!$E119*(VLOOKUP('Dépenses forfaitaire'!$D119,Listes!$A$48:$E$54,2,FALSE))),IF('Dépenses forfaitaire'!$E119&gt;Listes!$D$47,('Dépenses forfaitaire'!$E119*(VLOOKUP('Dépenses forfaitaire'!$D119,Listes!$A$48:$E$54,5,FALSE))),('Dépenses forfaitaire'!$E119*(VLOOKUP('Dépenses forfaitaire'!$D119,Listes!$A$48:$E$54,3,FALSE)))+(VLOOKUP('Dépenses forfaitaire'!$D119,Listes!$A$48:$E$54,4,FALSE))))))</f>
        <v/>
      </c>
      <c r="O119" s="26" t="str">
        <f>IF($H119="","",IF($C119=Listes!$B$40,Listes!$I$37,IF($C119=Listes!$B$41,(VLOOKUP('Dépenses forfaitaire'!$F119,Listes!$E$37:$F$42,2,FALSE)),IF($C119=Listes!$B$39,IF('Dépenses forfaitaire'!$E119&lt;=Listes!$A$69,'Dépenses forfaitaire'!$E119*Listes!$A$70,IF('Dépenses forfaitaire'!$E119&gt;Listes!$D$69,'Dépenses forfaitaire'!$E119*Listes!$D$70,(('Dépenses forfaitaire'!$E119*Listes!$B$70)+Listes!$C$70)))))))</f>
        <v/>
      </c>
      <c r="P119" s="27" t="str">
        <f t="shared" si="2"/>
        <v/>
      </c>
      <c r="Q119" s="93"/>
    </row>
    <row r="120" spans="1:17" ht="20.100000000000001" customHeight="1" x14ac:dyDescent="0.25">
      <c r="A120" s="17">
        <v>114</v>
      </c>
      <c r="B120" s="86"/>
      <c r="C120" s="256"/>
      <c r="D120" s="86"/>
      <c r="E120" s="86"/>
      <c r="F120" s="86"/>
      <c r="G120" s="86"/>
      <c r="H120" s="31" t="str">
        <f>IF(C120="","",IF(C120="","",(VLOOKUP(C120,Listes!$B$37:$C$41,2,FALSE))))</f>
        <v/>
      </c>
      <c r="I120" s="86" t="str">
        <f t="shared" si="3"/>
        <v/>
      </c>
      <c r="J120" s="27" t="str">
        <f>IF(H120="","",IF(H120="","",(VLOOKUP(H120,Listes!$C$37:$D$41,2,FALSE))))</f>
        <v/>
      </c>
      <c r="K120" s="86"/>
      <c r="L120" s="86"/>
      <c r="M120" s="26" t="str">
        <f>IF($H120="","",IF($C120=Listes!$B$38,IF('Dépenses forfaitaire'!$E120&lt;=Listes!$B$58,('Dépenses forfaitaire'!$E120*(VLOOKUP('Dépenses forfaitaire'!$D120,Listes!$A$59:$E$65,2,FALSE))),IF('Dépenses forfaitaire'!$E120&gt;Listes!$E$58,('Dépenses forfaitaire'!$E120*(VLOOKUP('Dépenses forfaitaire'!$D120,Listes!$A$59:$E$65,5,FALSE))),('Dépenses forfaitaire'!$E120*(VLOOKUP('Dépenses forfaitaire'!$D120,Listes!$A$59:$E$65,3,FALSE)))+(VLOOKUP('Dépenses forfaitaire'!$D120,Listes!$A$59:$E$65,4,FALSE))))))</f>
        <v/>
      </c>
      <c r="N120" s="26" t="str">
        <f>IF($H120="","",IF($C120=Listes!$B$37,IF('Dépenses forfaitaire'!$E120&lt;=Listes!$B$47,('Dépenses forfaitaire'!$E120*(VLOOKUP('Dépenses forfaitaire'!$D120,Listes!$A$48:$E$54,2,FALSE))),IF('Dépenses forfaitaire'!$E120&gt;Listes!$D$47,('Dépenses forfaitaire'!$E120*(VLOOKUP('Dépenses forfaitaire'!$D120,Listes!$A$48:$E$54,5,FALSE))),('Dépenses forfaitaire'!$E120*(VLOOKUP('Dépenses forfaitaire'!$D120,Listes!$A$48:$E$54,3,FALSE)))+(VLOOKUP('Dépenses forfaitaire'!$D120,Listes!$A$48:$E$54,4,FALSE))))))</f>
        <v/>
      </c>
      <c r="O120" s="26" t="str">
        <f>IF($H120="","",IF($C120=Listes!$B$40,Listes!$I$37,IF($C120=Listes!$B$41,(VLOOKUP('Dépenses forfaitaire'!$F120,Listes!$E$37:$F$42,2,FALSE)),IF($C120=Listes!$B$39,IF('Dépenses forfaitaire'!$E120&lt;=Listes!$A$69,'Dépenses forfaitaire'!$E120*Listes!$A$70,IF('Dépenses forfaitaire'!$E120&gt;Listes!$D$69,'Dépenses forfaitaire'!$E120*Listes!$D$70,(('Dépenses forfaitaire'!$E120*Listes!$B$70)+Listes!$C$70)))))))</f>
        <v/>
      </c>
      <c r="P120" s="27" t="str">
        <f t="shared" si="2"/>
        <v/>
      </c>
      <c r="Q120" s="93"/>
    </row>
    <row r="121" spans="1:17" ht="20.100000000000001" customHeight="1" x14ac:dyDescent="0.25">
      <c r="A121" s="17">
        <v>115</v>
      </c>
      <c r="B121" s="86"/>
      <c r="C121" s="256"/>
      <c r="D121" s="86"/>
      <c r="E121" s="86"/>
      <c r="F121" s="86"/>
      <c r="G121" s="86"/>
      <c r="H121" s="31" t="str">
        <f>IF(C121="","",IF(C121="","",(VLOOKUP(C121,Listes!$B$37:$C$41,2,FALSE))))</f>
        <v/>
      </c>
      <c r="I121" s="86" t="str">
        <f t="shared" si="3"/>
        <v/>
      </c>
      <c r="J121" s="27" t="str">
        <f>IF(H121="","",IF(H121="","",(VLOOKUP(H121,Listes!$C$37:$D$41,2,FALSE))))</f>
        <v/>
      </c>
      <c r="K121" s="86"/>
      <c r="L121" s="86"/>
      <c r="M121" s="26" t="str">
        <f>IF($H121="","",IF($C121=Listes!$B$38,IF('Dépenses forfaitaire'!$E121&lt;=Listes!$B$58,('Dépenses forfaitaire'!$E121*(VLOOKUP('Dépenses forfaitaire'!$D121,Listes!$A$59:$E$65,2,FALSE))),IF('Dépenses forfaitaire'!$E121&gt;Listes!$E$58,('Dépenses forfaitaire'!$E121*(VLOOKUP('Dépenses forfaitaire'!$D121,Listes!$A$59:$E$65,5,FALSE))),('Dépenses forfaitaire'!$E121*(VLOOKUP('Dépenses forfaitaire'!$D121,Listes!$A$59:$E$65,3,FALSE)))+(VLOOKUP('Dépenses forfaitaire'!$D121,Listes!$A$59:$E$65,4,FALSE))))))</f>
        <v/>
      </c>
      <c r="N121" s="26" t="str">
        <f>IF($H121="","",IF($C121=Listes!$B$37,IF('Dépenses forfaitaire'!$E121&lt;=Listes!$B$47,('Dépenses forfaitaire'!$E121*(VLOOKUP('Dépenses forfaitaire'!$D121,Listes!$A$48:$E$54,2,FALSE))),IF('Dépenses forfaitaire'!$E121&gt;Listes!$D$47,('Dépenses forfaitaire'!$E121*(VLOOKUP('Dépenses forfaitaire'!$D121,Listes!$A$48:$E$54,5,FALSE))),('Dépenses forfaitaire'!$E121*(VLOOKUP('Dépenses forfaitaire'!$D121,Listes!$A$48:$E$54,3,FALSE)))+(VLOOKUP('Dépenses forfaitaire'!$D121,Listes!$A$48:$E$54,4,FALSE))))))</f>
        <v/>
      </c>
      <c r="O121" s="26" t="str">
        <f>IF($H121="","",IF($C121=Listes!$B$40,Listes!$I$37,IF($C121=Listes!$B$41,(VLOOKUP('Dépenses forfaitaire'!$F121,Listes!$E$37:$F$42,2,FALSE)),IF($C121=Listes!$B$39,IF('Dépenses forfaitaire'!$E121&lt;=Listes!$A$69,'Dépenses forfaitaire'!$E121*Listes!$A$70,IF('Dépenses forfaitaire'!$E121&gt;Listes!$D$69,'Dépenses forfaitaire'!$E121*Listes!$D$70,(('Dépenses forfaitaire'!$E121*Listes!$B$70)+Listes!$C$70)))))))</f>
        <v/>
      </c>
      <c r="P121" s="27" t="str">
        <f t="shared" si="2"/>
        <v/>
      </c>
      <c r="Q121" s="93"/>
    </row>
    <row r="122" spans="1:17" ht="20.100000000000001" customHeight="1" x14ac:dyDescent="0.25">
      <c r="A122" s="17">
        <v>116</v>
      </c>
      <c r="B122" s="86"/>
      <c r="C122" s="256"/>
      <c r="D122" s="86"/>
      <c r="E122" s="86"/>
      <c r="F122" s="86"/>
      <c r="G122" s="86"/>
      <c r="H122" s="31" t="str">
        <f>IF(C122="","",IF(C122="","",(VLOOKUP(C122,Listes!$B$37:$C$41,2,FALSE))))</f>
        <v/>
      </c>
      <c r="I122" s="86" t="str">
        <f t="shared" si="3"/>
        <v/>
      </c>
      <c r="J122" s="27" t="str">
        <f>IF(H122="","",IF(H122="","",(VLOOKUP(H122,Listes!$C$37:$D$41,2,FALSE))))</f>
        <v/>
      </c>
      <c r="K122" s="86"/>
      <c r="L122" s="86"/>
      <c r="M122" s="26" t="str">
        <f>IF($H122="","",IF($C122=Listes!$B$38,IF('Dépenses forfaitaire'!$E122&lt;=Listes!$B$58,('Dépenses forfaitaire'!$E122*(VLOOKUP('Dépenses forfaitaire'!$D122,Listes!$A$59:$E$65,2,FALSE))),IF('Dépenses forfaitaire'!$E122&gt;Listes!$E$58,('Dépenses forfaitaire'!$E122*(VLOOKUP('Dépenses forfaitaire'!$D122,Listes!$A$59:$E$65,5,FALSE))),('Dépenses forfaitaire'!$E122*(VLOOKUP('Dépenses forfaitaire'!$D122,Listes!$A$59:$E$65,3,FALSE)))+(VLOOKUP('Dépenses forfaitaire'!$D122,Listes!$A$59:$E$65,4,FALSE))))))</f>
        <v/>
      </c>
      <c r="N122" s="26" t="str">
        <f>IF($H122="","",IF($C122=Listes!$B$37,IF('Dépenses forfaitaire'!$E122&lt;=Listes!$B$47,('Dépenses forfaitaire'!$E122*(VLOOKUP('Dépenses forfaitaire'!$D122,Listes!$A$48:$E$54,2,FALSE))),IF('Dépenses forfaitaire'!$E122&gt;Listes!$D$47,('Dépenses forfaitaire'!$E122*(VLOOKUP('Dépenses forfaitaire'!$D122,Listes!$A$48:$E$54,5,FALSE))),('Dépenses forfaitaire'!$E122*(VLOOKUP('Dépenses forfaitaire'!$D122,Listes!$A$48:$E$54,3,FALSE)))+(VLOOKUP('Dépenses forfaitaire'!$D122,Listes!$A$48:$E$54,4,FALSE))))))</f>
        <v/>
      </c>
      <c r="O122" s="26" t="str">
        <f>IF($H122="","",IF($C122=Listes!$B$40,Listes!$I$37,IF($C122=Listes!$B$41,(VLOOKUP('Dépenses forfaitaire'!$F122,Listes!$E$37:$F$42,2,FALSE)),IF($C122=Listes!$B$39,IF('Dépenses forfaitaire'!$E122&lt;=Listes!$A$69,'Dépenses forfaitaire'!$E122*Listes!$A$70,IF('Dépenses forfaitaire'!$E122&gt;Listes!$D$69,'Dépenses forfaitaire'!$E122*Listes!$D$70,(('Dépenses forfaitaire'!$E122*Listes!$B$70)+Listes!$C$70)))))))</f>
        <v/>
      </c>
      <c r="P122" s="27" t="str">
        <f t="shared" si="2"/>
        <v/>
      </c>
      <c r="Q122" s="93"/>
    </row>
    <row r="123" spans="1:17" ht="20.100000000000001" customHeight="1" x14ac:dyDescent="0.25">
      <c r="A123" s="17">
        <v>117</v>
      </c>
      <c r="B123" s="86"/>
      <c r="C123" s="256"/>
      <c r="D123" s="86"/>
      <c r="E123" s="86"/>
      <c r="F123" s="86"/>
      <c r="G123" s="86"/>
      <c r="H123" s="31" t="str">
        <f>IF(C123="","",IF(C123="","",(VLOOKUP(C123,Listes!$B$37:$C$41,2,FALSE))))</f>
        <v/>
      </c>
      <c r="I123" s="86" t="str">
        <f t="shared" si="3"/>
        <v/>
      </c>
      <c r="J123" s="27" t="str">
        <f>IF(H123="","",IF(H123="","",(VLOOKUP(H123,Listes!$C$37:$D$41,2,FALSE))))</f>
        <v/>
      </c>
      <c r="K123" s="86"/>
      <c r="L123" s="86"/>
      <c r="M123" s="26" t="str">
        <f>IF($H123="","",IF($C123=Listes!$B$38,IF('Dépenses forfaitaire'!$E123&lt;=Listes!$B$58,('Dépenses forfaitaire'!$E123*(VLOOKUP('Dépenses forfaitaire'!$D123,Listes!$A$59:$E$65,2,FALSE))),IF('Dépenses forfaitaire'!$E123&gt;Listes!$E$58,('Dépenses forfaitaire'!$E123*(VLOOKUP('Dépenses forfaitaire'!$D123,Listes!$A$59:$E$65,5,FALSE))),('Dépenses forfaitaire'!$E123*(VLOOKUP('Dépenses forfaitaire'!$D123,Listes!$A$59:$E$65,3,FALSE)))+(VLOOKUP('Dépenses forfaitaire'!$D123,Listes!$A$59:$E$65,4,FALSE))))))</f>
        <v/>
      </c>
      <c r="N123" s="26" t="str">
        <f>IF($H123="","",IF($C123=Listes!$B$37,IF('Dépenses forfaitaire'!$E123&lt;=Listes!$B$47,('Dépenses forfaitaire'!$E123*(VLOOKUP('Dépenses forfaitaire'!$D123,Listes!$A$48:$E$54,2,FALSE))),IF('Dépenses forfaitaire'!$E123&gt;Listes!$D$47,('Dépenses forfaitaire'!$E123*(VLOOKUP('Dépenses forfaitaire'!$D123,Listes!$A$48:$E$54,5,FALSE))),('Dépenses forfaitaire'!$E123*(VLOOKUP('Dépenses forfaitaire'!$D123,Listes!$A$48:$E$54,3,FALSE)))+(VLOOKUP('Dépenses forfaitaire'!$D123,Listes!$A$48:$E$54,4,FALSE))))))</f>
        <v/>
      </c>
      <c r="O123" s="26" t="str">
        <f>IF($H123="","",IF($C123=Listes!$B$40,Listes!$I$37,IF($C123=Listes!$B$41,(VLOOKUP('Dépenses forfaitaire'!$F123,Listes!$E$37:$F$42,2,FALSE)),IF($C123=Listes!$B$39,IF('Dépenses forfaitaire'!$E123&lt;=Listes!$A$69,'Dépenses forfaitaire'!$E123*Listes!$A$70,IF('Dépenses forfaitaire'!$E123&gt;Listes!$D$69,'Dépenses forfaitaire'!$E123*Listes!$D$70,(('Dépenses forfaitaire'!$E123*Listes!$B$70)+Listes!$C$70)))))))</f>
        <v/>
      </c>
      <c r="P123" s="27" t="str">
        <f t="shared" si="2"/>
        <v/>
      </c>
      <c r="Q123" s="93"/>
    </row>
    <row r="124" spans="1:17" ht="20.100000000000001" customHeight="1" x14ac:dyDescent="0.25">
      <c r="A124" s="17">
        <v>118</v>
      </c>
      <c r="B124" s="86"/>
      <c r="C124" s="256"/>
      <c r="D124" s="86"/>
      <c r="E124" s="86"/>
      <c r="F124" s="86"/>
      <c r="G124" s="86"/>
      <c r="H124" s="31" t="str">
        <f>IF(C124="","",IF(C124="","",(VLOOKUP(C124,Listes!$B$37:$C$41,2,FALSE))))</f>
        <v/>
      </c>
      <c r="I124" s="86" t="str">
        <f t="shared" si="3"/>
        <v/>
      </c>
      <c r="J124" s="27" t="str">
        <f>IF(H124="","",IF(H124="","",(VLOOKUP(H124,Listes!$C$37:$D$41,2,FALSE))))</f>
        <v/>
      </c>
      <c r="K124" s="86"/>
      <c r="L124" s="86"/>
      <c r="M124" s="26" t="str">
        <f>IF($H124="","",IF($C124=Listes!$B$38,IF('Dépenses forfaitaire'!$E124&lt;=Listes!$B$58,('Dépenses forfaitaire'!$E124*(VLOOKUP('Dépenses forfaitaire'!$D124,Listes!$A$59:$E$65,2,FALSE))),IF('Dépenses forfaitaire'!$E124&gt;Listes!$E$58,('Dépenses forfaitaire'!$E124*(VLOOKUP('Dépenses forfaitaire'!$D124,Listes!$A$59:$E$65,5,FALSE))),('Dépenses forfaitaire'!$E124*(VLOOKUP('Dépenses forfaitaire'!$D124,Listes!$A$59:$E$65,3,FALSE)))+(VLOOKUP('Dépenses forfaitaire'!$D124,Listes!$A$59:$E$65,4,FALSE))))))</f>
        <v/>
      </c>
      <c r="N124" s="26" t="str">
        <f>IF($H124="","",IF($C124=Listes!$B$37,IF('Dépenses forfaitaire'!$E124&lt;=Listes!$B$47,('Dépenses forfaitaire'!$E124*(VLOOKUP('Dépenses forfaitaire'!$D124,Listes!$A$48:$E$54,2,FALSE))),IF('Dépenses forfaitaire'!$E124&gt;Listes!$D$47,('Dépenses forfaitaire'!$E124*(VLOOKUP('Dépenses forfaitaire'!$D124,Listes!$A$48:$E$54,5,FALSE))),('Dépenses forfaitaire'!$E124*(VLOOKUP('Dépenses forfaitaire'!$D124,Listes!$A$48:$E$54,3,FALSE)))+(VLOOKUP('Dépenses forfaitaire'!$D124,Listes!$A$48:$E$54,4,FALSE))))))</f>
        <v/>
      </c>
      <c r="O124" s="26" t="str">
        <f>IF($H124="","",IF($C124=Listes!$B$40,Listes!$I$37,IF($C124=Listes!$B$41,(VLOOKUP('Dépenses forfaitaire'!$F124,Listes!$E$37:$F$42,2,FALSE)),IF($C124=Listes!$B$39,IF('Dépenses forfaitaire'!$E124&lt;=Listes!$A$69,'Dépenses forfaitaire'!$E124*Listes!$A$70,IF('Dépenses forfaitaire'!$E124&gt;Listes!$D$69,'Dépenses forfaitaire'!$E124*Listes!$D$70,(('Dépenses forfaitaire'!$E124*Listes!$B$70)+Listes!$C$70)))))))</f>
        <v/>
      </c>
      <c r="P124" s="27" t="str">
        <f t="shared" si="2"/>
        <v/>
      </c>
      <c r="Q124" s="93"/>
    </row>
    <row r="125" spans="1:17" ht="20.100000000000001" customHeight="1" x14ac:dyDescent="0.25">
      <c r="A125" s="17">
        <v>119</v>
      </c>
      <c r="B125" s="86"/>
      <c r="C125" s="256"/>
      <c r="D125" s="86"/>
      <c r="E125" s="86"/>
      <c r="F125" s="86"/>
      <c r="G125" s="86"/>
      <c r="H125" s="31" t="str">
        <f>IF(C125="","",IF(C125="","",(VLOOKUP(C125,Listes!$B$37:$C$41,2,FALSE))))</f>
        <v/>
      </c>
      <c r="I125" s="86" t="str">
        <f t="shared" si="3"/>
        <v/>
      </c>
      <c r="J125" s="27" t="str">
        <f>IF(H125="","",IF(H125="","",(VLOOKUP(H125,Listes!$C$37:$D$41,2,FALSE))))</f>
        <v/>
      </c>
      <c r="K125" s="86"/>
      <c r="L125" s="86"/>
      <c r="M125" s="26" t="str">
        <f>IF($H125="","",IF($C125=Listes!$B$38,IF('Dépenses forfaitaire'!$E125&lt;=Listes!$B$58,('Dépenses forfaitaire'!$E125*(VLOOKUP('Dépenses forfaitaire'!$D125,Listes!$A$59:$E$65,2,FALSE))),IF('Dépenses forfaitaire'!$E125&gt;Listes!$E$58,('Dépenses forfaitaire'!$E125*(VLOOKUP('Dépenses forfaitaire'!$D125,Listes!$A$59:$E$65,5,FALSE))),('Dépenses forfaitaire'!$E125*(VLOOKUP('Dépenses forfaitaire'!$D125,Listes!$A$59:$E$65,3,FALSE)))+(VLOOKUP('Dépenses forfaitaire'!$D125,Listes!$A$59:$E$65,4,FALSE))))))</f>
        <v/>
      </c>
      <c r="N125" s="26" t="str">
        <f>IF($H125="","",IF($C125=Listes!$B$37,IF('Dépenses forfaitaire'!$E125&lt;=Listes!$B$47,('Dépenses forfaitaire'!$E125*(VLOOKUP('Dépenses forfaitaire'!$D125,Listes!$A$48:$E$54,2,FALSE))),IF('Dépenses forfaitaire'!$E125&gt;Listes!$D$47,('Dépenses forfaitaire'!$E125*(VLOOKUP('Dépenses forfaitaire'!$D125,Listes!$A$48:$E$54,5,FALSE))),('Dépenses forfaitaire'!$E125*(VLOOKUP('Dépenses forfaitaire'!$D125,Listes!$A$48:$E$54,3,FALSE)))+(VLOOKUP('Dépenses forfaitaire'!$D125,Listes!$A$48:$E$54,4,FALSE))))))</f>
        <v/>
      </c>
      <c r="O125" s="26" t="str">
        <f>IF($H125="","",IF($C125=Listes!$B$40,Listes!$I$37,IF($C125=Listes!$B$41,(VLOOKUP('Dépenses forfaitaire'!$F125,Listes!$E$37:$F$42,2,FALSE)),IF($C125=Listes!$B$39,IF('Dépenses forfaitaire'!$E125&lt;=Listes!$A$69,'Dépenses forfaitaire'!$E125*Listes!$A$70,IF('Dépenses forfaitaire'!$E125&gt;Listes!$D$69,'Dépenses forfaitaire'!$E125*Listes!$D$70,(('Dépenses forfaitaire'!$E125*Listes!$B$70)+Listes!$C$70)))))))</f>
        <v/>
      </c>
      <c r="P125" s="27" t="str">
        <f t="shared" si="2"/>
        <v/>
      </c>
      <c r="Q125" s="93"/>
    </row>
    <row r="126" spans="1:17" ht="20.100000000000001" customHeight="1" x14ac:dyDescent="0.25">
      <c r="A126" s="17">
        <v>120</v>
      </c>
      <c r="B126" s="86"/>
      <c r="C126" s="256"/>
      <c r="D126" s="86"/>
      <c r="E126" s="86"/>
      <c r="F126" s="86"/>
      <c r="G126" s="86"/>
      <c r="H126" s="31" t="str">
        <f>IF(C126="","",IF(C126="","",(VLOOKUP(C126,Listes!$B$37:$C$41,2,FALSE))))</f>
        <v/>
      </c>
      <c r="I126" s="86" t="str">
        <f t="shared" si="3"/>
        <v/>
      </c>
      <c r="J126" s="27" t="str">
        <f>IF(H126="","",IF(H126="","",(VLOOKUP(H126,Listes!$C$37:$D$41,2,FALSE))))</f>
        <v/>
      </c>
      <c r="K126" s="86"/>
      <c r="L126" s="86"/>
      <c r="M126" s="26" t="str">
        <f>IF($H126="","",IF($C126=Listes!$B$38,IF('Dépenses forfaitaire'!$E126&lt;=Listes!$B$58,('Dépenses forfaitaire'!$E126*(VLOOKUP('Dépenses forfaitaire'!$D126,Listes!$A$59:$E$65,2,FALSE))),IF('Dépenses forfaitaire'!$E126&gt;Listes!$E$58,('Dépenses forfaitaire'!$E126*(VLOOKUP('Dépenses forfaitaire'!$D126,Listes!$A$59:$E$65,5,FALSE))),('Dépenses forfaitaire'!$E126*(VLOOKUP('Dépenses forfaitaire'!$D126,Listes!$A$59:$E$65,3,FALSE)))+(VLOOKUP('Dépenses forfaitaire'!$D126,Listes!$A$59:$E$65,4,FALSE))))))</f>
        <v/>
      </c>
      <c r="N126" s="26" t="str">
        <f>IF($H126="","",IF($C126=Listes!$B$37,IF('Dépenses forfaitaire'!$E126&lt;=Listes!$B$47,('Dépenses forfaitaire'!$E126*(VLOOKUP('Dépenses forfaitaire'!$D126,Listes!$A$48:$E$54,2,FALSE))),IF('Dépenses forfaitaire'!$E126&gt;Listes!$D$47,('Dépenses forfaitaire'!$E126*(VLOOKUP('Dépenses forfaitaire'!$D126,Listes!$A$48:$E$54,5,FALSE))),('Dépenses forfaitaire'!$E126*(VLOOKUP('Dépenses forfaitaire'!$D126,Listes!$A$48:$E$54,3,FALSE)))+(VLOOKUP('Dépenses forfaitaire'!$D126,Listes!$A$48:$E$54,4,FALSE))))))</f>
        <v/>
      </c>
      <c r="O126" s="26" t="str">
        <f>IF($H126="","",IF($C126=Listes!$B$40,Listes!$I$37,IF($C126=Listes!$B$41,(VLOOKUP('Dépenses forfaitaire'!$F126,Listes!$E$37:$F$42,2,FALSE)),IF($C126=Listes!$B$39,IF('Dépenses forfaitaire'!$E126&lt;=Listes!$A$69,'Dépenses forfaitaire'!$E126*Listes!$A$70,IF('Dépenses forfaitaire'!$E126&gt;Listes!$D$69,'Dépenses forfaitaire'!$E126*Listes!$D$70,(('Dépenses forfaitaire'!$E126*Listes!$B$70)+Listes!$C$70)))))))</f>
        <v/>
      </c>
      <c r="P126" s="27" t="str">
        <f t="shared" si="2"/>
        <v/>
      </c>
      <c r="Q126" s="93"/>
    </row>
    <row r="127" spans="1:17" ht="20.100000000000001" customHeight="1" x14ac:dyDescent="0.25">
      <c r="A127" s="17">
        <v>121</v>
      </c>
      <c r="B127" s="86"/>
      <c r="C127" s="256"/>
      <c r="D127" s="86"/>
      <c r="E127" s="86"/>
      <c r="F127" s="86"/>
      <c r="G127" s="86"/>
      <c r="H127" s="31" t="str">
        <f>IF(C127="","",IF(C127="","",(VLOOKUP(C127,Listes!$B$37:$C$41,2,FALSE))))</f>
        <v/>
      </c>
      <c r="I127" s="86" t="str">
        <f t="shared" si="3"/>
        <v/>
      </c>
      <c r="J127" s="27" t="str">
        <f>IF(H127="","",IF(H127="","",(VLOOKUP(H127,Listes!$C$37:$D$41,2,FALSE))))</f>
        <v/>
      </c>
      <c r="K127" s="86"/>
      <c r="L127" s="86"/>
      <c r="M127" s="26" t="str">
        <f>IF($H127="","",IF($C127=Listes!$B$38,IF('Dépenses forfaitaire'!$E127&lt;=Listes!$B$58,('Dépenses forfaitaire'!$E127*(VLOOKUP('Dépenses forfaitaire'!$D127,Listes!$A$59:$E$65,2,FALSE))),IF('Dépenses forfaitaire'!$E127&gt;Listes!$E$58,('Dépenses forfaitaire'!$E127*(VLOOKUP('Dépenses forfaitaire'!$D127,Listes!$A$59:$E$65,5,FALSE))),('Dépenses forfaitaire'!$E127*(VLOOKUP('Dépenses forfaitaire'!$D127,Listes!$A$59:$E$65,3,FALSE)))+(VLOOKUP('Dépenses forfaitaire'!$D127,Listes!$A$59:$E$65,4,FALSE))))))</f>
        <v/>
      </c>
      <c r="N127" s="26" t="str">
        <f>IF($H127="","",IF($C127=Listes!$B$37,IF('Dépenses forfaitaire'!$E127&lt;=Listes!$B$47,('Dépenses forfaitaire'!$E127*(VLOOKUP('Dépenses forfaitaire'!$D127,Listes!$A$48:$E$54,2,FALSE))),IF('Dépenses forfaitaire'!$E127&gt;Listes!$D$47,('Dépenses forfaitaire'!$E127*(VLOOKUP('Dépenses forfaitaire'!$D127,Listes!$A$48:$E$54,5,FALSE))),('Dépenses forfaitaire'!$E127*(VLOOKUP('Dépenses forfaitaire'!$D127,Listes!$A$48:$E$54,3,FALSE)))+(VLOOKUP('Dépenses forfaitaire'!$D127,Listes!$A$48:$E$54,4,FALSE))))))</f>
        <v/>
      </c>
      <c r="O127" s="26" t="str">
        <f>IF($H127="","",IF($C127=Listes!$B$40,Listes!$I$37,IF($C127=Listes!$B$41,(VLOOKUP('Dépenses forfaitaire'!$F127,Listes!$E$37:$F$42,2,FALSE)),IF($C127=Listes!$B$39,IF('Dépenses forfaitaire'!$E127&lt;=Listes!$A$69,'Dépenses forfaitaire'!$E127*Listes!$A$70,IF('Dépenses forfaitaire'!$E127&gt;Listes!$D$69,'Dépenses forfaitaire'!$E127*Listes!$D$70,(('Dépenses forfaitaire'!$E127*Listes!$B$70)+Listes!$C$70)))))))</f>
        <v/>
      </c>
      <c r="P127" s="27" t="str">
        <f t="shared" si="2"/>
        <v/>
      </c>
      <c r="Q127" s="93"/>
    </row>
    <row r="128" spans="1:17" ht="20.100000000000001" customHeight="1" x14ac:dyDescent="0.25">
      <c r="A128" s="17">
        <v>122</v>
      </c>
      <c r="B128" s="86"/>
      <c r="C128" s="256"/>
      <c r="D128" s="86"/>
      <c r="E128" s="86"/>
      <c r="F128" s="86"/>
      <c r="G128" s="86"/>
      <c r="H128" s="31" t="str">
        <f>IF(C128="","",IF(C128="","",(VLOOKUP(C128,Listes!$B$37:$C$41,2,FALSE))))</f>
        <v/>
      </c>
      <c r="I128" s="86" t="str">
        <f t="shared" si="3"/>
        <v/>
      </c>
      <c r="J128" s="27" t="str">
        <f>IF(H128="","",IF(H128="","",(VLOOKUP(H128,Listes!$C$37:$D$41,2,FALSE))))</f>
        <v/>
      </c>
      <c r="K128" s="86"/>
      <c r="L128" s="86"/>
      <c r="M128" s="26" t="str">
        <f>IF($H128="","",IF($C128=Listes!$B$38,IF('Dépenses forfaitaire'!$E128&lt;=Listes!$B$58,('Dépenses forfaitaire'!$E128*(VLOOKUP('Dépenses forfaitaire'!$D128,Listes!$A$59:$E$65,2,FALSE))),IF('Dépenses forfaitaire'!$E128&gt;Listes!$E$58,('Dépenses forfaitaire'!$E128*(VLOOKUP('Dépenses forfaitaire'!$D128,Listes!$A$59:$E$65,5,FALSE))),('Dépenses forfaitaire'!$E128*(VLOOKUP('Dépenses forfaitaire'!$D128,Listes!$A$59:$E$65,3,FALSE)))+(VLOOKUP('Dépenses forfaitaire'!$D128,Listes!$A$59:$E$65,4,FALSE))))))</f>
        <v/>
      </c>
      <c r="N128" s="26" t="str">
        <f>IF($H128="","",IF($C128=Listes!$B$37,IF('Dépenses forfaitaire'!$E128&lt;=Listes!$B$47,('Dépenses forfaitaire'!$E128*(VLOOKUP('Dépenses forfaitaire'!$D128,Listes!$A$48:$E$54,2,FALSE))),IF('Dépenses forfaitaire'!$E128&gt;Listes!$D$47,('Dépenses forfaitaire'!$E128*(VLOOKUP('Dépenses forfaitaire'!$D128,Listes!$A$48:$E$54,5,FALSE))),('Dépenses forfaitaire'!$E128*(VLOOKUP('Dépenses forfaitaire'!$D128,Listes!$A$48:$E$54,3,FALSE)))+(VLOOKUP('Dépenses forfaitaire'!$D128,Listes!$A$48:$E$54,4,FALSE))))))</f>
        <v/>
      </c>
      <c r="O128" s="26" t="str">
        <f>IF($H128="","",IF($C128=Listes!$B$40,Listes!$I$37,IF($C128=Listes!$B$41,(VLOOKUP('Dépenses forfaitaire'!$F128,Listes!$E$37:$F$42,2,FALSE)),IF($C128=Listes!$B$39,IF('Dépenses forfaitaire'!$E128&lt;=Listes!$A$69,'Dépenses forfaitaire'!$E128*Listes!$A$70,IF('Dépenses forfaitaire'!$E128&gt;Listes!$D$69,'Dépenses forfaitaire'!$E128*Listes!$D$70,(('Dépenses forfaitaire'!$E128*Listes!$B$70)+Listes!$C$70)))))))</f>
        <v/>
      </c>
      <c r="P128" s="27" t="str">
        <f t="shared" si="2"/>
        <v/>
      </c>
      <c r="Q128" s="93"/>
    </row>
    <row r="129" spans="1:17" ht="20.100000000000001" customHeight="1" x14ac:dyDescent="0.25">
      <c r="A129" s="17">
        <v>123</v>
      </c>
      <c r="B129" s="86"/>
      <c r="C129" s="256"/>
      <c r="D129" s="86"/>
      <c r="E129" s="86"/>
      <c r="F129" s="86"/>
      <c r="G129" s="86"/>
      <c r="H129" s="31" t="str">
        <f>IF(C129="","",IF(C129="","",(VLOOKUP(C129,Listes!$B$37:$C$41,2,FALSE))))</f>
        <v/>
      </c>
      <c r="I129" s="86" t="str">
        <f t="shared" si="3"/>
        <v/>
      </c>
      <c r="J129" s="27" t="str">
        <f>IF(H129="","",IF(H129="","",(VLOOKUP(H129,Listes!$C$37:$D$41,2,FALSE))))</f>
        <v/>
      </c>
      <c r="K129" s="86"/>
      <c r="L129" s="86"/>
      <c r="M129" s="26" t="str">
        <f>IF($H129="","",IF($C129=Listes!$B$38,IF('Dépenses forfaitaire'!$E129&lt;=Listes!$B$58,('Dépenses forfaitaire'!$E129*(VLOOKUP('Dépenses forfaitaire'!$D129,Listes!$A$59:$E$65,2,FALSE))),IF('Dépenses forfaitaire'!$E129&gt;Listes!$E$58,('Dépenses forfaitaire'!$E129*(VLOOKUP('Dépenses forfaitaire'!$D129,Listes!$A$59:$E$65,5,FALSE))),('Dépenses forfaitaire'!$E129*(VLOOKUP('Dépenses forfaitaire'!$D129,Listes!$A$59:$E$65,3,FALSE)))+(VLOOKUP('Dépenses forfaitaire'!$D129,Listes!$A$59:$E$65,4,FALSE))))))</f>
        <v/>
      </c>
      <c r="N129" s="26" t="str">
        <f>IF($H129="","",IF($C129=Listes!$B$37,IF('Dépenses forfaitaire'!$E129&lt;=Listes!$B$47,('Dépenses forfaitaire'!$E129*(VLOOKUP('Dépenses forfaitaire'!$D129,Listes!$A$48:$E$54,2,FALSE))),IF('Dépenses forfaitaire'!$E129&gt;Listes!$D$47,('Dépenses forfaitaire'!$E129*(VLOOKUP('Dépenses forfaitaire'!$D129,Listes!$A$48:$E$54,5,FALSE))),('Dépenses forfaitaire'!$E129*(VLOOKUP('Dépenses forfaitaire'!$D129,Listes!$A$48:$E$54,3,FALSE)))+(VLOOKUP('Dépenses forfaitaire'!$D129,Listes!$A$48:$E$54,4,FALSE))))))</f>
        <v/>
      </c>
      <c r="O129" s="26" t="str">
        <f>IF($H129="","",IF($C129=Listes!$B$40,Listes!$I$37,IF($C129=Listes!$B$41,(VLOOKUP('Dépenses forfaitaire'!$F129,Listes!$E$37:$F$42,2,FALSE)),IF($C129=Listes!$B$39,IF('Dépenses forfaitaire'!$E129&lt;=Listes!$A$69,'Dépenses forfaitaire'!$E129*Listes!$A$70,IF('Dépenses forfaitaire'!$E129&gt;Listes!$D$69,'Dépenses forfaitaire'!$E129*Listes!$D$70,(('Dépenses forfaitaire'!$E129*Listes!$B$70)+Listes!$C$70)))))))</f>
        <v/>
      </c>
      <c r="P129" s="27" t="str">
        <f t="shared" si="2"/>
        <v/>
      </c>
      <c r="Q129" s="93"/>
    </row>
    <row r="130" spans="1:17" ht="20.100000000000001" customHeight="1" x14ac:dyDescent="0.25">
      <c r="A130" s="17">
        <v>124</v>
      </c>
      <c r="B130" s="86"/>
      <c r="C130" s="256"/>
      <c r="D130" s="86"/>
      <c r="E130" s="86"/>
      <c r="F130" s="86"/>
      <c r="G130" s="86"/>
      <c r="H130" s="31" t="str">
        <f>IF(C130="","",IF(C130="","",(VLOOKUP(C130,Listes!$B$37:$C$41,2,FALSE))))</f>
        <v/>
      </c>
      <c r="I130" s="86" t="str">
        <f t="shared" si="3"/>
        <v/>
      </c>
      <c r="J130" s="27" t="str">
        <f>IF(H130="","",IF(H130="","",(VLOOKUP(H130,Listes!$C$37:$D$41,2,FALSE))))</f>
        <v/>
      </c>
      <c r="K130" s="86"/>
      <c r="L130" s="86"/>
      <c r="M130" s="26" t="str">
        <f>IF($H130="","",IF($C130=Listes!$B$38,IF('Dépenses forfaitaire'!$E130&lt;=Listes!$B$58,('Dépenses forfaitaire'!$E130*(VLOOKUP('Dépenses forfaitaire'!$D130,Listes!$A$59:$E$65,2,FALSE))),IF('Dépenses forfaitaire'!$E130&gt;Listes!$E$58,('Dépenses forfaitaire'!$E130*(VLOOKUP('Dépenses forfaitaire'!$D130,Listes!$A$59:$E$65,5,FALSE))),('Dépenses forfaitaire'!$E130*(VLOOKUP('Dépenses forfaitaire'!$D130,Listes!$A$59:$E$65,3,FALSE)))+(VLOOKUP('Dépenses forfaitaire'!$D130,Listes!$A$59:$E$65,4,FALSE))))))</f>
        <v/>
      </c>
      <c r="N130" s="26" t="str">
        <f>IF($H130="","",IF($C130=Listes!$B$37,IF('Dépenses forfaitaire'!$E130&lt;=Listes!$B$47,('Dépenses forfaitaire'!$E130*(VLOOKUP('Dépenses forfaitaire'!$D130,Listes!$A$48:$E$54,2,FALSE))),IF('Dépenses forfaitaire'!$E130&gt;Listes!$D$47,('Dépenses forfaitaire'!$E130*(VLOOKUP('Dépenses forfaitaire'!$D130,Listes!$A$48:$E$54,5,FALSE))),('Dépenses forfaitaire'!$E130*(VLOOKUP('Dépenses forfaitaire'!$D130,Listes!$A$48:$E$54,3,FALSE)))+(VLOOKUP('Dépenses forfaitaire'!$D130,Listes!$A$48:$E$54,4,FALSE))))))</f>
        <v/>
      </c>
      <c r="O130" s="26" t="str">
        <f>IF($H130="","",IF($C130=Listes!$B$40,Listes!$I$37,IF($C130=Listes!$B$41,(VLOOKUP('Dépenses forfaitaire'!$F130,Listes!$E$37:$F$42,2,FALSE)),IF($C130=Listes!$B$39,IF('Dépenses forfaitaire'!$E130&lt;=Listes!$A$69,'Dépenses forfaitaire'!$E130*Listes!$A$70,IF('Dépenses forfaitaire'!$E130&gt;Listes!$D$69,'Dépenses forfaitaire'!$E130*Listes!$D$70,(('Dépenses forfaitaire'!$E130*Listes!$B$70)+Listes!$C$70)))))))</f>
        <v/>
      </c>
      <c r="P130" s="27" t="str">
        <f t="shared" si="2"/>
        <v/>
      </c>
      <c r="Q130" s="93"/>
    </row>
    <row r="131" spans="1:17" ht="20.100000000000001" customHeight="1" x14ac:dyDescent="0.25">
      <c r="A131" s="17">
        <v>125</v>
      </c>
      <c r="B131" s="86"/>
      <c r="C131" s="256"/>
      <c r="D131" s="86"/>
      <c r="E131" s="86"/>
      <c r="F131" s="86"/>
      <c r="G131" s="86"/>
      <c r="H131" s="31" t="str">
        <f>IF(C131="","",IF(C131="","",(VLOOKUP(C131,Listes!$B$37:$C$41,2,FALSE))))</f>
        <v/>
      </c>
      <c r="I131" s="86" t="str">
        <f t="shared" si="3"/>
        <v/>
      </c>
      <c r="J131" s="27" t="str">
        <f>IF(H131="","",IF(H131="","",(VLOOKUP(H131,Listes!$C$37:$D$41,2,FALSE))))</f>
        <v/>
      </c>
      <c r="K131" s="86"/>
      <c r="L131" s="86"/>
      <c r="M131" s="26" t="str">
        <f>IF($H131="","",IF($C131=Listes!$B$38,IF('Dépenses forfaitaire'!$E131&lt;=Listes!$B$58,('Dépenses forfaitaire'!$E131*(VLOOKUP('Dépenses forfaitaire'!$D131,Listes!$A$59:$E$65,2,FALSE))),IF('Dépenses forfaitaire'!$E131&gt;Listes!$E$58,('Dépenses forfaitaire'!$E131*(VLOOKUP('Dépenses forfaitaire'!$D131,Listes!$A$59:$E$65,5,FALSE))),('Dépenses forfaitaire'!$E131*(VLOOKUP('Dépenses forfaitaire'!$D131,Listes!$A$59:$E$65,3,FALSE)))+(VLOOKUP('Dépenses forfaitaire'!$D131,Listes!$A$59:$E$65,4,FALSE))))))</f>
        <v/>
      </c>
      <c r="N131" s="26" t="str">
        <f>IF($H131="","",IF($C131=Listes!$B$37,IF('Dépenses forfaitaire'!$E131&lt;=Listes!$B$47,('Dépenses forfaitaire'!$E131*(VLOOKUP('Dépenses forfaitaire'!$D131,Listes!$A$48:$E$54,2,FALSE))),IF('Dépenses forfaitaire'!$E131&gt;Listes!$D$47,('Dépenses forfaitaire'!$E131*(VLOOKUP('Dépenses forfaitaire'!$D131,Listes!$A$48:$E$54,5,FALSE))),('Dépenses forfaitaire'!$E131*(VLOOKUP('Dépenses forfaitaire'!$D131,Listes!$A$48:$E$54,3,FALSE)))+(VLOOKUP('Dépenses forfaitaire'!$D131,Listes!$A$48:$E$54,4,FALSE))))))</f>
        <v/>
      </c>
      <c r="O131" s="26" t="str">
        <f>IF($H131="","",IF($C131=Listes!$B$40,Listes!$I$37,IF($C131=Listes!$B$41,(VLOOKUP('Dépenses forfaitaire'!$F131,Listes!$E$37:$F$42,2,FALSE)),IF($C131=Listes!$B$39,IF('Dépenses forfaitaire'!$E131&lt;=Listes!$A$69,'Dépenses forfaitaire'!$E131*Listes!$A$70,IF('Dépenses forfaitaire'!$E131&gt;Listes!$D$69,'Dépenses forfaitaire'!$E131*Listes!$D$70,(('Dépenses forfaitaire'!$E131*Listes!$B$70)+Listes!$C$70)))))))</f>
        <v/>
      </c>
      <c r="P131" s="27" t="str">
        <f t="shared" si="2"/>
        <v/>
      </c>
      <c r="Q131" s="93"/>
    </row>
    <row r="132" spans="1:17" ht="20.100000000000001" customHeight="1" x14ac:dyDescent="0.25">
      <c r="A132" s="17">
        <v>126</v>
      </c>
      <c r="B132" s="86"/>
      <c r="C132" s="256"/>
      <c r="D132" s="86"/>
      <c r="E132" s="86"/>
      <c r="F132" s="86"/>
      <c r="G132" s="86"/>
      <c r="H132" s="31" t="str">
        <f>IF(C132="","",IF(C132="","",(VLOOKUP(C132,Listes!$B$37:$C$41,2,FALSE))))</f>
        <v/>
      </c>
      <c r="I132" s="86" t="str">
        <f t="shared" si="3"/>
        <v/>
      </c>
      <c r="J132" s="27" t="str">
        <f>IF(H132="","",IF(H132="","",(VLOOKUP(H132,Listes!$C$37:$D$41,2,FALSE))))</f>
        <v/>
      </c>
      <c r="K132" s="86"/>
      <c r="L132" s="86"/>
      <c r="M132" s="26" t="str">
        <f>IF($H132="","",IF($C132=Listes!$B$38,IF('Dépenses forfaitaire'!$E132&lt;=Listes!$B$58,('Dépenses forfaitaire'!$E132*(VLOOKUP('Dépenses forfaitaire'!$D132,Listes!$A$59:$E$65,2,FALSE))),IF('Dépenses forfaitaire'!$E132&gt;Listes!$E$58,('Dépenses forfaitaire'!$E132*(VLOOKUP('Dépenses forfaitaire'!$D132,Listes!$A$59:$E$65,5,FALSE))),('Dépenses forfaitaire'!$E132*(VLOOKUP('Dépenses forfaitaire'!$D132,Listes!$A$59:$E$65,3,FALSE)))+(VLOOKUP('Dépenses forfaitaire'!$D132,Listes!$A$59:$E$65,4,FALSE))))))</f>
        <v/>
      </c>
      <c r="N132" s="26" t="str">
        <f>IF($H132="","",IF($C132=Listes!$B$37,IF('Dépenses forfaitaire'!$E132&lt;=Listes!$B$47,('Dépenses forfaitaire'!$E132*(VLOOKUP('Dépenses forfaitaire'!$D132,Listes!$A$48:$E$54,2,FALSE))),IF('Dépenses forfaitaire'!$E132&gt;Listes!$D$47,('Dépenses forfaitaire'!$E132*(VLOOKUP('Dépenses forfaitaire'!$D132,Listes!$A$48:$E$54,5,FALSE))),('Dépenses forfaitaire'!$E132*(VLOOKUP('Dépenses forfaitaire'!$D132,Listes!$A$48:$E$54,3,FALSE)))+(VLOOKUP('Dépenses forfaitaire'!$D132,Listes!$A$48:$E$54,4,FALSE))))))</f>
        <v/>
      </c>
      <c r="O132" s="26" t="str">
        <f>IF($H132="","",IF($C132=Listes!$B$40,Listes!$I$37,IF($C132=Listes!$B$41,(VLOOKUP('Dépenses forfaitaire'!$F132,Listes!$E$37:$F$42,2,FALSE)),IF($C132=Listes!$B$39,IF('Dépenses forfaitaire'!$E132&lt;=Listes!$A$69,'Dépenses forfaitaire'!$E132*Listes!$A$70,IF('Dépenses forfaitaire'!$E132&gt;Listes!$D$69,'Dépenses forfaitaire'!$E132*Listes!$D$70,(('Dépenses forfaitaire'!$E132*Listes!$B$70)+Listes!$C$70)))))))</f>
        <v/>
      </c>
      <c r="P132" s="27" t="str">
        <f t="shared" si="2"/>
        <v/>
      </c>
      <c r="Q132" s="93"/>
    </row>
    <row r="133" spans="1:17" ht="20.100000000000001" customHeight="1" x14ac:dyDescent="0.25">
      <c r="A133" s="17">
        <v>127</v>
      </c>
      <c r="B133" s="86"/>
      <c r="C133" s="256"/>
      <c r="D133" s="86"/>
      <c r="E133" s="86"/>
      <c r="F133" s="86"/>
      <c r="G133" s="86"/>
      <c r="H133" s="31" t="str">
        <f>IF(C133="","",IF(C133="","",(VLOOKUP(C133,Listes!$B$37:$C$41,2,FALSE))))</f>
        <v/>
      </c>
      <c r="I133" s="86" t="str">
        <f t="shared" si="3"/>
        <v/>
      </c>
      <c r="J133" s="27" t="str">
        <f>IF(H133="","",IF(H133="","",(VLOOKUP(H133,Listes!$C$37:$D$41,2,FALSE))))</f>
        <v/>
      </c>
      <c r="K133" s="86"/>
      <c r="L133" s="86"/>
      <c r="M133" s="26" t="str">
        <f>IF($H133="","",IF($C133=Listes!$B$38,IF('Dépenses forfaitaire'!$E133&lt;=Listes!$B$58,('Dépenses forfaitaire'!$E133*(VLOOKUP('Dépenses forfaitaire'!$D133,Listes!$A$59:$E$65,2,FALSE))),IF('Dépenses forfaitaire'!$E133&gt;Listes!$E$58,('Dépenses forfaitaire'!$E133*(VLOOKUP('Dépenses forfaitaire'!$D133,Listes!$A$59:$E$65,5,FALSE))),('Dépenses forfaitaire'!$E133*(VLOOKUP('Dépenses forfaitaire'!$D133,Listes!$A$59:$E$65,3,FALSE)))+(VLOOKUP('Dépenses forfaitaire'!$D133,Listes!$A$59:$E$65,4,FALSE))))))</f>
        <v/>
      </c>
      <c r="N133" s="26" t="str">
        <f>IF($H133="","",IF($C133=Listes!$B$37,IF('Dépenses forfaitaire'!$E133&lt;=Listes!$B$47,('Dépenses forfaitaire'!$E133*(VLOOKUP('Dépenses forfaitaire'!$D133,Listes!$A$48:$E$54,2,FALSE))),IF('Dépenses forfaitaire'!$E133&gt;Listes!$D$47,('Dépenses forfaitaire'!$E133*(VLOOKUP('Dépenses forfaitaire'!$D133,Listes!$A$48:$E$54,5,FALSE))),('Dépenses forfaitaire'!$E133*(VLOOKUP('Dépenses forfaitaire'!$D133,Listes!$A$48:$E$54,3,FALSE)))+(VLOOKUP('Dépenses forfaitaire'!$D133,Listes!$A$48:$E$54,4,FALSE))))))</f>
        <v/>
      </c>
      <c r="O133" s="26" t="str">
        <f>IF($H133="","",IF($C133=Listes!$B$40,Listes!$I$37,IF($C133=Listes!$B$41,(VLOOKUP('Dépenses forfaitaire'!$F133,Listes!$E$37:$F$42,2,FALSE)),IF($C133=Listes!$B$39,IF('Dépenses forfaitaire'!$E133&lt;=Listes!$A$69,'Dépenses forfaitaire'!$E133*Listes!$A$70,IF('Dépenses forfaitaire'!$E133&gt;Listes!$D$69,'Dépenses forfaitaire'!$E133*Listes!$D$70,(('Dépenses forfaitaire'!$E133*Listes!$B$70)+Listes!$C$70)))))))</f>
        <v/>
      </c>
      <c r="P133" s="27" t="str">
        <f t="shared" si="2"/>
        <v/>
      </c>
      <c r="Q133" s="93"/>
    </row>
    <row r="134" spans="1:17" ht="20.100000000000001" customHeight="1" x14ac:dyDescent="0.25">
      <c r="A134" s="17">
        <v>128</v>
      </c>
      <c r="B134" s="86"/>
      <c r="C134" s="256"/>
      <c r="D134" s="86"/>
      <c r="E134" s="86"/>
      <c r="F134" s="86"/>
      <c r="G134" s="86"/>
      <c r="H134" s="31" t="str">
        <f>IF(C134="","",IF(C134="","",(VLOOKUP(C134,Listes!$B$37:$C$41,2,FALSE))))</f>
        <v/>
      </c>
      <c r="I134" s="86" t="str">
        <f t="shared" si="3"/>
        <v/>
      </c>
      <c r="J134" s="27" t="str">
        <f>IF(H134="","",IF(H134="","",(VLOOKUP(H134,Listes!$C$37:$D$41,2,FALSE))))</f>
        <v/>
      </c>
      <c r="K134" s="86"/>
      <c r="L134" s="86"/>
      <c r="M134" s="26" t="str">
        <f>IF($H134="","",IF($C134=Listes!$B$38,IF('Dépenses forfaitaire'!$E134&lt;=Listes!$B$58,('Dépenses forfaitaire'!$E134*(VLOOKUP('Dépenses forfaitaire'!$D134,Listes!$A$59:$E$65,2,FALSE))),IF('Dépenses forfaitaire'!$E134&gt;Listes!$E$58,('Dépenses forfaitaire'!$E134*(VLOOKUP('Dépenses forfaitaire'!$D134,Listes!$A$59:$E$65,5,FALSE))),('Dépenses forfaitaire'!$E134*(VLOOKUP('Dépenses forfaitaire'!$D134,Listes!$A$59:$E$65,3,FALSE)))+(VLOOKUP('Dépenses forfaitaire'!$D134,Listes!$A$59:$E$65,4,FALSE))))))</f>
        <v/>
      </c>
      <c r="N134" s="26" t="str">
        <f>IF($H134="","",IF($C134=Listes!$B$37,IF('Dépenses forfaitaire'!$E134&lt;=Listes!$B$47,('Dépenses forfaitaire'!$E134*(VLOOKUP('Dépenses forfaitaire'!$D134,Listes!$A$48:$E$54,2,FALSE))),IF('Dépenses forfaitaire'!$E134&gt;Listes!$D$47,('Dépenses forfaitaire'!$E134*(VLOOKUP('Dépenses forfaitaire'!$D134,Listes!$A$48:$E$54,5,FALSE))),('Dépenses forfaitaire'!$E134*(VLOOKUP('Dépenses forfaitaire'!$D134,Listes!$A$48:$E$54,3,FALSE)))+(VLOOKUP('Dépenses forfaitaire'!$D134,Listes!$A$48:$E$54,4,FALSE))))))</f>
        <v/>
      </c>
      <c r="O134" s="26" t="str">
        <f>IF($H134="","",IF($C134=Listes!$B$40,Listes!$I$37,IF($C134=Listes!$B$41,(VLOOKUP('Dépenses forfaitaire'!$F134,Listes!$E$37:$F$42,2,FALSE)),IF($C134=Listes!$B$39,IF('Dépenses forfaitaire'!$E134&lt;=Listes!$A$69,'Dépenses forfaitaire'!$E134*Listes!$A$70,IF('Dépenses forfaitaire'!$E134&gt;Listes!$D$69,'Dépenses forfaitaire'!$E134*Listes!$D$70,(('Dépenses forfaitaire'!$E134*Listes!$B$70)+Listes!$C$70)))))))</f>
        <v/>
      </c>
      <c r="P134" s="27" t="str">
        <f t="shared" ref="P134:P197" si="4">IF($I134="","",($O134+$N134+$M134)*$I134)</f>
        <v/>
      </c>
      <c r="Q134" s="93"/>
    </row>
    <row r="135" spans="1:17" ht="20.100000000000001" customHeight="1" x14ac:dyDescent="0.25">
      <c r="A135" s="17">
        <v>129</v>
      </c>
      <c r="B135" s="86"/>
      <c r="C135" s="256"/>
      <c r="D135" s="86"/>
      <c r="E135" s="86"/>
      <c r="F135" s="86"/>
      <c r="G135" s="86"/>
      <c r="H135" s="31" t="str">
        <f>IF(C135="","",IF(C135="","",(VLOOKUP(C135,Listes!$B$37:$C$41,2,FALSE))))</f>
        <v/>
      </c>
      <c r="I135" s="86" t="str">
        <f t="shared" ref="I135:I198" si="5">IF(H135="Frais de déplacement (barèmes kilométriques) ",1,"")</f>
        <v/>
      </c>
      <c r="J135" s="27" t="str">
        <f>IF(H135="","",IF(H135="","",(VLOOKUP(H135,Listes!$C$37:$D$41,2,FALSE))))</f>
        <v/>
      </c>
      <c r="K135" s="86"/>
      <c r="L135" s="86"/>
      <c r="M135" s="26" t="str">
        <f>IF($H135="","",IF($C135=Listes!$B$38,IF('Dépenses forfaitaire'!$E135&lt;=Listes!$B$58,('Dépenses forfaitaire'!$E135*(VLOOKUP('Dépenses forfaitaire'!$D135,Listes!$A$59:$E$65,2,FALSE))),IF('Dépenses forfaitaire'!$E135&gt;Listes!$E$58,('Dépenses forfaitaire'!$E135*(VLOOKUP('Dépenses forfaitaire'!$D135,Listes!$A$59:$E$65,5,FALSE))),('Dépenses forfaitaire'!$E135*(VLOOKUP('Dépenses forfaitaire'!$D135,Listes!$A$59:$E$65,3,FALSE)))+(VLOOKUP('Dépenses forfaitaire'!$D135,Listes!$A$59:$E$65,4,FALSE))))))</f>
        <v/>
      </c>
      <c r="N135" s="26" t="str">
        <f>IF($H135="","",IF($C135=Listes!$B$37,IF('Dépenses forfaitaire'!$E135&lt;=Listes!$B$47,('Dépenses forfaitaire'!$E135*(VLOOKUP('Dépenses forfaitaire'!$D135,Listes!$A$48:$E$54,2,FALSE))),IF('Dépenses forfaitaire'!$E135&gt;Listes!$D$47,('Dépenses forfaitaire'!$E135*(VLOOKUP('Dépenses forfaitaire'!$D135,Listes!$A$48:$E$54,5,FALSE))),('Dépenses forfaitaire'!$E135*(VLOOKUP('Dépenses forfaitaire'!$D135,Listes!$A$48:$E$54,3,FALSE)))+(VLOOKUP('Dépenses forfaitaire'!$D135,Listes!$A$48:$E$54,4,FALSE))))))</f>
        <v/>
      </c>
      <c r="O135" s="26" t="str">
        <f>IF($H135="","",IF($C135=Listes!$B$40,Listes!$I$37,IF($C135=Listes!$B$41,(VLOOKUP('Dépenses forfaitaire'!$F135,Listes!$E$37:$F$42,2,FALSE)),IF($C135=Listes!$B$39,IF('Dépenses forfaitaire'!$E135&lt;=Listes!$A$69,'Dépenses forfaitaire'!$E135*Listes!$A$70,IF('Dépenses forfaitaire'!$E135&gt;Listes!$D$69,'Dépenses forfaitaire'!$E135*Listes!$D$70,(('Dépenses forfaitaire'!$E135*Listes!$B$70)+Listes!$C$70)))))))</f>
        <v/>
      </c>
      <c r="P135" s="27" t="str">
        <f t="shared" si="4"/>
        <v/>
      </c>
      <c r="Q135" s="93"/>
    </row>
    <row r="136" spans="1:17" ht="20.100000000000001" customHeight="1" x14ac:dyDescent="0.25">
      <c r="A136" s="17">
        <v>130</v>
      </c>
      <c r="B136" s="86"/>
      <c r="C136" s="256"/>
      <c r="D136" s="86"/>
      <c r="E136" s="86"/>
      <c r="F136" s="86"/>
      <c r="G136" s="86"/>
      <c r="H136" s="31" t="str">
        <f>IF(C136="","",IF(C136="","",(VLOOKUP(C136,Listes!$B$37:$C$41,2,FALSE))))</f>
        <v/>
      </c>
      <c r="I136" s="86" t="str">
        <f t="shared" si="5"/>
        <v/>
      </c>
      <c r="J136" s="27" t="str">
        <f>IF(H136="","",IF(H136="","",(VLOOKUP(H136,Listes!$C$37:$D$41,2,FALSE))))</f>
        <v/>
      </c>
      <c r="K136" s="86"/>
      <c r="L136" s="86"/>
      <c r="M136" s="26" t="str">
        <f>IF($H136="","",IF($C136=Listes!$B$38,IF('Dépenses forfaitaire'!$E136&lt;=Listes!$B$58,('Dépenses forfaitaire'!$E136*(VLOOKUP('Dépenses forfaitaire'!$D136,Listes!$A$59:$E$65,2,FALSE))),IF('Dépenses forfaitaire'!$E136&gt;Listes!$E$58,('Dépenses forfaitaire'!$E136*(VLOOKUP('Dépenses forfaitaire'!$D136,Listes!$A$59:$E$65,5,FALSE))),('Dépenses forfaitaire'!$E136*(VLOOKUP('Dépenses forfaitaire'!$D136,Listes!$A$59:$E$65,3,FALSE)))+(VLOOKUP('Dépenses forfaitaire'!$D136,Listes!$A$59:$E$65,4,FALSE))))))</f>
        <v/>
      </c>
      <c r="N136" s="26" t="str">
        <f>IF($H136="","",IF($C136=Listes!$B$37,IF('Dépenses forfaitaire'!$E136&lt;=Listes!$B$47,('Dépenses forfaitaire'!$E136*(VLOOKUP('Dépenses forfaitaire'!$D136,Listes!$A$48:$E$54,2,FALSE))),IF('Dépenses forfaitaire'!$E136&gt;Listes!$D$47,('Dépenses forfaitaire'!$E136*(VLOOKUP('Dépenses forfaitaire'!$D136,Listes!$A$48:$E$54,5,FALSE))),('Dépenses forfaitaire'!$E136*(VLOOKUP('Dépenses forfaitaire'!$D136,Listes!$A$48:$E$54,3,FALSE)))+(VLOOKUP('Dépenses forfaitaire'!$D136,Listes!$A$48:$E$54,4,FALSE))))))</f>
        <v/>
      </c>
      <c r="O136" s="26" t="str">
        <f>IF($H136="","",IF($C136=Listes!$B$40,Listes!$I$37,IF($C136=Listes!$B$41,(VLOOKUP('Dépenses forfaitaire'!$F136,Listes!$E$37:$F$42,2,FALSE)),IF($C136=Listes!$B$39,IF('Dépenses forfaitaire'!$E136&lt;=Listes!$A$69,'Dépenses forfaitaire'!$E136*Listes!$A$70,IF('Dépenses forfaitaire'!$E136&gt;Listes!$D$69,'Dépenses forfaitaire'!$E136*Listes!$D$70,(('Dépenses forfaitaire'!$E136*Listes!$B$70)+Listes!$C$70)))))))</f>
        <v/>
      </c>
      <c r="P136" s="27" t="str">
        <f t="shared" si="4"/>
        <v/>
      </c>
      <c r="Q136" s="93"/>
    </row>
    <row r="137" spans="1:17" ht="20.100000000000001" customHeight="1" x14ac:dyDescent="0.25">
      <c r="A137" s="17">
        <v>131</v>
      </c>
      <c r="B137" s="86"/>
      <c r="C137" s="256"/>
      <c r="D137" s="86"/>
      <c r="E137" s="86"/>
      <c r="F137" s="86"/>
      <c r="G137" s="86"/>
      <c r="H137" s="31" t="str">
        <f>IF(C137="","",IF(C137="","",(VLOOKUP(C137,Listes!$B$37:$C$41,2,FALSE))))</f>
        <v/>
      </c>
      <c r="I137" s="86" t="str">
        <f t="shared" si="5"/>
        <v/>
      </c>
      <c r="J137" s="27" t="str">
        <f>IF(H137="","",IF(H137="","",(VLOOKUP(H137,Listes!$C$37:$D$41,2,FALSE))))</f>
        <v/>
      </c>
      <c r="K137" s="86"/>
      <c r="L137" s="86"/>
      <c r="M137" s="26" t="str">
        <f>IF($H137="","",IF($C137=Listes!$B$38,IF('Dépenses forfaitaire'!$E137&lt;=Listes!$B$58,('Dépenses forfaitaire'!$E137*(VLOOKUP('Dépenses forfaitaire'!$D137,Listes!$A$59:$E$65,2,FALSE))),IF('Dépenses forfaitaire'!$E137&gt;Listes!$E$58,('Dépenses forfaitaire'!$E137*(VLOOKUP('Dépenses forfaitaire'!$D137,Listes!$A$59:$E$65,5,FALSE))),('Dépenses forfaitaire'!$E137*(VLOOKUP('Dépenses forfaitaire'!$D137,Listes!$A$59:$E$65,3,FALSE)))+(VLOOKUP('Dépenses forfaitaire'!$D137,Listes!$A$59:$E$65,4,FALSE))))))</f>
        <v/>
      </c>
      <c r="N137" s="26" t="str">
        <f>IF($H137="","",IF($C137=Listes!$B$37,IF('Dépenses forfaitaire'!$E137&lt;=Listes!$B$47,('Dépenses forfaitaire'!$E137*(VLOOKUP('Dépenses forfaitaire'!$D137,Listes!$A$48:$E$54,2,FALSE))),IF('Dépenses forfaitaire'!$E137&gt;Listes!$D$47,('Dépenses forfaitaire'!$E137*(VLOOKUP('Dépenses forfaitaire'!$D137,Listes!$A$48:$E$54,5,FALSE))),('Dépenses forfaitaire'!$E137*(VLOOKUP('Dépenses forfaitaire'!$D137,Listes!$A$48:$E$54,3,FALSE)))+(VLOOKUP('Dépenses forfaitaire'!$D137,Listes!$A$48:$E$54,4,FALSE))))))</f>
        <v/>
      </c>
      <c r="O137" s="26" t="str">
        <f>IF($H137="","",IF($C137=Listes!$B$40,Listes!$I$37,IF($C137=Listes!$B$41,(VLOOKUP('Dépenses forfaitaire'!$F137,Listes!$E$37:$F$42,2,FALSE)),IF($C137=Listes!$B$39,IF('Dépenses forfaitaire'!$E137&lt;=Listes!$A$69,'Dépenses forfaitaire'!$E137*Listes!$A$70,IF('Dépenses forfaitaire'!$E137&gt;Listes!$D$69,'Dépenses forfaitaire'!$E137*Listes!$D$70,(('Dépenses forfaitaire'!$E137*Listes!$B$70)+Listes!$C$70)))))))</f>
        <v/>
      </c>
      <c r="P137" s="27" t="str">
        <f t="shared" si="4"/>
        <v/>
      </c>
      <c r="Q137" s="93"/>
    </row>
    <row r="138" spans="1:17" ht="20.100000000000001" customHeight="1" x14ac:dyDescent="0.25">
      <c r="A138" s="17">
        <v>132</v>
      </c>
      <c r="B138" s="86"/>
      <c r="C138" s="256"/>
      <c r="D138" s="86"/>
      <c r="E138" s="86"/>
      <c r="F138" s="86"/>
      <c r="G138" s="86"/>
      <c r="H138" s="31" t="str">
        <f>IF(C138="","",IF(C138="","",(VLOOKUP(C138,Listes!$B$37:$C$41,2,FALSE))))</f>
        <v/>
      </c>
      <c r="I138" s="86" t="str">
        <f t="shared" si="5"/>
        <v/>
      </c>
      <c r="J138" s="27" t="str">
        <f>IF(H138="","",IF(H138="","",(VLOOKUP(H138,Listes!$C$37:$D$41,2,FALSE))))</f>
        <v/>
      </c>
      <c r="K138" s="86"/>
      <c r="L138" s="86"/>
      <c r="M138" s="26" t="str">
        <f>IF($H138="","",IF($C138=Listes!$B$38,IF('Dépenses forfaitaire'!$E138&lt;=Listes!$B$58,('Dépenses forfaitaire'!$E138*(VLOOKUP('Dépenses forfaitaire'!$D138,Listes!$A$59:$E$65,2,FALSE))),IF('Dépenses forfaitaire'!$E138&gt;Listes!$E$58,('Dépenses forfaitaire'!$E138*(VLOOKUP('Dépenses forfaitaire'!$D138,Listes!$A$59:$E$65,5,FALSE))),('Dépenses forfaitaire'!$E138*(VLOOKUP('Dépenses forfaitaire'!$D138,Listes!$A$59:$E$65,3,FALSE)))+(VLOOKUP('Dépenses forfaitaire'!$D138,Listes!$A$59:$E$65,4,FALSE))))))</f>
        <v/>
      </c>
      <c r="N138" s="26" t="str">
        <f>IF($H138="","",IF($C138=Listes!$B$37,IF('Dépenses forfaitaire'!$E138&lt;=Listes!$B$47,('Dépenses forfaitaire'!$E138*(VLOOKUP('Dépenses forfaitaire'!$D138,Listes!$A$48:$E$54,2,FALSE))),IF('Dépenses forfaitaire'!$E138&gt;Listes!$D$47,('Dépenses forfaitaire'!$E138*(VLOOKUP('Dépenses forfaitaire'!$D138,Listes!$A$48:$E$54,5,FALSE))),('Dépenses forfaitaire'!$E138*(VLOOKUP('Dépenses forfaitaire'!$D138,Listes!$A$48:$E$54,3,FALSE)))+(VLOOKUP('Dépenses forfaitaire'!$D138,Listes!$A$48:$E$54,4,FALSE))))))</f>
        <v/>
      </c>
      <c r="O138" s="26" t="str">
        <f>IF($H138="","",IF($C138=Listes!$B$40,Listes!$I$37,IF($C138=Listes!$B$41,(VLOOKUP('Dépenses forfaitaire'!$F138,Listes!$E$37:$F$42,2,FALSE)),IF($C138=Listes!$B$39,IF('Dépenses forfaitaire'!$E138&lt;=Listes!$A$69,'Dépenses forfaitaire'!$E138*Listes!$A$70,IF('Dépenses forfaitaire'!$E138&gt;Listes!$D$69,'Dépenses forfaitaire'!$E138*Listes!$D$70,(('Dépenses forfaitaire'!$E138*Listes!$B$70)+Listes!$C$70)))))))</f>
        <v/>
      </c>
      <c r="P138" s="27" t="str">
        <f t="shared" si="4"/>
        <v/>
      </c>
      <c r="Q138" s="93"/>
    </row>
    <row r="139" spans="1:17" ht="20.100000000000001" customHeight="1" x14ac:dyDescent="0.25">
      <c r="A139" s="17">
        <v>133</v>
      </c>
      <c r="B139" s="86"/>
      <c r="C139" s="256"/>
      <c r="D139" s="86"/>
      <c r="E139" s="86"/>
      <c r="F139" s="86"/>
      <c r="G139" s="86"/>
      <c r="H139" s="31" t="str">
        <f>IF(C139="","",IF(C139="","",(VLOOKUP(C139,Listes!$B$37:$C$41,2,FALSE))))</f>
        <v/>
      </c>
      <c r="I139" s="86" t="str">
        <f t="shared" si="5"/>
        <v/>
      </c>
      <c r="J139" s="27" t="str">
        <f>IF(H139="","",IF(H139="","",(VLOOKUP(H139,Listes!$C$37:$D$41,2,FALSE))))</f>
        <v/>
      </c>
      <c r="K139" s="86"/>
      <c r="L139" s="86"/>
      <c r="M139" s="26" t="str">
        <f>IF($H139="","",IF($C139=Listes!$B$38,IF('Dépenses forfaitaire'!$E139&lt;=Listes!$B$58,('Dépenses forfaitaire'!$E139*(VLOOKUP('Dépenses forfaitaire'!$D139,Listes!$A$59:$E$65,2,FALSE))),IF('Dépenses forfaitaire'!$E139&gt;Listes!$E$58,('Dépenses forfaitaire'!$E139*(VLOOKUP('Dépenses forfaitaire'!$D139,Listes!$A$59:$E$65,5,FALSE))),('Dépenses forfaitaire'!$E139*(VLOOKUP('Dépenses forfaitaire'!$D139,Listes!$A$59:$E$65,3,FALSE)))+(VLOOKUP('Dépenses forfaitaire'!$D139,Listes!$A$59:$E$65,4,FALSE))))))</f>
        <v/>
      </c>
      <c r="N139" s="26" t="str">
        <f>IF($H139="","",IF($C139=Listes!$B$37,IF('Dépenses forfaitaire'!$E139&lt;=Listes!$B$47,('Dépenses forfaitaire'!$E139*(VLOOKUP('Dépenses forfaitaire'!$D139,Listes!$A$48:$E$54,2,FALSE))),IF('Dépenses forfaitaire'!$E139&gt;Listes!$D$47,('Dépenses forfaitaire'!$E139*(VLOOKUP('Dépenses forfaitaire'!$D139,Listes!$A$48:$E$54,5,FALSE))),('Dépenses forfaitaire'!$E139*(VLOOKUP('Dépenses forfaitaire'!$D139,Listes!$A$48:$E$54,3,FALSE)))+(VLOOKUP('Dépenses forfaitaire'!$D139,Listes!$A$48:$E$54,4,FALSE))))))</f>
        <v/>
      </c>
      <c r="O139" s="26" t="str">
        <f>IF($H139="","",IF($C139=Listes!$B$40,Listes!$I$37,IF($C139=Listes!$B$41,(VLOOKUP('Dépenses forfaitaire'!$F139,Listes!$E$37:$F$42,2,FALSE)),IF($C139=Listes!$B$39,IF('Dépenses forfaitaire'!$E139&lt;=Listes!$A$69,'Dépenses forfaitaire'!$E139*Listes!$A$70,IF('Dépenses forfaitaire'!$E139&gt;Listes!$D$69,'Dépenses forfaitaire'!$E139*Listes!$D$70,(('Dépenses forfaitaire'!$E139*Listes!$B$70)+Listes!$C$70)))))))</f>
        <v/>
      </c>
      <c r="P139" s="27" t="str">
        <f t="shared" si="4"/>
        <v/>
      </c>
      <c r="Q139" s="93"/>
    </row>
    <row r="140" spans="1:17" ht="20.100000000000001" customHeight="1" x14ac:dyDescent="0.25">
      <c r="A140" s="17">
        <v>134</v>
      </c>
      <c r="B140" s="86"/>
      <c r="C140" s="256"/>
      <c r="D140" s="86"/>
      <c r="E140" s="86"/>
      <c r="F140" s="86"/>
      <c r="G140" s="86"/>
      <c r="H140" s="31" t="str">
        <f>IF(C140="","",IF(C140="","",(VLOOKUP(C140,Listes!$B$37:$C$41,2,FALSE))))</f>
        <v/>
      </c>
      <c r="I140" s="86" t="str">
        <f t="shared" si="5"/>
        <v/>
      </c>
      <c r="J140" s="27" t="str">
        <f>IF(H140="","",IF(H140="","",(VLOOKUP(H140,Listes!$C$37:$D$41,2,FALSE))))</f>
        <v/>
      </c>
      <c r="K140" s="86"/>
      <c r="L140" s="86"/>
      <c r="M140" s="26" t="str">
        <f>IF($H140="","",IF($C140=Listes!$B$38,IF('Dépenses forfaitaire'!$E140&lt;=Listes!$B$58,('Dépenses forfaitaire'!$E140*(VLOOKUP('Dépenses forfaitaire'!$D140,Listes!$A$59:$E$65,2,FALSE))),IF('Dépenses forfaitaire'!$E140&gt;Listes!$E$58,('Dépenses forfaitaire'!$E140*(VLOOKUP('Dépenses forfaitaire'!$D140,Listes!$A$59:$E$65,5,FALSE))),('Dépenses forfaitaire'!$E140*(VLOOKUP('Dépenses forfaitaire'!$D140,Listes!$A$59:$E$65,3,FALSE)))+(VLOOKUP('Dépenses forfaitaire'!$D140,Listes!$A$59:$E$65,4,FALSE))))))</f>
        <v/>
      </c>
      <c r="N140" s="26" t="str">
        <f>IF($H140="","",IF($C140=Listes!$B$37,IF('Dépenses forfaitaire'!$E140&lt;=Listes!$B$47,('Dépenses forfaitaire'!$E140*(VLOOKUP('Dépenses forfaitaire'!$D140,Listes!$A$48:$E$54,2,FALSE))),IF('Dépenses forfaitaire'!$E140&gt;Listes!$D$47,('Dépenses forfaitaire'!$E140*(VLOOKUP('Dépenses forfaitaire'!$D140,Listes!$A$48:$E$54,5,FALSE))),('Dépenses forfaitaire'!$E140*(VLOOKUP('Dépenses forfaitaire'!$D140,Listes!$A$48:$E$54,3,FALSE)))+(VLOOKUP('Dépenses forfaitaire'!$D140,Listes!$A$48:$E$54,4,FALSE))))))</f>
        <v/>
      </c>
      <c r="O140" s="26" t="str">
        <f>IF($H140="","",IF($C140=Listes!$B$40,Listes!$I$37,IF($C140=Listes!$B$41,(VLOOKUP('Dépenses forfaitaire'!$F140,Listes!$E$37:$F$42,2,FALSE)),IF($C140=Listes!$B$39,IF('Dépenses forfaitaire'!$E140&lt;=Listes!$A$69,'Dépenses forfaitaire'!$E140*Listes!$A$70,IF('Dépenses forfaitaire'!$E140&gt;Listes!$D$69,'Dépenses forfaitaire'!$E140*Listes!$D$70,(('Dépenses forfaitaire'!$E140*Listes!$B$70)+Listes!$C$70)))))))</f>
        <v/>
      </c>
      <c r="P140" s="27" t="str">
        <f t="shared" si="4"/>
        <v/>
      </c>
      <c r="Q140" s="93"/>
    </row>
    <row r="141" spans="1:17" ht="20.100000000000001" customHeight="1" x14ac:dyDescent="0.25">
      <c r="A141" s="17">
        <v>135</v>
      </c>
      <c r="B141" s="86"/>
      <c r="C141" s="256"/>
      <c r="D141" s="86"/>
      <c r="E141" s="86"/>
      <c r="F141" s="86"/>
      <c r="G141" s="86"/>
      <c r="H141" s="31" t="str">
        <f>IF(C141="","",IF(C141="","",(VLOOKUP(C141,Listes!$B$37:$C$41,2,FALSE))))</f>
        <v/>
      </c>
      <c r="I141" s="86" t="str">
        <f t="shared" si="5"/>
        <v/>
      </c>
      <c r="J141" s="27" t="str">
        <f>IF(H141="","",IF(H141="","",(VLOOKUP(H141,Listes!$C$37:$D$41,2,FALSE))))</f>
        <v/>
      </c>
      <c r="K141" s="86"/>
      <c r="L141" s="86"/>
      <c r="M141" s="26" t="str">
        <f>IF($H141="","",IF($C141=Listes!$B$38,IF('Dépenses forfaitaire'!$E141&lt;=Listes!$B$58,('Dépenses forfaitaire'!$E141*(VLOOKUP('Dépenses forfaitaire'!$D141,Listes!$A$59:$E$65,2,FALSE))),IF('Dépenses forfaitaire'!$E141&gt;Listes!$E$58,('Dépenses forfaitaire'!$E141*(VLOOKUP('Dépenses forfaitaire'!$D141,Listes!$A$59:$E$65,5,FALSE))),('Dépenses forfaitaire'!$E141*(VLOOKUP('Dépenses forfaitaire'!$D141,Listes!$A$59:$E$65,3,FALSE)))+(VLOOKUP('Dépenses forfaitaire'!$D141,Listes!$A$59:$E$65,4,FALSE))))))</f>
        <v/>
      </c>
      <c r="N141" s="26" t="str">
        <f>IF($H141="","",IF($C141=Listes!$B$37,IF('Dépenses forfaitaire'!$E141&lt;=Listes!$B$47,('Dépenses forfaitaire'!$E141*(VLOOKUP('Dépenses forfaitaire'!$D141,Listes!$A$48:$E$54,2,FALSE))),IF('Dépenses forfaitaire'!$E141&gt;Listes!$D$47,('Dépenses forfaitaire'!$E141*(VLOOKUP('Dépenses forfaitaire'!$D141,Listes!$A$48:$E$54,5,FALSE))),('Dépenses forfaitaire'!$E141*(VLOOKUP('Dépenses forfaitaire'!$D141,Listes!$A$48:$E$54,3,FALSE)))+(VLOOKUP('Dépenses forfaitaire'!$D141,Listes!$A$48:$E$54,4,FALSE))))))</f>
        <v/>
      </c>
      <c r="O141" s="26" t="str">
        <f>IF($H141="","",IF($C141=Listes!$B$40,Listes!$I$37,IF($C141=Listes!$B$41,(VLOOKUP('Dépenses forfaitaire'!$F141,Listes!$E$37:$F$42,2,FALSE)),IF($C141=Listes!$B$39,IF('Dépenses forfaitaire'!$E141&lt;=Listes!$A$69,'Dépenses forfaitaire'!$E141*Listes!$A$70,IF('Dépenses forfaitaire'!$E141&gt;Listes!$D$69,'Dépenses forfaitaire'!$E141*Listes!$D$70,(('Dépenses forfaitaire'!$E141*Listes!$B$70)+Listes!$C$70)))))))</f>
        <v/>
      </c>
      <c r="P141" s="27" t="str">
        <f t="shared" si="4"/>
        <v/>
      </c>
      <c r="Q141" s="93"/>
    </row>
    <row r="142" spans="1:17" ht="20.100000000000001" customHeight="1" x14ac:dyDescent="0.25">
      <c r="A142" s="17">
        <v>136</v>
      </c>
      <c r="B142" s="86"/>
      <c r="C142" s="256"/>
      <c r="D142" s="86"/>
      <c r="E142" s="86"/>
      <c r="F142" s="86"/>
      <c r="G142" s="86"/>
      <c r="H142" s="31" t="str">
        <f>IF(C142="","",IF(C142="","",(VLOOKUP(C142,Listes!$B$37:$C$41,2,FALSE))))</f>
        <v/>
      </c>
      <c r="I142" s="86" t="str">
        <f t="shared" si="5"/>
        <v/>
      </c>
      <c r="J142" s="27" t="str">
        <f>IF(H142="","",IF(H142="","",(VLOOKUP(H142,Listes!$C$37:$D$41,2,FALSE))))</f>
        <v/>
      </c>
      <c r="K142" s="86"/>
      <c r="L142" s="86"/>
      <c r="M142" s="26" t="str">
        <f>IF($H142="","",IF($C142=Listes!$B$38,IF('Dépenses forfaitaire'!$E142&lt;=Listes!$B$58,('Dépenses forfaitaire'!$E142*(VLOOKUP('Dépenses forfaitaire'!$D142,Listes!$A$59:$E$65,2,FALSE))),IF('Dépenses forfaitaire'!$E142&gt;Listes!$E$58,('Dépenses forfaitaire'!$E142*(VLOOKUP('Dépenses forfaitaire'!$D142,Listes!$A$59:$E$65,5,FALSE))),('Dépenses forfaitaire'!$E142*(VLOOKUP('Dépenses forfaitaire'!$D142,Listes!$A$59:$E$65,3,FALSE)))+(VLOOKUP('Dépenses forfaitaire'!$D142,Listes!$A$59:$E$65,4,FALSE))))))</f>
        <v/>
      </c>
      <c r="N142" s="26" t="str">
        <f>IF($H142="","",IF($C142=Listes!$B$37,IF('Dépenses forfaitaire'!$E142&lt;=Listes!$B$47,('Dépenses forfaitaire'!$E142*(VLOOKUP('Dépenses forfaitaire'!$D142,Listes!$A$48:$E$54,2,FALSE))),IF('Dépenses forfaitaire'!$E142&gt;Listes!$D$47,('Dépenses forfaitaire'!$E142*(VLOOKUP('Dépenses forfaitaire'!$D142,Listes!$A$48:$E$54,5,FALSE))),('Dépenses forfaitaire'!$E142*(VLOOKUP('Dépenses forfaitaire'!$D142,Listes!$A$48:$E$54,3,FALSE)))+(VLOOKUP('Dépenses forfaitaire'!$D142,Listes!$A$48:$E$54,4,FALSE))))))</f>
        <v/>
      </c>
      <c r="O142" s="26" t="str">
        <f>IF($H142="","",IF($C142=Listes!$B$40,Listes!$I$37,IF($C142=Listes!$B$41,(VLOOKUP('Dépenses forfaitaire'!$F142,Listes!$E$37:$F$42,2,FALSE)),IF($C142=Listes!$B$39,IF('Dépenses forfaitaire'!$E142&lt;=Listes!$A$69,'Dépenses forfaitaire'!$E142*Listes!$A$70,IF('Dépenses forfaitaire'!$E142&gt;Listes!$D$69,'Dépenses forfaitaire'!$E142*Listes!$D$70,(('Dépenses forfaitaire'!$E142*Listes!$B$70)+Listes!$C$70)))))))</f>
        <v/>
      </c>
      <c r="P142" s="27" t="str">
        <f t="shared" si="4"/>
        <v/>
      </c>
      <c r="Q142" s="93"/>
    </row>
    <row r="143" spans="1:17" ht="20.100000000000001" customHeight="1" x14ac:dyDescent="0.25">
      <c r="A143" s="17">
        <v>137</v>
      </c>
      <c r="B143" s="86"/>
      <c r="C143" s="256"/>
      <c r="D143" s="86"/>
      <c r="E143" s="86"/>
      <c r="F143" s="86"/>
      <c r="G143" s="86"/>
      <c r="H143" s="31" t="str">
        <f>IF(C143="","",IF(C143="","",(VLOOKUP(C143,Listes!$B$37:$C$41,2,FALSE))))</f>
        <v/>
      </c>
      <c r="I143" s="86" t="str">
        <f t="shared" si="5"/>
        <v/>
      </c>
      <c r="J143" s="27" t="str">
        <f>IF(H143="","",IF(H143="","",(VLOOKUP(H143,Listes!$C$37:$D$41,2,FALSE))))</f>
        <v/>
      </c>
      <c r="K143" s="86"/>
      <c r="L143" s="86"/>
      <c r="M143" s="26" t="str">
        <f>IF($H143="","",IF($C143=Listes!$B$38,IF('Dépenses forfaitaire'!$E143&lt;=Listes!$B$58,('Dépenses forfaitaire'!$E143*(VLOOKUP('Dépenses forfaitaire'!$D143,Listes!$A$59:$E$65,2,FALSE))),IF('Dépenses forfaitaire'!$E143&gt;Listes!$E$58,('Dépenses forfaitaire'!$E143*(VLOOKUP('Dépenses forfaitaire'!$D143,Listes!$A$59:$E$65,5,FALSE))),('Dépenses forfaitaire'!$E143*(VLOOKUP('Dépenses forfaitaire'!$D143,Listes!$A$59:$E$65,3,FALSE)))+(VLOOKUP('Dépenses forfaitaire'!$D143,Listes!$A$59:$E$65,4,FALSE))))))</f>
        <v/>
      </c>
      <c r="N143" s="26" t="str">
        <f>IF($H143="","",IF($C143=Listes!$B$37,IF('Dépenses forfaitaire'!$E143&lt;=Listes!$B$47,('Dépenses forfaitaire'!$E143*(VLOOKUP('Dépenses forfaitaire'!$D143,Listes!$A$48:$E$54,2,FALSE))),IF('Dépenses forfaitaire'!$E143&gt;Listes!$D$47,('Dépenses forfaitaire'!$E143*(VLOOKUP('Dépenses forfaitaire'!$D143,Listes!$A$48:$E$54,5,FALSE))),('Dépenses forfaitaire'!$E143*(VLOOKUP('Dépenses forfaitaire'!$D143,Listes!$A$48:$E$54,3,FALSE)))+(VLOOKUP('Dépenses forfaitaire'!$D143,Listes!$A$48:$E$54,4,FALSE))))))</f>
        <v/>
      </c>
      <c r="O143" s="26" t="str">
        <f>IF($H143="","",IF($C143=Listes!$B$40,Listes!$I$37,IF($C143=Listes!$B$41,(VLOOKUP('Dépenses forfaitaire'!$F143,Listes!$E$37:$F$42,2,FALSE)),IF($C143=Listes!$B$39,IF('Dépenses forfaitaire'!$E143&lt;=Listes!$A$69,'Dépenses forfaitaire'!$E143*Listes!$A$70,IF('Dépenses forfaitaire'!$E143&gt;Listes!$D$69,'Dépenses forfaitaire'!$E143*Listes!$D$70,(('Dépenses forfaitaire'!$E143*Listes!$B$70)+Listes!$C$70)))))))</f>
        <v/>
      </c>
      <c r="P143" s="27" t="str">
        <f t="shared" si="4"/>
        <v/>
      </c>
      <c r="Q143" s="93"/>
    </row>
    <row r="144" spans="1:17" ht="20.100000000000001" customHeight="1" x14ac:dyDescent="0.25">
      <c r="A144" s="17">
        <v>138</v>
      </c>
      <c r="B144" s="86"/>
      <c r="C144" s="256"/>
      <c r="D144" s="86"/>
      <c r="E144" s="86"/>
      <c r="F144" s="86"/>
      <c r="G144" s="86"/>
      <c r="H144" s="31" t="str">
        <f>IF(C144="","",IF(C144="","",(VLOOKUP(C144,Listes!$B$37:$C$41,2,FALSE))))</f>
        <v/>
      </c>
      <c r="I144" s="86" t="str">
        <f t="shared" si="5"/>
        <v/>
      </c>
      <c r="J144" s="27" t="str">
        <f>IF(H144="","",IF(H144="","",(VLOOKUP(H144,Listes!$C$37:$D$41,2,FALSE))))</f>
        <v/>
      </c>
      <c r="K144" s="86"/>
      <c r="L144" s="86"/>
      <c r="M144" s="26" t="str">
        <f>IF($H144="","",IF($C144=Listes!$B$38,IF('Dépenses forfaitaire'!$E144&lt;=Listes!$B$58,('Dépenses forfaitaire'!$E144*(VLOOKUP('Dépenses forfaitaire'!$D144,Listes!$A$59:$E$65,2,FALSE))),IF('Dépenses forfaitaire'!$E144&gt;Listes!$E$58,('Dépenses forfaitaire'!$E144*(VLOOKUP('Dépenses forfaitaire'!$D144,Listes!$A$59:$E$65,5,FALSE))),('Dépenses forfaitaire'!$E144*(VLOOKUP('Dépenses forfaitaire'!$D144,Listes!$A$59:$E$65,3,FALSE)))+(VLOOKUP('Dépenses forfaitaire'!$D144,Listes!$A$59:$E$65,4,FALSE))))))</f>
        <v/>
      </c>
      <c r="N144" s="26" t="str">
        <f>IF($H144="","",IF($C144=Listes!$B$37,IF('Dépenses forfaitaire'!$E144&lt;=Listes!$B$47,('Dépenses forfaitaire'!$E144*(VLOOKUP('Dépenses forfaitaire'!$D144,Listes!$A$48:$E$54,2,FALSE))),IF('Dépenses forfaitaire'!$E144&gt;Listes!$D$47,('Dépenses forfaitaire'!$E144*(VLOOKUP('Dépenses forfaitaire'!$D144,Listes!$A$48:$E$54,5,FALSE))),('Dépenses forfaitaire'!$E144*(VLOOKUP('Dépenses forfaitaire'!$D144,Listes!$A$48:$E$54,3,FALSE)))+(VLOOKUP('Dépenses forfaitaire'!$D144,Listes!$A$48:$E$54,4,FALSE))))))</f>
        <v/>
      </c>
      <c r="O144" s="26" t="str">
        <f>IF($H144="","",IF($C144=Listes!$B$40,Listes!$I$37,IF($C144=Listes!$B$41,(VLOOKUP('Dépenses forfaitaire'!$F144,Listes!$E$37:$F$42,2,FALSE)),IF($C144=Listes!$B$39,IF('Dépenses forfaitaire'!$E144&lt;=Listes!$A$69,'Dépenses forfaitaire'!$E144*Listes!$A$70,IF('Dépenses forfaitaire'!$E144&gt;Listes!$D$69,'Dépenses forfaitaire'!$E144*Listes!$D$70,(('Dépenses forfaitaire'!$E144*Listes!$B$70)+Listes!$C$70)))))))</f>
        <v/>
      </c>
      <c r="P144" s="27" t="str">
        <f t="shared" si="4"/>
        <v/>
      </c>
      <c r="Q144" s="93"/>
    </row>
    <row r="145" spans="1:17" ht="20.100000000000001" customHeight="1" x14ac:dyDescent="0.25">
      <c r="A145" s="17">
        <v>139</v>
      </c>
      <c r="B145" s="86"/>
      <c r="C145" s="256"/>
      <c r="D145" s="86"/>
      <c r="E145" s="86"/>
      <c r="F145" s="86"/>
      <c r="G145" s="86"/>
      <c r="H145" s="31" t="str">
        <f>IF(C145="","",IF(C145="","",(VLOOKUP(C145,Listes!$B$37:$C$41,2,FALSE))))</f>
        <v/>
      </c>
      <c r="I145" s="86" t="str">
        <f t="shared" si="5"/>
        <v/>
      </c>
      <c r="J145" s="27" t="str">
        <f>IF(H145="","",IF(H145="","",(VLOOKUP(H145,Listes!$C$37:$D$41,2,FALSE))))</f>
        <v/>
      </c>
      <c r="K145" s="86"/>
      <c r="L145" s="86"/>
      <c r="M145" s="26" t="str">
        <f>IF($H145="","",IF($C145=Listes!$B$38,IF('Dépenses forfaitaire'!$E145&lt;=Listes!$B$58,('Dépenses forfaitaire'!$E145*(VLOOKUP('Dépenses forfaitaire'!$D145,Listes!$A$59:$E$65,2,FALSE))),IF('Dépenses forfaitaire'!$E145&gt;Listes!$E$58,('Dépenses forfaitaire'!$E145*(VLOOKUP('Dépenses forfaitaire'!$D145,Listes!$A$59:$E$65,5,FALSE))),('Dépenses forfaitaire'!$E145*(VLOOKUP('Dépenses forfaitaire'!$D145,Listes!$A$59:$E$65,3,FALSE)))+(VLOOKUP('Dépenses forfaitaire'!$D145,Listes!$A$59:$E$65,4,FALSE))))))</f>
        <v/>
      </c>
      <c r="N145" s="26" t="str">
        <f>IF($H145="","",IF($C145=Listes!$B$37,IF('Dépenses forfaitaire'!$E145&lt;=Listes!$B$47,('Dépenses forfaitaire'!$E145*(VLOOKUP('Dépenses forfaitaire'!$D145,Listes!$A$48:$E$54,2,FALSE))),IF('Dépenses forfaitaire'!$E145&gt;Listes!$D$47,('Dépenses forfaitaire'!$E145*(VLOOKUP('Dépenses forfaitaire'!$D145,Listes!$A$48:$E$54,5,FALSE))),('Dépenses forfaitaire'!$E145*(VLOOKUP('Dépenses forfaitaire'!$D145,Listes!$A$48:$E$54,3,FALSE)))+(VLOOKUP('Dépenses forfaitaire'!$D145,Listes!$A$48:$E$54,4,FALSE))))))</f>
        <v/>
      </c>
      <c r="O145" s="26" t="str">
        <f>IF($H145="","",IF($C145=Listes!$B$40,Listes!$I$37,IF($C145=Listes!$B$41,(VLOOKUP('Dépenses forfaitaire'!$F145,Listes!$E$37:$F$42,2,FALSE)),IF($C145=Listes!$B$39,IF('Dépenses forfaitaire'!$E145&lt;=Listes!$A$69,'Dépenses forfaitaire'!$E145*Listes!$A$70,IF('Dépenses forfaitaire'!$E145&gt;Listes!$D$69,'Dépenses forfaitaire'!$E145*Listes!$D$70,(('Dépenses forfaitaire'!$E145*Listes!$B$70)+Listes!$C$70)))))))</f>
        <v/>
      </c>
      <c r="P145" s="27" t="str">
        <f t="shared" si="4"/>
        <v/>
      </c>
      <c r="Q145" s="93"/>
    </row>
    <row r="146" spans="1:17" ht="20.100000000000001" customHeight="1" x14ac:dyDescent="0.25">
      <c r="A146" s="17">
        <v>140</v>
      </c>
      <c r="B146" s="86"/>
      <c r="C146" s="256"/>
      <c r="D146" s="86"/>
      <c r="E146" s="86"/>
      <c r="F146" s="86"/>
      <c r="G146" s="86"/>
      <c r="H146" s="31" t="str">
        <f>IF(C146="","",IF(C146="","",(VLOOKUP(C146,Listes!$B$37:$C$41,2,FALSE))))</f>
        <v/>
      </c>
      <c r="I146" s="86" t="str">
        <f t="shared" si="5"/>
        <v/>
      </c>
      <c r="J146" s="27" t="str">
        <f>IF(H146="","",IF(H146="","",(VLOOKUP(H146,Listes!$C$37:$D$41,2,FALSE))))</f>
        <v/>
      </c>
      <c r="K146" s="86"/>
      <c r="L146" s="86"/>
      <c r="M146" s="26" t="str">
        <f>IF($H146="","",IF($C146=Listes!$B$38,IF('Dépenses forfaitaire'!$E146&lt;=Listes!$B$58,('Dépenses forfaitaire'!$E146*(VLOOKUP('Dépenses forfaitaire'!$D146,Listes!$A$59:$E$65,2,FALSE))),IF('Dépenses forfaitaire'!$E146&gt;Listes!$E$58,('Dépenses forfaitaire'!$E146*(VLOOKUP('Dépenses forfaitaire'!$D146,Listes!$A$59:$E$65,5,FALSE))),('Dépenses forfaitaire'!$E146*(VLOOKUP('Dépenses forfaitaire'!$D146,Listes!$A$59:$E$65,3,FALSE)))+(VLOOKUP('Dépenses forfaitaire'!$D146,Listes!$A$59:$E$65,4,FALSE))))))</f>
        <v/>
      </c>
      <c r="N146" s="26" t="str">
        <f>IF($H146="","",IF($C146=Listes!$B$37,IF('Dépenses forfaitaire'!$E146&lt;=Listes!$B$47,('Dépenses forfaitaire'!$E146*(VLOOKUP('Dépenses forfaitaire'!$D146,Listes!$A$48:$E$54,2,FALSE))),IF('Dépenses forfaitaire'!$E146&gt;Listes!$D$47,('Dépenses forfaitaire'!$E146*(VLOOKUP('Dépenses forfaitaire'!$D146,Listes!$A$48:$E$54,5,FALSE))),('Dépenses forfaitaire'!$E146*(VLOOKUP('Dépenses forfaitaire'!$D146,Listes!$A$48:$E$54,3,FALSE)))+(VLOOKUP('Dépenses forfaitaire'!$D146,Listes!$A$48:$E$54,4,FALSE))))))</f>
        <v/>
      </c>
      <c r="O146" s="26" t="str">
        <f>IF($H146="","",IF($C146=Listes!$B$40,Listes!$I$37,IF($C146=Listes!$B$41,(VLOOKUP('Dépenses forfaitaire'!$F146,Listes!$E$37:$F$42,2,FALSE)),IF($C146=Listes!$B$39,IF('Dépenses forfaitaire'!$E146&lt;=Listes!$A$69,'Dépenses forfaitaire'!$E146*Listes!$A$70,IF('Dépenses forfaitaire'!$E146&gt;Listes!$D$69,'Dépenses forfaitaire'!$E146*Listes!$D$70,(('Dépenses forfaitaire'!$E146*Listes!$B$70)+Listes!$C$70)))))))</f>
        <v/>
      </c>
      <c r="P146" s="27" t="str">
        <f t="shared" si="4"/>
        <v/>
      </c>
      <c r="Q146" s="93"/>
    </row>
    <row r="147" spans="1:17" ht="20.100000000000001" customHeight="1" x14ac:dyDescent="0.25">
      <c r="A147" s="17">
        <v>141</v>
      </c>
      <c r="B147" s="86"/>
      <c r="C147" s="256"/>
      <c r="D147" s="86"/>
      <c r="E147" s="86"/>
      <c r="F147" s="86"/>
      <c r="G147" s="86"/>
      <c r="H147" s="31" t="str">
        <f>IF(C147="","",IF(C147="","",(VLOOKUP(C147,Listes!$B$37:$C$41,2,FALSE))))</f>
        <v/>
      </c>
      <c r="I147" s="86" t="str">
        <f t="shared" si="5"/>
        <v/>
      </c>
      <c r="J147" s="27" t="str">
        <f>IF(H147="","",IF(H147="","",(VLOOKUP(H147,Listes!$C$37:$D$41,2,FALSE))))</f>
        <v/>
      </c>
      <c r="K147" s="86"/>
      <c r="L147" s="86"/>
      <c r="M147" s="26" t="str">
        <f>IF($H147="","",IF($C147=Listes!$B$38,IF('Dépenses forfaitaire'!$E147&lt;=Listes!$B$58,('Dépenses forfaitaire'!$E147*(VLOOKUP('Dépenses forfaitaire'!$D147,Listes!$A$59:$E$65,2,FALSE))),IF('Dépenses forfaitaire'!$E147&gt;Listes!$E$58,('Dépenses forfaitaire'!$E147*(VLOOKUP('Dépenses forfaitaire'!$D147,Listes!$A$59:$E$65,5,FALSE))),('Dépenses forfaitaire'!$E147*(VLOOKUP('Dépenses forfaitaire'!$D147,Listes!$A$59:$E$65,3,FALSE)))+(VLOOKUP('Dépenses forfaitaire'!$D147,Listes!$A$59:$E$65,4,FALSE))))))</f>
        <v/>
      </c>
      <c r="N147" s="26" t="str">
        <f>IF($H147="","",IF($C147=Listes!$B$37,IF('Dépenses forfaitaire'!$E147&lt;=Listes!$B$47,('Dépenses forfaitaire'!$E147*(VLOOKUP('Dépenses forfaitaire'!$D147,Listes!$A$48:$E$54,2,FALSE))),IF('Dépenses forfaitaire'!$E147&gt;Listes!$D$47,('Dépenses forfaitaire'!$E147*(VLOOKUP('Dépenses forfaitaire'!$D147,Listes!$A$48:$E$54,5,FALSE))),('Dépenses forfaitaire'!$E147*(VLOOKUP('Dépenses forfaitaire'!$D147,Listes!$A$48:$E$54,3,FALSE)))+(VLOOKUP('Dépenses forfaitaire'!$D147,Listes!$A$48:$E$54,4,FALSE))))))</f>
        <v/>
      </c>
      <c r="O147" s="26" t="str">
        <f>IF($H147="","",IF($C147=Listes!$B$40,Listes!$I$37,IF($C147=Listes!$B$41,(VLOOKUP('Dépenses forfaitaire'!$F147,Listes!$E$37:$F$42,2,FALSE)),IF($C147=Listes!$B$39,IF('Dépenses forfaitaire'!$E147&lt;=Listes!$A$69,'Dépenses forfaitaire'!$E147*Listes!$A$70,IF('Dépenses forfaitaire'!$E147&gt;Listes!$D$69,'Dépenses forfaitaire'!$E147*Listes!$D$70,(('Dépenses forfaitaire'!$E147*Listes!$B$70)+Listes!$C$70)))))))</f>
        <v/>
      </c>
      <c r="P147" s="27" t="str">
        <f t="shared" si="4"/>
        <v/>
      </c>
      <c r="Q147" s="93"/>
    </row>
    <row r="148" spans="1:17" ht="20.100000000000001" customHeight="1" x14ac:dyDescent="0.25">
      <c r="A148" s="17">
        <v>142</v>
      </c>
      <c r="B148" s="86"/>
      <c r="C148" s="256"/>
      <c r="D148" s="86"/>
      <c r="E148" s="86"/>
      <c r="F148" s="86"/>
      <c r="G148" s="86"/>
      <c r="H148" s="31" t="str">
        <f>IF(C148="","",IF(C148="","",(VLOOKUP(C148,Listes!$B$37:$C$41,2,FALSE))))</f>
        <v/>
      </c>
      <c r="I148" s="86" t="str">
        <f t="shared" si="5"/>
        <v/>
      </c>
      <c r="J148" s="27" t="str">
        <f>IF(H148="","",IF(H148="","",(VLOOKUP(H148,Listes!$C$37:$D$41,2,FALSE))))</f>
        <v/>
      </c>
      <c r="K148" s="86"/>
      <c r="L148" s="86"/>
      <c r="M148" s="26" t="str">
        <f>IF($H148="","",IF($C148=Listes!$B$38,IF('Dépenses forfaitaire'!$E148&lt;=Listes!$B$58,('Dépenses forfaitaire'!$E148*(VLOOKUP('Dépenses forfaitaire'!$D148,Listes!$A$59:$E$65,2,FALSE))),IF('Dépenses forfaitaire'!$E148&gt;Listes!$E$58,('Dépenses forfaitaire'!$E148*(VLOOKUP('Dépenses forfaitaire'!$D148,Listes!$A$59:$E$65,5,FALSE))),('Dépenses forfaitaire'!$E148*(VLOOKUP('Dépenses forfaitaire'!$D148,Listes!$A$59:$E$65,3,FALSE)))+(VLOOKUP('Dépenses forfaitaire'!$D148,Listes!$A$59:$E$65,4,FALSE))))))</f>
        <v/>
      </c>
      <c r="N148" s="26" t="str">
        <f>IF($H148="","",IF($C148=Listes!$B$37,IF('Dépenses forfaitaire'!$E148&lt;=Listes!$B$47,('Dépenses forfaitaire'!$E148*(VLOOKUP('Dépenses forfaitaire'!$D148,Listes!$A$48:$E$54,2,FALSE))),IF('Dépenses forfaitaire'!$E148&gt;Listes!$D$47,('Dépenses forfaitaire'!$E148*(VLOOKUP('Dépenses forfaitaire'!$D148,Listes!$A$48:$E$54,5,FALSE))),('Dépenses forfaitaire'!$E148*(VLOOKUP('Dépenses forfaitaire'!$D148,Listes!$A$48:$E$54,3,FALSE)))+(VLOOKUP('Dépenses forfaitaire'!$D148,Listes!$A$48:$E$54,4,FALSE))))))</f>
        <v/>
      </c>
      <c r="O148" s="26" t="str">
        <f>IF($H148="","",IF($C148=Listes!$B$40,Listes!$I$37,IF($C148=Listes!$B$41,(VLOOKUP('Dépenses forfaitaire'!$F148,Listes!$E$37:$F$42,2,FALSE)),IF($C148=Listes!$B$39,IF('Dépenses forfaitaire'!$E148&lt;=Listes!$A$69,'Dépenses forfaitaire'!$E148*Listes!$A$70,IF('Dépenses forfaitaire'!$E148&gt;Listes!$D$69,'Dépenses forfaitaire'!$E148*Listes!$D$70,(('Dépenses forfaitaire'!$E148*Listes!$B$70)+Listes!$C$70)))))))</f>
        <v/>
      </c>
      <c r="P148" s="27" t="str">
        <f t="shared" si="4"/>
        <v/>
      </c>
      <c r="Q148" s="93"/>
    </row>
    <row r="149" spans="1:17" ht="20.100000000000001" customHeight="1" x14ac:dyDescent="0.25">
      <c r="A149" s="17">
        <v>143</v>
      </c>
      <c r="B149" s="86"/>
      <c r="C149" s="256"/>
      <c r="D149" s="86"/>
      <c r="E149" s="86"/>
      <c r="F149" s="86"/>
      <c r="G149" s="86"/>
      <c r="H149" s="31" t="str">
        <f>IF(C149="","",IF(C149="","",(VLOOKUP(C149,Listes!$B$37:$C$41,2,FALSE))))</f>
        <v/>
      </c>
      <c r="I149" s="86" t="str">
        <f t="shared" si="5"/>
        <v/>
      </c>
      <c r="J149" s="27" t="str">
        <f>IF(H149="","",IF(H149="","",(VLOOKUP(H149,Listes!$C$37:$D$41,2,FALSE))))</f>
        <v/>
      </c>
      <c r="K149" s="86"/>
      <c r="L149" s="86"/>
      <c r="M149" s="26" t="str">
        <f>IF($H149="","",IF($C149=Listes!$B$38,IF('Dépenses forfaitaire'!$E149&lt;=Listes!$B$58,('Dépenses forfaitaire'!$E149*(VLOOKUP('Dépenses forfaitaire'!$D149,Listes!$A$59:$E$65,2,FALSE))),IF('Dépenses forfaitaire'!$E149&gt;Listes!$E$58,('Dépenses forfaitaire'!$E149*(VLOOKUP('Dépenses forfaitaire'!$D149,Listes!$A$59:$E$65,5,FALSE))),('Dépenses forfaitaire'!$E149*(VLOOKUP('Dépenses forfaitaire'!$D149,Listes!$A$59:$E$65,3,FALSE)))+(VLOOKUP('Dépenses forfaitaire'!$D149,Listes!$A$59:$E$65,4,FALSE))))))</f>
        <v/>
      </c>
      <c r="N149" s="26" t="str">
        <f>IF($H149="","",IF($C149=Listes!$B$37,IF('Dépenses forfaitaire'!$E149&lt;=Listes!$B$47,('Dépenses forfaitaire'!$E149*(VLOOKUP('Dépenses forfaitaire'!$D149,Listes!$A$48:$E$54,2,FALSE))),IF('Dépenses forfaitaire'!$E149&gt;Listes!$D$47,('Dépenses forfaitaire'!$E149*(VLOOKUP('Dépenses forfaitaire'!$D149,Listes!$A$48:$E$54,5,FALSE))),('Dépenses forfaitaire'!$E149*(VLOOKUP('Dépenses forfaitaire'!$D149,Listes!$A$48:$E$54,3,FALSE)))+(VLOOKUP('Dépenses forfaitaire'!$D149,Listes!$A$48:$E$54,4,FALSE))))))</f>
        <v/>
      </c>
      <c r="O149" s="26" t="str">
        <f>IF($H149="","",IF($C149=Listes!$B$40,Listes!$I$37,IF($C149=Listes!$B$41,(VLOOKUP('Dépenses forfaitaire'!$F149,Listes!$E$37:$F$42,2,FALSE)),IF($C149=Listes!$B$39,IF('Dépenses forfaitaire'!$E149&lt;=Listes!$A$69,'Dépenses forfaitaire'!$E149*Listes!$A$70,IF('Dépenses forfaitaire'!$E149&gt;Listes!$D$69,'Dépenses forfaitaire'!$E149*Listes!$D$70,(('Dépenses forfaitaire'!$E149*Listes!$B$70)+Listes!$C$70)))))))</f>
        <v/>
      </c>
      <c r="P149" s="27" t="str">
        <f t="shared" si="4"/>
        <v/>
      </c>
      <c r="Q149" s="93"/>
    </row>
    <row r="150" spans="1:17" ht="20.100000000000001" customHeight="1" x14ac:dyDescent="0.25">
      <c r="A150" s="17">
        <v>144</v>
      </c>
      <c r="B150" s="86"/>
      <c r="C150" s="256"/>
      <c r="D150" s="86"/>
      <c r="E150" s="86"/>
      <c r="F150" s="86"/>
      <c r="G150" s="86"/>
      <c r="H150" s="31" t="str">
        <f>IF(C150="","",IF(C150="","",(VLOOKUP(C150,Listes!$B$37:$C$41,2,FALSE))))</f>
        <v/>
      </c>
      <c r="I150" s="86" t="str">
        <f t="shared" si="5"/>
        <v/>
      </c>
      <c r="J150" s="27" t="str">
        <f>IF(H150="","",IF(H150="","",(VLOOKUP(H150,Listes!$C$37:$D$41,2,FALSE))))</f>
        <v/>
      </c>
      <c r="K150" s="86"/>
      <c r="L150" s="86"/>
      <c r="M150" s="26" t="str">
        <f>IF($H150="","",IF($C150=Listes!$B$38,IF('Dépenses forfaitaire'!$E150&lt;=Listes!$B$58,('Dépenses forfaitaire'!$E150*(VLOOKUP('Dépenses forfaitaire'!$D150,Listes!$A$59:$E$65,2,FALSE))),IF('Dépenses forfaitaire'!$E150&gt;Listes!$E$58,('Dépenses forfaitaire'!$E150*(VLOOKUP('Dépenses forfaitaire'!$D150,Listes!$A$59:$E$65,5,FALSE))),('Dépenses forfaitaire'!$E150*(VLOOKUP('Dépenses forfaitaire'!$D150,Listes!$A$59:$E$65,3,FALSE)))+(VLOOKUP('Dépenses forfaitaire'!$D150,Listes!$A$59:$E$65,4,FALSE))))))</f>
        <v/>
      </c>
      <c r="N150" s="26" t="str">
        <f>IF($H150="","",IF($C150=Listes!$B$37,IF('Dépenses forfaitaire'!$E150&lt;=Listes!$B$47,('Dépenses forfaitaire'!$E150*(VLOOKUP('Dépenses forfaitaire'!$D150,Listes!$A$48:$E$54,2,FALSE))),IF('Dépenses forfaitaire'!$E150&gt;Listes!$D$47,('Dépenses forfaitaire'!$E150*(VLOOKUP('Dépenses forfaitaire'!$D150,Listes!$A$48:$E$54,5,FALSE))),('Dépenses forfaitaire'!$E150*(VLOOKUP('Dépenses forfaitaire'!$D150,Listes!$A$48:$E$54,3,FALSE)))+(VLOOKUP('Dépenses forfaitaire'!$D150,Listes!$A$48:$E$54,4,FALSE))))))</f>
        <v/>
      </c>
      <c r="O150" s="26" t="str">
        <f>IF($H150="","",IF($C150=Listes!$B$40,Listes!$I$37,IF($C150=Listes!$B$41,(VLOOKUP('Dépenses forfaitaire'!$F150,Listes!$E$37:$F$42,2,FALSE)),IF($C150=Listes!$B$39,IF('Dépenses forfaitaire'!$E150&lt;=Listes!$A$69,'Dépenses forfaitaire'!$E150*Listes!$A$70,IF('Dépenses forfaitaire'!$E150&gt;Listes!$D$69,'Dépenses forfaitaire'!$E150*Listes!$D$70,(('Dépenses forfaitaire'!$E150*Listes!$B$70)+Listes!$C$70)))))))</f>
        <v/>
      </c>
      <c r="P150" s="27" t="str">
        <f t="shared" si="4"/>
        <v/>
      </c>
      <c r="Q150" s="93"/>
    </row>
    <row r="151" spans="1:17" ht="20.100000000000001" customHeight="1" x14ac:dyDescent="0.25">
      <c r="A151" s="17">
        <v>145</v>
      </c>
      <c r="B151" s="86"/>
      <c r="C151" s="256"/>
      <c r="D151" s="86"/>
      <c r="E151" s="86"/>
      <c r="F151" s="86"/>
      <c r="G151" s="86"/>
      <c r="H151" s="31" t="str">
        <f>IF(C151="","",IF(C151="","",(VLOOKUP(C151,Listes!$B$37:$C$41,2,FALSE))))</f>
        <v/>
      </c>
      <c r="I151" s="86" t="str">
        <f t="shared" si="5"/>
        <v/>
      </c>
      <c r="J151" s="27" t="str">
        <f>IF(H151="","",IF(H151="","",(VLOOKUP(H151,Listes!$C$37:$D$41,2,FALSE))))</f>
        <v/>
      </c>
      <c r="K151" s="86"/>
      <c r="L151" s="86"/>
      <c r="M151" s="26" t="str">
        <f>IF($H151="","",IF($C151=Listes!$B$38,IF('Dépenses forfaitaire'!$E151&lt;=Listes!$B$58,('Dépenses forfaitaire'!$E151*(VLOOKUP('Dépenses forfaitaire'!$D151,Listes!$A$59:$E$65,2,FALSE))),IF('Dépenses forfaitaire'!$E151&gt;Listes!$E$58,('Dépenses forfaitaire'!$E151*(VLOOKUP('Dépenses forfaitaire'!$D151,Listes!$A$59:$E$65,5,FALSE))),('Dépenses forfaitaire'!$E151*(VLOOKUP('Dépenses forfaitaire'!$D151,Listes!$A$59:$E$65,3,FALSE)))+(VLOOKUP('Dépenses forfaitaire'!$D151,Listes!$A$59:$E$65,4,FALSE))))))</f>
        <v/>
      </c>
      <c r="N151" s="26" t="str">
        <f>IF($H151="","",IF($C151=Listes!$B$37,IF('Dépenses forfaitaire'!$E151&lt;=Listes!$B$47,('Dépenses forfaitaire'!$E151*(VLOOKUP('Dépenses forfaitaire'!$D151,Listes!$A$48:$E$54,2,FALSE))),IF('Dépenses forfaitaire'!$E151&gt;Listes!$D$47,('Dépenses forfaitaire'!$E151*(VLOOKUP('Dépenses forfaitaire'!$D151,Listes!$A$48:$E$54,5,FALSE))),('Dépenses forfaitaire'!$E151*(VLOOKUP('Dépenses forfaitaire'!$D151,Listes!$A$48:$E$54,3,FALSE)))+(VLOOKUP('Dépenses forfaitaire'!$D151,Listes!$A$48:$E$54,4,FALSE))))))</f>
        <v/>
      </c>
      <c r="O151" s="26" t="str">
        <f>IF($H151="","",IF($C151=Listes!$B$40,Listes!$I$37,IF($C151=Listes!$B$41,(VLOOKUP('Dépenses forfaitaire'!$F151,Listes!$E$37:$F$42,2,FALSE)),IF($C151=Listes!$B$39,IF('Dépenses forfaitaire'!$E151&lt;=Listes!$A$69,'Dépenses forfaitaire'!$E151*Listes!$A$70,IF('Dépenses forfaitaire'!$E151&gt;Listes!$D$69,'Dépenses forfaitaire'!$E151*Listes!$D$70,(('Dépenses forfaitaire'!$E151*Listes!$B$70)+Listes!$C$70)))))))</f>
        <v/>
      </c>
      <c r="P151" s="27" t="str">
        <f t="shared" si="4"/>
        <v/>
      </c>
      <c r="Q151" s="93"/>
    </row>
    <row r="152" spans="1:17" ht="20.100000000000001" customHeight="1" x14ac:dyDescent="0.25">
      <c r="A152" s="17">
        <v>146</v>
      </c>
      <c r="B152" s="86"/>
      <c r="C152" s="256"/>
      <c r="D152" s="86"/>
      <c r="E152" s="86"/>
      <c r="F152" s="86"/>
      <c r="G152" s="86"/>
      <c r="H152" s="31" t="str">
        <f>IF(C152="","",IF(C152="","",(VLOOKUP(C152,Listes!$B$37:$C$41,2,FALSE))))</f>
        <v/>
      </c>
      <c r="I152" s="86" t="str">
        <f t="shared" si="5"/>
        <v/>
      </c>
      <c r="J152" s="27" t="str">
        <f>IF(H152="","",IF(H152="","",(VLOOKUP(H152,Listes!$C$37:$D$41,2,FALSE))))</f>
        <v/>
      </c>
      <c r="K152" s="86"/>
      <c r="L152" s="86"/>
      <c r="M152" s="26" t="str">
        <f>IF($H152="","",IF($C152=Listes!$B$38,IF('Dépenses forfaitaire'!$E152&lt;=Listes!$B$58,('Dépenses forfaitaire'!$E152*(VLOOKUP('Dépenses forfaitaire'!$D152,Listes!$A$59:$E$65,2,FALSE))),IF('Dépenses forfaitaire'!$E152&gt;Listes!$E$58,('Dépenses forfaitaire'!$E152*(VLOOKUP('Dépenses forfaitaire'!$D152,Listes!$A$59:$E$65,5,FALSE))),('Dépenses forfaitaire'!$E152*(VLOOKUP('Dépenses forfaitaire'!$D152,Listes!$A$59:$E$65,3,FALSE)))+(VLOOKUP('Dépenses forfaitaire'!$D152,Listes!$A$59:$E$65,4,FALSE))))))</f>
        <v/>
      </c>
      <c r="N152" s="26" t="str">
        <f>IF($H152="","",IF($C152=Listes!$B$37,IF('Dépenses forfaitaire'!$E152&lt;=Listes!$B$47,('Dépenses forfaitaire'!$E152*(VLOOKUP('Dépenses forfaitaire'!$D152,Listes!$A$48:$E$54,2,FALSE))),IF('Dépenses forfaitaire'!$E152&gt;Listes!$D$47,('Dépenses forfaitaire'!$E152*(VLOOKUP('Dépenses forfaitaire'!$D152,Listes!$A$48:$E$54,5,FALSE))),('Dépenses forfaitaire'!$E152*(VLOOKUP('Dépenses forfaitaire'!$D152,Listes!$A$48:$E$54,3,FALSE)))+(VLOOKUP('Dépenses forfaitaire'!$D152,Listes!$A$48:$E$54,4,FALSE))))))</f>
        <v/>
      </c>
      <c r="O152" s="26" t="str">
        <f>IF($H152="","",IF($C152=Listes!$B$40,Listes!$I$37,IF($C152=Listes!$B$41,(VLOOKUP('Dépenses forfaitaire'!$F152,Listes!$E$37:$F$42,2,FALSE)),IF($C152=Listes!$B$39,IF('Dépenses forfaitaire'!$E152&lt;=Listes!$A$69,'Dépenses forfaitaire'!$E152*Listes!$A$70,IF('Dépenses forfaitaire'!$E152&gt;Listes!$D$69,'Dépenses forfaitaire'!$E152*Listes!$D$70,(('Dépenses forfaitaire'!$E152*Listes!$B$70)+Listes!$C$70)))))))</f>
        <v/>
      </c>
      <c r="P152" s="27" t="str">
        <f t="shared" si="4"/>
        <v/>
      </c>
      <c r="Q152" s="93"/>
    </row>
    <row r="153" spans="1:17" ht="20.100000000000001" customHeight="1" x14ac:dyDescent="0.25">
      <c r="A153" s="17">
        <v>147</v>
      </c>
      <c r="B153" s="86"/>
      <c r="C153" s="256"/>
      <c r="D153" s="86"/>
      <c r="E153" s="86"/>
      <c r="F153" s="86"/>
      <c r="G153" s="86"/>
      <c r="H153" s="31" t="str">
        <f>IF(C153="","",IF(C153="","",(VLOOKUP(C153,Listes!$B$37:$C$41,2,FALSE))))</f>
        <v/>
      </c>
      <c r="I153" s="86" t="str">
        <f t="shared" si="5"/>
        <v/>
      </c>
      <c r="J153" s="27" t="str">
        <f>IF(H153="","",IF(H153="","",(VLOOKUP(H153,Listes!$C$37:$D$41,2,FALSE))))</f>
        <v/>
      </c>
      <c r="K153" s="86"/>
      <c r="L153" s="86"/>
      <c r="M153" s="26" t="str">
        <f>IF($H153="","",IF($C153=Listes!$B$38,IF('Dépenses forfaitaire'!$E153&lt;=Listes!$B$58,('Dépenses forfaitaire'!$E153*(VLOOKUP('Dépenses forfaitaire'!$D153,Listes!$A$59:$E$65,2,FALSE))),IF('Dépenses forfaitaire'!$E153&gt;Listes!$E$58,('Dépenses forfaitaire'!$E153*(VLOOKUP('Dépenses forfaitaire'!$D153,Listes!$A$59:$E$65,5,FALSE))),('Dépenses forfaitaire'!$E153*(VLOOKUP('Dépenses forfaitaire'!$D153,Listes!$A$59:$E$65,3,FALSE)))+(VLOOKUP('Dépenses forfaitaire'!$D153,Listes!$A$59:$E$65,4,FALSE))))))</f>
        <v/>
      </c>
      <c r="N153" s="26" t="str">
        <f>IF($H153="","",IF($C153=Listes!$B$37,IF('Dépenses forfaitaire'!$E153&lt;=Listes!$B$47,('Dépenses forfaitaire'!$E153*(VLOOKUP('Dépenses forfaitaire'!$D153,Listes!$A$48:$E$54,2,FALSE))),IF('Dépenses forfaitaire'!$E153&gt;Listes!$D$47,('Dépenses forfaitaire'!$E153*(VLOOKUP('Dépenses forfaitaire'!$D153,Listes!$A$48:$E$54,5,FALSE))),('Dépenses forfaitaire'!$E153*(VLOOKUP('Dépenses forfaitaire'!$D153,Listes!$A$48:$E$54,3,FALSE)))+(VLOOKUP('Dépenses forfaitaire'!$D153,Listes!$A$48:$E$54,4,FALSE))))))</f>
        <v/>
      </c>
      <c r="O153" s="26" t="str">
        <f>IF($H153="","",IF($C153=Listes!$B$40,Listes!$I$37,IF($C153=Listes!$B$41,(VLOOKUP('Dépenses forfaitaire'!$F153,Listes!$E$37:$F$42,2,FALSE)),IF($C153=Listes!$B$39,IF('Dépenses forfaitaire'!$E153&lt;=Listes!$A$69,'Dépenses forfaitaire'!$E153*Listes!$A$70,IF('Dépenses forfaitaire'!$E153&gt;Listes!$D$69,'Dépenses forfaitaire'!$E153*Listes!$D$70,(('Dépenses forfaitaire'!$E153*Listes!$B$70)+Listes!$C$70)))))))</f>
        <v/>
      </c>
      <c r="P153" s="27" t="str">
        <f t="shared" si="4"/>
        <v/>
      </c>
      <c r="Q153" s="93"/>
    </row>
    <row r="154" spans="1:17" ht="20.100000000000001" customHeight="1" x14ac:dyDescent="0.25">
      <c r="A154" s="17">
        <v>148</v>
      </c>
      <c r="B154" s="86"/>
      <c r="C154" s="256"/>
      <c r="D154" s="86"/>
      <c r="E154" s="86"/>
      <c r="F154" s="86"/>
      <c r="G154" s="86"/>
      <c r="H154" s="31" t="str">
        <f>IF(C154="","",IF(C154="","",(VLOOKUP(C154,Listes!$B$37:$C$41,2,FALSE))))</f>
        <v/>
      </c>
      <c r="I154" s="86" t="str">
        <f t="shared" si="5"/>
        <v/>
      </c>
      <c r="J154" s="27" t="str">
        <f>IF(H154="","",IF(H154="","",(VLOOKUP(H154,Listes!$C$37:$D$41,2,FALSE))))</f>
        <v/>
      </c>
      <c r="K154" s="86"/>
      <c r="L154" s="86"/>
      <c r="M154" s="26" t="str">
        <f>IF($H154="","",IF($C154=Listes!$B$38,IF('Dépenses forfaitaire'!$E154&lt;=Listes!$B$58,('Dépenses forfaitaire'!$E154*(VLOOKUP('Dépenses forfaitaire'!$D154,Listes!$A$59:$E$65,2,FALSE))),IF('Dépenses forfaitaire'!$E154&gt;Listes!$E$58,('Dépenses forfaitaire'!$E154*(VLOOKUP('Dépenses forfaitaire'!$D154,Listes!$A$59:$E$65,5,FALSE))),('Dépenses forfaitaire'!$E154*(VLOOKUP('Dépenses forfaitaire'!$D154,Listes!$A$59:$E$65,3,FALSE)))+(VLOOKUP('Dépenses forfaitaire'!$D154,Listes!$A$59:$E$65,4,FALSE))))))</f>
        <v/>
      </c>
      <c r="N154" s="26" t="str">
        <f>IF($H154="","",IF($C154=Listes!$B$37,IF('Dépenses forfaitaire'!$E154&lt;=Listes!$B$47,('Dépenses forfaitaire'!$E154*(VLOOKUP('Dépenses forfaitaire'!$D154,Listes!$A$48:$E$54,2,FALSE))),IF('Dépenses forfaitaire'!$E154&gt;Listes!$D$47,('Dépenses forfaitaire'!$E154*(VLOOKUP('Dépenses forfaitaire'!$D154,Listes!$A$48:$E$54,5,FALSE))),('Dépenses forfaitaire'!$E154*(VLOOKUP('Dépenses forfaitaire'!$D154,Listes!$A$48:$E$54,3,FALSE)))+(VLOOKUP('Dépenses forfaitaire'!$D154,Listes!$A$48:$E$54,4,FALSE))))))</f>
        <v/>
      </c>
      <c r="O154" s="26" t="str">
        <f>IF($H154="","",IF($C154=Listes!$B$40,Listes!$I$37,IF($C154=Listes!$B$41,(VLOOKUP('Dépenses forfaitaire'!$F154,Listes!$E$37:$F$42,2,FALSE)),IF($C154=Listes!$B$39,IF('Dépenses forfaitaire'!$E154&lt;=Listes!$A$69,'Dépenses forfaitaire'!$E154*Listes!$A$70,IF('Dépenses forfaitaire'!$E154&gt;Listes!$D$69,'Dépenses forfaitaire'!$E154*Listes!$D$70,(('Dépenses forfaitaire'!$E154*Listes!$B$70)+Listes!$C$70)))))))</f>
        <v/>
      </c>
      <c r="P154" s="27" t="str">
        <f t="shared" si="4"/>
        <v/>
      </c>
      <c r="Q154" s="93"/>
    </row>
    <row r="155" spans="1:17" ht="20.100000000000001" customHeight="1" x14ac:dyDescent="0.25">
      <c r="A155" s="17">
        <v>149</v>
      </c>
      <c r="B155" s="86"/>
      <c r="C155" s="256"/>
      <c r="D155" s="86"/>
      <c r="E155" s="86"/>
      <c r="F155" s="86"/>
      <c r="G155" s="86"/>
      <c r="H155" s="31" t="str">
        <f>IF(C155="","",IF(C155="","",(VLOOKUP(C155,Listes!$B$37:$C$41,2,FALSE))))</f>
        <v/>
      </c>
      <c r="I155" s="86" t="str">
        <f t="shared" si="5"/>
        <v/>
      </c>
      <c r="J155" s="27" t="str">
        <f>IF(H155="","",IF(H155="","",(VLOOKUP(H155,Listes!$C$37:$D$41,2,FALSE))))</f>
        <v/>
      </c>
      <c r="K155" s="86"/>
      <c r="L155" s="86"/>
      <c r="M155" s="26" t="str">
        <f>IF($H155="","",IF($C155=Listes!$B$38,IF('Dépenses forfaitaire'!$E155&lt;=Listes!$B$58,('Dépenses forfaitaire'!$E155*(VLOOKUP('Dépenses forfaitaire'!$D155,Listes!$A$59:$E$65,2,FALSE))),IF('Dépenses forfaitaire'!$E155&gt;Listes!$E$58,('Dépenses forfaitaire'!$E155*(VLOOKUP('Dépenses forfaitaire'!$D155,Listes!$A$59:$E$65,5,FALSE))),('Dépenses forfaitaire'!$E155*(VLOOKUP('Dépenses forfaitaire'!$D155,Listes!$A$59:$E$65,3,FALSE)))+(VLOOKUP('Dépenses forfaitaire'!$D155,Listes!$A$59:$E$65,4,FALSE))))))</f>
        <v/>
      </c>
      <c r="N155" s="26" t="str">
        <f>IF($H155="","",IF($C155=Listes!$B$37,IF('Dépenses forfaitaire'!$E155&lt;=Listes!$B$47,('Dépenses forfaitaire'!$E155*(VLOOKUP('Dépenses forfaitaire'!$D155,Listes!$A$48:$E$54,2,FALSE))),IF('Dépenses forfaitaire'!$E155&gt;Listes!$D$47,('Dépenses forfaitaire'!$E155*(VLOOKUP('Dépenses forfaitaire'!$D155,Listes!$A$48:$E$54,5,FALSE))),('Dépenses forfaitaire'!$E155*(VLOOKUP('Dépenses forfaitaire'!$D155,Listes!$A$48:$E$54,3,FALSE)))+(VLOOKUP('Dépenses forfaitaire'!$D155,Listes!$A$48:$E$54,4,FALSE))))))</f>
        <v/>
      </c>
      <c r="O155" s="26" t="str">
        <f>IF($H155="","",IF($C155=Listes!$B$40,Listes!$I$37,IF($C155=Listes!$B$41,(VLOOKUP('Dépenses forfaitaire'!$F155,Listes!$E$37:$F$42,2,FALSE)),IF($C155=Listes!$B$39,IF('Dépenses forfaitaire'!$E155&lt;=Listes!$A$69,'Dépenses forfaitaire'!$E155*Listes!$A$70,IF('Dépenses forfaitaire'!$E155&gt;Listes!$D$69,'Dépenses forfaitaire'!$E155*Listes!$D$70,(('Dépenses forfaitaire'!$E155*Listes!$B$70)+Listes!$C$70)))))))</f>
        <v/>
      </c>
      <c r="P155" s="27" t="str">
        <f t="shared" si="4"/>
        <v/>
      </c>
      <c r="Q155" s="93"/>
    </row>
    <row r="156" spans="1:17" ht="20.100000000000001" customHeight="1" x14ac:dyDescent="0.25">
      <c r="A156" s="17">
        <v>150</v>
      </c>
      <c r="B156" s="86"/>
      <c r="C156" s="256"/>
      <c r="D156" s="86"/>
      <c r="E156" s="86"/>
      <c r="F156" s="86"/>
      <c r="G156" s="86"/>
      <c r="H156" s="31" t="str">
        <f>IF(C156="","",IF(C156="","",(VLOOKUP(C156,Listes!$B$37:$C$41,2,FALSE))))</f>
        <v/>
      </c>
      <c r="I156" s="86" t="str">
        <f t="shared" si="5"/>
        <v/>
      </c>
      <c r="J156" s="27" t="str">
        <f>IF(H156="","",IF(H156="","",(VLOOKUP(H156,Listes!$C$37:$D$41,2,FALSE))))</f>
        <v/>
      </c>
      <c r="K156" s="86"/>
      <c r="L156" s="86"/>
      <c r="M156" s="26" t="str">
        <f>IF($H156="","",IF($C156=Listes!$B$38,IF('Dépenses forfaitaire'!$E156&lt;=Listes!$B$58,('Dépenses forfaitaire'!$E156*(VLOOKUP('Dépenses forfaitaire'!$D156,Listes!$A$59:$E$65,2,FALSE))),IF('Dépenses forfaitaire'!$E156&gt;Listes!$E$58,('Dépenses forfaitaire'!$E156*(VLOOKUP('Dépenses forfaitaire'!$D156,Listes!$A$59:$E$65,5,FALSE))),('Dépenses forfaitaire'!$E156*(VLOOKUP('Dépenses forfaitaire'!$D156,Listes!$A$59:$E$65,3,FALSE)))+(VLOOKUP('Dépenses forfaitaire'!$D156,Listes!$A$59:$E$65,4,FALSE))))))</f>
        <v/>
      </c>
      <c r="N156" s="26" t="str">
        <f>IF($H156="","",IF($C156=Listes!$B$37,IF('Dépenses forfaitaire'!$E156&lt;=Listes!$B$47,('Dépenses forfaitaire'!$E156*(VLOOKUP('Dépenses forfaitaire'!$D156,Listes!$A$48:$E$54,2,FALSE))),IF('Dépenses forfaitaire'!$E156&gt;Listes!$D$47,('Dépenses forfaitaire'!$E156*(VLOOKUP('Dépenses forfaitaire'!$D156,Listes!$A$48:$E$54,5,FALSE))),('Dépenses forfaitaire'!$E156*(VLOOKUP('Dépenses forfaitaire'!$D156,Listes!$A$48:$E$54,3,FALSE)))+(VLOOKUP('Dépenses forfaitaire'!$D156,Listes!$A$48:$E$54,4,FALSE))))))</f>
        <v/>
      </c>
      <c r="O156" s="26" t="str">
        <f>IF($H156="","",IF($C156=Listes!$B$40,Listes!$I$37,IF($C156=Listes!$B$41,(VLOOKUP('Dépenses forfaitaire'!$F156,Listes!$E$37:$F$42,2,FALSE)),IF($C156=Listes!$B$39,IF('Dépenses forfaitaire'!$E156&lt;=Listes!$A$69,'Dépenses forfaitaire'!$E156*Listes!$A$70,IF('Dépenses forfaitaire'!$E156&gt;Listes!$D$69,'Dépenses forfaitaire'!$E156*Listes!$D$70,(('Dépenses forfaitaire'!$E156*Listes!$B$70)+Listes!$C$70)))))))</f>
        <v/>
      </c>
      <c r="P156" s="27" t="str">
        <f t="shared" si="4"/>
        <v/>
      </c>
      <c r="Q156" s="93"/>
    </row>
    <row r="157" spans="1:17" ht="20.100000000000001" customHeight="1" x14ac:dyDescent="0.25">
      <c r="A157" s="17">
        <v>151</v>
      </c>
      <c r="B157" s="86"/>
      <c r="C157" s="256"/>
      <c r="D157" s="86"/>
      <c r="E157" s="86"/>
      <c r="F157" s="86"/>
      <c r="G157" s="86"/>
      <c r="H157" s="31" t="str">
        <f>IF(C157="","",IF(C157="","",(VLOOKUP(C157,Listes!$B$37:$C$41,2,FALSE))))</f>
        <v/>
      </c>
      <c r="I157" s="86" t="str">
        <f t="shared" si="5"/>
        <v/>
      </c>
      <c r="J157" s="27" t="str">
        <f>IF(H157="","",IF(H157="","",(VLOOKUP(H157,Listes!$C$37:$D$41,2,FALSE))))</f>
        <v/>
      </c>
      <c r="K157" s="86"/>
      <c r="L157" s="86"/>
      <c r="M157" s="26" t="str">
        <f>IF($H157="","",IF($C157=Listes!$B$38,IF('Dépenses forfaitaire'!$E157&lt;=Listes!$B$58,('Dépenses forfaitaire'!$E157*(VLOOKUP('Dépenses forfaitaire'!$D157,Listes!$A$59:$E$65,2,FALSE))),IF('Dépenses forfaitaire'!$E157&gt;Listes!$E$58,('Dépenses forfaitaire'!$E157*(VLOOKUP('Dépenses forfaitaire'!$D157,Listes!$A$59:$E$65,5,FALSE))),('Dépenses forfaitaire'!$E157*(VLOOKUP('Dépenses forfaitaire'!$D157,Listes!$A$59:$E$65,3,FALSE)))+(VLOOKUP('Dépenses forfaitaire'!$D157,Listes!$A$59:$E$65,4,FALSE))))))</f>
        <v/>
      </c>
      <c r="N157" s="26" t="str">
        <f>IF($H157="","",IF($C157=Listes!$B$37,IF('Dépenses forfaitaire'!$E157&lt;=Listes!$B$47,('Dépenses forfaitaire'!$E157*(VLOOKUP('Dépenses forfaitaire'!$D157,Listes!$A$48:$E$54,2,FALSE))),IF('Dépenses forfaitaire'!$E157&gt;Listes!$D$47,('Dépenses forfaitaire'!$E157*(VLOOKUP('Dépenses forfaitaire'!$D157,Listes!$A$48:$E$54,5,FALSE))),('Dépenses forfaitaire'!$E157*(VLOOKUP('Dépenses forfaitaire'!$D157,Listes!$A$48:$E$54,3,FALSE)))+(VLOOKUP('Dépenses forfaitaire'!$D157,Listes!$A$48:$E$54,4,FALSE))))))</f>
        <v/>
      </c>
      <c r="O157" s="26" t="str">
        <f>IF($H157="","",IF($C157=Listes!$B$40,Listes!$I$37,IF($C157=Listes!$B$41,(VLOOKUP('Dépenses forfaitaire'!$F157,Listes!$E$37:$F$42,2,FALSE)),IF($C157=Listes!$B$39,IF('Dépenses forfaitaire'!$E157&lt;=Listes!$A$69,'Dépenses forfaitaire'!$E157*Listes!$A$70,IF('Dépenses forfaitaire'!$E157&gt;Listes!$D$69,'Dépenses forfaitaire'!$E157*Listes!$D$70,(('Dépenses forfaitaire'!$E157*Listes!$B$70)+Listes!$C$70)))))))</f>
        <v/>
      </c>
      <c r="P157" s="27" t="str">
        <f t="shared" si="4"/>
        <v/>
      </c>
      <c r="Q157" s="93"/>
    </row>
    <row r="158" spans="1:17" ht="20.100000000000001" customHeight="1" x14ac:dyDescent="0.25">
      <c r="A158" s="17">
        <v>152</v>
      </c>
      <c r="B158" s="86"/>
      <c r="C158" s="256"/>
      <c r="D158" s="86"/>
      <c r="E158" s="86"/>
      <c r="F158" s="86"/>
      <c r="G158" s="86"/>
      <c r="H158" s="31" t="str">
        <f>IF(C158="","",IF(C158="","",(VLOOKUP(C158,Listes!$B$37:$C$41,2,FALSE))))</f>
        <v/>
      </c>
      <c r="I158" s="86" t="str">
        <f t="shared" si="5"/>
        <v/>
      </c>
      <c r="J158" s="27" t="str">
        <f>IF(H158="","",IF(H158="","",(VLOOKUP(H158,Listes!$C$37:$D$41,2,FALSE))))</f>
        <v/>
      </c>
      <c r="K158" s="86"/>
      <c r="L158" s="86"/>
      <c r="M158" s="26" t="str">
        <f>IF($H158="","",IF($C158=Listes!$B$38,IF('Dépenses forfaitaire'!$E158&lt;=Listes!$B$58,('Dépenses forfaitaire'!$E158*(VLOOKUP('Dépenses forfaitaire'!$D158,Listes!$A$59:$E$65,2,FALSE))),IF('Dépenses forfaitaire'!$E158&gt;Listes!$E$58,('Dépenses forfaitaire'!$E158*(VLOOKUP('Dépenses forfaitaire'!$D158,Listes!$A$59:$E$65,5,FALSE))),('Dépenses forfaitaire'!$E158*(VLOOKUP('Dépenses forfaitaire'!$D158,Listes!$A$59:$E$65,3,FALSE)))+(VLOOKUP('Dépenses forfaitaire'!$D158,Listes!$A$59:$E$65,4,FALSE))))))</f>
        <v/>
      </c>
      <c r="N158" s="26" t="str">
        <f>IF($H158="","",IF($C158=Listes!$B$37,IF('Dépenses forfaitaire'!$E158&lt;=Listes!$B$47,('Dépenses forfaitaire'!$E158*(VLOOKUP('Dépenses forfaitaire'!$D158,Listes!$A$48:$E$54,2,FALSE))),IF('Dépenses forfaitaire'!$E158&gt;Listes!$D$47,('Dépenses forfaitaire'!$E158*(VLOOKUP('Dépenses forfaitaire'!$D158,Listes!$A$48:$E$54,5,FALSE))),('Dépenses forfaitaire'!$E158*(VLOOKUP('Dépenses forfaitaire'!$D158,Listes!$A$48:$E$54,3,FALSE)))+(VLOOKUP('Dépenses forfaitaire'!$D158,Listes!$A$48:$E$54,4,FALSE))))))</f>
        <v/>
      </c>
      <c r="O158" s="26" t="str">
        <f>IF($H158="","",IF($C158=Listes!$B$40,Listes!$I$37,IF($C158=Listes!$B$41,(VLOOKUP('Dépenses forfaitaire'!$F158,Listes!$E$37:$F$42,2,FALSE)),IF($C158=Listes!$B$39,IF('Dépenses forfaitaire'!$E158&lt;=Listes!$A$69,'Dépenses forfaitaire'!$E158*Listes!$A$70,IF('Dépenses forfaitaire'!$E158&gt;Listes!$D$69,'Dépenses forfaitaire'!$E158*Listes!$D$70,(('Dépenses forfaitaire'!$E158*Listes!$B$70)+Listes!$C$70)))))))</f>
        <v/>
      </c>
      <c r="P158" s="27" t="str">
        <f t="shared" si="4"/>
        <v/>
      </c>
      <c r="Q158" s="93"/>
    </row>
    <row r="159" spans="1:17" ht="20.100000000000001" customHeight="1" x14ac:dyDescent="0.25">
      <c r="A159" s="17">
        <v>153</v>
      </c>
      <c r="B159" s="86"/>
      <c r="C159" s="256"/>
      <c r="D159" s="86"/>
      <c r="E159" s="86"/>
      <c r="F159" s="86"/>
      <c r="G159" s="86"/>
      <c r="H159" s="31" t="str">
        <f>IF(C159="","",IF(C159="","",(VLOOKUP(C159,Listes!$B$37:$C$41,2,FALSE))))</f>
        <v/>
      </c>
      <c r="I159" s="86" t="str">
        <f t="shared" si="5"/>
        <v/>
      </c>
      <c r="J159" s="27" t="str">
        <f>IF(H159="","",IF(H159="","",(VLOOKUP(H159,Listes!$C$37:$D$41,2,FALSE))))</f>
        <v/>
      </c>
      <c r="K159" s="86"/>
      <c r="L159" s="86"/>
      <c r="M159" s="26" t="str">
        <f>IF($H159="","",IF($C159=Listes!$B$38,IF('Dépenses forfaitaire'!$E159&lt;=Listes!$B$58,('Dépenses forfaitaire'!$E159*(VLOOKUP('Dépenses forfaitaire'!$D159,Listes!$A$59:$E$65,2,FALSE))),IF('Dépenses forfaitaire'!$E159&gt;Listes!$E$58,('Dépenses forfaitaire'!$E159*(VLOOKUP('Dépenses forfaitaire'!$D159,Listes!$A$59:$E$65,5,FALSE))),('Dépenses forfaitaire'!$E159*(VLOOKUP('Dépenses forfaitaire'!$D159,Listes!$A$59:$E$65,3,FALSE)))+(VLOOKUP('Dépenses forfaitaire'!$D159,Listes!$A$59:$E$65,4,FALSE))))))</f>
        <v/>
      </c>
      <c r="N159" s="26" t="str">
        <f>IF($H159="","",IF($C159=Listes!$B$37,IF('Dépenses forfaitaire'!$E159&lt;=Listes!$B$47,('Dépenses forfaitaire'!$E159*(VLOOKUP('Dépenses forfaitaire'!$D159,Listes!$A$48:$E$54,2,FALSE))),IF('Dépenses forfaitaire'!$E159&gt;Listes!$D$47,('Dépenses forfaitaire'!$E159*(VLOOKUP('Dépenses forfaitaire'!$D159,Listes!$A$48:$E$54,5,FALSE))),('Dépenses forfaitaire'!$E159*(VLOOKUP('Dépenses forfaitaire'!$D159,Listes!$A$48:$E$54,3,FALSE)))+(VLOOKUP('Dépenses forfaitaire'!$D159,Listes!$A$48:$E$54,4,FALSE))))))</f>
        <v/>
      </c>
      <c r="O159" s="26" t="str">
        <f>IF($H159="","",IF($C159=Listes!$B$40,Listes!$I$37,IF($C159=Listes!$B$41,(VLOOKUP('Dépenses forfaitaire'!$F159,Listes!$E$37:$F$42,2,FALSE)),IF($C159=Listes!$B$39,IF('Dépenses forfaitaire'!$E159&lt;=Listes!$A$69,'Dépenses forfaitaire'!$E159*Listes!$A$70,IF('Dépenses forfaitaire'!$E159&gt;Listes!$D$69,'Dépenses forfaitaire'!$E159*Listes!$D$70,(('Dépenses forfaitaire'!$E159*Listes!$B$70)+Listes!$C$70)))))))</f>
        <v/>
      </c>
      <c r="P159" s="27" t="str">
        <f t="shared" si="4"/>
        <v/>
      </c>
      <c r="Q159" s="93"/>
    </row>
    <row r="160" spans="1:17" ht="20.100000000000001" customHeight="1" x14ac:dyDescent="0.25">
      <c r="A160" s="17">
        <v>154</v>
      </c>
      <c r="B160" s="86"/>
      <c r="C160" s="256"/>
      <c r="D160" s="86"/>
      <c r="E160" s="86"/>
      <c r="F160" s="86"/>
      <c r="G160" s="86"/>
      <c r="H160" s="31" t="str">
        <f>IF(C160="","",IF(C160="","",(VLOOKUP(C160,Listes!$B$37:$C$41,2,FALSE))))</f>
        <v/>
      </c>
      <c r="I160" s="86" t="str">
        <f t="shared" si="5"/>
        <v/>
      </c>
      <c r="J160" s="27" t="str">
        <f>IF(H160="","",IF(H160="","",(VLOOKUP(H160,Listes!$C$37:$D$41,2,FALSE))))</f>
        <v/>
      </c>
      <c r="K160" s="86"/>
      <c r="L160" s="86"/>
      <c r="M160" s="26" t="str">
        <f>IF($H160="","",IF($C160=Listes!$B$38,IF('Dépenses forfaitaire'!$E160&lt;=Listes!$B$58,('Dépenses forfaitaire'!$E160*(VLOOKUP('Dépenses forfaitaire'!$D160,Listes!$A$59:$E$65,2,FALSE))),IF('Dépenses forfaitaire'!$E160&gt;Listes!$E$58,('Dépenses forfaitaire'!$E160*(VLOOKUP('Dépenses forfaitaire'!$D160,Listes!$A$59:$E$65,5,FALSE))),('Dépenses forfaitaire'!$E160*(VLOOKUP('Dépenses forfaitaire'!$D160,Listes!$A$59:$E$65,3,FALSE)))+(VLOOKUP('Dépenses forfaitaire'!$D160,Listes!$A$59:$E$65,4,FALSE))))))</f>
        <v/>
      </c>
      <c r="N160" s="26" t="str">
        <f>IF($H160="","",IF($C160=Listes!$B$37,IF('Dépenses forfaitaire'!$E160&lt;=Listes!$B$47,('Dépenses forfaitaire'!$E160*(VLOOKUP('Dépenses forfaitaire'!$D160,Listes!$A$48:$E$54,2,FALSE))),IF('Dépenses forfaitaire'!$E160&gt;Listes!$D$47,('Dépenses forfaitaire'!$E160*(VLOOKUP('Dépenses forfaitaire'!$D160,Listes!$A$48:$E$54,5,FALSE))),('Dépenses forfaitaire'!$E160*(VLOOKUP('Dépenses forfaitaire'!$D160,Listes!$A$48:$E$54,3,FALSE)))+(VLOOKUP('Dépenses forfaitaire'!$D160,Listes!$A$48:$E$54,4,FALSE))))))</f>
        <v/>
      </c>
      <c r="O160" s="26" t="str">
        <f>IF($H160="","",IF($C160=Listes!$B$40,Listes!$I$37,IF($C160=Listes!$B$41,(VLOOKUP('Dépenses forfaitaire'!$F160,Listes!$E$37:$F$42,2,FALSE)),IF($C160=Listes!$B$39,IF('Dépenses forfaitaire'!$E160&lt;=Listes!$A$69,'Dépenses forfaitaire'!$E160*Listes!$A$70,IF('Dépenses forfaitaire'!$E160&gt;Listes!$D$69,'Dépenses forfaitaire'!$E160*Listes!$D$70,(('Dépenses forfaitaire'!$E160*Listes!$B$70)+Listes!$C$70)))))))</f>
        <v/>
      </c>
      <c r="P160" s="27" t="str">
        <f t="shared" si="4"/>
        <v/>
      </c>
      <c r="Q160" s="93"/>
    </row>
    <row r="161" spans="1:17" ht="20.100000000000001" customHeight="1" x14ac:dyDescent="0.25">
      <c r="A161" s="17">
        <v>155</v>
      </c>
      <c r="B161" s="86"/>
      <c r="C161" s="256"/>
      <c r="D161" s="86"/>
      <c r="E161" s="86"/>
      <c r="F161" s="86"/>
      <c r="G161" s="86"/>
      <c r="H161" s="31" t="str">
        <f>IF(C161="","",IF(C161="","",(VLOOKUP(C161,Listes!$B$37:$C$41,2,FALSE))))</f>
        <v/>
      </c>
      <c r="I161" s="86" t="str">
        <f t="shared" si="5"/>
        <v/>
      </c>
      <c r="J161" s="27" t="str">
        <f>IF(H161="","",IF(H161="","",(VLOOKUP(H161,Listes!$C$37:$D$41,2,FALSE))))</f>
        <v/>
      </c>
      <c r="K161" s="86"/>
      <c r="L161" s="86"/>
      <c r="M161" s="26" t="str">
        <f>IF($H161="","",IF($C161=Listes!$B$38,IF('Dépenses forfaitaire'!$E161&lt;=Listes!$B$58,('Dépenses forfaitaire'!$E161*(VLOOKUP('Dépenses forfaitaire'!$D161,Listes!$A$59:$E$65,2,FALSE))),IF('Dépenses forfaitaire'!$E161&gt;Listes!$E$58,('Dépenses forfaitaire'!$E161*(VLOOKUP('Dépenses forfaitaire'!$D161,Listes!$A$59:$E$65,5,FALSE))),('Dépenses forfaitaire'!$E161*(VLOOKUP('Dépenses forfaitaire'!$D161,Listes!$A$59:$E$65,3,FALSE)))+(VLOOKUP('Dépenses forfaitaire'!$D161,Listes!$A$59:$E$65,4,FALSE))))))</f>
        <v/>
      </c>
      <c r="N161" s="26" t="str">
        <f>IF($H161="","",IF($C161=Listes!$B$37,IF('Dépenses forfaitaire'!$E161&lt;=Listes!$B$47,('Dépenses forfaitaire'!$E161*(VLOOKUP('Dépenses forfaitaire'!$D161,Listes!$A$48:$E$54,2,FALSE))),IF('Dépenses forfaitaire'!$E161&gt;Listes!$D$47,('Dépenses forfaitaire'!$E161*(VLOOKUP('Dépenses forfaitaire'!$D161,Listes!$A$48:$E$54,5,FALSE))),('Dépenses forfaitaire'!$E161*(VLOOKUP('Dépenses forfaitaire'!$D161,Listes!$A$48:$E$54,3,FALSE)))+(VLOOKUP('Dépenses forfaitaire'!$D161,Listes!$A$48:$E$54,4,FALSE))))))</f>
        <v/>
      </c>
      <c r="O161" s="26" t="str">
        <f>IF($H161="","",IF($C161=Listes!$B$40,Listes!$I$37,IF($C161=Listes!$B$41,(VLOOKUP('Dépenses forfaitaire'!$F161,Listes!$E$37:$F$42,2,FALSE)),IF($C161=Listes!$B$39,IF('Dépenses forfaitaire'!$E161&lt;=Listes!$A$69,'Dépenses forfaitaire'!$E161*Listes!$A$70,IF('Dépenses forfaitaire'!$E161&gt;Listes!$D$69,'Dépenses forfaitaire'!$E161*Listes!$D$70,(('Dépenses forfaitaire'!$E161*Listes!$B$70)+Listes!$C$70)))))))</f>
        <v/>
      </c>
      <c r="P161" s="27" t="str">
        <f t="shared" si="4"/>
        <v/>
      </c>
      <c r="Q161" s="93"/>
    </row>
    <row r="162" spans="1:17" ht="20.100000000000001" customHeight="1" x14ac:dyDescent="0.25">
      <c r="A162" s="17">
        <v>156</v>
      </c>
      <c r="B162" s="86"/>
      <c r="C162" s="256"/>
      <c r="D162" s="86"/>
      <c r="E162" s="86"/>
      <c r="F162" s="86"/>
      <c r="G162" s="86"/>
      <c r="H162" s="31" t="str">
        <f>IF(C162="","",IF(C162="","",(VLOOKUP(C162,Listes!$B$37:$C$41,2,FALSE))))</f>
        <v/>
      </c>
      <c r="I162" s="86" t="str">
        <f t="shared" si="5"/>
        <v/>
      </c>
      <c r="J162" s="27" t="str">
        <f>IF(H162="","",IF(H162="","",(VLOOKUP(H162,Listes!$C$37:$D$41,2,FALSE))))</f>
        <v/>
      </c>
      <c r="K162" s="86"/>
      <c r="L162" s="86"/>
      <c r="M162" s="26" t="str">
        <f>IF($H162="","",IF($C162=Listes!$B$38,IF('Dépenses forfaitaire'!$E162&lt;=Listes!$B$58,('Dépenses forfaitaire'!$E162*(VLOOKUP('Dépenses forfaitaire'!$D162,Listes!$A$59:$E$65,2,FALSE))),IF('Dépenses forfaitaire'!$E162&gt;Listes!$E$58,('Dépenses forfaitaire'!$E162*(VLOOKUP('Dépenses forfaitaire'!$D162,Listes!$A$59:$E$65,5,FALSE))),('Dépenses forfaitaire'!$E162*(VLOOKUP('Dépenses forfaitaire'!$D162,Listes!$A$59:$E$65,3,FALSE)))+(VLOOKUP('Dépenses forfaitaire'!$D162,Listes!$A$59:$E$65,4,FALSE))))))</f>
        <v/>
      </c>
      <c r="N162" s="26" t="str">
        <f>IF($H162="","",IF($C162=Listes!$B$37,IF('Dépenses forfaitaire'!$E162&lt;=Listes!$B$47,('Dépenses forfaitaire'!$E162*(VLOOKUP('Dépenses forfaitaire'!$D162,Listes!$A$48:$E$54,2,FALSE))),IF('Dépenses forfaitaire'!$E162&gt;Listes!$D$47,('Dépenses forfaitaire'!$E162*(VLOOKUP('Dépenses forfaitaire'!$D162,Listes!$A$48:$E$54,5,FALSE))),('Dépenses forfaitaire'!$E162*(VLOOKUP('Dépenses forfaitaire'!$D162,Listes!$A$48:$E$54,3,FALSE)))+(VLOOKUP('Dépenses forfaitaire'!$D162,Listes!$A$48:$E$54,4,FALSE))))))</f>
        <v/>
      </c>
      <c r="O162" s="26" t="str">
        <f>IF($H162="","",IF($C162=Listes!$B$40,Listes!$I$37,IF($C162=Listes!$B$41,(VLOOKUP('Dépenses forfaitaire'!$F162,Listes!$E$37:$F$42,2,FALSE)),IF($C162=Listes!$B$39,IF('Dépenses forfaitaire'!$E162&lt;=Listes!$A$69,'Dépenses forfaitaire'!$E162*Listes!$A$70,IF('Dépenses forfaitaire'!$E162&gt;Listes!$D$69,'Dépenses forfaitaire'!$E162*Listes!$D$70,(('Dépenses forfaitaire'!$E162*Listes!$B$70)+Listes!$C$70)))))))</f>
        <v/>
      </c>
      <c r="P162" s="27" t="str">
        <f t="shared" si="4"/>
        <v/>
      </c>
      <c r="Q162" s="93"/>
    </row>
    <row r="163" spans="1:17" ht="20.100000000000001" customHeight="1" x14ac:dyDescent="0.25">
      <c r="A163" s="17">
        <v>157</v>
      </c>
      <c r="B163" s="86"/>
      <c r="C163" s="256"/>
      <c r="D163" s="86"/>
      <c r="E163" s="86"/>
      <c r="F163" s="86"/>
      <c r="G163" s="86"/>
      <c r="H163" s="31" t="str">
        <f>IF(C163="","",IF(C163="","",(VLOOKUP(C163,Listes!$B$37:$C$41,2,FALSE))))</f>
        <v/>
      </c>
      <c r="I163" s="86" t="str">
        <f t="shared" si="5"/>
        <v/>
      </c>
      <c r="J163" s="27" t="str">
        <f>IF(H163="","",IF(H163="","",(VLOOKUP(H163,Listes!$C$37:$D$41,2,FALSE))))</f>
        <v/>
      </c>
      <c r="K163" s="86"/>
      <c r="L163" s="86"/>
      <c r="M163" s="26" t="str">
        <f>IF($H163="","",IF($C163=Listes!$B$38,IF('Dépenses forfaitaire'!$E163&lt;=Listes!$B$58,('Dépenses forfaitaire'!$E163*(VLOOKUP('Dépenses forfaitaire'!$D163,Listes!$A$59:$E$65,2,FALSE))),IF('Dépenses forfaitaire'!$E163&gt;Listes!$E$58,('Dépenses forfaitaire'!$E163*(VLOOKUP('Dépenses forfaitaire'!$D163,Listes!$A$59:$E$65,5,FALSE))),('Dépenses forfaitaire'!$E163*(VLOOKUP('Dépenses forfaitaire'!$D163,Listes!$A$59:$E$65,3,FALSE)))+(VLOOKUP('Dépenses forfaitaire'!$D163,Listes!$A$59:$E$65,4,FALSE))))))</f>
        <v/>
      </c>
      <c r="N163" s="26" t="str">
        <f>IF($H163="","",IF($C163=Listes!$B$37,IF('Dépenses forfaitaire'!$E163&lt;=Listes!$B$47,('Dépenses forfaitaire'!$E163*(VLOOKUP('Dépenses forfaitaire'!$D163,Listes!$A$48:$E$54,2,FALSE))),IF('Dépenses forfaitaire'!$E163&gt;Listes!$D$47,('Dépenses forfaitaire'!$E163*(VLOOKUP('Dépenses forfaitaire'!$D163,Listes!$A$48:$E$54,5,FALSE))),('Dépenses forfaitaire'!$E163*(VLOOKUP('Dépenses forfaitaire'!$D163,Listes!$A$48:$E$54,3,FALSE)))+(VLOOKUP('Dépenses forfaitaire'!$D163,Listes!$A$48:$E$54,4,FALSE))))))</f>
        <v/>
      </c>
      <c r="O163" s="26" t="str">
        <f>IF($H163="","",IF($C163=Listes!$B$40,Listes!$I$37,IF($C163=Listes!$B$41,(VLOOKUP('Dépenses forfaitaire'!$F163,Listes!$E$37:$F$42,2,FALSE)),IF($C163=Listes!$B$39,IF('Dépenses forfaitaire'!$E163&lt;=Listes!$A$69,'Dépenses forfaitaire'!$E163*Listes!$A$70,IF('Dépenses forfaitaire'!$E163&gt;Listes!$D$69,'Dépenses forfaitaire'!$E163*Listes!$D$70,(('Dépenses forfaitaire'!$E163*Listes!$B$70)+Listes!$C$70)))))))</f>
        <v/>
      </c>
      <c r="P163" s="27" t="str">
        <f t="shared" si="4"/>
        <v/>
      </c>
      <c r="Q163" s="93"/>
    </row>
    <row r="164" spans="1:17" ht="20.100000000000001" customHeight="1" x14ac:dyDescent="0.25">
      <c r="A164" s="17">
        <v>158</v>
      </c>
      <c r="B164" s="86"/>
      <c r="C164" s="256"/>
      <c r="D164" s="86"/>
      <c r="E164" s="86"/>
      <c r="F164" s="86"/>
      <c r="G164" s="86"/>
      <c r="H164" s="31" t="str">
        <f>IF(C164="","",IF(C164="","",(VLOOKUP(C164,Listes!$B$37:$C$41,2,FALSE))))</f>
        <v/>
      </c>
      <c r="I164" s="86" t="str">
        <f t="shared" si="5"/>
        <v/>
      </c>
      <c r="J164" s="27" t="str">
        <f>IF(H164="","",IF(H164="","",(VLOOKUP(H164,Listes!$C$37:$D$41,2,FALSE))))</f>
        <v/>
      </c>
      <c r="K164" s="86"/>
      <c r="L164" s="86"/>
      <c r="M164" s="26" t="str">
        <f>IF($H164="","",IF($C164=Listes!$B$38,IF('Dépenses forfaitaire'!$E164&lt;=Listes!$B$58,('Dépenses forfaitaire'!$E164*(VLOOKUP('Dépenses forfaitaire'!$D164,Listes!$A$59:$E$65,2,FALSE))),IF('Dépenses forfaitaire'!$E164&gt;Listes!$E$58,('Dépenses forfaitaire'!$E164*(VLOOKUP('Dépenses forfaitaire'!$D164,Listes!$A$59:$E$65,5,FALSE))),('Dépenses forfaitaire'!$E164*(VLOOKUP('Dépenses forfaitaire'!$D164,Listes!$A$59:$E$65,3,FALSE)))+(VLOOKUP('Dépenses forfaitaire'!$D164,Listes!$A$59:$E$65,4,FALSE))))))</f>
        <v/>
      </c>
      <c r="N164" s="26" t="str">
        <f>IF($H164="","",IF($C164=Listes!$B$37,IF('Dépenses forfaitaire'!$E164&lt;=Listes!$B$47,('Dépenses forfaitaire'!$E164*(VLOOKUP('Dépenses forfaitaire'!$D164,Listes!$A$48:$E$54,2,FALSE))),IF('Dépenses forfaitaire'!$E164&gt;Listes!$D$47,('Dépenses forfaitaire'!$E164*(VLOOKUP('Dépenses forfaitaire'!$D164,Listes!$A$48:$E$54,5,FALSE))),('Dépenses forfaitaire'!$E164*(VLOOKUP('Dépenses forfaitaire'!$D164,Listes!$A$48:$E$54,3,FALSE)))+(VLOOKUP('Dépenses forfaitaire'!$D164,Listes!$A$48:$E$54,4,FALSE))))))</f>
        <v/>
      </c>
      <c r="O164" s="26" t="str">
        <f>IF($H164="","",IF($C164=Listes!$B$40,Listes!$I$37,IF($C164=Listes!$B$41,(VLOOKUP('Dépenses forfaitaire'!$F164,Listes!$E$37:$F$42,2,FALSE)),IF($C164=Listes!$B$39,IF('Dépenses forfaitaire'!$E164&lt;=Listes!$A$69,'Dépenses forfaitaire'!$E164*Listes!$A$70,IF('Dépenses forfaitaire'!$E164&gt;Listes!$D$69,'Dépenses forfaitaire'!$E164*Listes!$D$70,(('Dépenses forfaitaire'!$E164*Listes!$B$70)+Listes!$C$70)))))))</f>
        <v/>
      </c>
      <c r="P164" s="27" t="str">
        <f t="shared" si="4"/>
        <v/>
      </c>
      <c r="Q164" s="93"/>
    </row>
    <row r="165" spans="1:17" ht="20.100000000000001" customHeight="1" x14ac:dyDescent="0.25">
      <c r="A165" s="17">
        <v>159</v>
      </c>
      <c r="B165" s="86"/>
      <c r="C165" s="256"/>
      <c r="D165" s="86"/>
      <c r="E165" s="86"/>
      <c r="F165" s="86"/>
      <c r="G165" s="86"/>
      <c r="H165" s="31" t="str">
        <f>IF(C165="","",IF(C165="","",(VLOOKUP(C165,Listes!$B$37:$C$41,2,FALSE))))</f>
        <v/>
      </c>
      <c r="I165" s="86" t="str">
        <f t="shared" si="5"/>
        <v/>
      </c>
      <c r="J165" s="27" t="str">
        <f>IF(H165="","",IF(H165="","",(VLOOKUP(H165,Listes!$C$37:$D$41,2,FALSE))))</f>
        <v/>
      </c>
      <c r="K165" s="86"/>
      <c r="L165" s="86"/>
      <c r="M165" s="26" t="str">
        <f>IF($H165="","",IF($C165=Listes!$B$38,IF('Dépenses forfaitaire'!$E165&lt;=Listes!$B$58,('Dépenses forfaitaire'!$E165*(VLOOKUP('Dépenses forfaitaire'!$D165,Listes!$A$59:$E$65,2,FALSE))),IF('Dépenses forfaitaire'!$E165&gt;Listes!$E$58,('Dépenses forfaitaire'!$E165*(VLOOKUP('Dépenses forfaitaire'!$D165,Listes!$A$59:$E$65,5,FALSE))),('Dépenses forfaitaire'!$E165*(VLOOKUP('Dépenses forfaitaire'!$D165,Listes!$A$59:$E$65,3,FALSE)))+(VLOOKUP('Dépenses forfaitaire'!$D165,Listes!$A$59:$E$65,4,FALSE))))))</f>
        <v/>
      </c>
      <c r="N165" s="26" t="str">
        <f>IF($H165="","",IF($C165=Listes!$B$37,IF('Dépenses forfaitaire'!$E165&lt;=Listes!$B$47,('Dépenses forfaitaire'!$E165*(VLOOKUP('Dépenses forfaitaire'!$D165,Listes!$A$48:$E$54,2,FALSE))),IF('Dépenses forfaitaire'!$E165&gt;Listes!$D$47,('Dépenses forfaitaire'!$E165*(VLOOKUP('Dépenses forfaitaire'!$D165,Listes!$A$48:$E$54,5,FALSE))),('Dépenses forfaitaire'!$E165*(VLOOKUP('Dépenses forfaitaire'!$D165,Listes!$A$48:$E$54,3,FALSE)))+(VLOOKUP('Dépenses forfaitaire'!$D165,Listes!$A$48:$E$54,4,FALSE))))))</f>
        <v/>
      </c>
      <c r="O165" s="26" t="str">
        <f>IF($H165="","",IF($C165=Listes!$B$40,Listes!$I$37,IF($C165=Listes!$B$41,(VLOOKUP('Dépenses forfaitaire'!$F165,Listes!$E$37:$F$42,2,FALSE)),IF($C165=Listes!$B$39,IF('Dépenses forfaitaire'!$E165&lt;=Listes!$A$69,'Dépenses forfaitaire'!$E165*Listes!$A$70,IF('Dépenses forfaitaire'!$E165&gt;Listes!$D$69,'Dépenses forfaitaire'!$E165*Listes!$D$70,(('Dépenses forfaitaire'!$E165*Listes!$B$70)+Listes!$C$70)))))))</f>
        <v/>
      </c>
      <c r="P165" s="27" t="str">
        <f t="shared" si="4"/>
        <v/>
      </c>
      <c r="Q165" s="93"/>
    </row>
    <row r="166" spans="1:17" ht="20.100000000000001" customHeight="1" x14ac:dyDescent="0.25">
      <c r="A166" s="17">
        <v>160</v>
      </c>
      <c r="B166" s="86"/>
      <c r="C166" s="256"/>
      <c r="D166" s="86"/>
      <c r="E166" s="86"/>
      <c r="F166" s="86"/>
      <c r="G166" s="86"/>
      <c r="H166" s="31" t="str">
        <f>IF(C166="","",IF(C166="","",(VLOOKUP(C166,Listes!$B$37:$C$41,2,FALSE))))</f>
        <v/>
      </c>
      <c r="I166" s="86" t="str">
        <f t="shared" si="5"/>
        <v/>
      </c>
      <c r="J166" s="27" t="str">
        <f>IF(H166="","",IF(H166="","",(VLOOKUP(H166,Listes!$C$37:$D$41,2,FALSE))))</f>
        <v/>
      </c>
      <c r="K166" s="86"/>
      <c r="L166" s="86"/>
      <c r="M166" s="26" t="str">
        <f>IF($H166="","",IF($C166=Listes!$B$38,IF('Dépenses forfaitaire'!$E166&lt;=Listes!$B$58,('Dépenses forfaitaire'!$E166*(VLOOKUP('Dépenses forfaitaire'!$D166,Listes!$A$59:$E$65,2,FALSE))),IF('Dépenses forfaitaire'!$E166&gt;Listes!$E$58,('Dépenses forfaitaire'!$E166*(VLOOKUP('Dépenses forfaitaire'!$D166,Listes!$A$59:$E$65,5,FALSE))),('Dépenses forfaitaire'!$E166*(VLOOKUP('Dépenses forfaitaire'!$D166,Listes!$A$59:$E$65,3,FALSE)))+(VLOOKUP('Dépenses forfaitaire'!$D166,Listes!$A$59:$E$65,4,FALSE))))))</f>
        <v/>
      </c>
      <c r="N166" s="26" t="str">
        <f>IF($H166="","",IF($C166=Listes!$B$37,IF('Dépenses forfaitaire'!$E166&lt;=Listes!$B$47,('Dépenses forfaitaire'!$E166*(VLOOKUP('Dépenses forfaitaire'!$D166,Listes!$A$48:$E$54,2,FALSE))),IF('Dépenses forfaitaire'!$E166&gt;Listes!$D$47,('Dépenses forfaitaire'!$E166*(VLOOKUP('Dépenses forfaitaire'!$D166,Listes!$A$48:$E$54,5,FALSE))),('Dépenses forfaitaire'!$E166*(VLOOKUP('Dépenses forfaitaire'!$D166,Listes!$A$48:$E$54,3,FALSE)))+(VLOOKUP('Dépenses forfaitaire'!$D166,Listes!$A$48:$E$54,4,FALSE))))))</f>
        <v/>
      </c>
      <c r="O166" s="26" t="str">
        <f>IF($H166="","",IF($C166=Listes!$B$40,Listes!$I$37,IF($C166=Listes!$B$41,(VLOOKUP('Dépenses forfaitaire'!$F166,Listes!$E$37:$F$42,2,FALSE)),IF($C166=Listes!$B$39,IF('Dépenses forfaitaire'!$E166&lt;=Listes!$A$69,'Dépenses forfaitaire'!$E166*Listes!$A$70,IF('Dépenses forfaitaire'!$E166&gt;Listes!$D$69,'Dépenses forfaitaire'!$E166*Listes!$D$70,(('Dépenses forfaitaire'!$E166*Listes!$B$70)+Listes!$C$70)))))))</f>
        <v/>
      </c>
      <c r="P166" s="27" t="str">
        <f t="shared" si="4"/>
        <v/>
      </c>
      <c r="Q166" s="93"/>
    </row>
    <row r="167" spans="1:17" ht="20.100000000000001" customHeight="1" x14ac:dyDescent="0.25">
      <c r="A167" s="17">
        <v>161</v>
      </c>
      <c r="B167" s="86"/>
      <c r="C167" s="256"/>
      <c r="D167" s="86"/>
      <c r="E167" s="86"/>
      <c r="F167" s="86"/>
      <c r="G167" s="86"/>
      <c r="H167" s="31" t="str">
        <f>IF(C167="","",IF(C167="","",(VLOOKUP(C167,Listes!$B$37:$C$41,2,FALSE))))</f>
        <v/>
      </c>
      <c r="I167" s="86" t="str">
        <f t="shared" si="5"/>
        <v/>
      </c>
      <c r="J167" s="27" t="str">
        <f>IF(H167="","",IF(H167="","",(VLOOKUP(H167,Listes!$C$37:$D$41,2,FALSE))))</f>
        <v/>
      </c>
      <c r="K167" s="86"/>
      <c r="L167" s="86"/>
      <c r="M167" s="26" t="str">
        <f>IF($H167="","",IF($C167=Listes!$B$38,IF('Dépenses forfaitaire'!$E167&lt;=Listes!$B$58,('Dépenses forfaitaire'!$E167*(VLOOKUP('Dépenses forfaitaire'!$D167,Listes!$A$59:$E$65,2,FALSE))),IF('Dépenses forfaitaire'!$E167&gt;Listes!$E$58,('Dépenses forfaitaire'!$E167*(VLOOKUP('Dépenses forfaitaire'!$D167,Listes!$A$59:$E$65,5,FALSE))),('Dépenses forfaitaire'!$E167*(VLOOKUP('Dépenses forfaitaire'!$D167,Listes!$A$59:$E$65,3,FALSE)))+(VLOOKUP('Dépenses forfaitaire'!$D167,Listes!$A$59:$E$65,4,FALSE))))))</f>
        <v/>
      </c>
      <c r="N167" s="26" t="str">
        <f>IF($H167="","",IF($C167=Listes!$B$37,IF('Dépenses forfaitaire'!$E167&lt;=Listes!$B$47,('Dépenses forfaitaire'!$E167*(VLOOKUP('Dépenses forfaitaire'!$D167,Listes!$A$48:$E$54,2,FALSE))),IF('Dépenses forfaitaire'!$E167&gt;Listes!$D$47,('Dépenses forfaitaire'!$E167*(VLOOKUP('Dépenses forfaitaire'!$D167,Listes!$A$48:$E$54,5,FALSE))),('Dépenses forfaitaire'!$E167*(VLOOKUP('Dépenses forfaitaire'!$D167,Listes!$A$48:$E$54,3,FALSE)))+(VLOOKUP('Dépenses forfaitaire'!$D167,Listes!$A$48:$E$54,4,FALSE))))))</f>
        <v/>
      </c>
      <c r="O167" s="26" t="str">
        <f>IF($H167="","",IF($C167=Listes!$B$40,Listes!$I$37,IF($C167=Listes!$B$41,(VLOOKUP('Dépenses forfaitaire'!$F167,Listes!$E$37:$F$42,2,FALSE)),IF($C167=Listes!$B$39,IF('Dépenses forfaitaire'!$E167&lt;=Listes!$A$69,'Dépenses forfaitaire'!$E167*Listes!$A$70,IF('Dépenses forfaitaire'!$E167&gt;Listes!$D$69,'Dépenses forfaitaire'!$E167*Listes!$D$70,(('Dépenses forfaitaire'!$E167*Listes!$B$70)+Listes!$C$70)))))))</f>
        <v/>
      </c>
      <c r="P167" s="27" t="str">
        <f t="shared" si="4"/>
        <v/>
      </c>
      <c r="Q167" s="93"/>
    </row>
    <row r="168" spans="1:17" ht="20.100000000000001" customHeight="1" x14ac:dyDescent="0.25">
      <c r="A168" s="17">
        <v>162</v>
      </c>
      <c r="B168" s="86"/>
      <c r="C168" s="256"/>
      <c r="D168" s="86"/>
      <c r="E168" s="86"/>
      <c r="F168" s="86"/>
      <c r="G168" s="86"/>
      <c r="H168" s="31" t="str">
        <f>IF(C168="","",IF(C168="","",(VLOOKUP(C168,Listes!$B$37:$C$41,2,FALSE))))</f>
        <v/>
      </c>
      <c r="I168" s="86" t="str">
        <f t="shared" si="5"/>
        <v/>
      </c>
      <c r="J168" s="27" t="str">
        <f>IF(H168="","",IF(H168="","",(VLOOKUP(H168,Listes!$C$37:$D$41,2,FALSE))))</f>
        <v/>
      </c>
      <c r="K168" s="86"/>
      <c r="L168" s="86"/>
      <c r="M168" s="26" t="str">
        <f>IF($H168="","",IF($C168=Listes!$B$38,IF('Dépenses forfaitaire'!$E168&lt;=Listes!$B$58,('Dépenses forfaitaire'!$E168*(VLOOKUP('Dépenses forfaitaire'!$D168,Listes!$A$59:$E$65,2,FALSE))),IF('Dépenses forfaitaire'!$E168&gt;Listes!$E$58,('Dépenses forfaitaire'!$E168*(VLOOKUP('Dépenses forfaitaire'!$D168,Listes!$A$59:$E$65,5,FALSE))),('Dépenses forfaitaire'!$E168*(VLOOKUP('Dépenses forfaitaire'!$D168,Listes!$A$59:$E$65,3,FALSE)))+(VLOOKUP('Dépenses forfaitaire'!$D168,Listes!$A$59:$E$65,4,FALSE))))))</f>
        <v/>
      </c>
      <c r="N168" s="26" t="str">
        <f>IF($H168="","",IF($C168=Listes!$B$37,IF('Dépenses forfaitaire'!$E168&lt;=Listes!$B$47,('Dépenses forfaitaire'!$E168*(VLOOKUP('Dépenses forfaitaire'!$D168,Listes!$A$48:$E$54,2,FALSE))),IF('Dépenses forfaitaire'!$E168&gt;Listes!$D$47,('Dépenses forfaitaire'!$E168*(VLOOKUP('Dépenses forfaitaire'!$D168,Listes!$A$48:$E$54,5,FALSE))),('Dépenses forfaitaire'!$E168*(VLOOKUP('Dépenses forfaitaire'!$D168,Listes!$A$48:$E$54,3,FALSE)))+(VLOOKUP('Dépenses forfaitaire'!$D168,Listes!$A$48:$E$54,4,FALSE))))))</f>
        <v/>
      </c>
      <c r="O168" s="26" t="str">
        <f>IF($H168="","",IF($C168=Listes!$B$40,Listes!$I$37,IF($C168=Listes!$B$41,(VLOOKUP('Dépenses forfaitaire'!$F168,Listes!$E$37:$F$42,2,FALSE)),IF($C168=Listes!$B$39,IF('Dépenses forfaitaire'!$E168&lt;=Listes!$A$69,'Dépenses forfaitaire'!$E168*Listes!$A$70,IF('Dépenses forfaitaire'!$E168&gt;Listes!$D$69,'Dépenses forfaitaire'!$E168*Listes!$D$70,(('Dépenses forfaitaire'!$E168*Listes!$B$70)+Listes!$C$70)))))))</f>
        <v/>
      </c>
      <c r="P168" s="27" t="str">
        <f t="shared" si="4"/>
        <v/>
      </c>
      <c r="Q168" s="93"/>
    </row>
    <row r="169" spans="1:17" ht="20.100000000000001" customHeight="1" x14ac:dyDescent="0.25">
      <c r="A169" s="17">
        <v>163</v>
      </c>
      <c r="B169" s="86"/>
      <c r="C169" s="256"/>
      <c r="D169" s="86"/>
      <c r="E169" s="86"/>
      <c r="F169" s="86"/>
      <c r="G169" s="86"/>
      <c r="H169" s="31" t="str">
        <f>IF(C169="","",IF(C169="","",(VLOOKUP(C169,Listes!$B$37:$C$41,2,FALSE))))</f>
        <v/>
      </c>
      <c r="I169" s="86" t="str">
        <f t="shared" si="5"/>
        <v/>
      </c>
      <c r="J169" s="27" t="str">
        <f>IF(H169="","",IF(H169="","",(VLOOKUP(H169,Listes!$C$37:$D$41,2,FALSE))))</f>
        <v/>
      </c>
      <c r="K169" s="86"/>
      <c r="L169" s="86"/>
      <c r="M169" s="26" t="str">
        <f>IF($H169="","",IF($C169=Listes!$B$38,IF('Dépenses forfaitaire'!$E169&lt;=Listes!$B$58,('Dépenses forfaitaire'!$E169*(VLOOKUP('Dépenses forfaitaire'!$D169,Listes!$A$59:$E$65,2,FALSE))),IF('Dépenses forfaitaire'!$E169&gt;Listes!$E$58,('Dépenses forfaitaire'!$E169*(VLOOKUP('Dépenses forfaitaire'!$D169,Listes!$A$59:$E$65,5,FALSE))),('Dépenses forfaitaire'!$E169*(VLOOKUP('Dépenses forfaitaire'!$D169,Listes!$A$59:$E$65,3,FALSE)))+(VLOOKUP('Dépenses forfaitaire'!$D169,Listes!$A$59:$E$65,4,FALSE))))))</f>
        <v/>
      </c>
      <c r="N169" s="26" t="str">
        <f>IF($H169="","",IF($C169=Listes!$B$37,IF('Dépenses forfaitaire'!$E169&lt;=Listes!$B$47,('Dépenses forfaitaire'!$E169*(VLOOKUP('Dépenses forfaitaire'!$D169,Listes!$A$48:$E$54,2,FALSE))),IF('Dépenses forfaitaire'!$E169&gt;Listes!$D$47,('Dépenses forfaitaire'!$E169*(VLOOKUP('Dépenses forfaitaire'!$D169,Listes!$A$48:$E$54,5,FALSE))),('Dépenses forfaitaire'!$E169*(VLOOKUP('Dépenses forfaitaire'!$D169,Listes!$A$48:$E$54,3,FALSE)))+(VLOOKUP('Dépenses forfaitaire'!$D169,Listes!$A$48:$E$54,4,FALSE))))))</f>
        <v/>
      </c>
      <c r="O169" s="26" t="str">
        <f>IF($H169="","",IF($C169=Listes!$B$40,Listes!$I$37,IF($C169=Listes!$B$41,(VLOOKUP('Dépenses forfaitaire'!$F169,Listes!$E$37:$F$42,2,FALSE)),IF($C169=Listes!$B$39,IF('Dépenses forfaitaire'!$E169&lt;=Listes!$A$69,'Dépenses forfaitaire'!$E169*Listes!$A$70,IF('Dépenses forfaitaire'!$E169&gt;Listes!$D$69,'Dépenses forfaitaire'!$E169*Listes!$D$70,(('Dépenses forfaitaire'!$E169*Listes!$B$70)+Listes!$C$70)))))))</f>
        <v/>
      </c>
      <c r="P169" s="27" t="str">
        <f t="shared" si="4"/>
        <v/>
      </c>
      <c r="Q169" s="93"/>
    </row>
    <row r="170" spans="1:17" ht="20.100000000000001" customHeight="1" x14ac:dyDescent="0.25">
      <c r="A170" s="17">
        <v>164</v>
      </c>
      <c r="B170" s="86"/>
      <c r="C170" s="256"/>
      <c r="D170" s="86"/>
      <c r="E170" s="86"/>
      <c r="F170" s="86"/>
      <c r="G170" s="86"/>
      <c r="H170" s="31" t="str">
        <f>IF(C170="","",IF(C170="","",(VLOOKUP(C170,Listes!$B$37:$C$41,2,FALSE))))</f>
        <v/>
      </c>
      <c r="I170" s="86" t="str">
        <f t="shared" si="5"/>
        <v/>
      </c>
      <c r="J170" s="27" t="str">
        <f>IF(H170="","",IF(H170="","",(VLOOKUP(H170,Listes!$C$37:$D$41,2,FALSE))))</f>
        <v/>
      </c>
      <c r="K170" s="86"/>
      <c r="L170" s="86"/>
      <c r="M170" s="26" t="str">
        <f>IF($H170="","",IF($C170=Listes!$B$38,IF('Dépenses forfaitaire'!$E170&lt;=Listes!$B$58,('Dépenses forfaitaire'!$E170*(VLOOKUP('Dépenses forfaitaire'!$D170,Listes!$A$59:$E$65,2,FALSE))),IF('Dépenses forfaitaire'!$E170&gt;Listes!$E$58,('Dépenses forfaitaire'!$E170*(VLOOKUP('Dépenses forfaitaire'!$D170,Listes!$A$59:$E$65,5,FALSE))),('Dépenses forfaitaire'!$E170*(VLOOKUP('Dépenses forfaitaire'!$D170,Listes!$A$59:$E$65,3,FALSE)))+(VLOOKUP('Dépenses forfaitaire'!$D170,Listes!$A$59:$E$65,4,FALSE))))))</f>
        <v/>
      </c>
      <c r="N170" s="26" t="str">
        <f>IF($H170="","",IF($C170=Listes!$B$37,IF('Dépenses forfaitaire'!$E170&lt;=Listes!$B$47,('Dépenses forfaitaire'!$E170*(VLOOKUP('Dépenses forfaitaire'!$D170,Listes!$A$48:$E$54,2,FALSE))),IF('Dépenses forfaitaire'!$E170&gt;Listes!$D$47,('Dépenses forfaitaire'!$E170*(VLOOKUP('Dépenses forfaitaire'!$D170,Listes!$A$48:$E$54,5,FALSE))),('Dépenses forfaitaire'!$E170*(VLOOKUP('Dépenses forfaitaire'!$D170,Listes!$A$48:$E$54,3,FALSE)))+(VLOOKUP('Dépenses forfaitaire'!$D170,Listes!$A$48:$E$54,4,FALSE))))))</f>
        <v/>
      </c>
      <c r="O170" s="26" t="str">
        <f>IF($H170="","",IF($C170=Listes!$B$40,Listes!$I$37,IF($C170=Listes!$B$41,(VLOOKUP('Dépenses forfaitaire'!$F170,Listes!$E$37:$F$42,2,FALSE)),IF($C170=Listes!$B$39,IF('Dépenses forfaitaire'!$E170&lt;=Listes!$A$69,'Dépenses forfaitaire'!$E170*Listes!$A$70,IF('Dépenses forfaitaire'!$E170&gt;Listes!$D$69,'Dépenses forfaitaire'!$E170*Listes!$D$70,(('Dépenses forfaitaire'!$E170*Listes!$B$70)+Listes!$C$70)))))))</f>
        <v/>
      </c>
      <c r="P170" s="27" t="str">
        <f t="shared" si="4"/>
        <v/>
      </c>
      <c r="Q170" s="93"/>
    </row>
    <row r="171" spans="1:17" ht="20.100000000000001" customHeight="1" x14ac:dyDescent="0.25">
      <c r="A171" s="17">
        <v>165</v>
      </c>
      <c r="B171" s="86"/>
      <c r="C171" s="256"/>
      <c r="D171" s="86"/>
      <c r="E171" s="86"/>
      <c r="F171" s="86"/>
      <c r="G171" s="86"/>
      <c r="H171" s="31" t="str">
        <f>IF(C171="","",IF(C171="","",(VLOOKUP(C171,Listes!$B$37:$C$41,2,FALSE))))</f>
        <v/>
      </c>
      <c r="I171" s="86" t="str">
        <f t="shared" si="5"/>
        <v/>
      </c>
      <c r="J171" s="27" t="str">
        <f>IF(H171="","",IF(H171="","",(VLOOKUP(H171,Listes!$C$37:$D$41,2,FALSE))))</f>
        <v/>
      </c>
      <c r="K171" s="86"/>
      <c r="L171" s="86"/>
      <c r="M171" s="26" t="str">
        <f>IF($H171="","",IF($C171=Listes!$B$38,IF('Dépenses forfaitaire'!$E171&lt;=Listes!$B$58,('Dépenses forfaitaire'!$E171*(VLOOKUP('Dépenses forfaitaire'!$D171,Listes!$A$59:$E$65,2,FALSE))),IF('Dépenses forfaitaire'!$E171&gt;Listes!$E$58,('Dépenses forfaitaire'!$E171*(VLOOKUP('Dépenses forfaitaire'!$D171,Listes!$A$59:$E$65,5,FALSE))),('Dépenses forfaitaire'!$E171*(VLOOKUP('Dépenses forfaitaire'!$D171,Listes!$A$59:$E$65,3,FALSE)))+(VLOOKUP('Dépenses forfaitaire'!$D171,Listes!$A$59:$E$65,4,FALSE))))))</f>
        <v/>
      </c>
      <c r="N171" s="26" t="str">
        <f>IF($H171="","",IF($C171=Listes!$B$37,IF('Dépenses forfaitaire'!$E171&lt;=Listes!$B$47,('Dépenses forfaitaire'!$E171*(VLOOKUP('Dépenses forfaitaire'!$D171,Listes!$A$48:$E$54,2,FALSE))),IF('Dépenses forfaitaire'!$E171&gt;Listes!$D$47,('Dépenses forfaitaire'!$E171*(VLOOKUP('Dépenses forfaitaire'!$D171,Listes!$A$48:$E$54,5,FALSE))),('Dépenses forfaitaire'!$E171*(VLOOKUP('Dépenses forfaitaire'!$D171,Listes!$A$48:$E$54,3,FALSE)))+(VLOOKUP('Dépenses forfaitaire'!$D171,Listes!$A$48:$E$54,4,FALSE))))))</f>
        <v/>
      </c>
      <c r="O171" s="26" t="str">
        <f>IF($H171="","",IF($C171=Listes!$B$40,Listes!$I$37,IF($C171=Listes!$B$41,(VLOOKUP('Dépenses forfaitaire'!$F171,Listes!$E$37:$F$42,2,FALSE)),IF($C171=Listes!$B$39,IF('Dépenses forfaitaire'!$E171&lt;=Listes!$A$69,'Dépenses forfaitaire'!$E171*Listes!$A$70,IF('Dépenses forfaitaire'!$E171&gt;Listes!$D$69,'Dépenses forfaitaire'!$E171*Listes!$D$70,(('Dépenses forfaitaire'!$E171*Listes!$B$70)+Listes!$C$70)))))))</f>
        <v/>
      </c>
      <c r="P171" s="27" t="str">
        <f t="shared" si="4"/>
        <v/>
      </c>
      <c r="Q171" s="93"/>
    </row>
    <row r="172" spans="1:17" ht="20.100000000000001" customHeight="1" x14ac:dyDescent="0.25">
      <c r="A172" s="17">
        <v>166</v>
      </c>
      <c r="B172" s="86"/>
      <c r="C172" s="256"/>
      <c r="D172" s="86"/>
      <c r="E172" s="86"/>
      <c r="F172" s="86"/>
      <c r="G172" s="86"/>
      <c r="H172" s="31" t="str">
        <f>IF(C172="","",IF(C172="","",(VLOOKUP(C172,Listes!$B$37:$C$41,2,FALSE))))</f>
        <v/>
      </c>
      <c r="I172" s="86" t="str">
        <f t="shared" si="5"/>
        <v/>
      </c>
      <c r="J172" s="27" t="str">
        <f>IF(H172="","",IF(H172="","",(VLOOKUP(H172,Listes!$C$37:$D$41,2,FALSE))))</f>
        <v/>
      </c>
      <c r="K172" s="86"/>
      <c r="L172" s="86"/>
      <c r="M172" s="26" t="str">
        <f>IF($H172="","",IF($C172=Listes!$B$38,IF('Dépenses forfaitaire'!$E172&lt;=Listes!$B$58,('Dépenses forfaitaire'!$E172*(VLOOKUP('Dépenses forfaitaire'!$D172,Listes!$A$59:$E$65,2,FALSE))),IF('Dépenses forfaitaire'!$E172&gt;Listes!$E$58,('Dépenses forfaitaire'!$E172*(VLOOKUP('Dépenses forfaitaire'!$D172,Listes!$A$59:$E$65,5,FALSE))),('Dépenses forfaitaire'!$E172*(VLOOKUP('Dépenses forfaitaire'!$D172,Listes!$A$59:$E$65,3,FALSE)))+(VLOOKUP('Dépenses forfaitaire'!$D172,Listes!$A$59:$E$65,4,FALSE))))))</f>
        <v/>
      </c>
      <c r="N172" s="26" t="str">
        <f>IF($H172="","",IF($C172=Listes!$B$37,IF('Dépenses forfaitaire'!$E172&lt;=Listes!$B$47,('Dépenses forfaitaire'!$E172*(VLOOKUP('Dépenses forfaitaire'!$D172,Listes!$A$48:$E$54,2,FALSE))),IF('Dépenses forfaitaire'!$E172&gt;Listes!$D$47,('Dépenses forfaitaire'!$E172*(VLOOKUP('Dépenses forfaitaire'!$D172,Listes!$A$48:$E$54,5,FALSE))),('Dépenses forfaitaire'!$E172*(VLOOKUP('Dépenses forfaitaire'!$D172,Listes!$A$48:$E$54,3,FALSE)))+(VLOOKUP('Dépenses forfaitaire'!$D172,Listes!$A$48:$E$54,4,FALSE))))))</f>
        <v/>
      </c>
      <c r="O172" s="26" t="str">
        <f>IF($H172="","",IF($C172=Listes!$B$40,Listes!$I$37,IF($C172=Listes!$B$41,(VLOOKUP('Dépenses forfaitaire'!$F172,Listes!$E$37:$F$42,2,FALSE)),IF($C172=Listes!$B$39,IF('Dépenses forfaitaire'!$E172&lt;=Listes!$A$69,'Dépenses forfaitaire'!$E172*Listes!$A$70,IF('Dépenses forfaitaire'!$E172&gt;Listes!$D$69,'Dépenses forfaitaire'!$E172*Listes!$D$70,(('Dépenses forfaitaire'!$E172*Listes!$B$70)+Listes!$C$70)))))))</f>
        <v/>
      </c>
      <c r="P172" s="27" t="str">
        <f t="shared" si="4"/>
        <v/>
      </c>
      <c r="Q172" s="93"/>
    </row>
    <row r="173" spans="1:17" ht="20.100000000000001" customHeight="1" x14ac:dyDescent="0.25">
      <c r="A173" s="17">
        <v>167</v>
      </c>
      <c r="B173" s="86"/>
      <c r="C173" s="256"/>
      <c r="D173" s="86"/>
      <c r="E173" s="86"/>
      <c r="F173" s="86"/>
      <c r="G173" s="86"/>
      <c r="H173" s="31" t="str">
        <f>IF(C173="","",IF(C173="","",(VLOOKUP(C173,Listes!$B$37:$C$41,2,FALSE))))</f>
        <v/>
      </c>
      <c r="I173" s="86" t="str">
        <f t="shared" si="5"/>
        <v/>
      </c>
      <c r="J173" s="27" t="str">
        <f>IF(H173="","",IF(H173="","",(VLOOKUP(H173,Listes!$C$37:$D$41,2,FALSE))))</f>
        <v/>
      </c>
      <c r="K173" s="86"/>
      <c r="L173" s="86"/>
      <c r="M173" s="26" t="str">
        <f>IF($H173="","",IF($C173=Listes!$B$38,IF('Dépenses forfaitaire'!$E173&lt;=Listes!$B$58,('Dépenses forfaitaire'!$E173*(VLOOKUP('Dépenses forfaitaire'!$D173,Listes!$A$59:$E$65,2,FALSE))),IF('Dépenses forfaitaire'!$E173&gt;Listes!$E$58,('Dépenses forfaitaire'!$E173*(VLOOKUP('Dépenses forfaitaire'!$D173,Listes!$A$59:$E$65,5,FALSE))),('Dépenses forfaitaire'!$E173*(VLOOKUP('Dépenses forfaitaire'!$D173,Listes!$A$59:$E$65,3,FALSE)))+(VLOOKUP('Dépenses forfaitaire'!$D173,Listes!$A$59:$E$65,4,FALSE))))))</f>
        <v/>
      </c>
      <c r="N173" s="26" t="str">
        <f>IF($H173="","",IF($C173=Listes!$B$37,IF('Dépenses forfaitaire'!$E173&lt;=Listes!$B$47,('Dépenses forfaitaire'!$E173*(VLOOKUP('Dépenses forfaitaire'!$D173,Listes!$A$48:$E$54,2,FALSE))),IF('Dépenses forfaitaire'!$E173&gt;Listes!$D$47,('Dépenses forfaitaire'!$E173*(VLOOKUP('Dépenses forfaitaire'!$D173,Listes!$A$48:$E$54,5,FALSE))),('Dépenses forfaitaire'!$E173*(VLOOKUP('Dépenses forfaitaire'!$D173,Listes!$A$48:$E$54,3,FALSE)))+(VLOOKUP('Dépenses forfaitaire'!$D173,Listes!$A$48:$E$54,4,FALSE))))))</f>
        <v/>
      </c>
      <c r="O173" s="26" t="str">
        <f>IF($H173="","",IF($C173=Listes!$B$40,Listes!$I$37,IF($C173=Listes!$B$41,(VLOOKUP('Dépenses forfaitaire'!$F173,Listes!$E$37:$F$42,2,FALSE)),IF($C173=Listes!$B$39,IF('Dépenses forfaitaire'!$E173&lt;=Listes!$A$69,'Dépenses forfaitaire'!$E173*Listes!$A$70,IF('Dépenses forfaitaire'!$E173&gt;Listes!$D$69,'Dépenses forfaitaire'!$E173*Listes!$D$70,(('Dépenses forfaitaire'!$E173*Listes!$B$70)+Listes!$C$70)))))))</f>
        <v/>
      </c>
      <c r="P173" s="27" t="str">
        <f t="shared" si="4"/>
        <v/>
      </c>
      <c r="Q173" s="93"/>
    </row>
    <row r="174" spans="1:17" ht="20.100000000000001" customHeight="1" x14ac:dyDescent="0.25">
      <c r="A174" s="17">
        <v>168</v>
      </c>
      <c r="B174" s="86"/>
      <c r="C174" s="256"/>
      <c r="D174" s="86"/>
      <c r="E174" s="86"/>
      <c r="F174" s="86"/>
      <c r="G174" s="86"/>
      <c r="H174" s="31" t="str">
        <f>IF(C174="","",IF(C174="","",(VLOOKUP(C174,Listes!$B$37:$C$41,2,FALSE))))</f>
        <v/>
      </c>
      <c r="I174" s="86" t="str">
        <f t="shared" si="5"/>
        <v/>
      </c>
      <c r="J174" s="27" t="str">
        <f>IF(H174="","",IF(H174="","",(VLOOKUP(H174,Listes!$C$37:$D$41,2,FALSE))))</f>
        <v/>
      </c>
      <c r="K174" s="86"/>
      <c r="L174" s="86"/>
      <c r="M174" s="26" t="str">
        <f>IF($H174="","",IF($C174=Listes!$B$38,IF('Dépenses forfaitaire'!$E174&lt;=Listes!$B$58,('Dépenses forfaitaire'!$E174*(VLOOKUP('Dépenses forfaitaire'!$D174,Listes!$A$59:$E$65,2,FALSE))),IF('Dépenses forfaitaire'!$E174&gt;Listes!$E$58,('Dépenses forfaitaire'!$E174*(VLOOKUP('Dépenses forfaitaire'!$D174,Listes!$A$59:$E$65,5,FALSE))),('Dépenses forfaitaire'!$E174*(VLOOKUP('Dépenses forfaitaire'!$D174,Listes!$A$59:$E$65,3,FALSE)))+(VLOOKUP('Dépenses forfaitaire'!$D174,Listes!$A$59:$E$65,4,FALSE))))))</f>
        <v/>
      </c>
      <c r="N174" s="26" t="str">
        <f>IF($H174="","",IF($C174=Listes!$B$37,IF('Dépenses forfaitaire'!$E174&lt;=Listes!$B$47,('Dépenses forfaitaire'!$E174*(VLOOKUP('Dépenses forfaitaire'!$D174,Listes!$A$48:$E$54,2,FALSE))),IF('Dépenses forfaitaire'!$E174&gt;Listes!$D$47,('Dépenses forfaitaire'!$E174*(VLOOKUP('Dépenses forfaitaire'!$D174,Listes!$A$48:$E$54,5,FALSE))),('Dépenses forfaitaire'!$E174*(VLOOKUP('Dépenses forfaitaire'!$D174,Listes!$A$48:$E$54,3,FALSE)))+(VLOOKUP('Dépenses forfaitaire'!$D174,Listes!$A$48:$E$54,4,FALSE))))))</f>
        <v/>
      </c>
      <c r="O174" s="26" t="str">
        <f>IF($H174="","",IF($C174=Listes!$B$40,Listes!$I$37,IF($C174=Listes!$B$41,(VLOOKUP('Dépenses forfaitaire'!$F174,Listes!$E$37:$F$42,2,FALSE)),IF($C174=Listes!$B$39,IF('Dépenses forfaitaire'!$E174&lt;=Listes!$A$69,'Dépenses forfaitaire'!$E174*Listes!$A$70,IF('Dépenses forfaitaire'!$E174&gt;Listes!$D$69,'Dépenses forfaitaire'!$E174*Listes!$D$70,(('Dépenses forfaitaire'!$E174*Listes!$B$70)+Listes!$C$70)))))))</f>
        <v/>
      </c>
      <c r="P174" s="27" t="str">
        <f t="shared" si="4"/>
        <v/>
      </c>
      <c r="Q174" s="93"/>
    </row>
    <row r="175" spans="1:17" ht="20.100000000000001" customHeight="1" x14ac:dyDescent="0.25">
      <c r="A175" s="17">
        <v>169</v>
      </c>
      <c r="B175" s="86"/>
      <c r="C175" s="256"/>
      <c r="D175" s="86"/>
      <c r="E175" s="86"/>
      <c r="F175" s="86"/>
      <c r="G175" s="86"/>
      <c r="H175" s="31" t="str">
        <f>IF(C175="","",IF(C175="","",(VLOOKUP(C175,Listes!$B$37:$C$41,2,FALSE))))</f>
        <v/>
      </c>
      <c r="I175" s="86" t="str">
        <f t="shared" si="5"/>
        <v/>
      </c>
      <c r="J175" s="27" t="str">
        <f>IF(H175="","",IF(H175="","",(VLOOKUP(H175,Listes!$C$37:$D$41,2,FALSE))))</f>
        <v/>
      </c>
      <c r="K175" s="86"/>
      <c r="L175" s="86"/>
      <c r="M175" s="26" t="str">
        <f>IF($H175="","",IF($C175=Listes!$B$38,IF('Dépenses forfaitaire'!$E175&lt;=Listes!$B$58,('Dépenses forfaitaire'!$E175*(VLOOKUP('Dépenses forfaitaire'!$D175,Listes!$A$59:$E$65,2,FALSE))),IF('Dépenses forfaitaire'!$E175&gt;Listes!$E$58,('Dépenses forfaitaire'!$E175*(VLOOKUP('Dépenses forfaitaire'!$D175,Listes!$A$59:$E$65,5,FALSE))),('Dépenses forfaitaire'!$E175*(VLOOKUP('Dépenses forfaitaire'!$D175,Listes!$A$59:$E$65,3,FALSE)))+(VLOOKUP('Dépenses forfaitaire'!$D175,Listes!$A$59:$E$65,4,FALSE))))))</f>
        <v/>
      </c>
      <c r="N175" s="26" t="str">
        <f>IF($H175="","",IF($C175=Listes!$B$37,IF('Dépenses forfaitaire'!$E175&lt;=Listes!$B$47,('Dépenses forfaitaire'!$E175*(VLOOKUP('Dépenses forfaitaire'!$D175,Listes!$A$48:$E$54,2,FALSE))),IF('Dépenses forfaitaire'!$E175&gt;Listes!$D$47,('Dépenses forfaitaire'!$E175*(VLOOKUP('Dépenses forfaitaire'!$D175,Listes!$A$48:$E$54,5,FALSE))),('Dépenses forfaitaire'!$E175*(VLOOKUP('Dépenses forfaitaire'!$D175,Listes!$A$48:$E$54,3,FALSE)))+(VLOOKUP('Dépenses forfaitaire'!$D175,Listes!$A$48:$E$54,4,FALSE))))))</f>
        <v/>
      </c>
      <c r="O175" s="26" t="str">
        <f>IF($H175="","",IF($C175=Listes!$B$40,Listes!$I$37,IF($C175=Listes!$B$41,(VLOOKUP('Dépenses forfaitaire'!$F175,Listes!$E$37:$F$42,2,FALSE)),IF($C175=Listes!$B$39,IF('Dépenses forfaitaire'!$E175&lt;=Listes!$A$69,'Dépenses forfaitaire'!$E175*Listes!$A$70,IF('Dépenses forfaitaire'!$E175&gt;Listes!$D$69,'Dépenses forfaitaire'!$E175*Listes!$D$70,(('Dépenses forfaitaire'!$E175*Listes!$B$70)+Listes!$C$70)))))))</f>
        <v/>
      </c>
      <c r="P175" s="27" t="str">
        <f t="shared" si="4"/>
        <v/>
      </c>
      <c r="Q175" s="93"/>
    </row>
    <row r="176" spans="1:17" ht="20.100000000000001" customHeight="1" x14ac:dyDescent="0.25">
      <c r="A176" s="17">
        <v>170</v>
      </c>
      <c r="B176" s="86"/>
      <c r="C176" s="256"/>
      <c r="D176" s="86"/>
      <c r="E176" s="86"/>
      <c r="F176" s="86"/>
      <c r="G176" s="86"/>
      <c r="H176" s="31" t="str">
        <f>IF(C176="","",IF(C176="","",(VLOOKUP(C176,Listes!$B$37:$C$41,2,FALSE))))</f>
        <v/>
      </c>
      <c r="I176" s="86" t="str">
        <f t="shared" si="5"/>
        <v/>
      </c>
      <c r="J176" s="27" t="str">
        <f>IF(H176="","",IF(H176="","",(VLOOKUP(H176,Listes!$C$37:$D$41,2,FALSE))))</f>
        <v/>
      </c>
      <c r="K176" s="86"/>
      <c r="L176" s="86"/>
      <c r="M176" s="26" t="str">
        <f>IF($H176="","",IF($C176=Listes!$B$38,IF('Dépenses forfaitaire'!$E176&lt;=Listes!$B$58,('Dépenses forfaitaire'!$E176*(VLOOKUP('Dépenses forfaitaire'!$D176,Listes!$A$59:$E$65,2,FALSE))),IF('Dépenses forfaitaire'!$E176&gt;Listes!$E$58,('Dépenses forfaitaire'!$E176*(VLOOKUP('Dépenses forfaitaire'!$D176,Listes!$A$59:$E$65,5,FALSE))),('Dépenses forfaitaire'!$E176*(VLOOKUP('Dépenses forfaitaire'!$D176,Listes!$A$59:$E$65,3,FALSE)))+(VLOOKUP('Dépenses forfaitaire'!$D176,Listes!$A$59:$E$65,4,FALSE))))))</f>
        <v/>
      </c>
      <c r="N176" s="26" t="str">
        <f>IF($H176="","",IF($C176=Listes!$B$37,IF('Dépenses forfaitaire'!$E176&lt;=Listes!$B$47,('Dépenses forfaitaire'!$E176*(VLOOKUP('Dépenses forfaitaire'!$D176,Listes!$A$48:$E$54,2,FALSE))),IF('Dépenses forfaitaire'!$E176&gt;Listes!$D$47,('Dépenses forfaitaire'!$E176*(VLOOKUP('Dépenses forfaitaire'!$D176,Listes!$A$48:$E$54,5,FALSE))),('Dépenses forfaitaire'!$E176*(VLOOKUP('Dépenses forfaitaire'!$D176,Listes!$A$48:$E$54,3,FALSE)))+(VLOOKUP('Dépenses forfaitaire'!$D176,Listes!$A$48:$E$54,4,FALSE))))))</f>
        <v/>
      </c>
      <c r="O176" s="26" t="str">
        <f>IF($H176="","",IF($C176=Listes!$B$40,Listes!$I$37,IF($C176=Listes!$B$41,(VLOOKUP('Dépenses forfaitaire'!$F176,Listes!$E$37:$F$42,2,FALSE)),IF($C176=Listes!$B$39,IF('Dépenses forfaitaire'!$E176&lt;=Listes!$A$69,'Dépenses forfaitaire'!$E176*Listes!$A$70,IF('Dépenses forfaitaire'!$E176&gt;Listes!$D$69,'Dépenses forfaitaire'!$E176*Listes!$D$70,(('Dépenses forfaitaire'!$E176*Listes!$B$70)+Listes!$C$70)))))))</f>
        <v/>
      </c>
      <c r="P176" s="27" t="str">
        <f t="shared" si="4"/>
        <v/>
      </c>
      <c r="Q176" s="93"/>
    </row>
    <row r="177" spans="1:17" ht="20.100000000000001" customHeight="1" x14ac:dyDescent="0.25">
      <c r="A177" s="17">
        <v>171</v>
      </c>
      <c r="B177" s="86"/>
      <c r="C177" s="256"/>
      <c r="D177" s="86"/>
      <c r="E177" s="86"/>
      <c r="F177" s="86"/>
      <c r="G177" s="86"/>
      <c r="H177" s="31" t="str">
        <f>IF(C177="","",IF(C177="","",(VLOOKUP(C177,Listes!$B$37:$C$41,2,FALSE))))</f>
        <v/>
      </c>
      <c r="I177" s="86" t="str">
        <f t="shared" si="5"/>
        <v/>
      </c>
      <c r="J177" s="27" t="str">
        <f>IF(H177="","",IF(H177="","",(VLOOKUP(H177,Listes!$C$37:$D$41,2,FALSE))))</f>
        <v/>
      </c>
      <c r="K177" s="86"/>
      <c r="L177" s="86"/>
      <c r="M177" s="26" t="str">
        <f>IF($H177="","",IF($C177=Listes!$B$38,IF('Dépenses forfaitaire'!$E177&lt;=Listes!$B$58,('Dépenses forfaitaire'!$E177*(VLOOKUP('Dépenses forfaitaire'!$D177,Listes!$A$59:$E$65,2,FALSE))),IF('Dépenses forfaitaire'!$E177&gt;Listes!$E$58,('Dépenses forfaitaire'!$E177*(VLOOKUP('Dépenses forfaitaire'!$D177,Listes!$A$59:$E$65,5,FALSE))),('Dépenses forfaitaire'!$E177*(VLOOKUP('Dépenses forfaitaire'!$D177,Listes!$A$59:$E$65,3,FALSE)))+(VLOOKUP('Dépenses forfaitaire'!$D177,Listes!$A$59:$E$65,4,FALSE))))))</f>
        <v/>
      </c>
      <c r="N177" s="26" t="str">
        <f>IF($H177="","",IF($C177=Listes!$B$37,IF('Dépenses forfaitaire'!$E177&lt;=Listes!$B$47,('Dépenses forfaitaire'!$E177*(VLOOKUP('Dépenses forfaitaire'!$D177,Listes!$A$48:$E$54,2,FALSE))),IF('Dépenses forfaitaire'!$E177&gt;Listes!$D$47,('Dépenses forfaitaire'!$E177*(VLOOKUP('Dépenses forfaitaire'!$D177,Listes!$A$48:$E$54,5,FALSE))),('Dépenses forfaitaire'!$E177*(VLOOKUP('Dépenses forfaitaire'!$D177,Listes!$A$48:$E$54,3,FALSE)))+(VLOOKUP('Dépenses forfaitaire'!$D177,Listes!$A$48:$E$54,4,FALSE))))))</f>
        <v/>
      </c>
      <c r="O177" s="26" t="str">
        <f>IF($H177="","",IF($C177=Listes!$B$40,Listes!$I$37,IF($C177=Listes!$B$41,(VLOOKUP('Dépenses forfaitaire'!$F177,Listes!$E$37:$F$42,2,FALSE)),IF($C177=Listes!$B$39,IF('Dépenses forfaitaire'!$E177&lt;=Listes!$A$69,'Dépenses forfaitaire'!$E177*Listes!$A$70,IF('Dépenses forfaitaire'!$E177&gt;Listes!$D$69,'Dépenses forfaitaire'!$E177*Listes!$D$70,(('Dépenses forfaitaire'!$E177*Listes!$B$70)+Listes!$C$70)))))))</f>
        <v/>
      </c>
      <c r="P177" s="27" t="str">
        <f t="shared" si="4"/>
        <v/>
      </c>
      <c r="Q177" s="93"/>
    </row>
    <row r="178" spans="1:17" ht="20.100000000000001" customHeight="1" x14ac:dyDescent="0.25">
      <c r="A178" s="17">
        <v>172</v>
      </c>
      <c r="B178" s="86"/>
      <c r="C178" s="256"/>
      <c r="D178" s="86"/>
      <c r="E178" s="86"/>
      <c r="F178" s="86"/>
      <c r="G178" s="86"/>
      <c r="H178" s="31" t="str">
        <f>IF(C178="","",IF(C178="","",(VLOOKUP(C178,Listes!$B$37:$C$41,2,FALSE))))</f>
        <v/>
      </c>
      <c r="I178" s="86" t="str">
        <f t="shared" si="5"/>
        <v/>
      </c>
      <c r="J178" s="27" t="str">
        <f>IF(H178="","",IF(H178="","",(VLOOKUP(H178,Listes!$C$37:$D$41,2,FALSE))))</f>
        <v/>
      </c>
      <c r="K178" s="86"/>
      <c r="L178" s="86"/>
      <c r="M178" s="26" t="str">
        <f>IF($H178="","",IF($C178=Listes!$B$38,IF('Dépenses forfaitaire'!$E178&lt;=Listes!$B$58,('Dépenses forfaitaire'!$E178*(VLOOKUP('Dépenses forfaitaire'!$D178,Listes!$A$59:$E$65,2,FALSE))),IF('Dépenses forfaitaire'!$E178&gt;Listes!$E$58,('Dépenses forfaitaire'!$E178*(VLOOKUP('Dépenses forfaitaire'!$D178,Listes!$A$59:$E$65,5,FALSE))),('Dépenses forfaitaire'!$E178*(VLOOKUP('Dépenses forfaitaire'!$D178,Listes!$A$59:$E$65,3,FALSE)))+(VLOOKUP('Dépenses forfaitaire'!$D178,Listes!$A$59:$E$65,4,FALSE))))))</f>
        <v/>
      </c>
      <c r="N178" s="26" t="str">
        <f>IF($H178="","",IF($C178=Listes!$B$37,IF('Dépenses forfaitaire'!$E178&lt;=Listes!$B$47,('Dépenses forfaitaire'!$E178*(VLOOKUP('Dépenses forfaitaire'!$D178,Listes!$A$48:$E$54,2,FALSE))),IF('Dépenses forfaitaire'!$E178&gt;Listes!$D$47,('Dépenses forfaitaire'!$E178*(VLOOKUP('Dépenses forfaitaire'!$D178,Listes!$A$48:$E$54,5,FALSE))),('Dépenses forfaitaire'!$E178*(VLOOKUP('Dépenses forfaitaire'!$D178,Listes!$A$48:$E$54,3,FALSE)))+(VLOOKUP('Dépenses forfaitaire'!$D178,Listes!$A$48:$E$54,4,FALSE))))))</f>
        <v/>
      </c>
      <c r="O178" s="26" t="str">
        <f>IF($H178="","",IF($C178=Listes!$B$40,Listes!$I$37,IF($C178=Listes!$B$41,(VLOOKUP('Dépenses forfaitaire'!$F178,Listes!$E$37:$F$42,2,FALSE)),IF($C178=Listes!$B$39,IF('Dépenses forfaitaire'!$E178&lt;=Listes!$A$69,'Dépenses forfaitaire'!$E178*Listes!$A$70,IF('Dépenses forfaitaire'!$E178&gt;Listes!$D$69,'Dépenses forfaitaire'!$E178*Listes!$D$70,(('Dépenses forfaitaire'!$E178*Listes!$B$70)+Listes!$C$70)))))))</f>
        <v/>
      </c>
      <c r="P178" s="27" t="str">
        <f t="shared" si="4"/>
        <v/>
      </c>
      <c r="Q178" s="93"/>
    </row>
    <row r="179" spans="1:17" ht="20.100000000000001" customHeight="1" x14ac:dyDescent="0.25">
      <c r="A179" s="17">
        <v>173</v>
      </c>
      <c r="B179" s="86"/>
      <c r="C179" s="256"/>
      <c r="D179" s="86"/>
      <c r="E179" s="86"/>
      <c r="F179" s="86"/>
      <c r="G179" s="86"/>
      <c r="H179" s="31" t="str">
        <f>IF(C179="","",IF(C179="","",(VLOOKUP(C179,Listes!$B$37:$C$41,2,FALSE))))</f>
        <v/>
      </c>
      <c r="I179" s="86" t="str">
        <f t="shared" si="5"/>
        <v/>
      </c>
      <c r="J179" s="27" t="str">
        <f>IF(H179="","",IF(H179="","",(VLOOKUP(H179,Listes!$C$37:$D$41,2,FALSE))))</f>
        <v/>
      </c>
      <c r="K179" s="86"/>
      <c r="L179" s="86"/>
      <c r="M179" s="26" t="str">
        <f>IF($H179="","",IF($C179=Listes!$B$38,IF('Dépenses forfaitaire'!$E179&lt;=Listes!$B$58,('Dépenses forfaitaire'!$E179*(VLOOKUP('Dépenses forfaitaire'!$D179,Listes!$A$59:$E$65,2,FALSE))),IF('Dépenses forfaitaire'!$E179&gt;Listes!$E$58,('Dépenses forfaitaire'!$E179*(VLOOKUP('Dépenses forfaitaire'!$D179,Listes!$A$59:$E$65,5,FALSE))),('Dépenses forfaitaire'!$E179*(VLOOKUP('Dépenses forfaitaire'!$D179,Listes!$A$59:$E$65,3,FALSE)))+(VLOOKUP('Dépenses forfaitaire'!$D179,Listes!$A$59:$E$65,4,FALSE))))))</f>
        <v/>
      </c>
      <c r="N179" s="26" t="str">
        <f>IF($H179="","",IF($C179=Listes!$B$37,IF('Dépenses forfaitaire'!$E179&lt;=Listes!$B$47,('Dépenses forfaitaire'!$E179*(VLOOKUP('Dépenses forfaitaire'!$D179,Listes!$A$48:$E$54,2,FALSE))),IF('Dépenses forfaitaire'!$E179&gt;Listes!$D$47,('Dépenses forfaitaire'!$E179*(VLOOKUP('Dépenses forfaitaire'!$D179,Listes!$A$48:$E$54,5,FALSE))),('Dépenses forfaitaire'!$E179*(VLOOKUP('Dépenses forfaitaire'!$D179,Listes!$A$48:$E$54,3,FALSE)))+(VLOOKUP('Dépenses forfaitaire'!$D179,Listes!$A$48:$E$54,4,FALSE))))))</f>
        <v/>
      </c>
      <c r="O179" s="26" t="str">
        <f>IF($H179="","",IF($C179=Listes!$B$40,Listes!$I$37,IF($C179=Listes!$B$41,(VLOOKUP('Dépenses forfaitaire'!$F179,Listes!$E$37:$F$42,2,FALSE)),IF($C179=Listes!$B$39,IF('Dépenses forfaitaire'!$E179&lt;=Listes!$A$69,'Dépenses forfaitaire'!$E179*Listes!$A$70,IF('Dépenses forfaitaire'!$E179&gt;Listes!$D$69,'Dépenses forfaitaire'!$E179*Listes!$D$70,(('Dépenses forfaitaire'!$E179*Listes!$B$70)+Listes!$C$70)))))))</f>
        <v/>
      </c>
      <c r="P179" s="27" t="str">
        <f t="shared" si="4"/>
        <v/>
      </c>
      <c r="Q179" s="93"/>
    </row>
    <row r="180" spans="1:17" ht="20.100000000000001" customHeight="1" x14ac:dyDescent="0.25">
      <c r="A180" s="17">
        <v>174</v>
      </c>
      <c r="B180" s="86"/>
      <c r="C180" s="256"/>
      <c r="D180" s="86"/>
      <c r="E180" s="86"/>
      <c r="F180" s="86"/>
      <c r="G180" s="86"/>
      <c r="H180" s="31" t="str">
        <f>IF(C180="","",IF(C180="","",(VLOOKUP(C180,Listes!$B$37:$C$41,2,FALSE))))</f>
        <v/>
      </c>
      <c r="I180" s="86" t="str">
        <f t="shared" si="5"/>
        <v/>
      </c>
      <c r="J180" s="27" t="str">
        <f>IF(H180="","",IF(H180="","",(VLOOKUP(H180,Listes!$C$37:$D$41,2,FALSE))))</f>
        <v/>
      </c>
      <c r="K180" s="86"/>
      <c r="L180" s="86"/>
      <c r="M180" s="26" t="str">
        <f>IF($H180="","",IF($C180=Listes!$B$38,IF('Dépenses forfaitaire'!$E180&lt;=Listes!$B$58,('Dépenses forfaitaire'!$E180*(VLOOKUP('Dépenses forfaitaire'!$D180,Listes!$A$59:$E$65,2,FALSE))),IF('Dépenses forfaitaire'!$E180&gt;Listes!$E$58,('Dépenses forfaitaire'!$E180*(VLOOKUP('Dépenses forfaitaire'!$D180,Listes!$A$59:$E$65,5,FALSE))),('Dépenses forfaitaire'!$E180*(VLOOKUP('Dépenses forfaitaire'!$D180,Listes!$A$59:$E$65,3,FALSE)))+(VLOOKUP('Dépenses forfaitaire'!$D180,Listes!$A$59:$E$65,4,FALSE))))))</f>
        <v/>
      </c>
      <c r="N180" s="26" t="str">
        <f>IF($H180="","",IF($C180=Listes!$B$37,IF('Dépenses forfaitaire'!$E180&lt;=Listes!$B$47,('Dépenses forfaitaire'!$E180*(VLOOKUP('Dépenses forfaitaire'!$D180,Listes!$A$48:$E$54,2,FALSE))),IF('Dépenses forfaitaire'!$E180&gt;Listes!$D$47,('Dépenses forfaitaire'!$E180*(VLOOKUP('Dépenses forfaitaire'!$D180,Listes!$A$48:$E$54,5,FALSE))),('Dépenses forfaitaire'!$E180*(VLOOKUP('Dépenses forfaitaire'!$D180,Listes!$A$48:$E$54,3,FALSE)))+(VLOOKUP('Dépenses forfaitaire'!$D180,Listes!$A$48:$E$54,4,FALSE))))))</f>
        <v/>
      </c>
      <c r="O180" s="26" t="str">
        <f>IF($H180="","",IF($C180=Listes!$B$40,Listes!$I$37,IF($C180=Listes!$B$41,(VLOOKUP('Dépenses forfaitaire'!$F180,Listes!$E$37:$F$42,2,FALSE)),IF($C180=Listes!$B$39,IF('Dépenses forfaitaire'!$E180&lt;=Listes!$A$69,'Dépenses forfaitaire'!$E180*Listes!$A$70,IF('Dépenses forfaitaire'!$E180&gt;Listes!$D$69,'Dépenses forfaitaire'!$E180*Listes!$D$70,(('Dépenses forfaitaire'!$E180*Listes!$B$70)+Listes!$C$70)))))))</f>
        <v/>
      </c>
      <c r="P180" s="27" t="str">
        <f t="shared" si="4"/>
        <v/>
      </c>
      <c r="Q180" s="93"/>
    </row>
    <row r="181" spans="1:17" ht="20.100000000000001" customHeight="1" x14ac:dyDescent="0.25">
      <c r="A181" s="17">
        <v>175</v>
      </c>
      <c r="B181" s="86"/>
      <c r="C181" s="256"/>
      <c r="D181" s="86"/>
      <c r="E181" s="86"/>
      <c r="F181" s="86"/>
      <c r="G181" s="86"/>
      <c r="H181" s="31" t="str">
        <f>IF(C181="","",IF(C181="","",(VLOOKUP(C181,Listes!$B$37:$C$41,2,FALSE))))</f>
        <v/>
      </c>
      <c r="I181" s="86" t="str">
        <f t="shared" si="5"/>
        <v/>
      </c>
      <c r="J181" s="27" t="str">
        <f>IF(H181="","",IF(H181="","",(VLOOKUP(H181,Listes!$C$37:$D$41,2,FALSE))))</f>
        <v/>
      </c>
      <c r="K181" s="86"/>
      <c r="L181" s="86"/>
      <c r="M181" s="26" t="str">
        <f>IF($H181="","",IF($C181=Listes!$B$38,IF('Dépenses forfaitaire'!$E181&lt;=Listes!$B$58,('Dépenses forfaitaire'!$E181*(VLOOKUP('Dépenses forfaitaire'!$D181,Listes!$A$59:$E$65,2,FALSE))),IF('Dépenses forfaitaire'!$E181&gt;Listes!$E$58,('Dépenses forfaitaire'!$E181*(VLOOKUP('Dépenses forfaitaire'!$D181,Listes!$A$59:$E$65,5,FALSE))),('Dépenses forfaitaire'!$E181*(VLOOKUP('Dépenses forfaitaire'!$D181,Listes!$A$59:$E$65,3,FALSE)))+(VLOOKUP('Dépenses forfaitaire'!$D181,Listes!$A$59:$E$65,4,FALSE))))))</f>
        <v/>
      </c>
      <c r="N181" s="26" t="str">
        <f>IF($H181="","",IF($C181=Listes!$B$37,IF('Dépenses forfaitaire'!$E181&lt;=Listes!$B$47,('Dépenses forfaitaire'!$E181*(VLOOKUP('Dépenses forfaitaire'!$D181,Listes!$A$48:$E$54,2,FALSE))),IF('Dépenses forfaitaire'!$E181&gt;Listes!$D$47,('Dépenses forfaitaire'!$E181*(VLOOKUP('Dépenses forfaitaire'!$D181,Listes!$A$48:$E$54,5,FALSE))),('Dépenses forfaitaire'!$E181*(VLOOKUP('Dépenses forfaitaire'!$D181,Listes!$A$48:$E$54,3,FALSE)))+(VLOOKUP('Dépenses forfaitaire'!$D181,Listes!$A$48:$E$54,4,FALSE))))))</f>
        <v/>
      </c>
      <c r="O181" s="26" t="str">
        <f>IF($H181="","",IF($C181=Listes!$B$40,Listes!$I$37,IF($C181=Listes!$B$41,(VLOOKUP('Dépenses forfaitaire'!$F181,Listes!$E$37:$F$42,2,FALSE)),IF($C181=Listes!$B$39,IF('Dépenses forfaitaire'!$E181&lt;=Listes!$A$69,'Dépenses forfaitaire'!$E181*Listes!$A$70,IF('Dépenses forfaitaire'!$E181&gt;Listes!$D$69,'Dépenses forfaitaire'!$E181*Listes!$D$70,(('Dépenses forfaitaire'!$E181*Listes!$B$70)+Listes!$C$70)))))))</f>
        <v/>
      </c>
      <c r="P181" s="27" t="str">
        <f t="shared" si="4"/>
        <v/>
      </c>
      <c r="Q181" s="93"/>
    </row>
    <row r="182" spans="1:17" ht="20.100000000000001" customHeight="1" x14ac:dyDescent="0.25">
      <c r="A182" s="17">
        <v>176</v>
      </c>
      <c r="B182" s="86"/>
      <c r="C182" s="256"/>
      <c r="D182" s="86"/>
      <c r="E182" s="86"/>
      <c r="F182" s="86"/>
      <c r="G182" s="86"/>
      <c r="H182" s="31" t="str">
        <f>IF(C182="","",IF(C182="","",(VLOOKUP(C182,Listes!$B$37:$C$41,2,FALSE))))</f>
        <v/>
      </c>
      <c r="I182" s="86" t="str">
        <f t="shared" si="5"/>
        <v/>
      </c>
      <c r="J182" s="27" t="str">
        <f>IF(H182="","",IF(H182="","",(VLOOKUP(H182,Listes!$C$37:$D$41,2,FALSE))))</f>
        <v/>
      </c>
      <c r="K182" s="86"/>
      <c r="L182" s="86"/>
      <c r="M182" s="26" t="str">
        <f>IF($H182="","",IF($C182=Listes!$B$38,IF('Dépenses forfaitaire'!$E182&lt;=Listes!$B$58,('Dépenses forfaitaire'!$E182*(VLOOKUP('Dépenses forfaitaire'!$D182,Listes!$A$59:$E$65,2,FALSE))),IF('Dépenses forfaitaire'!$E182&gt;Listes!$E$58,('Dépenses forfaitaire'!$E182*(VLOOKUP('Dépenses forfaitaire'!$D182,Listes!$A$59:$E$65,5,FALSE))),('Dépenses forfaitaire'!$E182*(VLOOKUP('Dépenses forfaitaire'!$D182,Listes!$A$59:$E$65,3,FALSE)))+(VLOOKUP('Dépenses forfaitaire'!$D182,Listes!$A$59:$E$65,4,FALSE))))))</f>
        <v/>
      </c>
      <c r="N182" s="26" t="str">
        <f>IF($H182="","",IF($C182=Listes!$B$37,IF('Dépenses forfaitaire'!$E182&lt;=Listes!$B$47,('Dépenses forfaitaire'!$E182*(VLOOKUP('Dépenses forfaitaire'!$D182,Listes!$A$48:$E$54,2,FALSE))),IF('Dépenses forfaitaire'!$E182&gt;Listes!$D$47,('Dépenses forfaitaire'!$E182*(VLOOKUP('Dépenses forfaitaire'!$D182,Listes!$A$48:$E$54,5,FALSE))),('Dépenses forfaitaire'!$E182*(VLOOKUP('Dépenses forfaitaire'!$D182,Listes!$A$48:$E$54,3,FALSE)))+(VLOOKUP('Dépenses forfaitaire'!$D182,Listes!$A$48:$E$54,4,FALSE))))))</f>
        <v/>
      </c>
      <c r="O182" s="26" t="str">
        <f>IF($H182="","",IF($C182=Listes!$B$40,Listes!$I$37,IF($C182=Listes!$B$41,(VLOOKUP('Dépenses forfaitaire'!$F182,Listes!$E$37:$F$42,2,FALSE)),IF($C182=Listes!$B$39,IF('Dépenses forfaitaire'!$E182&lt;=Listes!$A$69,'Dépenses forfaitaire'!$E182*Listes!$A$70,IF('Dépenses forfaitaire'!$E182&gt;Listes!$D$69,'Dépenses forfaitaire'!$E182*Listes!$D$70,(('Dépenses forfaitaire'!$E182*Listes!$B$70)+Listes!$C$70)))))))</f>
        <v/>
      </c>
      <c r="P182" s="27" t="str">
        <f t="shared" si="4"/>
        <v/>
      </c>
      <c r="Q182" s="93"/>
    </row>
    <row r="183" spans="1:17" ht="20.100000000000001" customHeight="1" x14ac:dyDescent="0.25">
      <c r="A183" s="17">
        <v>177</v>
      </c>
      <c r="B183" s="86"/>
      <c r="C183" s="256"/>
      <c r="D183" s="86"/>
      <c r="E183" s="86"/>
      <c r="F183" s="86"/>
      <c r="G183" s="86"/>
      <c r="H183" s="31" t="str">
        <f>IF(C183="","",IF(C183="","",(VLOOKUP(C183,Listes!$B$37:$C$41,2,FALSE))))</f>
        <v/>
      </c>
      <c r="I183" s="86" t="str">
        <f t="shared" si="5"/>
        <v/>
      </c>
      <c r="J183" s="27" t="str">
        <f>IF(H183="","",IF(H183="","",(VLOOKUP(H183,Listes!$C$37:$D$41,2,FALSE))))</f>
        <v/>
      </c>
      <c r="K183" s="86"/>
      <c r="L183" s="86"/>
      <c r="M183" s="26" t="str">
        <f>IF($H183="","",IF($C183=Listes!$B$38,IF('Dépenses forfaitaire'!$E183&lt;=Listes!$B$58,('Dépenses forfaitaire'!$E183*(VLOOKUP('Dépenses forfaitaire'!$D183,Listes!$A$59:$E$65,2,FALSE))),IF('Dépenses forfaitaire'!$E183&gt;Listes!$E$58,('Dépenses forfaitaire'!$E183*(VLOOKUP('Dépenses forfaitaire'!$D183,Listes!$A$59:$E$65,5,FALSE))),('Dépenses forfaitaire'!$E183*(VLOOKUP('Dépenses forfaitaire'!$D183,Listes!$A$59:$E$65,3,FALSE)))+(VLOOKUP('Dépenses forfaitaire'!$D183,Listes!$A$59:$E$65,4,FALSE))))))</f>
        <v/>
      </c>
      <c r="N183" s="26" t="str">
        <f>IF($H183="","",IF($C183=Listes!$B$37,IF('Dépenses forfaitaire'!$E183&lt;=Listes!$B$47,('Dépenses forfaitaire'!$E183*(VLOOKUP('Dépenses forfaitaire'!$D183,Listes!$A$48:$E$54,2,FALSE))),IF('Dépenses forfaitaire'!$E183&gt;Listes!$D$47,('Dépenses forfaitaire'!$E183*(VLOOKUP('Dépenses forfaitaire'!$D183,Listes!$A$48:$E$54,5,FALSE))),('Dépenses forfaitaire'!$E183*(VLOOKUP('Dépenses forfaitaire'!$D183,Listes!$A$48:$E$54,3,FALSE)))+(VLOOKUP('Dépenses forfaitaire'!$D183,Listes!$A$48:$E$54,4,FALSE))))))</f>
        <v/>
      </c>
      <c r="O183" s="26" t="str">
        <f>IF($H183="","",IF($C183=Listes!$B$40,Listes!$I$37,IF($C183=Listes!$B$41,(VLOOKUP('Dépenses forfaitaire'!$F183,Listes!$E$37:$F$42,2,FALSE)),IF($C183=Listes!$B$39,IF('Dépenses forfaitaire'!$E183&lt;=Listes!$A$69,'Dépenses forfaitaire'!$E183*Listes!$A$70,IF('Dépenses forfaitaire'!$E183&gt;Listes!$D$69,'Dépenses forfaitaire'!$E183*Listes!$D$70,(('Dépenses forfaitaire'!$E183*Listes!$B$70)+Listes!$C$70)))))))</f>
        <v/>
      </c>
      <c r="P183" s="27" t="str">
        <f t="shared" si="4"/>
        <v/>
      </c>
      <c r="Q183" s="93"/>
    </row>
    <row r="184" spans="1:17" ht="20.100000000000001" customHeight="1" x14ac:dyDescent="0.25">
      <c r="A184" s="17">
        <v>178</v>
      </c>
      <c r="B184" s="86"/>
      <c r="C184" s="256"/>
      <c r="D184" s="86"/>
      <c r="E184" s="86"/>
      <c r="F184" s="86"/>
      <c r="G184" s="86"/>
      <c r="H184" s="31" t="str">
        <f>IF(C184="","",IF(C184="","",(VLOOKUP(C184,Listes!$B$37:$C$41,2,FALSE))))</f>
        <v/>
      </c>
      <c r="I184" s="86" t="str">
        <f t="shared" si="5"/>
        <v/>
      </c>
      <c r="J184" s="27" t="str">
        <f>IF(H184="","",IF(H184="","",(VLOOKUP(H184,Listes!$C$37:$D$41,2,FALSE))))</f>
        <v/>
      </c>
      <c r="K184" s="86"/>
      <c r="L184" s="86"/>
      <c r="M184" s="26" t="str">
        <f>IF($H184="","",IF($C184=Listes!$B$38,IF('Dépenses forfaitaire'!$E184&lt;=Listes!$B$58,('Dépenses forfaitaire'!$E184*(VLOOKUP('Dépenses forfaitaire'!$D184,Listes!$A$59:$E$65,2,FALSE))),IF('Dépenses forfaitaire'!$E184&gt;Listes!$E$58,('Dépenses forfaitaire'!$E184*(VLOOKUP('Dépenses forfaitaire'!$D184,Listes!$A$59:$E$65,5,FALSE))),('Dépenses forfaitaire'!$E184*(VLOOKUP('Dépenses forfaitaire'!$D184,Listes!$A$59:$E$65,3,FALSE)))+(VLOOKUP('Dépenses forfaitaire'!$D184,Listes!$A$59:$E$65,4,FALSE))))))</f>
        <v/>
      </c>
      <c r="N184" s="26" t="str">
        <f>IF($H184="","",IF($C184=Listes!$B$37,IF('Dépenses forfaitaire'!$E184&lt;=Listes!$B$47,('Dépenses forfaitaire'!$E184*(VLOOKUP('Dépenses forfaitaire'!$D184,Listes!$A$48:$E$54,2,FALSE))),IF('Dépenses forfaitaire'!$E184&gt;Listes!$D$47,('Dépenses forfaitaire'!$E184*(VLOOKUP('Dépenses forfaitaire'!$D184,Listes!$A$48:$E$54,5,FALSE))),('Dépenses forfaitaire'!$E184*(VLOOKUP('Dépenses forfaitaire'!$D184,Listes!$A$48:$E$54,3,FALSE)))+(VLOOKUP('Dépenses forfaitaire'!$D184,Listes!$A$48:$E$54,4,FALSE))))))</f>
        <v/>
      </c>
      <c r="O184" s="26" t="str">
        <f>IF($H184="","",IF($C184=Listes!$B$40,Listes!$I$37,IF($C184=Listes!$B$41,(VLOOKUP('Dépenses forfaitaire'!$F184,Listes!$E$37:$F$42,2,FALSE)),IF($C184=Listes!$B$39,IF('Dépenses forfaitaire'!$E184&lt;=Listes!$A$69,'Dépenses forfaitaire'!$E184*Listes!$A$70,IF('Dépenses forfaitaire'!$E184&gt;Listes!$D$69,'Dépenses forfaitaire'!$E184*Listes!$D$70,(('Dépenses forfaitaire'!$E184*Listes!$B$70)+Listes!$C$70)))))))</f>
        <v/>
      </c>
      <c r="P184" s="27" t="str">
        <f t="shared" si="4"/>
        <v/>
      </c>
      <c r="Q184" s="93"/>
    </row>
    <row r="185" spans="1:17" ht="20.100000000000001" customHeight="1" x14ac:dyDescent="0.25">
      <c r="A185" s="17">
        <v>179</v>
      </c>
      <c r="B185" s="86"/>
      <c r="C185" s="256"/>
      <c r="D185" s="86"/>
      <c r="E185" s="86"/>
      <c r="F185" s="86"/>
      <c r="G185" s="86"/>
      <c r="H185" s="31" t="str">
        <f>IF(C185="","",IF(C185="","",(VLOOKUP(C185,Listes!$B$37:$C$41,2,FALSE))))</f>
        <v/>
      </c>
      <c r="I185" s="86" t="str">
        <f t="shared" si="5"/>
        <v/>
      </c>
      <c r="J185" s="27" t="str">
        <f>IF(H185="","",IF(H185="","",(VLOOKUP(H185,Listes!$C$37:$D$41,2,FALSE))))</f>
        <v/>
      </c>
      <c r="K185" s="86"/>
      <c r="L185" s="86"/>
      <c r="M185" s="26" t="str">
        <f>IF($H185="","",IF($C185=Listes!$B$38,IF('Dépenses forfaitaire'!$E185&lt;=Listes!$B$58,('Dépenses forfaitaire'!$E185*(VLOOKUP('Dépenses forfaitaire'!$D185,Listes!$A$59:$E$65,2,FALSE))),IF('Dépenses forfaitaire'!$E185&gt;Listes!$E$58,('Dépenses forfaitaire'!$E185*(VLOOKUP('Dépenses forfaitaire'!$D185,Listes!$A$59:$E$65,5,FALSE))),('Dépenses forfaitaire'!$E185*(VLOOKUP('Dépenses forfaitaire'!$D185,Listes!$A$59:$E$65,3,FALSE)))+(VLOOKUP('Dépenses forfaitaire'!$D185,Listes!$A$59:$E$65,4,FALSE))))))</f>
        <v/>
      </c>
      <c r="N185" s="26" t="str">
        <f>IF($H185="","",IF($C185=Listes!$B$37,IF('Dépenses forfaitaire'!$E185&lt;=Listes!$B$47,('Dépenses forfaitaire'!$E185*(VLOOKUP('Dépenses forfaitaire'!$D185,Listes!$A$48:$E$54,2,FALSE))),IF('Dépenses forfaitaire'!$E185&gt;Listes!$D$47,('Dépenses forfaitaire'!$E185*(VLOOKUP('Dépenses forfaitaire'!$D185,Listes!$A$48:$E$54,5,FALSE))),('Dépenses forfaitaire'!$E185*(VLOOKUP('Dépenses forfaitaire'!$D185,Listes!$A$48:$E$54,3,FALSE)))+(VLOOKUP('Dépenses forfaitaire'!$D185,Listes!$A$48:$E$54,4,FALSE))))))</f>
        <v/>
      </c>
      <c r="O185" s="26" t="str">
        <f>IF($H185="","",IF($C185=Listes!$B$40,Listes!$I$37,IF($C185=Listes!$B$41,(VLOOKUP('Dépenses forfaitaire'!$F185,Listes!$E$37:$F$42,2,FALSE)),IF($C185=Listes!$B$39,IF('Dépenses forfaitaire'!$E185&lt;=Listes!$A$69,'Dépenses forfaitaire'!$E185*Listes!$A$70,IF('Dépenses forfaitaire'!$E185&gt;Listes!$D$69,'Dépenses forfaitaire'!$E185*Listes!$D$70,(('Dépenses forfaitaire'!$E185*Listes!$B$70)+Listes!$C$70)))))))</f>
        <v/>
      </c>
      <c r="P185" s="27" t="str">
        <f t="shared" si="4"/>
        <v/>
      </c>
      <c r="Q185" s="93"/>
    </row>
    <row r="186" spans="1:17" ht="20.100000000000001" customHeight="1" x14ac:dyDescent="0.25">
      <c r="A186" s="17">
        <v>180</v>
      </c>
      <c r="B186" s="86"/>
      <c r="C186" s="256"/>
      <c r="D186" s="86"/>
      <c r="E186" s="86"/>
      <c r="F186" s="86"/>
      <c r="G186" s="86"/>
      <c r="H186" s="31" t="str">
        <f>IF(C186="","",IF(C186="","",(VLOOKUP(C186,Listes!$B$37:$C$41,2,FALSE))))</f>
        <v/>
      </c>
      <c r="I186" s="86" t="str">
        <f t="shared" si="5"/>
        <v/>
      </c>
      <c r="J186" s="27" t="str">
        <f>IF(H186="","",IF(H186="","",(VLOOKUP(H186,Listes!$C$37:$D$41,2,FALSE))))</f>
        <v/>
      </c>
      <c r="K186" s="86"/>
      <c r="L186" s="86"/>
      <c r="M186" s="26" t="str">
        <f>IF($H186="","",IF($C186=Listes!$B$38,IF('Dépenses forfaitaire'!$E186&lt;=Listes!$B$58,('Dépenses forfaitaire'!$E186*(VLOOKUP('Dépenses forfaitaire'!$D186,Listes!$A$59:$E$65,2,FALSE))),IF('Dépenses forfaitaire'!$E186&gt;Listes!$E$58,('Dépenses forfaitaire'!$E186*(VLOOKUP('Dépenses forfaitaire'!$D186,Listes!$A$59:$E$65,5,FALSE))),('Dépenses forfaitaire'!$E186*(VLOOKUP('Dépenses forfaitaire'!$D186,Listes!$A$59:$E$65,3,FALSE)))+(VLOOKUP('Dépenses forfaitaire'!$D186,Listes!$A$59:$E$65,4,FALSE))))))</f>
        <v/>
      </c>
      <c r="N186" s="26" t="str">
        <f>IF($H186="","",IF($C186=Listes!$B$37,IF('Dépenses forfaitaire'!$E186&lt;=Listes!$B$47,('Dépenses forfaitaire'!$E186*(VLOOKUP('Dépenses forfaitaire'!$D186,Listes!$A$48:$E$54,2,FALSE))),IF('Dépenses forfaitaire'!$E186&gt;Listes!$D$47,('Dépenses forfaitaire'!$E186*(VLOOKUP('Dépenses forfaitaire'!$D186,Listes!$A$48:$E$54,5,FALSE))),('Dépenses forfaitaire'!$E186*(VLOOKUP('Dépenses forfaitaire'!$D186,Listes!$A$48:$E$54,3,FALSE)))+(VLOOKUP('Dépenses forfaitaire'!$D186,Listes!$A$48:$E$54,4,FALSE))))))</f>
        <v/>
      </c>
      <c r="O186" s="26" t="str">
        <f>IF($H186="","",IF($C186=Listes!$B$40,Listes!$I$37,IF($C186=Listes!$B$41,(VLOOKUP('Dépenses forfaitaire'!$F186,Listes!$E$37:$F$42,2,FALSE)),IF($C186=Listes!$B$39,IF('Dépenses forfaitaire'!$E186&lt;=Listes!$A$69,'Dépenses forfaitaire'!$E186*Listes!$A$70,IF('Dépenses forfaitaire'!$E186&gt;Listes!$D$69,'Dépenses forfaitaire'!$E186*Listes!$D$70,(('Dépenses forfaitaire'!$E186*Listes!$B$70)+Listes!$C$70)))))))</f>
        <v/>
      </c>
      <c r="P186" s="27" t="str">
        <f t="shared" si="4"/>
        <v/>
      </c>
      <c r="Q186" s="93"/>
    </row>
    <row r="187" spans="1:17" ht="20.100000000000001" customHeight="1" x14ac:dyDescent="0.25">
      <c r="A187" s="17">
        <v>181</v>
      </c>
      <c r="B187" s="86"/>
      <c r="C187" s="256"/>
      <c r="D187" s="86"/>
      <c r="E187" s="86"/>
      <c r="F187" s="86"/>
      <c r="G187" s="86"/>
      <c r="H187" s="31" t="str">
        <f>IF(C187="","",IF(C187="","",(VLOOKUP(C187,Listes!$B$37:$C$41,2,FALSE))))</f>
        <v/>
      </c>
      <c r="I187" s="86" t="str">
        <f t="shared" si="5"/>
        <v/>
      </c>
      <c r="J187" s="27" t="str">
        <f>IF(H187="","",IF(H187="","",(VLOOKUP(H187,Listes!$C$37:$D$41,2,FALSE))))</f>
        <v/>
      </c>
      <c r="K187" s="86"/>
      <c r="L187" s="86"/>
      <c r="M187" s="26" t="str">
        <f>IF($H187="","",IF($C187=Listes!$B$38,IF('Dépenses forfaitaire'!$E187&lt;=Listes!$B$58,('Dépenses forfaitaire'!$E187*(VLOOKUP('Dépenses forfaitaire'!$D187,Listes!$A$59:$E$65,2,FALSE))),IF('Dépenses forfaitaire'!$E187&gt;Listes!$E$58,('Dépenses forfaitaire'!$E187*(VLOOKUP('Dépenses forfaitaire'!$D187,Listes!$A$59:$E$65,5,FALSE))),('Dépenses forfaitaire'!$E187*(VLOOKUP('Dépenses forfaitaire'!$D187,Listes!$A$59:$E$65,3,FALSE)))+(VLOOKUP('Dépenses forfaitaire'!$D187,Listes!$A$59:$E$65,4,FALSE))))))</f>
        <v/>
      </c>
      <c r="N187" s="26" t="str">
        <f>IF($H187="","",IF($C187=Listes!$B$37,IF('Dépenses forfaitaire'!$E187&lt;=Listes!$B$47,('Dépenses forfaitaire'!$E187*(VLOOKUP('Dépenses forfaitaire'!$D187,Listes!$A$48:$E$54,2,FALSE))),IF('Dépenses forfaitaire'!$E187&gt;Listes!$D$47,('Dépenses forfaitaire'!$E187*(VLOOKUP('Dépenses forfaitaire'!$D187,Listes!$A$48:$E$54,5,FALSE))),('Dépenses forfaitaire'!$E187*(VLOOKUP('Dépenses forfaitaire'!$D187,Listes!$A$48:$E$54,3,FALSE)))+(VLOOKUP('Dépenses forfaitaire'!$D187,Listes!$A$48:$E$54,4,FALSE))))))</f>
        <v/>
      </c>
      <c r="O187" s="26" t="str">
        <f>IF($H187="","",IF($C187=Listes!$B$40,Listes!$I$37,IF($C187=Listes!$B$41,(VLOOKUP('Dépenses forfaitaire'!$F187,Listes!$E$37:$F$42,2,FALSE)),IF($C187=Listes!$B$39,IF('Dépenses forfaitaire'!$E187&lt;=Listes!$A$69,'Dépenses forfaitaire'!$E187*Listes!$A$70,IF('Dépenses forfaitaire'!$E187&gt;Listes!$D$69,'Dépenses forfaitaire'!$E187*Listes!$D$70,(('Dépenses forfaitaire'!$E187*Listes!$B$70)+Listes!$C$70)))))))</f>
        <v/>
      </c>
      <c r="P187" s="27" t="str">
        <f t="shared" si="4"/>
        <v/>
      </c>
      <c r="Q187" s="93"/>
    </row>
    <row r="188" spans="1:17" ht="20.100000000000001" customHeight="1" x14ac:dyDescent="0.25">
      <c r="A188" s="17">
        <v>182</v>
      </c>
      <c r="B188" s="86"/>
      <c r="C188" s="256"/>
      <c r="D188" s="86"/>
      <c r="E188" s="86"/>
      <c r="F188" s="86"/>
      <c r="G188" s="86"/>
      <c r="H188" s="31" t="str">
        <f>IF(C188="","",IF(C188="","",(VLOOKUP(C188,Listes!$B$37:$C$41,2,FALSE))))</f>
        <v/>
      </c>
      <c r="I188" s="86" t="str">
        <f t="shared" si="5"/>
        <v/>
      </c>
      <c r="J188" s="27" t="str">
        <f>IF(H188="","",IF(H188="","",(VLOOKUP(H188,Listes!$C$37:$D$41,2,FALSE))))</f>
        <v/>
      </c>
      <c r="K188" s="86"/>
      <c r="L188" s="86"/>
      <c r="M188" s="26" t="str">
        <f>IF($H188="","",IF($C188=Listes!$B$38,IF('Dépenses forfaitaire'!$E188&lt;=Listes!$B$58,('Dépenses forfaitaire'!$E188*(VLOOKUP('Dépenses forfaitaire'!$D188,Listes!$A$59:$E$65,2,FALSE))),IF('Dépenses forfaitaire'!$E188&gt;Listes!$E$58,('Dépenses forfaitaire'!$E188*(VLOOKUP('Dépenses forfaitaire'!$D188,Listes!$A$59:$E$65,5,FALSE))),('Dépenses forfaitaire'!$E188*(VLOOKUP('Dépenses forfaitaire'!$D188,Listes!$A$59:$E$65,3,FALSE)))+(VLOOKUP('Dépenses forfaitaire'!$D188,Listes!$A$59:$E$65,4,FALSE))))))</f>
        <v/>
      </c>
      <c r="N188" s="26" t="str">
        <f>IF($H188="","",IF($C188=Listes!$B$37,IF('Dépenses forfaitaire'!$E188&lt;=Listes!$B$47,('Dépenses forfaitaire'!$E188*(VLOOKUP('Dépenses forfaitaire'!$D188,Listes!$A$48:$E$54,2,FALSE))),IF('Dépenses forfaitaire'!$E188&gt;Listes!$D$47,('Dépenses forfaitaire'!$E188*(VLOOKUP('Dépenses forfaitaire'!$D188,Listes!$A$48:$E$54,5,FALSE))),('Dépenses forfaitaire'!$E188*(VLOOKUP('Dépenses forfaitaire'!$D188,Listes!$A$48:$E$54,3,FALSE)))+(VLOOKUP('Dépenses forfaitaire'!$D188,Listes!$A$48:$E$54,4,FALSE))))))</f>
        <v/>
      </c>
      <c r="O188" s="26" t="str">
        <f>IF($H188="","",IF($C188=Listes!$B$40,Listes!$I$37,IF($C188=Listes!$B$41,(VLOOKUP('Dépenses forfaitaire'!$F188,Listes!$E$37:$F$42,2,FALSE)),IF($C188=Listes!$B$39,IF('Dépenses forfaitaire'!$E188&lt;=Listes!$A$69,'Dépenses forfaitaire'!$E188*Listes!$A$70,IF('Dépenses forfaitaire'!$E188&gt;Listes!$D$69,'Dépenses forfaitaire'!$E188*Listes!$D$70,(('Dépenses forfaitaire'!$E188*Listes!$B$70)+Listes!$C$70)))))))</f>
        <v/>
      </c>
      <c r="P188" s="27" t="str">
        <f t="shared" si="4"/>
        <v/>
      </c>
      <c r="Q188" s="93"/>
    </row>
    <row r="189" spans="1:17" ht="20.100000000000001" customHeight="1" x14ac:dyDescent="0.25">
      <c r="A189" s="17">
        <v>183</v>
      </c>
      <c r="B189" s="86"/>
      <c r="C189" s="256"/>
      <c r="D189" s="86"/>
      <c r="E189" s="86"/>
      <c r="F189" s="86"/>
      <c r="G189" s="86"/>
      <c r="H189" s="31" t="str">
        <f>IF(C189="","",IF(C189="","",(VLOOKUP(C189,Listes!$B$37:$C$41,2,FALSE))))</f>
        <v/>
      </c>
      <c r="I189" s="86" t="str">
        <f t="shared" si="5"/>
        <v/>
      </c>
      <c r="J189" s="27" t="str">
        <f>IF(H189="","",IF(H189="","",(VLOOKUP(H189,Listes!$C$37:$D$41,2,FALSE))))</f>
        <v/>
      </c>
      <c r="K189" s="86"/>
      <c r="L189" s="86"/>
      <c r="M189" s="26" t="str">
        <f>IF($H189="","",IF($C189=Listes!$B$38,IF('Dépenses forfaitaire'!$E189&lt;=Listes!$B$58,('Dépenses forfaitaire'!$E189*(VLOOKUP('Dépenses forfaitaire'!$D189,Listes!$A$59:$E$65,2,FALSE))),IF('Dépenses forfaitaire'!$E189&gt;Listes!$E$58,('Dépenses forfaitaire'!$E189*(VLOOKUP('Dépenses forfaitaire'!$D189,Listes!$A$59:$E$65,5,FALSE))),('Dépenses forfaitaire'!$E189*(VLOOKUP('Dépenses forfaitaire'!$D189,Listes!$A$59:$E$65,3,FALSE)))+(VLOOKUP('Dépenses forfaitaire'!$D189,Listes!$A$59:$E$65,4,FALSE))))))</f>
        <v/>
      </c>
      <c r="N189" s="26" t="str">
        <f>IF($H189="","",IF($C189=Listes!$B$37,IF('Dépenses forfaitaire'!$E189&lt;=Listes!$B$47,('Dépenses forfaitaire'!$E189*(VLOOKUP('Dépenses forfaitaire'!$D189,Listes!$A$48:$E$54,2,FALSE))),IF('Dépenses forfaitaire'!$E189&gt;Listes!$D$47,('Dépenses forfaitaire'!$E189*(VLOOKUP('Dépenses forfaitaire'!$D189,Listes!$A$48:$E$54,5,FALSE))),('Dépenses forfaitaire'!$E189*(VLOOKUP('Dépenses forfaitaire'!$D189,Listes!$A$48:$E$54,3,FALSE)))+(VLOOKUP('Dépenses forfaitaire'!$D189,Listes!$A$48:$E$54,4,FALSE))))))</f>
        <v/>
      </c>
      <c r="O189" s="26" t="str">
        <f>IF($H189="","",IF($C189=Listes!$B$40,Listes!$I$37,IF($C189=Listes!$B$41,(VLOOKUP('Dépenses forfaitaire'!$F189,Listes!$E$37:$F$42,2,FALSE)),IF($C189=Listes!$B$39,IF('Dépenses forfaitaire'!$E189&lt;=Listes!$A$69,'Dépenses forfaitaire'!$E189*Listes!$A$70,IF('Dépenses forfaitaire'!$E189&gt;Listes!$D$69,'Dépenses forfaitaire'!$E189*Listes!$D$70,(('Dépenses forfaitaire'!$E189*Listes!$B$70)+Listes!$C$70)))))))</f>
        <v/>
      </c>
      <c r="P189" s="27" t="str">
        <f t="shared" si="4"/>
        <v/>
      </c>
      <c r="Q189" s="93"/>
    </row>
    <row r="190" spans="1:17" ht="20.100000000000001" customHeight="1" x14ac:dyDescent="0.25">
      <c r="A190" s="17">
        <v>184</v>
      </c>
      <c r="B190" s="86"/>
      <c r="C190" s="256"/>
      <c r="D190" s="86"/>
      <c r="E190" s="86"/>
      <c r="F190" s="86"/>
      <c r="G190" s="86"/>
      <c r="H190" s="31" t="str">
        <f>IF(C190="","",IF(C190="","",(VLOOKUP(C190,Listes!$B$37:$C$41,2,FALSE))))</f>
        <v/>
      </c>
      <c r="I190" s="86" t="str">
        <f t="shared" si="5"/>
        <v/>
      </c>
      <c r="J190" s="27" t="str">
        <f>IF(H190="","",IF(H190="","",(VLOOKUP(H190,Listes!$C$37:$D$41,2,FALSE))))</f>
        <v/>
      </c>
      <c r="K190" s="86"/>
      <c r="L190" s="86"/>
      <c r="M190" s="26" t="str">
        <f>IF($H190="","",IF($C190=Listes!$B$38,IF('Dépenses forfaitaire'!$E190&lt;=Listes!$B$58,('Dépenses forfaitaire'!$E190*(VLOOKUP('Dépenses forfaitaire'!$D190,Listes!$A$59:$E$65,2,FALSE))),IF('Dépenses forfaitaire'!$E190&gt;Listes!$E$58,('Dépenses forfaitaire'!$E190*(VLOOKUP('Dépenses forfaitaire'!$D190,Listes!$A$59:$E$65,5,FALSE))),('Dépenses forfaitaire'!$E190*(VLOOKUP('Dépenses forfaitaire'!$D190,Listes!$A$59:$E$65,3,FALSE)))+(VLOOKUP('Dépenses forfaitaire'!$D190,Listes!$A$59:$E$65,4,FALSE))))))</f>
        <v/>
      </c>
      <c r="N190" s="26" t="str">
        <f>IF($H190="","",IF($C190=Listes!$B$37,IF('Dépenses forfaitaire'!$E190&lt;=Listes!$B$47,('Dépenses forfaitaire'!$E190*(VLOOKUP('Dépenses forfaitaire'!$D190,Listes!$A$48:$E$54,2,FALSE))),IF('Dépenses forfaitaire'!$E190&gt;Listes!$D$47,('Dépenses forfaitaire'!$E190*(VLOOKUP('Dépenses forfaitaire'!$D190,Listes!$A$48:$E$54,5,FALSE))),('Dépenses forfaitaire'!$E190*(VLOOKUP('Dépenses forfaitaire'!$D190,Listes!$A$48:$E$54,3,FALSE)))+(VLOOKUP('Dépenses forfaitaire'!$D190,Listes!$A$48:$E$54,4,FALSE))))))</f>
        <v/>
      </c>
      <c r="O190" s="26" t="str">
        <f>IF($H190="","",IF($C190=Listes!$B$40,Listes!$I$37,IF($C190=Listes!$B$41,(VLOOKUP('Dépenses forfaitaire'!$F190,Listes!$E$37:$F$42,2,FALSE)),IF($C190=Listes!$B$39,IF('Dépenses forfaitaire'!$E190&lt;=Listes!$A$69,'Dépenses forfaitaire'!$E190*Listes!$A$70,IF('Dépenses forfaitaire'!$E190&gt;Listes!$D$69,'Dépenses forfaitaire'!$E190*Listes!$D$70,(('Dépenses forfaitaire'!$E190*Listes!$B$70)+Listes!$C$70)))))))</f>
        <v/>
      </c>
      <c r="P190" s="27" t="str">
        <f t="shared" si="4"/>
        <v/>
      </c>
      <c r="Q190" s="93"/>
    </row>
    <row r="191" spans="1:17" ht="20.100000000000001" customHeight="1" x14ac:dyDescent="0.25">
      <c r="A191" s="17">
        <v>185</v>
      </c>
      <c r="B191" s="86"/>
      <c r="C191" s="256"/>
      <c r="D191" s="86"/>
      <c r="E191" s="86"/>
      <c r="F191" s="86"/>
      <c r="G191" s="86"/>
      <c r="H191" s="31" t="str">
        <f>IF(C191="","",IF(C191="","",(VLOOKUP(C191,Listes!$B$37:$C$41,2,FALSE))))</f>
        <v/>
      </c>
      <c r="I191" s="86" t="str">
        <f t="shared" si="5"/>
        <v/>
      </c>
      <c r="J191" s="27" t="str">
        <f>IF(H191="","",IF(H191="","",(VLOOKUP(H191,Listes!$C$37:$D$41,2,FALSE))))</f>
        <v/>
      </c>
      <c r="K191" s="86"/>
      <c r="L191" s="86"/>
      <c r="M191" s="26" t="str">
        <f>IF($H191="","",IF($C191=Listes!$B$38,IF('Dépenses forfaitaire'!$E191&lt;=Listes!$B$58,('Dépenses forfaitaire'!$E191*(VLOOKUP('Dépenses forfaitaire'!$D191,Listes!$A$59:$E$65,2,FALSE))),IF('Dépenses forfaitaire'!$E191&gt;Listes!$E$58,('Dépenses forfaitaire'!$E191*(VLOOKUP('Dépenses forfaitaire'!$D191,Listes!$A$59:$E$65,5,FALSE))),('Dépenses forfaitaire'!$E191*(VLOOKUP('Dépenses forfaitaire'!$D191,Listes!$A$59:$E$65,3,FALSE)))+(VLOOKUP('Dépenses forfaitaire'!$D191,Listes!$A$59:$E$65,4,FALSE))))))</f>
        <v/>
      </c>
      <c r="N191" s="26" t="str">
        <f>IF($H191="","",IF($C191=Listes!$B$37,IF('Dépenses forfaitaire'!$E191&lt;=Listes!$B$47,('Dépenses forfaitaire'!$E191*(VLOOKUP('Dépenses forfaitaire'!$D191,Listes!$A$48:$E$54,2,FALSE))),IF('Dépenses forfaitaire'!$E191&gt;Listes!$D$47,('Dépenses forfaitaire'!$E191*(VLOOKUP('Dépenses forfaitaire'!$D191,Listes!$A$48:$E$54,5,FALSE))),('Dépenses forfaitaire'!$E191*(VLOOKUP('Dépenses forfaitaire'!$D191,Listes!$A$48:$E$54,3,FALSE)))+(VLOOKUP('Dépenses forfaitaire'!$D191,Listes!$A$48:$E$54,4,FALSE))))))</f>
        <v/>
      </c>
      <c r="O191" s="26" t="str">
        <f>IF($H191="","",IF($C191=Listes!$B$40,Listes!$I$37,IF($C191=Listes!$B$41,(VLOOKUP('Dépenses forfaitaire'!$F191,Listes!$E$37:$F$42,2,FALSE)),IF($C191=Listes!$B$39,IF('Dépenses forfaitaire'!$E191&lt;=Listes!$A$69,'Dépenses forfaitaire'!$E191*Listes!$A$70,IF('Dépenses forfaitaire'!$E191&gt;Listes!$D$69,'Dépenses forfaitaire'!$E191*Listes!$D$70,(('Dépenses forfaitaire'!$E191*Listes!$B$70)+Listes!$C$70)))))))</f>
        <v/>
      </c>
      <c r="P191" s="27" t="str">
        <f t="shared" si="4"/>
        <v/>
      </c>
      <c r="Q191" s="93"/>
    </row>
    <row r="192" spans="1:17" ht="20.100000000000001" customHeight="1" x14ac:dyDescent="0.25">
      <c r="A192" s="17">
        <v>186</v>
      </c>
      <c r="B192" s="86"/>
      <c r="C192" s="256"/>
      <c r="D192" s="86"/>
      <c r="E192" s="86"/>
      <c r="F192" s="86"/>
      <c r="G192" s="86"/>
      <c r="H192" s="31" t="str">
        <f>IF(C192="","",IF(C192="","",(VLOOKUP(C192,Listes!$B$37:$C$41,2,FALSE))))</f>
        <v/>
      </c>
      <c r="I192" s="86" t="str">
        <f t="shared" si="5"/>
        <v/>
      </c>
      <c r="J192" s="27" t="str">
        <f>IF(H192="","",IF(H192="","",(VLOOKUP(H192,Listes!$C$37:$D$41,2,FALSE))))</f>
        <v/>
      </c>
      <c r="K192" s="86"/>
      <c r="L192" s="86"/>
      <c r="M192" s="26" t="str">
        <f>IF($H192="","",IF($C192=Listes!$B$38,IF('Dépenses forfaitaire'!$E192&lt;=Listes!$B$58,('Dépenses forfaitaire'!$E192*(VLOOKUP('Dépenses forfaitaire'!$D192,Listes!$A$59:$E$65,2,FALSE))),IF('Dépenses forfaitaire'!$E192&gt;Listes!$E$58,('Dépenses forfaitaire'!$E192*(VLOOKUP('Dépenses forfaitaire'!$D192,Listes!$A$59:$E$65,5,FALSE))),('Dépenses forfaitaire'!$E192*(VLOOKUP('Dépenses forfaitaire'!$D192,Listes!$A$59:$E$65,3,FALSE)))+(VLOOKUP('Dépenses forfaitaire'!$D192,Listes!$A$59:$E$65,4,FALSE))))))</f>
        <v/>
      </c>
      <c r="N192" s="26" t="str">
        <f>IF($H192="","",IF($C192=Listes!$B$37,IF('Dépenses forfaitaire'!$E192&lt;=Listes!$B$47,('Dépenses forfaitaire'!$E192*(VLOOKUP('Dépenses forfaitaire'!$D192,Listes!$A$48:$E$54,2,FALSE))),IF('Dépenses forfaitaire'!$E192&gt;Listes!$D$47,('Dépenses forfaitaire'!$E192*(VLOOKUP('Dépenses forfaitaire'!$D192,Listes!$A$48:$E$54,5,FALSE))),('Dépenses forfaitaire'!$E192*(VLOOKUP('Dépenses forfaitaire'!$D192,Listes!$A$48:$E$54,3,FALSE)))+(VLOOKUP('Dépenses forfaitaire'!$D192,Listes!$A$48:$E$54,4,FALSE))))))</f>
        <v/>
      </c>
      <c r="O192" s="26" t="str">
        <f>IF($H192="","",IF($C192=Listes!$B$40,Listes!$I$37,IF($C192=Listes!$B$41,(VLOOKUP('Dépenses forfaitaire'!$F192,Listes!$E$37:$F$42,2,FALSE)),IF($C192=Listes!$B$39,IF('Dépenses forfaitaire'!$E192&lt;=Listes!$A$69,'Dépenses forfaitaire'!$E192*Listes!$A$70,IF('Dépenses forfaitaire'!$E192&gt;Listes!$D$69,'Dépenses forfaitaire'!$E192*Listes!$D$70,(('Dépenses forfaitaire'!$E192*Listes!$B$70)+Listes!$C$70)))))))</f>
        <v/>
      </c>
      <c r="P192" s="27" t="str">
        <f t="shared" si="4"/>
        <v/>
      </c>
      <c r="Q192" s="93"/>
    </row>
    <row r="193" spans="1:17" ht="20.100000000000001" customHeight="1" x14ac:dyDescent="0.25">
      <c r="A193" s="17">
        <v>187</v>
      </c>
      <c r="B193" s="86"/>
      <c r="C193" s="256"/>
      <c r="D193" s="86"/>
      <c r="E193" s="86"/>
      <c r="F193" s="86"/>
      <c r="G193" s="86"/>
      <c r="H193" s="31" t="str">
        <f>IF(C193="","",IF(C193="","",(VLOOKUP(C193,Listes!$B$37:$C$41,2,FALSE))))</f>
        <v/>
      </c>
      <c r="I193" s="86" t="str">
        <f t="shared" si="5"/>
        <v/>
      </c>
      <c r="J193" s="27" t="str">
        <f>IF(H193="","",IF(H193="","",(VLOOKUP(H193,Listes!$C$37:$D$41,2,FALSE))))</f>
        <v/>
      </c>
      <c r="K193" s="86"/>
      <c r="L193" s="86"/>
      <c r="M193" s="26" t="str">
        <f>IF($H193="","",IF($C193=Listes!$B$38,IF('Dépenses forfaitaire'!$E193&lt;=Listes!$B$58,('Dépenses forfaitaire'!$E193*(VLOOKUP('Dépenses forfaitaire'!$D193,Listes!$A$59:$E$65,2,FALSE))),IF('Dépenses forfaitaire'!$E193&gt;Listes!$E$58,('Dépenses forfaitaire'!$E193*(VLOOKUP('Dépenses forfaitaire'!$D193,Listes!$A$59:$E$65,5,FALSE))),('Dépenses forfaitaire'!$E193*(VLOOKUP('Dépenses forfaitaire'!$D193,Listes!$A$59:$E$65,3,FALSE)))+(VLOOKUP('Dépenses forfaitaire'!$D193,Listes!$A$59:$E$65,4,FALSE))))))</f>
        <v/>
      </c>
      <c r="N193" s="26" t="str">
        <f>IF($H193="","",IF($C193=Listes!$B$37,IF('Dépenses forfaitaire'!$E193&lt;=Listes!$B$47,('Dépenses forfaitaire'!$E193*(VLOOKUP('Dépenses forfaitaire'!$D193,Listes!$A$48:$E$54,2,FALSE))),IF('Dépenses forfaitaire'!$E193&gt;Listes!$D$47,('Dépenses forfaitaire'!$E193*(VLOOKUP('Dépenses forfaitaire'!$D193,Listes!$A$48:$E$54,5,FALSE))),('Dépenses forfaitaire'!$E193*(VLOOKUP('Dépenses forfaitaire'!$D193,Listes!$A$48:$E$54,3,FALSE)))+(VLOOKUP('Dépenses forfaitaire'!$D193,Listes!$A$48:$E$54,4,FALSE))))))</f>
        <v/>
      </c>
      <c r="O193" s="26" t="str">
        <f>IF($H193="","",IF($C193=Listes!$B$40,Listes!$I$37,IF($C193=Listes!$B$41,(VLOOKUP('Dépenses forfaitaire'!$F193,Listes!$E$37:$F$42,2,FALSE)),IF($C193=Listes!$B$39,IF('Dépenses forfaitaire'!$E193&lt;=Listes!$A$69,'Dépenses forfaitaire'!$E193*Listes!$A$70,IF('Dépenses forfaitaire'!$E193&gt;Listes!$D$69,'Dépenses forfaitaire'!$E193*Listes!$D$70,(('Dépenses forfaitaire'!$E193*Listes!$B$70)+Listes!$C$70)))))))</f>
        <v/>
      </c>
      <c r="P193" s="27" t="str">
        <f t="shared" si="4"/>
        <v/>
      </c>
      <c r="Q193" s="93"/>
    </row>
    <row r="194" spans="1:17" ht="20.100000000000001" customHeight="1" x14ac:dyDescent="0.25">
      <c r="A194" s="17">
        <v>188</v>
      </c>
      <c r="B194" s="86"/>
      <c r="C194" s="256"/>
      <c r="D194" s="86"/>
      <c r="E194" s="86"/>
      <c r="F194" s="86"/>
      <c r="G194" s="86"/>
      <c r="H194" s="31" t="str">
        <f>IF(C194="","",IF(C194="","",(VLOOKUP(C194,Listes!$B$37:$C$41,2,FALSE))))</f>
        <v/>
      </c>
      <c r="I194" s="86" t="str">
        <f t="shared" si="5"/>
        <v/>
      </c>
      <c r="J194" s="27" t="str">
        <f>IF(H194="","",IF(H194="","",(VLOOKUP(H194,Listes!$C$37:$D$41,2,FALSE))))</f>
        <v/>
      </c>
      <c r="K194" s="86"/>
      <c r="L194" s="86"/>
      <c r="M194" s="26" t="str">
        <f>IF($H194="","",IF($C194=Listes!$B$38,IF('Dépenses forfaitaire'!$E194&lt;=Listes!$B$58,('Dépenses forfaitaire'!$E194*(VLOOKUP('Dépenses forfaitaire'!$D194,Listes!$A$59:$E$65,2,FALSE))),IF('Dépenses forfaitaire'!$E194&gt;Listes!$E$58,('Dépenses forfaitaire'!$E194*(VLOOKUP('Dépenses forfaitaire'!$D194,Listes!$A$59:$E$65,5,FALSE))),('Dépenses forfaitaire'!$E194*(VLOOKUP('Dépenses forfaitaire'!$D194,Listes!$A$59:$E$65,3,FALSE)))+(VLOOKUP('Dépenses forfaitaire'!$D194,Listes!$A$59:$E$65,4,FALSE))))))</f>
        <v/>
      </c>
      <c r="N194" s="26" t="str">
        <f>IF($H194="","",IF($C194=Listes!$B$37,IF('Dépenses forfaitaire'!$E194&lt;=Listes!$B$47,('Dépenses forfaitaire'!$E194*(VLOOKUP('Dépenses forfaitaire'!$D194,Listes!$A$48:$E$54,2,FALSE))),IF('Dépenses forfaitaire'!$E194&gt;Listes!$D$47,('Dépenses forfaitaire'!$E194*(VLOOKUP('Dépenses forfaitaire'!$D194,Listes!$A$48:$E$54,5,FALSE))),('Dépenses forfaitaire'!$E194*(VLOOKUP('Dépenses forfaitaire'!$D194,Listes!$A$48:$E$54,3,FALSE)))+(VLOOKUP('Dépenses forfaitaire'!$D194,Listes!$A$48:$E$54,4,FALSE))))))</f>
        <v/>
      </c>
      <c r="O194" s="26" t="str">
        <f>IF($H194="","",IF($C194=Listes!$B$40,Listes!$I$37,IF($C194=Listes!$B$41,(VLOOKUP('Dépenses forfaitaire'!$F194,Listes!$E$37:$F$42,2,FALSE)),IF($C194=Listes!$B$39,IF('Dépenses forfaitaire'!$E194&lt;=Listes!$A$69,'Dépenses forfaitaire'!$E194*Listes!$A$70,IF('Dépenses forfaitaire'!$E194&gt;Listes!$D$69,'Dépenses forfaitaire'!$E194*Listes!$D$70,(('Dépenses forfaitaire'!$E194*Listes!$B$70)+Listes!$C$70)))))))</f>
        <v/>
      </c>
      <c r="P194" s="27" t="str">
        <f t="shared" si="4"/>
        <v/>
      </c>
      <c r="Q194" s="93"/>
    </row>
    <row r="195" spans="1:17" ht="20.100000000000001" customHeight="1" x14ac:dyDescent="0.25">
      <c r="A195" s="17">
        <v>189</v>
      </c>
      <c r="B195" s="86"/>
      <c r="C195" s="256"/>
      <c r="D195" s="86"/>
      <c r="E195" s="86"/>
      <c r="F195" s="86"/>
      <c r="G195" s="86"/>
      <c r="H195" s="31" t="str">
        <f>IF(C195="","",IF(C195="","",(VLOOKUP(C195,Listes!$B$37:$C$41,2,FALSE))))</f>
        <v/>
      </c>
      <c r="I195" s="86" t="str">
        <f t="shared" si="5"/>
        <v/>
      </c>
      <c r="J195" s="27" t="str">
        <f>IF(H195="","",IF(H195="","",(VLOOKUP(H195,Listes!$C$37:$D$41,2,FALSE))))</f>
        <v/>
      </c>
      <c r="K195" s="86"/>
      <c r="L195" s="86"/>
      <c r="M195" s="26" t="str">
        <f>IF($H195="","",IF($C195=Listes!$B$38,IF('Dépenses forfaitaire'!$E195&lt;=Listes!$B$58,('Dépenses forfaitaire'!$E195*(VLOOKUP('Dépenses forfaitaire'!$D195,Listes!$A$59:$E$65,2,FALSE))),IF('Dépenses forfaitaire'!$E195&gt;Listes!$E$58,('Dépenses forfaitaire'!$E195*(VLOOKUP('Dépenses forfaitaire'!$D195,Listes!$A$59:$E$65,5,FALSE))),('Dépenses forfaitaire'!$E195*(VLOOKUP('Dépenses forfaitaire'!$D195,Listes!$A$59:$E$65,3,FALSE)))+(VLOOKUP('Dépenses forfaitaire'!$D195,Listes!$A$59:$E$65,4,FALSE))))))</f>
        <v/>
      </c>
      <c r="N195" s="26" t="str">
        <f>IF($H195="","",IF($C195=Listes!$B$37,IF('Dépenses forfaitaire'!$E195&lt;=Listes!$B$47,('Dépenses forfaitaire'!$E195*(VLOOKUP('Dépenses forfaitaire'!$D195,Listes!$A$48:$E$54,2,FALSE))),IF('Dépenses forfaitaire'!$E195&gt;Listes!$D$47,('Dépenses forfaitaire'!$E195*(VLOOKUP('Dépenses forfaitaire'!$D195,Listes!$A$48:$E$54,5,FALSE))),('Dépenses forfaitaire'!$E195*(VLOOKUP('Dépenses forfaitaire'!$D195,Listes!$A$48:$E$54,3,FALSE)))+(VLOOKUP('Dépenses forfaitaire'!$D195,Listes!$A$48:$E$54,4,FALSE))))))</f>
        <v/>
      </c>
      <c r="O195" s="26" t="str">
        <f>IF($H195="","",IF($C195=Listes!$B$40,Listes!$I$37,IF($C195=Listes!$B$41,(VLOOKUP('Dépenses forfaitaire'!$F195,Listes!$E$37:$F$42,2,FALSE)),IF($C195=Listes!$B$39,IF('Dépenses forfaitaire'!$E195&lt;=Listes!$A$69,'Dépenses forfaitaire'!$E195*Listes!$A$70,IF('Dépenses forfaitaire'!$E195&gt;Listes!$D$69,'Dépenses forfaitaire'!$E195*Listes!$D$70,(('Dépenses forfaitaire'!$E195*Listes!$B$70)+Listes!$C$70)))))))</f>
        <v/>
      </c>
      <c r="P195" s="27" t="str">
        <f t="shared" si="4"/>
        <v/>
      </c>
      <c r="Q195" s="93"/>
    </row>
    <row r="196" spans="1:17" ht="20.100000000000001" customHeight="1" x14ac:dyDescent="0.25">
      <c r="A196" s="17">
        <v>190</v>
      </c>
      <c r="B196" s="86"/>
      <c r="C196" s="256"/>
      <c r="D196" s="86"/>
      <c r="E196" s="86"/>
      <c r="F196" s="86"/>
      <c r="G196" s="86"/>
      <c r="H196" s="31" t="str">
        <f>IF(C196="","",IF(C196="","",(VLOOKUP(C196,Listes!$B$37:$C$41,2,FALSE))))</f>
        <v/>
      </c>
      <c r="I196" s="86" t="str">
        <f t="shared" si="5"/>
        <v/>
      </c>
      <c r="J196" s="27" t="str">
        <f>IF(H196="","",IF(H196="","",(VLOOKUP(H196,Listes!$C$37:$D$41,2,FALSE))))</f>
        <v/>
      </c>
      <c r="K196" s="86"/>
      <c r="L196" s="86"/>
      <c r="M196" s="26" t="str">
        <f>IF($H196="","",IF($C196=Listes!$B$38,IF('Dépenses forfaitaire'!$E196&lt;=Listes!$B$58,('Dépenses forfaitaire'!$E196*(VLOOKUP('Dépenses forfaitaire'!$D196,Listes!$A$59:$E$65,2,FALSE))),IF('Dépenses forfaitaire'!$E196&gt;Listes!$E$58,('Dépenses forfaitaire'!$E196*(VLOOKUP('Dépenses forfaitaire'!$D196,Listes!$A$59:$E$65,5,FALSE))),('Dépenses forfaitaire'!$E196*(VLOOKUP('Dépenses forfaitaire'!$D196,Listes!$A$59:$E$65,3,FALSE)))+(VLOOKUP('Dépenses forfaitaire'!$D196,Listes!$A$59:$E$65,4,FALSE))))))</f>
        <v/>
      </c>
      <c r="N196" s="26" t="str">
        <f>IF($H196="","",IF($C196=Listes!$B$37,IF('Dépenses forfaitaire'!$E196&lt;=Listes!$B$47,('Dépenses forfaitaire'!$E196*(VLOOKUP('Dépenses forfaitaire'!$D196,Listes!$A$48:$E$54,2,FALSE))),IF('Dépenses forfaitaire'!$E196&gt;Listes!$D$47,('Dépenses forfaitaire'!$E196*(VLOOKUP('Dépenses forfaitaire'!$D196,Listes!$A$48:$E$54,5,FALSE))),('Dépenses forfaitaire'!$E196*(VLOOKUP('Dépenses forfaitaire'!$D196,Listes!$A$48:$E$54,3,FALSE)))+(VLOOKUP('Dépenses forfaitaire'!$D196,Listes!$A$48:$E$54,4,FALSE))))))</f>
        <v/>
      </c>
      <c r="O196" s="26" t="str">
        <f>IF($H196="","",IF($C196=Listes!$B$40,Listes!$I$37,IF($C196=Listes!$B$41,(VLOOKUP('Dépenses forfaitaire'!$F196,Listes!$E$37:$F$42,2,FALSE)),IF($C196=Listes!$B$39,IF('Dépenses forfaitaire'!$E196&lt;=Listes!$A$69,'Dépenses forfaitaire'!$E196*Listes!$A$70,IF('Dépenses forfaitaire'!$E196&gt;Listes!$D$69,'Dépenses forfaitaire'!$E196*Listes!$D$70,(('Dépenses forfaitaire'!$E196*Listes!$B$70)+Listes!$C$70)))))))</f>
        <v/>
      </c>
      <c r="P196" s="27" t="str">
        <f t="shared" si="4"/>
        <v/>
      </c>
      <c r="Q196" s="93"/>
    </row>
    <row r="197" spans="1:17" ht="20.100000000000001" customHeight="1" x14ac:dyDescent="0.25">
      <c r="A197" s="17">
        <v>191</v>
      </c>
      <c r="B197" s="86"/>
      <c r="C197" s="256"/>
      <c r="D197" s="86"/>
      <c r="E197" s="86"/>
      <c r="F197" s="86"/>
      <c r="G197" s="86"/>
      <c r="H197" s="31" t="str">
        <f>IF(C197="","",IF(C197="","",(VLOOKUP(C197,Listes!$B$37:$C$41,2,FALSE))))</f>
        <v/>
      </c>
      <c r="I197" s="86" t="str">
        <f t="shared" si="5"/>
        <v/>
      </c>
      <c r="J197" s="27" t="str">
        <f>IF(H197="","",IF(H197="","",(VLOOKUP(H197,Listes!$C$37:$D$41,2,FALSE))))</f>
        <v/>
      </c>
      <c r="K197" s="86"/>
      <c r="L197" s="86"/>
      <c r="M197" s="26" t="str">
        <f>IF($H197="","",IF($C197=Listes!$B$38,IF('Dépenses forfaitaire'!$E197&lt;=Listes!$B$58,('Dépenses forfaitaire'!$E197*(VLOOKUP('Dépenses forfaitaire'!$D197,Listes!$A$59:$E$65,2,FALSE))),IF('Dépenses forfaitaire'!$E197&gt;Listes!$E$58,('Dépenses forfaitaire'!$E197*(VLOOKUP('Dépenses forfaitaire'!$D197,Listes!$A$59:$E$65,5,FALSE))),('Dépenses forfaitaire'!$E197*(VLOOKUP('Dépenses forfaitaire'!$D197,Listes!$A$59:$E$65,3,FALSE)))+(VLOOKUP('Dépenses forfaitaire'!$D197,Listes!$A$59:$E$65,4,FALSE))))))</f>
        <v/>
      </c>
      <c r="N197" s="26" t="str">
        <f>IF($H197="","",IF($C197=Listes!$B$37,IF('Dépenses forfaitaire'!$E197&lt;=Listes!$B$47,('Dépenses forfaitaire'!$E197*(VLOOKUP('Dépenses forfaitaire'!$D197,Listes!$A$48:$E$54,2,FALSE))),IF('Dépenses forfaitaire'!$E197&gt;Listes!$D$47,('Dépenses forfaitaire'!$E197*(VLOOKUP('Dépenses forfaitaire'!$D197,Listes!$A$48:$E$54,5,FALSE))),('Dépenses forfaitaire'!$E197*(VLOOKUP('Dépenses forfaitaire'!$D197,Listes!$A$48:$E$54,3,FALSE)))+(VLOOKUP('Dépenses forfaitaire'!$D197,Listes!$A$48:$E$54,4,FALSE))))))</f>
        <v/>
      </c>
      <c r="O197" s="26" t="str">
        <f>IF($H197="","",IF($C197=Listes!$B$40,Listes!$I$37,IF($C197=Listes!$B$41,(VLOOKUP('Dépenses forfaitaire'!$F197,Listes!$E$37:$F$42,2,FALSE)),IF($C197=Listes!$B$39,IF('Dépenses forfaitaire'!$E197&lt;=Listes!$A$69,'Dépenses forfaitaire'!$E197*Listes!$A$70,IF('Dépenses forfaitaire'!$E197&gt;Listes!$D$69,'Dépenses forfaitaire'!$E197*Listes!$D$70,(('Dépenses forfaitaire'!$E197*Listes!$B$70)+Listes!$C$70)))))))</f>
        <v/>
      </c>
      <c r="P197" s="27" t="str">
        <f t="shared" si="4"/>
        <v/>
      </c>
      <c r="Q197" s="93"/>
    </row>
    <row r="198" spans="1:17" ht="20.100000000000001" customHeight="1" x14ac:dyDescent="0.25">
      <c r="A198" s="17">
        <v>192</v>
      </c>
      <c r="B198" s="86"/>
      <c r="C198" s="256"/>
      <c r="D198" s="86"/>
      <c r="E198" s="86"/>
      <c r="F198" s="86"/>
      <c r="G198" s="86"/>
      <c r="H198" s="31" t="str">
        <f>IF(C198="","",IF(C198="","",(VLOOKUP(C198,Listes!$B$37:$C$41,2,FALSE))))</f>
        <v/>
      </c>
      <c r="I198" s="86" t="str">
        <f t="shared" si="5"/>
        <v/>
      </c>
      <c r="J198" s="27" t="str">
        <f>IF(H198="","",IF(H198="","",(VLOOKUP(H198,Listes!$C$37:$D$41,2,FALSE))))</f>
        <v/>
      </c>
      <c r="K198" s="86"/>
      <c r="L198" s="86"/>
      <c r="M198" s="26" t="str">
        <f>IF($H198="","",IF($C198=Listes!$B$38,IF('Dépenses forfaitaire'!$E198&lt;=Listes!$B$58,('Dépenses forfaitaire'!$E198*(VLOOKUP('Dépenses forfaitaire'!$D198,Listes!$A$59:$E$65,2,FALSE))),IF('Dépenses forfaitaire'!$E198&gt;Listes!$E$58,('Dépenses forfaitaire'!$E198*(VLOOKUP('Dépenses forfaitaire'!$D198,Listes!$A$59:$E$65,5,FALSE))),('Dépenses forfaitaire'!$E198*(VLOOKUP('Dépenses forfaitaire'!$D198,Listes!$A$59:$E$65,3,FALSE)))+(VLOOKUP('Dépenses forfaitaire'!$D198,Listes!$A$59:$E$65,4,FALSE))))))</f>
        <v/>
      </c>
      <c r="N198" s="26" t="str">
        <f>IF($H198="","",IF($C198=Listes!$B$37,IF('Dépenses forfaitaire'!$E198&lt;=Listes!$B$47,('Dépenses forfaitaire'!$E198*(VLOOKUP('Dépenses forfaitaire'!$D198,Listes!$A$48:$E$54,2,FALSE))),IF('Dépenses forfaitaire'!$E198&gt;Listes!$D$47,('Dépenses forfaitaire'!$E198*(VLOOKUP('Dépenses forfaitaire'!$D198,Listes!$A$48:$E$54,5,FALSE))),('Dépenses forfaitaire'!$E198*(VLOOKUP('Dépenses forfaitaire'!$D198,Listes!$A$48:$E$54,3,FALSE)))+(VLOOKUP('Dépenses forfaitaire'!$D198,Listes!$A$48:$E$54,4,FALSE))))))</f>
        <v/>
      </c>
      <c r="O198" s="26" t="str">
        <f>IF($H198="","",IF($C198=Listes!$B$40,Listes!$I$37,IF($C198=Listes!$B$41,(VLOOKUP('Dépenses forfaitaire'!$F198,Listes!$E$37:$F$42,2,FALSE)),IF($C198=Listes!$B$39,IF('Dépenses forfaitaire'!$E198&lt;=Listes!$A$69,'Dépenses forfaitaire'!$E198*Listes!$A$70,IF('Dépenses forfaitaire'!$E198&gt;Listes!$D$69,'Dépenses forfaitaire'!$E198*Listes!$D$70,(('Dépenses forfaitaire'!$E198*Listes!$B$70)+Listes!$C$70)))))))</f>
        <v/>
      </c>
      <c r="P198" s="27" t="str">
        <f t="shared" ref="P198:P261" si="6">IF($I198="","",($O198+$N198+$M198)*$I198)</f>
        <v/>
      </c>
      <c r="Q198" s="93"/>
    </row>
    <row r="199" spans="1:17" ht="20.100000000000001" customHeight="1" x14ac:dyDescent="0.25">
      <c r="A199" s="17">
        <v>193</v>
      </c>
      <c r="B199" s="86"/>
      <c r="C199" s="256"/>
      <c r="D199" s="86"/>
      <c r="E199" s="86"/>
      <c r="F199" s="86"/>
      <c r="G199" s="86"/>
      <c r="H199" s="31" t="str">
        <f>IF(C199="","",IF(C199="","",(VLOOKUP(C199,Listes!$B$37:$C$41,2,FALSE))))</f>
        <v/>
      </c>
      <c r="I199" s="86" t="str">
        <f t="shared" ref="I199:I262" si="7">IF(H199="Frais de déplacement (barèmes kilométriques) ",1,"")</f>
        <v/>
      </c>
      <c r="J199" s="27" t="str">
        <f>IF(H199="","",IF(H199="","",(VLOOKUP(H199,Listes!$C$37:$D$41,2,FALSE))))</f>
        <v/>
      </c>
      <c r="K199" s="86"/>
      <c r="L199" s="86"/>
      <c r="M199" s="26" t="str">
        <f>IF($H199="","",IF($C199=Listes!$B$38,IF('Dépenses forfaitaire'!$E199&lt;=Listes!$B$58,('Dépenses forfaitaire'!$E199*(VLOOKUP('Dépenses forfaitaire'!$D199,Listes!$A$59:$E$65,2,FALSE))),IF('Dépenses forfaitaire'!$E199&gt;Listes!$E$58,('Dépenses forfaitaire'!$E199*(VLOOKUP('Dépenses forfaitaire'!$D199,Listes!$A$59:$E$65,5,FALSE))),('Dépenses forfaitaire'!$E199*(VLOOKUP('Dépenses forfaitaire'!$D199,Listes!$A$59:$E$65,3,FALSE)))+(VLOOKUP('Dépenses forfaitaire'!$D199,Listes!$A$59:$E$65,4,FALSE))))))</f>
        <v/>
      </c>
      <c r="N199" s="26" t="str">
        <f>IF($H199="","",IF($C199=Listes!$B$37,IF('Dépenses forfaitaire'!$E199&lt;=Listes!$B$47,('Dépenses forfaitaire'!$E199*(VLOOKUP('Dépenses forfaitaire'!$D199,Listes!$A$48:$E$54,2,FALSE))),IF('Dépenses forfaitaire'!$E199&gt;Listes!$D$47,('Dépenses forfaitaire'!$E199*(VLOOKUP('Dépenses forfaitaire'!$D199,Listes!$A$48:$E$54,5,FALSE))),('Dépenses forfaitaire'!$E199*(VLOOKUP('Dépenses forfaitaire'!$D199,Listes!$A$48:$E$54,3,FALSE)))+(VLOOKUP('Dépenses forfaitaire'!$D199,Listes!$A$48:$E$54,4,FALSE))))))</f>
        <v/>
      </c>
      <c r="O199" s="26" t="str">
        <f>IF($H199="","",IF($C199=Listes!$B$40,Listes!$I$37,IF($C199=Listes!$B$41,(VLOOKUP('Dépenses forfaitaire'!$F199,Listes!$E$37:$F$42,2,FALSE)),IF($C199=Listes!$B$39,IF('Dépenses forfaitaire'!$E199&lt;=Listes!$A$69,'Dépenses forfaitaire'!$E199*Listes!$A$70,IF('Dépenses forfaitaire'!$E199&gt;Listes!$D$69,'Dépenses forfaitaire'!$E199*Listes!$D$70,(('Dépenses forfaitaire'!$E199*Listes!$B$70)+Listes!$C$70)))))))</f>
        <v/>
      </c>
      <c r="P199" s="27" t="str">
        <f t="shared" si="6"/>
        <v/>
      </c>
      <c r="Q199" s="93"/>
    </row>
    <row r="200" spans="1:17" ht="20.100000000000001" customHeight="1" x14ac:dyDescent="0.25">
      <c r="A200" s="17">
        <v>194</v>
      </c>
      <c r="B200" s="86"/>
      <c r="C200" s="256"/>
      <c r="D200" s="86"/>
      <c r="E200" s="86"/>
      <c r="F200" s="86"/>
      <c r="G200" s="86"/>
      <c r="H200" s="31" t="str">
        <f>IF(C200="","",IF(C200="","",(VLOOKUP(C200,Listes!$B$37:$C$41,2,FALSE))))</f>
        <v/>
      </c>
      <c r="I200" s="86" t="str">
        <f t="shared" si="7"/>
        <v/>
      </c>
      <c r="J200" s="27" t="str">
        <f>IF(H200="","",IF(H200="","",(VLOOKUP(H200,Listes!$C$37:$D$41,2,FALSE))))</f>
        <v/>
      </c>
      <c r="K200" s="86"/>
      <c r="L200" s="86"/>
      <c r="M200" s="26" t="str">
        <f>IF($H200="","",IF($C200=Listes!$B$38,IF('Dépenses forfaitaire'!$E200&lt;=Listes!$B$58,('Dépenses forfaitaire'!$E200*(VLOOKUP('Dépenses forfaitaire'!$D200,Listes!$A$59:$E$65,2,FALSE))),IF('Dépenses forfaitaire'!$E200&gt;Listes!$E$58,('Dépenses forfaitaire'!$E200*(VLOOKUP('Dépenses forfaitaire'!$D200,Listes!$A$59:$E$65,5,FALSE))),('Dépenses forfaitaire'!$E200*(VLOOKUP('Dépenses forfaitaire'!$D200,Listes!$A$59:$E$65,3,FALSE)))+(VLOOKUP('Dépenses forfaitaire'!$D200,Listes!$A$59:$E$65,4,FALSE))))))</f>
        <v/>
      </c>
      <c r="N200" s="26" t="str">
        <f>IF($H200="","",IF($C200=Listes!$B$37,IF('Dépenses forfaitaire'!$E200&lt;=Listes!$B$47,('Dépenses forfaitaire'!$E200*(VLOOKUP('Dépenses forfaitaire'!$D200,Listes!$A$48:$E$54,2,FALSE))),IF('Dépenses forfaitaire'!$E200&gt;Listes!$D$47,('Dépenses forfaitaire'!$E200*(VLOOKUP('Dépenses forfaitaire'!$D200,Listes!$A$48:$E$54,5,FALSE))),('Dépenses forfaitaire'!$E200*(VLOOKUP('Dépenses forfaitaire'!$D200,Listes!$A$48:$E$54,3,FALSE)))+(VLOOKUP('Dépenses forfaitaire'!$D200,Listes!$A$48:$E$54,4,FALSE))))))</f>
        <v/>
      </c>
      <c r="O200" s="26" t="str">
        <f>IF($H200="","",IF($C200=Listes!$B$40,Listes!$I$37,IF($C200=Listes!$B$41,(VLOOKUP('Dépenses forfaitaire'!$F200,Listes!$E$37:$F$42,2,FALSE)),IF($C200=Listes!$B$39,IF('Dépenses forfaitaire'!$E200&lt;=Listes!$A$69,'Dépenses forfaitaire'!$E200*Listes!$A$70,IF('Dépenses forfaitaire'!$E200&gt;Listes!$D$69,'Dépenses forfaitaire'!$E200*Listes!$D$70,(('Dépenses forfaitaire'!$E200*Listes!$B$70)+Listes!$C$70)))))))</f>
        <v/>
      </c>
      <c r="P200" s="27" t="str">
        <f t="shared" si="6"/>
        <v/>
      </c>
      <c r="Q200" s="93"/>
    </row>
    <row r="201" spans="1:17" ht="20.100000000000001" customHeight="1" x14ac:dyDescent="0.25">
      <c r="A201" s="17">
        <v>195</v>
      </c>
      <c r="B201" s="86"/>
      <c r="C201" s="256"/>
      <c r="D201" s="86"/>
      <c r="E201" s="86"/>
      <c r="F201" s="86"/>
      <c r="G201" s="86"/>
      <c r="H201" s="31" t="str">
        <f>IF(C201="","",IF(C201="","",(VLOOKUP(C201,Listes!$B$37:$C$41,2,FALSE))))</f>
        <v/>
      </c>
      <c r="I201" s="86" t="str">
        <f t="shared" si="7"/>
        <v/>
      </c>
      <c r="J201" s="27" t="str">
        <f>IF(H201="","",IF(H201="","",(VLOOKUP(H201,Listes!$C$37:$D$41,2,FALSE))))</f>
        <v/>
      </c>
      <c r="K201" s="86"/>
      <c r="L201" s="86"/>
      <c r="M201" s="26" t="str">
        <f>IF($H201="","",IF($C201=Listes!$B$38,IF('Dépenses forfaitaire'!$E201&lt;=Listes!$B$58,('Dépenses forfaitaire'!$E201*(VLOOKUP('Dépenses forfaitaire'!$D201,Listes!$A$59:$E$65,2,FALSE))),IF('Dépenses forfaitaire'!$E201&gt;Listes!$E$58,('Dépenses forfaitaire'!$E201*(VLOOKUP('Dépenses forfaitaire'!$D201,Listes!$A$59:$E$65,5,FALSE))),('Dépenses forfaitaire'!$E201*(VLOOKUP('Dépenses forfaitaire'!$D201,Listes!$A$59:$E$65,3,FALSE)))+(VLOOKUP('Dépenses forfaitaire'!$D201,Listes!$A$59:$E$65,4,FALSE))))))</f>
        <v/>
      </c>
      <c r="N201" s="26" t="str">
        <f>IF($H201="","",IF($C201=Listes!$B$37,IF('Dépenses forfaitaire'!$E201&lt;=Listes!$B$47,('Dépenses forfaitaire'!$E201*(VLOOKUP('Dépenses forfaitaire'!$D201,Listes!$A$48:$E$54,2,FALSE))),IF('Dépenses forfaitaire'!$E201&gt;Listes!$D$47,('Dépenses forfaitaire'!$E201*(VLOOKUP('Dépenses forfaitaire'!$D201,Listes!$A$48:$E$54,5,FALSE))),('Dépenses forfaitaire'!$E201*(VLOOKUP('Dépenses forfaitaire'!$D201,Listes!$A$48:$E$54,3,FALSE)))+(VLOOKUP('Dépenses forfaitaire'!$D201,Listes!$A$48:$E$54,4,FALSE))))))</f>
        <v/>
      </c>
      <c r="O201" s="26" t="str">
        <f>IF($H201="","",IF($C201=Listes!$B$40,Listes!$I$37,IF($C201=Listes!$B$41,(VLOOKUP('Dépenses forfaitaire'!$F201,Listes!$E$37:$F$42,2,FALSE)),IF($C201=Listes!$B$39,IF('Dépenses forfaitaire'!$E201&lt;=Listes!$A$69,'Dépenses forfaitaire'!$E201*Listes!$A$70,IF('Dépenses forfaitaire'!$E201&gt;Listes!$D$69,'Dépenses forfaitaire'!$E201*Listes!$D$70,(('Dépenses forfaitaire'!$E201*Listes!$B$70)+Listes!$C$70)))))))</f>
        <v/>
      </c>
      <c r="P201" s="27" t="str">
        <f t="shared" si="6"/>
        <v/>
      </c>
      <c r="Q201" s="93"/>
    </row>
    <row r="202" spans="1:17" ht="20.100000000000001" customHeight="1" x14ac:dyDescent="0.25">
      <c r="A202" s="17">
        <v>196</v>
      </c>
      <c r="B202" s="86"/>
      <c r="C202" s="256"/>
      <c r="D202" s="86"/>
      <c r="E202" s="86"/>
      <c r="F202" s="86"/>
      <c r="G202" s="86"/>
      <c r="H202" s="31" t="str">
        <f>IF(C202="","",IF(C202="","",(VLOOKUP(C202,Listes!$B$37:$C$41,2,FALSE))))</f>
        <v/>
      </c>
      <c r="I202" s="86" t="str">
        <f t="shared" si="7"/>
        <v/>
      </c>
      <c r="J202" s="27" t="str">
        <f>IF(H202="","",IF(H202="","",(VLOOKUP(H202,Listes!$C$37:$D$41,2,FALSE))))</f>
        <v/>
      </c>
      <c r="K202" s="86"/>
      <c r="L202" s="86"/>
      <c r="M202" s="26" t="str">
        <f>IF($H202="","",IF($C202=Listes!$B$38,IF('Dépenses forfaitaire'!$E202&lt;=Listes!$B$58,('Dépenses forfaitaire'!$E202*(VLOOKUP('Dépenses forfaitaire'!$D202,Listes!$A$59:$E$65,2,FALSE))),IF('Dépenses forfaitaire'!$E202&gt;Listes!$E$58,('Dépenses forfaitaire'!$E202*(VLOOKUP('Dépenses forfaitaire'!$D202,Listes!$A$59:$E$65,5,FALSE))),('Dépenses forfaitaire'!$E202*(VLOOKUP('Dépenses forfaitaire'!$D202,Listes!$A$59:$E$65,3,FALSE)))+(VLOOKUP('Dépenses forfaitaire'!$D202,Listes!$A$59:$E$65,4,FALSE))))))</f>
        <v/>
      </c>
      <c r="N202" s="26" t="str">
        <f>IF($H202="","",IF($C202=Listes!$B$37,IF('Dépenses forfaitaire'!$E202&lt;=Listes!$B$47,('Dépenses forfaitaire'!$E202*(VLOOKUP('Dépenses forfaitaire'!$D202,Listes!$A$48:$E$54,2,FALSE))),IF('Dépenses forfaitaire'!$E202&gt;Listes!$D$47,('Dépenses forfaitaire'!$E202*(VLOOKUP('Dépenses forfaitaire'!$D202,Listes!$A$48:$E$54,5,FALSE))),('Dépenses forfaitaire'!$E202*(VLOOKUP('Dépenses forfaitaire'!$D202,Listes!$A$48:$E$54,3,FALSE)))+(VLOOKUP('Dépenses forfaitaire'!$D202,Listes!$A$48:$E$54,4,FALSE))))))</f>
        <v/>
      </c>
      <c r="O202" s="26" t="str">
        <f>IF($H202="","",IF($C202=Listes!$B$40,Listes!$I$37,IF($C202=Listes!$B$41,(VLOOKUP('Dépenses forfaitaire'!$F202,Listes!$E$37:$F$42,2,FALSE)),IF($C202=Listes!$B$39,IF('Dépenses forfaitaire'!$E202&lt;=Listes!$A$69,'Dépenses forfaitaire'!$E202*Listes!$A$70,IF('Dépenses forfaitaire'!$E202&gt;Listes!$D$69,'Dépenses forfaitaire'!$E202*Listes!$D$70,(('Dépenses forfaitaire'!$E202*Listes!$B$70)+Listes!$C$70)))))))</f>
        <v/>
      </c>
      <c r="P202" s="27" t="str">
        <f t="shared" si="6"/>
        <v/>
      </c>
      <c r="Q202" s="93"/>
    </row>
    <row r="203" spans="1:17" ht="20.100000000000001" customHeight="1" x14ac:dyDescent="0.25">
      <c r="A203" s="17">
        <v>197</v>
      </c>
      <c r="B203" s="86"/>
      <c r="C203" s="256"/>
      <c r="D203" s="86"/>
      <c r="E203" s="86"/>
      <c r="F203" s="86"/>
      <c r="G203" s="86"/>
      <c r="H203" s="31" t="str">
        <f>IF(C203="","",IF(C203="","",(VLOOKUP(C203,Listes!$B$37:$C$41,2,FALSE))))</f>
        <v/>
      </c>
      <c r="I203" s="86" t="str">
        <f t="shared" si="7"/>
        <v/>
      </c>
      <c r="J203" s="27" t="str">
        <f>IF(H203="","",IF(H203="","",(VLOOKUP(H203,Listes!$C$37:$D$41,2,FALSE))))</f>
        <v/>
      </c>
      <c r="K203" s="86"/>
      <c r="L203" s="86"/>
      <c r="M203" s="26" t="str">
        <f>IF($H203="","",IF($C203=Listes!$B$38,IF('Dépenses forfaitaire'!$E203&lt;=Listes!$B$58,('Dépenses forfaitaire'!$E203*(VLOOKUP('Dépenses forfaitaire'!$D203,Listes!$A$59:$E$65,2,FALSE))),IF('Dépenses forfaitaire'!$E203&gt;Listes!$E$58,('Dépenses forfaitaire'!$E203*(VLOOKUP('Dépenses forfaitaire'!$D203,Listes!$A$59:$E$65,5,FALSE))),('Dépenses forfaitaire'!$E203*(VLOOKUP('Dépenses forfaitaire'!$D203,Listes!$A$59:$E$65,3,FALSE)))+(VLOOKUP('Dépenses forfaitaire'!$D203,Listes!$A$59:$E$65,4,FALSE))))))</f>
        <v/>
      </c>
      <c r="N203" s="26" t="str">
        <f>IF($H203="","",IF($C203=Listes!$B$37,IF('Dépenses forfaitaire'!$E203&lt;=Listes!$B$47,('Dépenses forfaitaire'!$E203*(VLOOKUP('Dépenses forfaitaire'!$D203,Listes!$A$48:$E$54,2,FALSE))),IF('Dépenses forfaitaire'!$E203&gt;Listes!$D$47,('Dépenses forfaitaire'!$E203*(VLOOKUP('Dépenses forfaitaire'!$D203,Listes!$A$48:$E$54,5,FALSE))),('Dépenses forfaitaire'!$E203*(VLOOKUP('Dépenses forfaitaire'!$D203,Listes!$A$48:$E$54,3,FALSE)))+(VLOOKUP('Dépenses forfaitaire'!$D203,Listes!$A$48:$E$54,4,FALSE))))))</f>
        <v/>
      </c>
      <c r="O203" s="26" t="str">
        <f>IF($H203="","",IF($C203=Listes!$B$40,Listes!$I$37,IF($C203=Listes!$B$41,(VLOOKUP('Dépenses forfaitaire'!$F203,Listes!$E$37:$F$42,2,FALSE)),IF($C203=Listes!$B$39,IF('Dépenses forfaitaire'!$E203&lt;=Listes!$A$69,'Dépenses forfaitaire'!$E203*Listes!$A$70,IF('Dépenses forfaitaire'!$E203&gt;Listes!$D$69,'Dépenses forfaitaire'!$E203*Listes!$D$70,(('Dépenses forfaitaire'!$E203*Listes!$B$70)+Listes!$C$70)))))))</f>
        <v/>
      </c>
      <c r="P203" s="27" t="str">
        <f t="shared" si="6"/>
        <v/>
      </c>
      <c r="Q203" s="93"/>
    </row>
    <row r="204" spans="1:17" ht="20.100000000000001" customHeight="1" x14ac:dyDescent="0.25">
      <c r="A204" s="17">
        <v>198</v>
      </c>
      <c r="B204" s="86"/>
      <c r="C204" s="256"/>
      <c r="D204" s="86"/>
      <c r="E204" s="86"/>
      <c r="F204" s="86"/>
      <c r="G204" s="86"/>
      <c r="H204" s="31" t="str">
        <f>IF(C204="","",IF(C204="","",(VLOOKUP(C204,Listes!$B$37:$C$41,2,FALSE))))</f>
        <v/>
      </c>
      <c r="I204" s="86" t="str">
        <f t="shared" si="7"/>
        <v/>
      </c>
      <c r="J204" s="27" t="str">
        <f>IF(H204="","",IF(H204="","",(VLOOKUP(H204,Listes!$C$37:$D$41,2,FALSE))))</f>
        <v/>
      </c>
      <c r="K204" s="86"/>
      <c r="L204" s="86"/>
      <c r="M204" s="26" t="str">
        <f>IF($H204="","",IF($C204=Listes!$B$38,IF('Dépenses forfaitaire'!$E204&lt;=Listes!$B$58,('Dépenses forfaitaire'!$E204*(VLOOKUP('Dépenses forfaitaire'!$D204,Listes!$A$59:$E$65,2,FALSE))),IF('Dépenses forfaitaire'!$E204&gt;Listes!$E$58,('Dépenses forfaitaire'!$E204*(VLOOKUP('Dépenses forfaitaire'!$D204,Listes!$A$59:$E$65,5,FALSE))),('Dépenses forfaitaire'!$E204*(VLOOKUP('Dépenses forfaitaire'!$D204,Listes!$A$59:$E$65,3,FALSE)))+(VLOOKUP('Dépenses forfaitaire'!$D204,Listes!$A$59:$E$65,4,FALSE))))))</f>
        <v/>
      </c>
      <c r="N204" s="26" t="str">
        <f>IF($H204="","",IF($C204=Listes!$B$37,IF('Dépenses forfaitaire'!$E204&lt;=Listes!$B$47,('Dépenses forfaitaire'!$E204*(VLOOKUP('Dépenses forfaitaire'!$D204,Listes!$A$48:$E$54,2,FALSE))),IF('Dépenses forfaitaire'!$E204&gt;Listes!$D$47,('Dépenses forfaitaire'!$E204*(VLOOKUP('Dépenses forfaitaire'!$D204,Listes!$A$48:$E$54,5,FALSE))),('Dépenses forfaitaire'!$E204*(VLOOKUP('Dépenses forfaitaire'!$D204,Listes!$A$48:$E$54,3,FALSE)))+(VLOOKUP('Dépenses forfaitaire'!$D204,Listes!$A$48:$E$54,4,FALSE))))))</f>
        <v/>
      </c>
      <c r="O204" s="26" t="str">
        <f>IF($H204="","",IF($C204=Listes!$B$40,Listes!$I$37,IF($C204=Listes!$B$41,(VLOOKUP('Dépenses forfaitaire'!$F204,Listes!$E$37:$F$42,2,FALSE)),IF($C204=Listes!$B$39,IF('Dépenses forfaitaire'!$E204&lt;=Listes!$A$69,'Dépenses forfaitaire'!$E204*Listes!$A$70,IF('Dépenses forfaitaire'!$E204&gt;Listes!$D$69,'Dépenses forfaitaire'!$E204*Listes!$D$70,(('Dépenses forfaitaire'!$E204*Listes!$B$70)+Listes!$C$70)))))))</f>
        <v/>
      </c>
      <c r="P204" s="27" t="str">
        <f t="shared" si="6"/>
        <v/>
      </c>
      <c r="Q204" s="93"/>
    </row>
    <row r="205" spans="1:17" ht="20.100000000000001" customHeight="1" x14ac:dyDescent="0.25">
      <c r="A205" s="17">
        <v>199</v>
      </c>
      <c r="B205" s="86"/>
      <c r="C205" s="256"/>
      <c r="D205" s="86"/>
      <c r="E205" s="86"/>
      <c r="F205" s="86"/>
      <c r="G205" s="86"/>
      <c r="H205" s="31" t="str">
        <f>IF(C205="","",IF(C205="","",(VLOOKUP(C205,Listes!$B$37:$C$41,2,FALSE))))</f>
        <v/>
      </c>
      <c r="I205" s="86" t="str">
        <f t="shared" si="7"/>
        <v/>
      </c>
      <c r="J205" s="27" t="str">
        <f>IF(H205="","",IF(H205="","",(VLOOKUP(H205,Listes!$C$37:$D$41,2,FALSE))))</f>
        <v/>
      </c>
      <c r="K205" s="86"/>
      <c r="L205" s="86"/>
      <c r="M205" s="26" t="str">
        <f>IF($H205="","",IF($C205=Listes!$B$38,IF('Dépenses forfaitaire'!$E205&lt;=Listes!$B$58,('Dépenses forfaitaire'!$E205*(VLOOKUP('Dépenses forfaitaire'!$D205,Listes!$A$59:$E$65,2,FALSE))),IF('Dépenses forfaitaire'!$E205&gt;Listes!$E$58,('Dépenses forfaitaire'!$E205*(VLOOKUP('Dépenses forfaitaire'!$D205,Listes!$A$59:$E$65,5,FALSE))),('Dépenses forfaitaire'!$E205*(VLOOKUP('Dépenses forfaitaire'!$D205,Listes!$A$59:$E$65,3,FALSE)))+(VLOOKUP('Dépenses forfaitaire'!$D205,Listes!$A$59:$E$65,4,FALSE))))))</f>
        <v/>
      </c>
      <c r="N205" s="26" t="str">
        <f>IF($H205="","",IF($C205=Listes!$B$37,IF('Dépenses forfaitaire'!$E205&lt;=Listes!$B$47,('Dépenses forfaitaire'!$E205*(VLOOKUP('Dépenses forfaitaire'!$D205,Listes!$A$48:$E$54,2,FALSE))),IF('Dépenses forfaitaire'!$E205&gt;Listes!$D$47,('Dépenses forfaitaire'!$E205*(VLOOKUP('Dépenses forfaitaire'!$D205,Listes!$A$48:$E$54,5,FALSE))),('Dépenses forfaitaire'!$E205*(VLOOKUP('Dépenses forfaitaire'!$D205,Listes!$A$48:$E$54,3,FALSE)))+(VLOOKUP('Dépenses forfaitaire'!$D205,Listes!$A$48:$E$54,4,FALSE))))))</f>
        <v/>
      </c>
      <c r="O205" s="26" t="str">
        <f>IF($H205="","",IF($C205=Listes!$B$40,Listes!$I$37,IF($C205=Listes!$B$41,(VLOOKUP('Dépenses forfaitaire'!$F205,Listes!$E$37:$F$42,2,FALSE)),IF($C205=Listes!$B$39,IF('Dépenses forfaitaire'!$E205&lt;=Listes!$A$69,'Dépenses forfaitaire'!$E205*Listes!$A$70,IF('Dépenses forfaitaire'!$E205&gt;Listes!$D$69,'Dépenses forfaitaire'!$E205*Listes!$D$70,(('Dépenses forfaitaire'!$E205*Listes!$B$70)+Listes!$C$70)))))))</f>
        <v/>
      </c>
      <c r="P205" s="27" t="str">
        <f t="shared" si="6"/>
        <v/>
      </c>
      <c r="Q205" s="93"/>
    </row>
    <row r="206" spans="1:17" ht="20.100000000000001" customHeight="1" x14ac:dyDescent="0.25">
      <c r="A206" s="17">
        <v>200</v>
      </c>
      <c r="B206" s="86"/>
      <c r="C206" s="256"/>
      <c r="D206" s="86"/>
      <c r="E206" s="86"/>
      <c r="F206" s="86"/>
      <c r="G206" s="86"/>
      <c r="H206" s="31" t="str">
        <f>IF(C206="","",IF(C206="","",(VLOOKUP(C206,Listes!$B$37:$C$41,2,FALSE))))</f>
        <v/>
      </c>
      <c r="I206" s="86" t="str">
        <f t="shared" si="7"/>
        <v/>
      </c>
      <c r="J206" s="27" t="str">
        <f>IF(H206="","",IF(H206="","",(VLOOKUP(H206,Listes!$C$37:$D$41,2,FALSE))))</f>
        <v/>
      </c>
      <c r="K206" s="86"/>
      <c r="L206" s="86"/>
      <c r="M206" s="26" t="str">
        <f>IF($H206="","",IF($C206=Listes!$B$38,IF('Dépenses forfaitaire'!$E206&lt;=Listes!$B$58,('Dépenses forfaitaire'!$E206*(VLOOKUP('Dépenses forfaitaire'!$D206,Listes!$A$59:$E$65,2,FALSE))),IF('Dépenses forfaitaire'!$E206&gt;Listes!$E$58,('Dépenses forfaitaire'!$E206*(VLOOKUP('Dépenses forfaitaire'!$D206,Listes!$A$59:$E$65,5,FALSE))),('Dépenses forfaitaire'!$E206*(VLOOKUP('Dépenses forfaitaire'!$D206,Listes!$A$59:$E$65,3,FALSE)))+(VLOOKUP('Dépenses forfaitaire'!$D206,Listes!$A$59:$E$65,4,FALSE))))))</f>
        <v/>
      </c>
      <c r="N206" s="26" t="str">
        <f>IF($H206="","",IF($C206=Listes!$B$37,IF('Dépenses forfaitaire'!$E206&lt;=Listes!$B$47,('Dépenses forfaitaire'!$E206*(VLOOKUP('Dépenses forfaitaire'!$D206,Listes!$A$48:$E$54,2,FALSE))),IF('Dépenses forfaitaire'!$E206&gt;Listes!$D$47,('Dépenses forfaitaire'!$E206*(VLOOKUP('Dépenses forfaitaire'!$D206,Listes!$A$48:$E$54,5,FALSE))),('Dépenses forfaitaire'!$E206*(VLOOKUP('Dépenses forfaitaire'!$D206,Listes!$A$48:$E$54,3,FALSE)))+(VLOOKUP('Dépenses forfaitaire'!$D206,Listes!$A$48:$E$54,4,FALSE))))))</f>
        <v/>
      </c>
      <c r="O206" s="26" t="str">
        <f>IF($H206="","",IF($C206=Listes!$B$40,Listes!$I$37,IF($C206=Listes!$B$41,(VLOOKUP('Dépenses forfaitaire'!$F206,Listes!$E$37:$F$42,2,FALSE)),IF($C206=Listes!$B$39,IF('Dépenses forfaitaire'!$E206&lt;=Listes!$A$69,'Dépenses forfaitaire'!$E206*Listes!$A$70,IF('Dépenses forfaitaire'!$E206&gt;Listes!$D$69,'Dépenses forfaitaire'!$E206*Listes!$D$70,(('Dépenses forfaitaire'!$E206*Listes!$B$70)+Listes!$C$70)))))))</f>
        <v/>
      </c>
      <c r="P206" s="27" t="str">
        <f t="shared" si="6"/>
        <v/>
      </c>
      <c r="Q206" s="93"/>
    </row>
    <row r="207" spans="1:17" ht="20.100000000000001" customHeight="1" x14ac:dyDescent="0.25">
      <c r="A207" s="17">
        <v>201</v>
      </c>
      <c r="B207" s="86"/>
      <c r="C207" s="256"/>
      <c r="D207" s="86"/>
      <c r="E207" s="86"/>
      <c r="F207" s="86"/>
      <c r="G207" s="86"/>
      <c r="H207" s="31" t="str">
        <f>IF(C207="","",IF(C207="","",(VLOOKUP(C207,Listes!$B$37:$C$41,2,FALSE))))</f>
        <v/>
      </c>
      <c r="I207" s="86" t="str">
        <f t="shared" si="7"/>
        <v/>
      </c>
      <c r="J207" s="27" t="str">
        <f>IF(H207="","",IF(H207="","",(VLOOKUP(H207,Listes!$C$37:$D$41,2,FALSE))))</f>
        <v/>
      </c>
      <c r="K207" s="86"/>
      <c r="L207" s="86"/>
      <c r="M207" s="26" t="str">
        <f>IF($H207="","",IF($C207=Listes!$B$38,IF('Dépenses forfaitaire'!$E207&lt;=Listes!$B$58,('Dépenses forfaitaire'!$E207*(VLOOKUP('Dépenses forfaitaire'!$D207,Listes!$A$59:$E$65,2,FALSE))),IF('Dépenses forfaitaire'!$E207&gt;Listes!$E$58,('Dépenses forfaitaire'!$E207*(VLOOKUP('Dépenses forfaitaire'!$D207,Listes!$A$59:$E$65,5,FALSE))),('Dépenses forfaitaire'!$E207*(VLOOKUP('Dépenses forfaitaire'!$D207,Listes!$A$59:$E$65,3,FALSE)))+(VLOOKUP('Dépenses forfaitaire'!$D207,Listes!$A$59:$E$65,4,FALSE))))))</f>
        <v/>
      </c>
      <c r="N207" s="26" t="str">
        <f>IF($H207="","",IF($C207=Listes!$B$37,IF('Dépenses forfaitaire'!$E207&lt;=Listes!$B$47,('Dépenses forfaitaire'!$E207*(VLOOKUP('Dépenses forfaitaire'!$D207,Listes!$A$48:$E$54,2,FALSE))),IF('Dépenses forfaitaire'!$E207&gt;Listes!$D$47,('Dépenses forfaitaire'!$E207*(VLOOKUP('Dépenses forfaitaire'!$D207,Listes!$A$48:$E$54,5,FALSE))),('Dépenses forfaitaire'!$E207*(VLOOKUP('Dépenses forfaitaire'!$D207,Listes!$A$48:$E$54,3,FALSE)))+(VLOOKUP('Dépenses forfaitaire'!$D207,Listes!$A$48:$E$54,4,FALSE))))))</f>
        <v/>
      </c>
      <c r="O207" s="26" t="str">
        <f>IF($H207="","",IF($C207=Listes!$B$40,Listes!$I$37,IF($C207=Listes!$B$41,(VLOOKUP('Dépenses forfaitaire'!$F207,Listes!$E$37:$F$42,2,FALSE)),IF($C207=Listes!$B$39,IF('Dépenses forfaitaire'!$E207&lt;=Listes!$A$69,'Dépenses forfaitaire'!$E207*Listes!$A$70,IF('Dépenses forfaitaire'!$E207&gt;Listes!$D$69,'Dépenses forfaitaire'!$E207*Listes!$D$70,(('Dépenses forfaitaire'!$E207*Listes!$B$70)+Listes!$C$70)))))))</f>
        <v/>
      </c>
      <c r="P207" s="27" t="str">
        <f t="shared" si="6"/>
        <v/>
      </c>
      <c r="Q207" s="93"/>
    </row>
    <row r="208" spans="1:17" ht="20.100000000000001" customHeight="1" x14ac:dyDescent="0.25">
      <c r="A208" s="17">
        <v>202</v>
      </c>
      <c r="B208" s="86"/>
      <c r="C208" s="256"/>
      <c r="D208" s="86"/>
      <c r="E208" s="86"/>
      <c r="F208" s="86"/>
      <c r="G208" s="86"/>
      <c r="H208" s="31" t="str">
        <f>IF(C208="","",IF(C208="","",(VLOOKUP(C208,Listes!$B$37:$C$41,2,FALSE))))</f>
        <v/>
      </c>
      <c r="I208" s="86" t="str">
        <f t="shared" si="7"/>
        <v/>
      </c>
      <c r="J208" s="27" t="str">
        <f>IF(H208="","",IF(H208="","",(VLOOKUP(H208,Listes!$C$37:$D$41,2,FALSE))))</f>
        <v/>
      </c>
      <c r="K208" s="86"/>
      <c r="L208" s="86"/>
      <c r="M208" s="26" t="str">
        <f>IF($H208="","",IF($C208=Listes!$B$38,IF('Dépenses forfaitaire'!$E208&lt;=Listes!$B$58,('Dépenses forfaitaire'!$E208*(VLOOKUP('Dépenses forfaitaire'!$D208,Listes!$A$59:$E$65,2,FALSE))),IF('Dépenses forfaitaire'!$E208&gt;Listes!$E$58,('Dépenses forfaitaire'!$E208*(VLOOKUP('Dépenses forfaitaire'!$D208,Listes!$A$59:$E$65,5,FALSE))),('Dépenses forfaitaire'!$E208*(VLOOKUP('Dépenses forfaitaire'!$D208,Listes!$A$59:$E$65,3,FALSE)))+(VLOOKUP('Dépenses forfaitaire'!$D208,Listes!$A$59:$E$65,4,FALSE))))))</f>
        <v/>
      </c>
      <c r="N208" s="26" t="str">
        <f>IF($H208="","",IF($C208=Listes!$B$37,IF('Dépenses forfaitaire'!$E208&lt;=Listes!$B$47,('Dépenses forfaitaire'!$E208*(VLOOKUP('Dépenses forfaitaire'!$D208,Listes!$A$48:$E$54,2,FALSE))),IF('Dépenses forfaitaire'!$E208&gt;Listes!$D$47,('Dépenses forfaitaire'!$E208*(VLOOKUP('Dépenses forfaitaire'!$D208,Listes!$A$48:$E$54,5,FALSE))),('Dépenses forfaitaire'!$E208*(VLOOKUP('Dépenses forfaitaire'!$D208,Listes!$A$48:$E$54,3,FALSE)))+(VLOOKUP('Dépenses forfaitaire'!$D208,Listes!$A$48:$E$54,4,FALSE))))))</f>
        <v/>
      </c>
      <c r="O208" s="26" t="str">
        <f>IF($H208="","",IF($C208=Listes!$B$40,Listes!$I$37,IF($C208=Listes!$B$41,(VLOOKUP('Dépenses forfaitaire'!$F208,Listes!$E$37:$F$42,2,FALSE)),IF($C208=Listes!$B$39,IF('Dépenses forfaitaire'!$E208&lt;=Listes!$A$69,'Dépenses forfaitaire'!$E208*Listes!$A$70,IF('Dépenses forfaitaire'!$E208&gt;Listes!$D$69,'Dépenses forfaitaire'!$E208*Listes!$D$70,(('Dépenses forfaitaire'!$E208*Listes!$B$70)+Listes!$C$70)))))))</f>
        <v/>
      </c>
      <c r="P208" s="27" t="str">
        <f t="shared" si="6"/>
        <v/>
      </c>
      <c r="Q208" s="93"/>
    </row>
    <row r="209" spans="1:17" ht="20.100000000000001" customHeight="1" x14ac:dyDescent="0.25">
      <c r="A209" s="17">
        <v>203</v>
      </c>
      <c r="B209" s="86"/>
      <c r="C209" s="256"/>
      <c r="D209" s="86"/>
      <c r="E209" s="86"/>
      <c r="F209" s="86"/>
      <c r="G209" s="86"/>
      <c r="H209" s="31" t="str">
        <f>IF(C209="","",IF(C209="","",(VLOOKUP(C209,Listes!$B$37:$C$41,2,FALSE))))</f>
        <v/>
      </c>
      <c r="I209" s="86" t="str">
        <f t="shared" si="7"/>
        <v/>
      </c>
      <c r="J209" s="27" t="str">
        <f>IF(H209="","",IF(H209="","",(VLOOKUP(H209,Listes!$C$37:$D$41,2,FALSE))))</f>
        <v/>
      </c>
      <c r="K209" s="86"/>
      <c r="L209" s="86"/>
      <c r="M209" s="26" t="str">
        <f>IF($H209="","",IF($C209=Listes!$B$38,IF('Dépenses forfaitaire'!$E209&lt;=Listes!$B$58,('Dépenses forfaitaire'!$E209*(VLOOKUP('Dépenses forfaitaire'!$D209,Listes!$A$59:$E$65,2,FALSE))),IF('Dépenses forfaitaire'!$E209&gt;Listes!$E$58,('Dépenses forfaitaire'!$E209*(VLOOKUP('Dépenses forfaitaire'!$D209,Listes!$A$59:$E$65,5,FALSE))),('Dépenses forfaitaire'!$E209*(VLOOKUP('Dépenses forfaitaire'!$D209,Listes!$A$59:$E$65,3,FALSE)))+(VLOOKUP('Dépenses forfaitaire'!$D209,Listes!$A$59:$E$65,4,FALSE))))))</f>
        <v/>
      </c>
      <c r="N209" s="26" t="str">
        <f>IF($H209="","",IF($C209=Listes!$B$37,IF('Dépenses forfaitaire'!$E209&lt;=Listes!$B$47,('Dépenses forfaitaire'!$E209*(VLOOKUP('Dépenses forfaitaire'!$D209,Listes!$A$48:$E$54,2,FALSE))),IF('Dépenses forfaitaire'!$E209&gt;Listes!$D$47,('Dépenses forfaitaire'!$E209*(VLOOKUP('Dépenses forfaitaire'!$D209,Listes!$A$48:$E$54,5,FALSE))),('Dépenses forfaitaire'!$E209*(VLOOKUP('Dépenses forfaitaire'!$D209,Listes!$A$48:$E$54,3,FALSE)))+(VLOOKUP('Dépenses forfaitaire'!$D209,Listes!$A$48:$E$54,4,FALSE))))))</f>
        <v/>
      </c>
      <c r="O209" s="26" t="str">
        <f>IF($H209="","",IF($C209=Listes!$B$40,Listes!$I$37,IF($C209=Listes!$B$41,(VLOOKUP('Dépenses forfaitaire'!$F209,Listes!$E$37:$F$42,2,FALSE)),IF($C209=Listes!$B$39,IF('Dépenses forfaitaire'!$E209&lt;=Listes!$A$69,'Dépenses forfaitaire'!$E209*Listes!$A$70,IF('Dépenses forfaitaire'!$E209&gt;Listes!$D$69,'Dépenses forfaitaire'!$E209*Listes!$D$70,(('Dépenses forfaitaire'!$E209*Listes!$B$70)+Listes!$C$70)))))))</f>
        <v/>
      </c>
      <c r="P209" s="27" t="str">
        <f t="shared" si="6"/>
        <v/>
      </c>
      <c r="Q209" s="93"/>
    </row>
    <row r="210" spans="1:17" ht="20.100000000000001" customHeight="1" x14ac:dyDescent="0.25">
      <c r="A210" s="17">
        <v>204</v>
      </c>
      <c r="B210" s="86"/>
      <c r="C210" s="256"/>
      <c r="D210" s="86"/>
      <c r="E210" s="86"/>
      <c r="F210" s="86"/>
      <c r="G210" s="86"/>
      <c r="H210" s="31" t="str">
        <f>IF(C210="","",IF(C210="","",(VLOOKUP(C210,Listes!$B$37:$C$41,2,FALSE))))</f>
        <v/>
      </c>
      <c r="I210" s="86" t="str">
        <f t="shared" si="7"/>
        <v/>
      </c>
      <c r="J210" s="27" t="str">
        <f>IF(H210="","",IF(H210="","",(VLOOKUP(H210,Listes!$C$37:$D$41,2,FALSE))))</f>
        <v/>
      </c>
      <c r="K210" s="86"/>
      <c r="L210" s="86"/>
      <c r="M210" s="26" t="str">
        <f>IF($H210="","",IF($C210=Listes!$B$38,IF('Dépenses forfaitaire'!$E210&lt;=Listes!$B$58,('Dépenses forfaitaire'!$E210*(VLOOKUP('Dépenses forfaitaire'!$D210,Listes!$A$59:$E$65,2,FALSE))),IF('Dépenses forfaitaire'!$E210&gt;Listes!$E$58,('Dépenses forfaitaire'!$E210*(VLOOKUP('Dépenses forfaitaire'!$D210,Listes!$A$59:$E$65,5,FALSE))),('Dépenses forfaitaire'!$E210*(VLOOKUP('Dépenses forfaitaire'!$D210,Listes!$A$59:$E$65,3,FALSE)))+(VLOOKUP('Dépenses forfaitaire'!$D210,Listes!$A$59:$E$65,4,FALSE))))))</f>
        <v/>
      </c>
      <c r="N210" s="26" t="str">
        <f>IF($H210="","",IF($C210=Listes!$B$37,IF('Dépenses forfaitaire'!$E210&lt;=Listes!$B$47,('Dépenses forfaitaire'!$E210*(VLOOKUP('Dépenses forfaitaire'!$D210,Listes!$A$48:$E$54,2,FALSE))),IF('Dépenses forfaitaire'!$E210&gt;Listes!$D$47,('Dépenses forfaitaire'!$E210*(VLOOKUP('Dépenses forfaitaire'!$D210,Listes!$A$48:$E$54,5,FALSE))),('Dépenses forfaitaire'!$E210*(VLOOKUP('Dépenses forfaitaire'!$D210,Listes!$A$48:$E$54,3,FALSE)))+(VLOOKUP('Dépenses forfaitaire'!$D210,Listes!$A$48:$E$54,4,FALSE))))))</f>
        <v/>
      </c>
      <c r="O210" s="26" t="str">
        <f>IF($H210="","",IF($C210=Listes!$B$40,Listes!$I$37,IF($C210=Listes!$B$41,(VLOOKUP('Dépenses forfaitaire'!$F210,Listes!$E$37:$F$42,2,FALSE)),IF($C210=Listes!$B$39,IF('Dépenses forfaitaire'!$E210&lt;=Listes!$A$69,'Dépenses forfaitaire'!$E210*Listes!$A$70,IF('Dépenses forfaitaire'!$E210&gt;Listes!$D$69,'Dépenses forfaitaire'!$E210*Listes!$D$70,(('Dépenses forfaitaire'!$E210*Listes!$B$70)+Listes!$C$70)))))))</f>
        <v/>
      </c>
      <c r="P210" s="27" t="str">
        <f t="shared" si="6"/>
        <v/>
      </c>
      <c r="Q210" s="93"/>
    </row>
    <row r="211" spans="1:17" ht="20.100000000000001" customHeight="1" x14ac:dyDescent="0.25">
      <c r="A211" s="17">
        <v>205</v>
      </c>
      <c r="B211" s="86"/>
      <c r="C211" s="256"/>
      <c r="D211" s="86"/>
      <c r="E211" s="86"/>
      <c r="F211" s="86"/>
      <c r="G211" s="86"/>
      <c r="H211" s="31" t="str">
        <f>IF(C211="","",IF(C211="","",(VLOOKUP(C211,Listes!$B$37:$C$41,2,FALSE))))</f>
        <v/>
      </c>
      <c r="I211" s="86" t="str">
        <f t="shared" si="7"/>
        <v/>
      </c>
      <c r="J211" s="27" t="str">
        <f>IF(H211="","",IF(H211="","",(VLOOKUP(H211,Listes!$C$37:$D$41,2,FALSE))))</f>
        <v/>
      </c>
      <c r="K211" s="86"/>
      <c r="L211" s="86"/>
      <c r="M211" s="26" t="str">
        <f>IF($H211="","",IF($C211=Listes!$B$38,IF('Dépenses forfaitaire'!$E211&lt;=Listes!$B$58,('Dépenses forfaitaire'!$E211*(VLOOKUP('Dépenses forfaitaire'!$D211,Listes!$A$59:$E$65,2,FALSE))),IF('Dépenses forfaitaire'!$E211&gt;Listes!$E$58,('Dépenses forfaitaire'!$E211*(VLOOKUP('Dépenses forfaitaire'!$D211,Listes!$A$59:$E$65,5,FALSE))),('Dépenses forfaitaire'!$E211*(VLOOKUP('Dépenses forfaitaire'!$D211,Listes!$A$59:$E$65,3,FALSE)))+(VLOOKUP('Dépenses forfaitaire'!$D211,Listes!$A$59:$E$65,4,FALSE))))))</f>
        <v/>
      </c>
      <c r="N211" s="26" t="str">
        <f>IF($H211="","",IF($C211=Listes!$B$37,IF('Dépenses forfaitaire'!$E211&lt;=Listes!$B$47,('Dépenses forfaitaire'!$E211*(VLOOKUP('Dépenses forfaitaire'!$D211,Listes!$A$48:$E$54,2,FALSE))),IF('Dépenses forfaitaire'!$E211&gt;Listes!$D$47,('Dépenses forfaitaire'!$E211*(VLOOKUP('Dépenses forfaitaire'!$D211,Listes!$A$48:$E$54,5,FALSE))),('Dépenses forfaitaire'!$E211*(VLOOKUP('Dépenses forfaitaire'!$D211,Listes!$A$48:$E$54,3,FALSE)))+(VLOOKUP('Dépenses forfaitaire'!$D211,Listes!$A$48:$E$54,4,FALSE))))))</f>
        <v/>
      </c>
      <c r="O211" s="26" t="str">
        <f>IF($H211="","",IF($C211=Listes!$B$40,Listes!$I$37,IF($C211=Listes!$B$41,(VLOOKUP('Dépenses forfaitaire'!$F211,Listes!$E$37:$F$42,2,FALSE)),IF($C211=Listes!$B$39,IF('Dépenses forfaitaire'!$E211&lt;=Listes!$A$69,'Dépenses forfaitaire'!$E211*Listes!$A$70,IF('Dépenses forfaitaire'!$E211&gt;Listes!$D$69,'Dépenses forfaitaire'!$E211*Listes!$D$70,(('Dépenses forfaitaire'!$E211*Listes!$B$70)+Listes!$C$70)))))))</f>
        <v/>
      </c>
      <c r="P211" s="27" t="str">
        <f t="shared" si="6"/>
        <v/>
      </c>
      <c r="Q211" s="93"/>
    </row>
    <row r="212" spans="1:17" ht="20.100000000000001" customHeight="1" x14ac:dyDescent="0.25">
      <c r="A212" s="17">
        <v>206</v>
      </c>
      <c r="B212" s="86"/>
      <c r="C212" s="256"/>
      <c r="D212" s="86"/>
      <c r="E212" s="86"/>
      <c r="F212" s="86"/>
      <c r="G212" s="86"/>
      <c r="H212" s="31" t="str">
        <f>IF(C212="","",IF(C212="","",(VLOOKUP(C212,Listes!$B$37:$C$41,2,FALSE))))</f>
        <v/>
      </c>
      <c r="I212" s="86" t="str">
        <f t="shared" si="7"/>
        <v/>
      </c>
      <c r="J212" s="27" t="str">
        <f>IF(H212="","",IF(H212="","",(VLOOKUP(H212,Listes!$C$37:$D$41,2,FALSE))))</f>
        <v/>
      </c>
      <c r="K212" s="86"/>
      <c r="L212" s="86"/>
      <c r="M212" s="26" t="str">
        <f>IF($H212="","",IF($C212=Listes!$B$38,IF('Dépenses forfaitaire'!$E212&lt;=Listes!$B$58,('Dépenses forfaitaire'!$E212*(VLOOKUP('Dépenses forfaitaire'!$D212,Listes!$A$59:$E$65,2,FALSE))),IF('Dépenses forfaitaire'!$E212&gt;Listes!$E$58,('Dépenses forfaitaire'!$E212*(VLOOKUP('Dépenses forfaitaire'!$D212,Listes!$A$59:$E$65,5,FALSE))),('Dépenses forfaitaire'!$E212*(VLOOKUP('Dépenses forfaitaire'!$D212,Listes!$A$59:$E$65,3,FALSE)))+(VLOOKUP('Dépenses forfaitaire'!$D212,Listes!$A$59:$E$65,4,FALSE))))))</f>
        <v/>
      </c>
      <c r="N212" s="26" t="str">
        <f>IF($H212="","",IF($C212=Listes!$B$37,IF('Dépenses forfaitaire'!$E212&lt;=Listes!$B$47,('Dépenses forfaitaire'!$E212*(VLOOKUP('Dépenses forfaitaire'!$D212,Listes!$A$48:$E$54,2,FALSE))),IF('Dépenses forfaitaire'!$E212&gt;Listes!$D$47,('Dépenses forfaitaire'!$E212*(VLOOKUP('Dépenses forfaitaire'!$D212,Listes!$A$48:$E$54,5,FALSE))),('Dépenses forfaitaire'!$E212*(VLOOKUP('Dépenses forfaitaire'!$D212,Listes!$A$48:$E$54,3,FALSE)))+(VLOOKUP('Dépenses forfaitaire'!$D212,Listes!$A$48:$E$54,4,FALSE))))))</f>
        <v/>
      </c>
      <c r="O212" s="26" t="str">
        <f>IF($H212="","",IF($C212=Listes!$B$40,Listes!$I$37,IF($C212=Listes!$B$41,(VLOOKUP('Dépenses forfaitaire'!$F212,Listes!$E$37:$F$42,2,FALSE)),IF($C212=Listes!$B$39,IF('Dépenses forfaitaire'!$E212&lt;=Listes!$A$69,'Dépenses forfaitaire'!$E212*Listes!$A$70,IF('Dépenses forfaitaire'!$E212&gt;Listes!$D$69,'Dépenses forfaitaire'!$E212*Listes!$D$70,(('Dépenses forfaitaire'!$E212*Listes!$B$70)+Listes!$C$70)))))))</f>
        <v/>
      </c>
      <c r="P212" s="27" t="str">
        <f t="shared" si="6"/>
        <v/>
      </c>
      <c r="Q212" s="93"/>
    </row>
    <row r="213" spans="1:17" ht="20.100000000000001" customHeight="1" x14ac:dyDescent="0.25">
      <c r="A213" s="17">
        <v>207</v>
      </c>
      <c r="B213" s="86"/>
      <c r="C213" s="256"/>
      <c r="D213" s="86"/>
      <c r="E213" s="86"/>
      <c r="F213" s="86"/>
      <c r="G213" s="86"/>
      <c r="H213" s="31" t="str">
        <f>IF(C213="","",IF(C213="","",(VLOOKUP(C213,Listes!$B$37:$C$41,2,FALSE))))</f>
        <v/>
      </c>
      <c r="I213" s="86" t="str">
        <f t="shared" si="7"/>
        <v/>
      </c>
      <c r="J213" s="27" t="str">
        <f>IF(H213="","",IF(H213="","",(VLOOKUP(H213,Listes!$C$37:$D$41,2,FALSE))))</f>
        <v/>
      </c>
      <c r="K213" s="86"/>
      <c r="L213" s="86"/>
      <c r="M213" s="26" t="str">
        <f>IF($H213="","",IF($C213=Listes!$B$38,IF('Dépenses forfaitaire'!$E213&lt;=Listes!$B$58,('Dépenses forfaitaire'!$E213*(VLOOKUP('Dépenses forfaitaire'!$D213,Listes!$A$59:$E$65,2,FALSE))),IF('Dépenses forfaitaire'!$E213&gt;Listes!$E$58,('Dépenses forfaitaire'!$E213*(VLOOKUP('Dépenses forfaitaire'!$D213,Listes!$A$59:$E$65,5,FALSE))),('Dépenses forfaitaire'!$E213*(VLOOKUP('Dépenses forfaitaire'!$D213,Listes!$A$59:$E$65,3,FALSE)))+(VLOOKUP('Dépenses forfaitaire'!$D213,Listes!$A$59:$E$65,4,FALSE))))))</f>
        <v/>
      </c>
      <c r="N213" s="26" t="str">
        <f>IF($H213="","",IF($C213=Listes!$B$37,IF('Dépenses forfaitaire'!$E213&lt;=Listes!$B$47,('Dépenses forfaitaire'!$E213*(VLOOKUP('Dépenses forfaitaire'!$D213,Listes!$A$48:$E$54,2,FALSE))),IF('Dépenses forfaitaire'!$E213&gt;Listes!$D$47,('Dépenses forfaitaire'!$E213*(VLOOKUP('Dépenses forfaitaire'!$D213,Listes!$A$48:$E$54,5,FALSE))),('Dépenses forfaitaire'!$E213*(VLOOKUP('Dépenses forfaitaire'!$D213,Listes!$A$48:$E$54,3,FALSE)))+(VLOOKUP('Dépenses forfaitaire'!$D213,Listes!$A$48:$E$54,4,FALSE))))))</f>
        <v/>
      </c>
      <c r="O213" s="26" t="str">
        <f>IF($H213="","",IF($C213=Listes!$B$40,Listes!$I$37,IF($C213=Listes!$B$41,(VLOOKUP('Dépenses forfaitaire'!$F213,Listes!$E$37:$F$42,2,FALSE)),IF($C213=Listes!$B$39,IF('Dépenses forfaitaire'!$E213&lt;=Listes!$A$69,'Dépenses forfaitaire'!$E213*Listes!$A$70,IF('Dépenses forfaitaire'!$E213&gt;Listes!$D$69,'Dépenses forfaitaire'!$E213*Listes!$D$70,(('Dépenses forfaitaire'!$E213*Listes!$B$70)+Listes!$C$70)))))))</f>
        <v/>
      </c>
      <c r="P213" s="27" t="str">
        <f t="shared" si="6"/>
        <v/>
      </c>
      <c r="Q213" s="93"/>
    </row>
    <row r="214" spans="1:17" ht="20.100000000000001" customHeight="1" x14ac:dyDescent="0.25">
      <c r="A214" s="17">
        <v>208</v>
      </c>
      <c r="B214" s="86"/>
      <c r="C214" s="256"/>
      <c r="D214" s="86"/>
      <c r="E214" s="86"/>
      <c r="F214" s="86"/>
      <c r="G214" s="86"/>
      <c r="H214" s="31" t="str">
        <f>IF(C214="","",IF(C214="","",(VLOOKUP(C214,Listes!$B$37:$C$41,2,FALSE))))</f>
        <v/>
      </c>
      <c r="I214" s="86" t="str">
        <f t="shared" si="7"/>
        <v/>
      </c>
      <c r="J214" s="27" t="str">
        <f>IF(H214="","",IF(H214="","",(VLOOKUP(H214,Listes!$C$37:$D$41,2,FALSE))))</f>
        <v/>
      </c>
      <c r="K214" s="86"/>
      <c r="L214" s="86"/>
      <c r="M214" s="26" t="str">
        <f>IF($H214="","",IF($C214=Listes!$B$38,IF('Dépenses forfaitaire'!$E214&lt;=Listes!$B$58,('Dépenses forfaitaire'!$E214*(VLOOKUP('Dépenses forfaitaire'!$D214,Listes!$A$59:$E$65,2,FALSE))),IF('Dépenses forfaitaire'!$E214&gt;Listes!$E$58,('Dépenses forfaitaire'!$E214*(VLOOKUP('Dépenses forfaitaire'!$D214,Listes!$A$59:$E$65,5,FALSE))),('Dépenses forfaitaire'!$E214*(VLOOKUP('Dépenses forfaitaire'!$D214,Listes!$A$59:$E$65,3,FALSE)))+(VLOOKUP('Dépenses forfaitaire'!$D214,Listes!$A$59:$E$65,4,FALSE))))))</f>
        <v/>
      </c>
      <c r="N214" s="26" t="str">
        <f>IF($H214="","",IF($C214=Listes!$B$37,IF('Dépenses forfaitaire'!$E214&lt;=Listes!$B$47,('Dépenses forfaitaire'!$E214*(VLOOKUP('Dépenses forfaitaire'!$D214,Listes!$A$48:$E$54,2,FALSE))),IF('Dépenses forfaitaire'!$E214&gt;Listes!$D$47,('Dépenses forfaitaire'!$E214*(VLOOKUP('Dépenses forfaitaire'!$D214,Listes!$A$48:$E$54,5,FALSE))),('Dépenses forfaitaire'!$E214*(VLOOKUP('Dépenses forfaitaire'!$D214,Listes!$A$48:$E$54,3,FALSE)))+(VLOOKUP('Dépenses forfaitaire'!$D214,Listes!$A$48:$E$54,4,FALSE))))))</f>
        <v/>
      </c>
      <c r="O214" s="26" t="str">
        <f>IF($H214="","",IF($C214=Listes!$B$40,Listes!$I$37,IF($C214=Listes!$B$41,(VLOOKUP('Dépenses forfaitaire'!$F214,Listes!$E$37:$F$42,2,FALSE)),IF($C214=Listes!$B$39,IF('Dépenses forfaitaire'!$E214&lt;=Listes!$A$69,'Dépenses forfaitaire'!$E214*Listes!$A$70,IF('Dépenses forfaitaire'!$E214&gt;Listes!$D$69,'Dépenses forfaitaire'!$E214*Listes!$D$70,(('Dépenses forfaitaire'!$E214*Listes!$B$70)+Listes!$C$70)))))))</f>
        <v/>
      </c>
      <c r="P214" s="27" t="str">
        <f t="shared" si="6"/>
        <v/>
      </c>
      <c r="Q214" s="93"/>
    </row>
    <row r="215" spans="1:17" ht="20.100000000000001" customHeight="1" x14ac:dyDescent="0.25">
      <c r="A215" s="17">
        <v>209</v>
      </c>
      <c r="B215" s="86"/>
      <c r="C215" s="256"/>
      <c r="D215" s="86"/>
      <c r="E215" s="86"/>
      <c r="F215" s="86"/>
      <c r="G215" s="86"/>
      <c r="H215" s="31" t="str">
        <f>IF(C215="","",IF(C215="","",(VLOOKUP(C215,Listes!$B$37:$C$41,2,FALSE))))</f>
        <v/>
      </c>
      <c r="I215" s="86" t="str">
        <f t="shared" si="7"/>
        <v/>
      </c>
      <c r="J215" s="27" t="str">
        <f>IF(H215="","",IF(H215="","",(VLOOKUP(H215,Listes!$C$37:$D$41,2,FALSE))))</f>
        <v/>
      </c>
      <c r="K215" s="86"/>
      <c r="L215" s="86"/>
      <c r="M215" s="26" t="str">
        <f>IF($H215="","",IF($C215=Listes!$B$38,IF('Dépenses forfaitaire'!$E215&lt;=Listes!$B$58,('Dépenses forfaitaire'!$E215*(VLOOKUP('Dépenses forfaitaire'!$D215,Listes!$A$59:$E$65,2,FALSE))),IF('Dépenses forfaitaire'!$E215&gt;Listes!$E$58,('Dépenses forfaitaire'!$E215*(VLOOKUP('Dépenses forfaitaire'!$D215,Listes!$A$59:$E$65,5,FALSE))),('Dépenses forfaitaire'!$E215*(VLOOKUP('Dépenses forfaitaire'!$D215,Listes!$A$59:$E$65,3,FALSE)))+(VLOOKUP('Dépenses forfaitaire'!$D215,Listes!$A$59:$E$65,4,FALSE))))))</f>
        <v/>
      </c>
      <c r="N215" s="26" t="str">
        <f>IF($H215="","",IF($C215=Listes!$B$37,IF('Dépenses forfaitaire'!$E215&lt;=Listes!$B$47,('Dépenses forfaitaire'!$E215*(VLOOKUP('Dépenses forfaitaire'!$D215,Listes!$A$48:$E$54,2,FALSE))),IF('Dépenses forfaitaire'!$E215&gt;Listes!$D$47,('Dépenses forfaitaire'!$E215*(VLOOKUP('Dépenses forfaitaire'!$D215,Listes!$A$48:$E$54,5,FALSE))),('Dépenses forfaitaire'!$E215*(VLOOKUP('Dépenses forfaitaire'!$D215,Listes!$A$48:$E$54,3,FALSE)))+(VLOOKUP('Dépenses forfaitaire'!$D215,Listes!$A$48:$E$54,4,FALSE))))))</f>
        <v/>
      </c>
      <c r="O215" s="26" t="str">
        <f>IF($H215="","",IF($C215=Listes!$B$40,Listes!$I$37,IF($C215=Listes!$B$41,(VLOOKUP('Dépenses forfaitaire'!$F215,Listes!$E$37:$F$42,2,FALSE)),IF($C215=Listes!$B$39,IF('Dépenses forfaitaire'!$E215&lt;=Listes!$A$69,'Dépenses forfaitaire'!$E215*Listes!$A$70,IF('Dépenses forfaitaire'!$E215&gt;Listes!$D$69,'Dépenses forfaitaire'!$E215*Listes!$D$70,(('Dépenses forfaitaire'!$E215*Listes!$B$70)+Listes!$C$70)))))))</f>
        <v/>
      </c>
      <c r="P215" s="27" t="str">
        <f t="shared" si="6"/>
        <v/>
      </c>
      <c r="Q215" s="93"/>
    </row>
    <row r="216" spans="1:17" ht="20.100000000000001" customHeight="1" x14ac:dyDescent="0.25">
      <c r="A216" s="17">
        <v>210</v>
      </c>
      <c r="B216" s="86"/>
      <c r="C216" s="256"/>
      <c r="D216" s="86"/>
      <c r="E216" s="86"/>
      <c r="F216" s="86"/>
      <c r="G216" s="86"/>
      <c r="H216" s="31" t="str">
        <f>IF(C216="","",IF(C216="","",(VLOOKUP(C216,Listes!$B$37:$C$41,2,FALSE))))</f>
        <v/>
      </c>
      <c r="I216" s="86" t="str">
        <f t="shared" si="7"/>
        <v/>
      </c>
      <c r="J216" s="27" t="str">
        <f>IF(H216="","",IF(H216="","",(VLOOKUP(H216,Listes!$C$37:$D$41,2,FALSE))))</f>
        <v/>
      </c>
      <c r="K216" s="86"/>
      <c r="L216" s="86"/>
      <c r="M216" s="26" t="str">
        <f>IF($H216="","",IF($C216=Listes!$B$38,IF('Dépenses forfaitaire'!$E216&lt;=Listes!$B$58,('Dépenses forfaitaire'!$E216*(VLOOKUP('Dépenses forfaitaire'!$D216,Listes!$A$59:$E$65,2,FALSE))),IF('Dépenses forfaitaire'!$E216&gt;Listes!$E$58,('Dépenses forfaitaire'!$E216*(VLOOKUP('Dépenses forfaitaire'!$D216,Listes!$A$59:$E$65,5,FALSE))),('Dépenses forfaitaire'!$E216*(VLOOKUP('Dépenses forfaitaire'!$D216,Listes!$A$59:$E$65,3,FALSE)))+(VLOOKUP('Dépenses forfaitaire'!$D216,Listes!$A$59:$E$65,4,FALSE))))))</f>
        <v/>
      </c>
      <c r="N216" s="26" t="str">
        <f>IF($H216="","",IF($C216=Listes!$B$37,IF('Dépenses forfaitaire'!$E216&lt;=Listes!$B$47,('Dépenses forfaitaire'!$E216*(VLOOKUP('Dépenses forfaitaire'!$D216,Listes!$A$48:$E$54,2,FALSE))),IF('Dépenses forfaitaire'!$E216&gt;Listes!$D$47,('Dépenses forfaitaire'!$E216*(VLOOKUP('Dépenses forfaitaire'!$D216,Listes!$A$48:$E$54,5,FALSE))),('Dépenses forfaitaire'!$E216*(VLOOKUP('Dépenses forfaitaire'!$D216,Listes!$A$48:$E$54,3,FALSE)))+(VLOOKUP('Dépenses forfaitaire'!$D216,Listes!$A$48:$E$54,4,FALSE))))))</f>
        <v/>
      </c>
      <c r="O216" s="26" t="str">
        <f>IF($H216="","",IF($C216=Listes!$B$40,Listes!$I$37,IF($C216=Listes!$B$41,(VLOOKUP('Dépenses forfaitaire'!$F216,Listes!$E$37:$F$42,2,FALSE)),IF($C216=Listes!$B$39,IF('Dépenses forfaitaire'!$E216&lt;=Listes!$A$69,'Dépenses forfaitaire'!$E216*Listes!$A$70,IF('Dépenses forfaitaire'!$E216&gt;Listes!$D$69,'Dépenses forfaitaire'!$E216*Listes!$D$70,(('Dépenses forfaitaire'!$E216*Listes!$B$70)+Listes!$C$70)))))))</f>
        <v/>
      </c>
      <c r="P216" s="27" t="str">
        <f t="shared" si="6"/>
        <v/>
      </c>
      <c r="Q216" s="93"/>
    </row>
    <row r="217" spans="1:17" ht="20.100000000000001" customHeight="1" x14ac:dyDescent="0.25">
      <c r="A217" s="17">
        <v>211</v>
      </c>
      <c r="B217" s="86"/>
      <c r="C217" s="256"/>
      <c r="D217" s="86"/>
      <c r="E217" s="86"/>
      <c r="F217" s="86"/>
      <c r="G217" s="86"/>
      <c r="H217" s="31" t="str">
        <f>IF(C217="","",IF(C217="","",(VLOOKUP(C217,Listes!$B$37:$C$41,2,FALSE))))</f>
        <v/>
      </c>
      <c r="I217" s="86" t="str">
        <f t="shared" si="7"/>
        <v/>
      </c>
      <c r="J217" s="27" t="str">
        <f>IF(H217="","",IF(H217="","",(VLOOKUP(H217,Listes!$C$37:$D$41,2,FALSE))))</f>
        <v/>
      </c>
      <c r="K217" s="86"/>
      <c r="L217" s="86"/>
      <c r="M217" s="26" t="str">
        <f>IF($H217="","",IF($C217=Listes!$B$38,IF('Dépenses forfaitaire'!$E217&lt;=Listes!$B$58,('Dépenses forfaitaire'!$E217*(VLOOKUP('Dépenses forfaitaire'!$D217,Listes!$A$59:$E$65,2,FALSE))),IF('Dépenses forfaitaire'!$E217&gt;Listes!$E$58,('Dépenses forfaitaire'!$E217*(VLOOKUP('Dépenses forfaitaire'!$D217,Listes!$A$59:$E$65,5,FALSE))),('Dépenses forfaitaire'!$E217*(VLOOKUP('Dépenses forfaitaire'!$D217,Listes!$A$59:$E$65,3,FALSE)))+(VLOOKUP('Dépenses forfaitaire'!$D217,Listes!$A$59:$E$65,4,FALSE))))))</f>
        <v/>
      </c>
      <c r="N217" s="26" t="str">
        <f>IF($H217="","",IF($C217=Listes!$B$37,IF('Dépenses forfaitaire'!$E217&lt;=Listes!$B$47,('Dépenses forfaitaire'!$E217*(VLOOKUP('Dépenses forfaitaire'!$D217,Listes!$A$48:$E$54,2,FALSE))),IF('Dépenses forfaitaire'!$E217&gt;Listes!$D$47,('Dépenses forfaitaire'!$E217*(VLOOKUP('Dépenses forfaitaire'!$D217,Listes!$A$48:$E$54,5,FALSE))),('Dépenses forfaitaire'!$E217*(VLOOKUP('Dépenses forfaitaire'!$D217,Listes!$A$48:$E$54,3,FALSE)))+(VLOOKUP('Dépenses forfaitaire'!$D217,Listes!$A$48:$E$54,4,FALSE))))))</f>
        <v/>
      </c>
      <c r="O217" s="26" t="str">
        <f>IF($H217="","",IF($C217=Listes!$B$40,Listes!$I$37,IF($C217=Listes!$B$41,(VLOOKUP('Dépenses forfaitaire'!$F217,Listes!$E$37:$F$42,2,FALSE)),IF($C217=Listes!$B$39,IF('Dépenses forfaitaire'!$E217&lt;=Listes!$A$69,'Dépenses forfaitaire'!$E217*Listes!$A$70,IF('Dépenses forfaitaire'!$E217&gt;Listes!$D$69,'Dépenses forfaitaire'!$E217*Listes!$D$70,(('Dépenses forfaitaire'!$E217*Listes!$B$70)+Listes!$C$70)))))))</f>
        <v/>
      </c>
      <c r="P217" s="27" t="str">
        <f t="shared" si="6"/>
        <v/>
      </c>
      <c r="Q217" s="93"/>
    </row>
    <row r="218" spans="1:17" ht="20.100000000000001" customHeight="1" x14ac:dyDescent="0.25">
      <c r="A218" s="17">
        <v>212</v>
      </c>
      <c r="B218" s="86"/>
      <c r="C218" s="256"/>
      <c r="D218" s="86"/>
      <c r="E218" s="86"/>
      <c r="F218" s="86"/>
      <c r="G218" s="86"/>
      <c r="H218" s="31" t="str">
        <f>IF(C218="","",IF(C218="","",(VLOOKUP(C218,Listes!$B$37:$C$41,2,FALSE))))</f>
        <v/>
      </c>
      <c r="I218" s="86" t="str">
        <f t="shared" si="7"/>
        <v/>
      </c>
      <c r="J218" s="27" t="str">
        <f>IF(H218="","",IF(H218="","",(VLOOKUP(H218,Listes!$C$37:$D$41,2,FALSE))))</f>
        <v/>
      </c>
      <c r="K218" s="86"/>
      <c r="L218" s="86"/>
      <c r="M218" s="26" t="str">
        <f>IF($H218="","",IF($C218=Listes!$B$38,IF('Dépenses forfaitaire'!$E218&lt;=Listes!$B$58,('Dépenses forfaitaire'!$E218*(VLOOKUP('Dépenses forfaitaire'!$D218,Listes!$A$59:$E$65,2,FALSE))),IF('Dépenses forfaitaire'!$E218&gt;Listes!$E$58,('Dépenses forfaitaire'!$E218*(VLOOKUP('Dépenses forfaitaire'!$D218,Listes!$A$59:$E$65,5,FALSE))),('Dépenses forfaitaire'!$E218*(VLOOKUP('Dépenses forfaitaire'!$D218,Listes!$A$59:$E$65,3,FALSE)))+(VLOOKUP('Dépenses forfaitaire'!$D218,Listes!$A$59:$E$65,4,FALSE))))))</f>
        <v/>
      </c>
      <c r="N218" s="26" t="str">
        <f>IF($H218="","",IF($C218=Listes!$B$37,IF('Dépenses forfaitaire'!$E218&lt;=Listes!$B$47,('Dépenses forfaitaire'!$E218*(VLOOKUP('Dépenses forfaitaire'!$D218,Listes!$A$48:$E$54,2,FALSE))),IF('Dépenses forfaitaire'!$E218&gt;Listes!$D$47,('Dépenses forfaitaire'!$E218*(VLOOKUP('Dépenses forfaitaire'!$D218,Listes!$A$48:$E$54,5,FALSE))),('Dépenses forfaitaire'!$E218*(VLOOKUP('Dépenses forfaitaire'!$D218,Listes!$A$48:$E$54,3,FALSE)))+(VLOOKUP('Dépenses forfaitaire'!$D218,Listes!$A$48:$E$54,4,FALSE))))))</f>
        <v/>
      </c>
      <c r="O218" s="26" t="str">
        <f>IF($H218="","",IF($C218=Listes!$B$40,Listes!$I$37,IF($C218=Listes!$B$41,(VLOOKUP('Dépenses forfaitaire'!$F218,Listes!$E$37:$F$42,2,FALSE)),IF($C218=Listes!$B$39,IF('Dépenses forfaitaire'!$E218&lt;=Listes!$A$69,'Dépenses forfaitaire'!$E218*Listes!$A$70,IF('Dépenses forfaitaire'!$E218&gt;Listes!$D$69,'Dépenses forfaitaire'!$E218*Listes!$D$70,(('Dépenses forfaitaire'!$E218*Listes!$B$70)+Listes!$C$70)))))))</f>
        <v/>
      </c>
      <c r="P218" s="27" t="str">
        <f t="shared" si="6"/>
        <v/>
      </c>
      <c r="Q218" s="93"/>
    </row>
    <row r="219" spans="1:17" ht="20.100000000000001" customHeight="1" x14ac:dyDescent="0.25">
      <c r="A219" s="17">
        <v>213</v>
      </c>
      <c r="B219" s="86"/>
      <c r="C219" s="256"/>
      <c r="D219" s="86"/>
      <c r="E219" s="86"/>
      <c r="F219" s="86"/>
      <c r="G219" s="86"/>
      <c r="H219" s="31" t="str">
        <f>IF(C219="","",IF(C219="","",(VLOOKUP(C219,Listes!$B$37:$C$41,2,FALSE))))</f>
        <v/>
      </c>
      <c r="I219" s="86" t="str">
        <f t="shared" si="7"/>
        <v/>
      </c>
      <c r="J219" s="27" t="str">
        <f>IF(H219="","",IF(H219="","",(VLOOKUP(H219,Listes!$C$37:$D$41,2,FALSE))))</f>
        <v/>
      </c>
      <c r="K219" s="86"/>
      <c r="L219" s="86"/>
      <c r="M219" s="26" t="str">
        <f>IF($H219="","",IF($C219=Listes!$B$38,IF('Dépenses forfaitaire'!$E219&lt;=Listes!$B$58,('Dépenses forfaitaire'!$E219*(VLOOKUP('Dépenses forfaitaire'!$D219,Listes!$A$59:$E$65,2,FALSE))),IF('Dépenses forfaitaire'!$E219&gt;Listes!$E$58,('Dépenses forfaitaire'!$E219*(VLOOKUP('Dépenses forfaitaire'!$D219,Listes!$A$59:$E$65,5,FALSE))),('Dépenses forfaitaire'!$E219*(VLOOKUP('Dépenses forfaitaire'!$D219,Listes!$A$59:$E$65,3,FALSE)))+(VLOOKUP('Dépenses forfaitaire'!$D219,Listes!$A$59:$E$65,4,FALSE))))))</f>
        <v/>
      </c>
      <c r="N219" s="26" t="str">
        <f>IF($H219="","",IF($C219=Listes!$B$37,IF('Dépenses forfaitaire'!$E219&lt;=Listes!$B$47,('Dépenses forfaitaire'!$E219*(VLOOKUP('Dépenses forfaitaire'!$D219,Listes!$A$48:$E$54,2,FALSE))),IF('Dépenses forfaitaire'!$E219&gt;Listes!$D$47,('Dépenses forfaitaire'!$E219*(VLOOKUP('Dépenses forfaitaire'!$D219,Listes!$A$48:$E$54,5,FALSE))),('Dépenses forfaitaire'!$E219*(VLOOKUP('Dépenses forfaitaire'!$D219,Listes!$A$48:$E$54,3,FALSE)))+(VLOOKUP('Dépenses forfaitaire'!$D219,Listes!$A$48:$E$54,4,FALSE))))))</f>
        <v/>
      </c>
      <c r="O219" s="26" t="str">
        <f>IF($H219="","",IF($C219=Listes!$B$40,Listes!$I$37,IF($C219=Listes!$B$41,(VLOOKUP('Dépenses forfaitaire'!$F219,Listes!$E$37:$F$42,2,FALSE)),IF($C219=Listes!$B$39,IF('Dépenses forfaitaire'!$E219&lt;=Listes!$A$69,'Dépenses forfaitaire'!$E219*Listes!$A$70,IF('Dépenses forfaitaire'!$E219&gt;Listes!$D$69,'Dépenses forfaitaire'!$E219*Listes!$D$70,(('Dépenses forfaitaire'!$E219*Listes!$B$70)+Listes!$C$70)))))))</f>
        <v/>
      </c>
      <c r="P219" s="27" t="str">
        <f t="shared" si="6"/>
        <v/>
      </c>
      <c r="Q219" s="93"/>
    </row>
    <row r="220" spans="1:17" ht="20.100000000000001" customHeight="1" x14ac:dyDescent="0.25">
      <c r="A220" s="17">
        <v>214</v>
      </c>
      <c r="B220" s="86"/>
      <c r="C220" s="256"/>
      <c r="D220" s="86"/>
      <c r="E220" s="86"/>
      <c r="F220" s="86"/>
      <c r="G220" s="86"/>
      <c r="H220" s="31" t="str">
        <f>IF(C220="","",IF(C220="","",(VLOOKUP(C220,Listes!$B$37:$C$41,2,FALSE))))</f>
        <v/>
      </c>
      <c r="I220" s="86" t="str">
        <f t="shared" si="7"/>
        <v/>
      </c>
      <c r="J220" s="27" t="str">
        <f>IF(H220="","",IF(H220="","",(VLOOKUP(H220,Listes!$C$37:$D$41,2,FALSE))))</f>
        <v/>
      </c>
      <c r="K220" s="86"/>
      <c r="L220" s="86"/>
      <c r="M220" s="26" t="str">
        <f>IF($H220="","",IF($C220=Listes!$B$38,IF('Dépenses forfaitaire'!$E220&lt;=Listes!$B$58,('Dépenses forfaitaire'!$E220*(VLOOKUP('Dépenses forfaitaire'!$D220,Listes!$A$59:$E$65,2,FALSE))),IF('Dépenses forfaitaire'!$E220&gt;Listes!$E$58,('Dépenses forfaitaire'!$E220*(VLOOKUP('Dépenses forfaitaire'!$D220,Listes!$A$59:$E$65,5,FALSE))),('Dépenses forfaitaire'!$E220*(VLOOKUP('Dépenses forfaitaire'!$D220,Listes!$A$59:$E$65,3,FALSE)))+(VLOOKUP('Dépenses forfaitaire'!$D220,Listes!$A$59:$E$65,4,FALSE))))))</f>
        <v/>
      </c>
      <c r="N220" s="26" t="str">
        <f>IF($H220="","",IF($C220=Listes!$B$37,IF('Dépenses forfaitaire'!$E220&lt;=Listes!$B$47,('Dépenses forfaitaire'!$E220*(VLOOKUP('Dépenses forfaitaire'!$D220,Listes!$A$48:$E$54,2,FALSE))),IF('Dépenses forfaitaire'!$E220&gt;Listes!$D$47,('Dépenses forfaitaire'!$E220*(VLOOKUP('Dépenses forfaitaire'!$D220,Listes!$A$48:$E$54,5,FALSE))),('Dépenses forfaitaire'!$E220*(VLOOKUP('Dépenses forfaitaire'!$D220,Listes!$A$48:$E$54,3,FALSE)))+(VLOOKUP('Dépenses forfaitaire'!$D220,Listes!$A$48:$E$54,4,FALSE))))))</f>
        <v/>
      </c>
      <c r="O220" s="26" t="str">
        <f>IF($H220="","",IF($C220=Listes!$B$40,Listes!$I$37,IF($C220=Listes!$B$41,(VLOOKUP('Dépenses forfaitaire'!$F220,Listes!$E$37:$F$42,2,FALSE)),IF($C220=Listes!$B$39,IF('Dépenses forfaitaire'!$E220&lt;=Listes!$A$69,'Dépenses forfaitaire'!$E220*Listes!$A$70,IF('Dépenses forfaitaire'!$E220&gt;Listes!$D$69,'Dépenses forfaitaire'!$E220*Listes!$D$70,(('Dépenses forfaitaire'!$E220*Listes!$B$70)+Listes!$C$70)))))))</f>
        <v/>
      </c>
      <c r="P220" s="27" t="str">
        <f t="shared" si="6"/>
        <v/>
      </c>
      <c r="Q220" s="93"/>
    </row>
    <row r="221" spans="1:17" ht="20.100000000000001" customHeight="1" x14ac:dyDescent="0.25">
      <c r="A221" s="17">
        <v>215</v>
      </c>
      <c r="B221" s="86"/>
      <c r="C221" s="256"/>
      <c r="D221" s="86"/>
      <c r="E221" s="86"/>
      <c r="F221" s="86"/>
      <c r="G221" s="86"/>
      <c r="H221" s="31" t="str">
        <f>IF(C221="","",IF(C221="","",(VLOOKUP(C221,Listes!$B$37:$C$41,2,FALSE))))</f>
        <v/>
      </c>
      <c r="I221" s="86" t="str">
        <f t="shared" si="7"/>
        <v/>
      </c>
      <c r="J221" s="27" t="str">
        <f>IF(H221="","",IF(H221="","",(VLOOKUP(H221,Listes!$C$37:$D$41,2,FALSE))))</f>
        <v/>
      </c>
      <c r="K221" s="86"/>
      <c r="L221" s="86"/>
      <c r="M221" s="26" t="str">
        <f>IF($H221="","",IF($C221=Listes!$B$38,IF('Dépenses forfaitaire'!$E221&lt;=Listes!$B$58,('Dépenses forfaitaire'!$E221*(VLOOKUP('Dépenses forfaitaire'!$D221,Listes!$A$59:$E$65,2,FALSE))),IF('Dépenses forfaitaire'!$E221&gt;Listes!$E$58,('Dépenses forfaitaire'!$E221*(VLOOKUP('Dépenses forfaitaire'!$D221,Listes!$A$59:$E$65,5,FALSE))),('Dépenses forfaitaire'!$E221*(VLOOKUP('Dépenses forfaitaire'!$D221,Listes!$A$59:$E$65,3,FALSE)))+(VLOOKUP('Dépenses forfaitaire'!$D221,Listes!$A$59:$E$65,4,FALSE))))))</f>
        <v/>
      </c>
      <c r="N221" s="26" t="str">
        <f>IF($H221="","",IF($C221=Listes!$B$37,IF('Dépenses forfaitaire'!$E221&lt;=Listes!$B$47,('Dépenses forfaitaire'!$E221*(VLOOKUP('Dépenses forfaitaire'!$D221,Listes!$A$48:$E$54,2,FALSE))),IF('Dépenses forfaitaire'!$E221&gt;Listes!$D$47,('Dépenses forfaitaire'!$E221*(VLOOKUP('Dépenses forfaitaire'!$D221,Listes!$A$48:$E$54,5,FALSE))),('Dépenses forfaitaire'!$E221*(VLOOKUP('Dépenses forfaitaire'!$D221,Listes!$A$48:$E$54,3,FALSE)))+(VLOOKUP('Dépenses forfaitaire'!$D221,Listes!$A$48:$E$54,4,FALSE))))))</f>
        <v/>
      </c>
      <c r="O221" s="26" t="str">
        <f>IF($H221="","",IF($C221=Listes!$B$40,Listes!$I$37,IF($C221=Listes!$B$41,(VLOOKUP('Dépenses forfaitaire'!$F221,Listes!$E$37:$F$42,2,FALSE)),IF($C221=Listes!$B$39,IF('Dépenses forfaitaire'!$E221&lt;=Listes!$A$69,'Dépenses forfaitaire'!$E221*Listes!$A$70,IF('Dépenses forfaitaire'!$E221&gt;Listes!$D$69,'Dépenses forfaitaire'!$E221*Listes!$D$70,(('Dépenses forfaitaire'!$E221*Listes!$B$70)+Listes!$C$70)))))))</f>
        <v/>
      </c>
      <c r="P221" s="27" t="str">
        <f t="shared" si="6"/>
        <v/>
      </c>
      <c r="Q221" s="93"/>
    </row>
    <row r="222" spans="1:17" ht="20.100000000000001" customHeight="1" x14ac:dyDescent="0.25">
      <c r="A222" s="17">
        <v>216</v>
      </c>
      <c r="B222" s="86"/>
      <c r="C222" s="256"/>
      <c r="D222" s="86"/>
      <c r="E222" s="86"/>
      <c r="F222" s="86"/>
      <c r="G222" s="86"/>
      <c r="H222" s="31" t="str">
        <f>IF(C222="","",IF(C222="","",(VLOOKUP(C222,Listes!$B$37:$C$41,2,FALSE))))</f>
        <v/>
      </c>
      <c r="I222" s="86" t="str">
        <f t="shared" si="7"/>
        <v/>
      </c>
      <c r="J222" s="27" t="str">
        <f>IF(H222="","",IF(H222="","",(VLOOKUP(H222,Listes!$C$37:$D$41,2,FALSE))))</f>
        <v/>
      </c>
      <c r="K222" s="86"/>
      <c r="L222" s="86"/>
      <c r="M222" s="26" t="str">
        <f>IF($H222="","",IF($C222=Listes!$B$38,IF('Dépenses forfaitaire'!$E222&lt;=Listes!$B$58,('Dépenses forfaitaire'!$E222*(VLOOKUP('Dépenses forfaitaire'!$D222,Listes!$A$59:$E$65,2,FALSE))),IF('Dépenses forfaitaire'!$E222&gt;Listes!$E$58,('Dépenses forfaitaire'!$E222*(VLOOKUP('Dépenses forfaitaire'!$D222,Listes!$A$59:$E$65,5,FALSE))),('Dépenses forfaitaire'!$E222*(VLOOKUP('Dépenses forfaitaire'!$D222,Listes!$A$59:$E$65,3,FALSE)))+(VLOOKUP('Dépenses forfaitaire'!$D222,Listes!$A$59:$E$65,4,FALSE))))))</f>
        <v/>
      </c>
      <c r="N222" s="26" t="str">
        <f>IF($H222="","",IF($C222=Listes!$B$37,IF('Dépenses forfaitaire'!$E222&lt;=Listes!$B$47,('Dépenses forfaitaire'!$E222*(VLOOKUP('Dépenses forfaitaire'!$D222,Listes!$A$48:$E$54,2,FALSE))),IF('Dépenses forfaitaire'!$E222&gt;Listes!$D$47,('Dépenses forfaitaire'!$E222*(VLOOKUP('Dépenses forfaitaire'!$D222,Listes!$A$48:$E$54,5,FALSE))),('Dépenses forfaitaire'!$E222*(VLOOKUP('Dépenses forfaitaire'!$D222,Listes!$A$48:$E$54,3,FALSE)))+(VLOOKUP('Dépenses forfaitaire'!$D222,Listes!$A$48:$E$54,4,FALSE))))))</f>
        <v/>
      </c>
      <c r="O222" s="26" t="str">
        <f>IF($H222="","",IF($C222=Listes!$B$40,Listes!$I$37,IF($C222=Listes!$B$41,(VLOOKUP('Dépenses forfaitaire'!$F222,Listes!$E$37:$F$42,2,FALSE)),IF($C222=Listes!$B$39,IF('Dépenses forfaitaire'!$E222&lt;=Listes!$A$69,'Dépenses forfaitaire'!$E222*Listes!$A$70,IF('Dépenses forfaitaire'!$E222&gt;Listes!$D$69,'Dépenses forfaitaire'!$E222*Listes!$D$70,(('Dépenses forfaitaire'!$E222*Listes!$B$70)+Listes!$C$70)))))))</f>
        <v/>
      </c>
      <c r="P222" s="27" t="str">
        <f t="shared" si="6"/>
        <v/>
      </c>
      <c r="Q222" s="93"/>
    </row>
    <row r="223" spans="1:17" ht="20.100000000000001" customHeight="1" x14ac:dyDescent="0.25">
      <c r="A223" s="17">
        <v>217</v>
      </c>
      <c r="B223" s="86"/>
      <c r="C223" s="256"/>
      <c r="D223" s="86"/>
      <c r="E223" s="86"/>
      <c r="F223" s="86"/>
      <c r="G223" s="86"/>
      <c r="H223" s="31" t="str">
        <f>IF(C223="","",IF(C223="","",(VLOOKUP(C223,Listes!$B$37:$C$41,2,FALSE))))</f>
        <v/>
      </c>
      <c r="I223" s="86" t="str">
        <f t="shared" si="7"/>
        <v/>
      </c>
      <c r="J223" s="27" t="str">
        <f>IF(H223="","",IF(H223="","",(VLOOKUP(H223,Listes!$C$37:$D$41,2,FALSE))))</f>
        <v/>
      </c>
      <c r="K223" s="86"/>
      <c r="L223" s="86"/>
      <c r="M223" s="26" t="str">
        <f>IF($H223="","",IF($C223=Listes!$B$38,IF('Dépenses forfaitaire'!$E223&lt;=Listes!$B$58,('Dépenses forfaitaire'!$E223*(VLOOKUP('Dépenses forfaitaire'!$D223,Listes!$A$59:$E$65,2,FALSE))),IF('Dépenses forfaitaire'!$E223&gt;Listes!$E$58,('Dépenses forfaitaire'!$E223*(VLOOKUP('Dépenses forfaitaire'!$D223,Listes!$A$59:$E$65,5,FALSE))),('Dépenses forfaitaire'!$E223*(VLOOKUP('Dépenses forfaitaire'!$D223,Listes!$A$59:$E$65,3,FALSE)))+(VLOOKUP('Dépenses forfaitaire'!$D223,Listes!$A$59:$E$65,4,FALSE))))))</f>
        <v/>
      </c>
      <c r="N223" s="26" t="str">
        <f>IF($H223="","",IF($C223=Listes!$B$37,IF('Dépenses forfaitaire'!$E223&lt;=Listes!$B$47,('Dépenses forfaitaire'!$E223*(VLOOKUP('Dépenses forfaitaire'!$D223,Listes!$A$48:$E$54,2,FALSE))),IF('Dépenses forfaitaire'!$E223&gt;Listes!$D$47,('Dépenses forfaitaire'!$E223*(VLOOKUP('Dépenses forfaitaire'!$D223,Listes!$A$48:$E$54,5,FALSE))),('Dépenses forfaitaire'!$E223*(VLOOKUP('Dépenses forfaitaire'!$D223,Listes!$A$48:$E$54,3,FALSE)))+(VLOOKUP('Dépenses forfaitaire'!$D223,Listes!$A$48:$E$54,4,FALSE))))))</f>
        <v/>
      </c>
      <c r="O223" s="26" t="str">
        <f>IF($H223="","",IF($C223=Listes!$B$40,Listes!$I$37,IF($C223=Listes!$B$41,(VLOOKUP('Dépenses forfaitaire'!$F223,Listes!$E$37:$F$42,2,FALSE)),IF($C223=Listes!$B$39,IF('Dépenses forfaitaire'!$E223&lt;=Listes!$A$69,'Dépenses forfaitaire'!$E223*Listes!$A$70,IF('Dépenses forfaitaire'!$E223&gt;Listes!$D$69,'Dépenses forfaitaire'!$E223*Listes!$D$70,(('Dépenses forfaitaire'!$E223*Listes!$B$70)+Listes!$C$70)))))))</f>
        <v/>
      </c>
      <c r="P223" s="27" t="str">
        <f t="shared" si="6"/>
        <v/>
      </c>
      <c r="Q223" s="93"/>
    </row>
    <row r="224" spans="1:17" ht="20.100000000000001" customHeight="1" x14ac:dyDescent="0.25">
      <c r="A224" s="17">
        <v>218</v>
      </c>
      <c r="B224" s="86"/>
      <c r="C224" s="256"/>
      <c r="D224" s="86"/>
      <c r="E224" s="86"/>
      <c r="F224" s="86"/>
      <c r="G224" s="86"/>
      <c r="H224" s="31" t="str">
        <f>IF(C224="","",IF(C224="","",(VLOOKUP(C224,Listes!$B$37:$C$41,2,FALSE))))</f>
        <v/>
      </c>
      <c r="I224" s="86" t="str">
        <f t="shared" si="7"/>
        <v/>
      </c>
      <c r="J224" s="27" t="str">
        <f>IF(H224="","",IF(H224="","",(VLOOKUP(H224,Listes!$C$37:$D$41,2,FALSE))))</f>
        <v/>
      </c>
      <c r="K224" s="86"/>
      <c r="L224" s="86"/>
      <c r="M224" s="26" t="str">
        <f>IF($H224="","",IF($C224=Listes!$B$38,IF('Dépenses forfaitaire'!$E224&lt;=Listes!$B$58,('Dépenses forfaitaire'!$E224*(VLOOKUP('Dépenses forfaitaire'!$D224,Listes!$A$59:$E$65,2,FALSE))),IF('Dépenses forfaitaire'!$E224&gt;Listes!$E$58,('Dépenses forfaitaire'!$E224*(VLOOKUP('Dépenses forfaitaire'!$D224,Listes!$A$59:$E$65,5,FALSE))),('Dépenses forfaitaire'!$E224*(VLOOKUP('Dépenses forfaitaire'!$D224,Listes!$A$59:$E$65,3,FALSE)))+(VLOOKUP('Dépenses forfaitaire'!$D224,Listes!$A$59:$E$65,4,FALSE))))))</f>
        <v/>
      </c>
      <c r="N224" s="26" t="str">
        <f>IF($H224="","",IF($C224=Listes!$B$37,IF('Dépenses forfaitaire'!$E224&lt;=Listes!$B$47,('Dépenses forfaitaire'!$E224*(VLOOKUP('Dépenses forfaitaire'!$D224,Listes!$A$48:$E$54,2,FALSE))),IF('Dépenses forfaitaire'!$E224&gt;Listes!$D$47,('Dépenses forfaitaire'!$E224*(VLOOKUP('Dépenses forfaitaire'!$D224,Listes!$A$48:$E$54,5,FALSE))),('Dépenses forfaitaire'!$E224*(VLOOKUP('Dépenses forfaitaire'!$D224,Listes!$A$48:$E$54,3,FALSE)))+(VLOOKUP('Dépenses forfaitaire'!$D224,Listes!$A$48:$E$54,4,FALSE))))))</f>
        <v/>
      </c>
      <c r="O224" s="26" t="str">
        <f>IF($H224="","",IF($C224=Listes!$B$40,Listes!$I$37,IF($C224=Listes!$B$41,(VLOOKUP('Dépenses forfaitaire'!$F224,Listes!$E$37:$F$42,2,FALSE)),IF($C224=Listes!$B$39,IF('Dépenses forfaitaire'!$E224&lt;=Listes!$A$69,'Dépenses forfaitaire'!$E224*Listes!$A$70,IF('Dépenses forfaitaire'!$E224&gt;Listes!$D$69,'Dépenses forfaitaire'!$E224*Listes!$D$70,(('Dépenses forfaitaire'!$E224*Listes!$B$70)+Listes!$C$70)))))))</f>
        <v/>
      </c>
      <c r="P224" s="27" t="str">
        <f t="shared" si="6"/>
        <v/>
      </c>
      <c r="Q224" s="93"/>
    </row>
    <row r="225" spans="1:17" ht="20.100000000000001" customHeight="1" x14ac:dyDescent="0.25">
      <c r="A225" s="17">
        <v>219</v>
      </c>
      <c r="B225" s="86"/>
      <c r="C225" s="256"/>
      <c r="D225" s="86"/>
      <c r="E225" s="86"/>
      <c r="F225" s="86"/>
      <c r="G225" s="86"/>
      <c r="H225" s="31" t="str">
        <f>IF(C225="","",IF(C225="","",(VLOOKUP(C225,Listes!$B$37:$C$41,2,FALSE))))</f>
        <v/>
      </c>
      <c r="I225" s="86" t="str">
        <f t="shared" si="7"/>
        <v/>
      </c>
      <c r="J225" s="27" t="str">
        <f>IF(H225="","",IF(H225="","",(VLOOKUP(H225,Listes!$C$37:$D$41,2,FALSE))))</f>
        <v/>
      </c>
      <c r="K225" s="86"/>
      <c r="L225" s="86"/>
      <c r="M225" s="26" t="str">
        <f>IF($H225="","",IF($C225=Listes!$B$38,IF('Dépenses forfaitaire'!$E225&lt;=Listes!$B$58,('Dépenses forfaitaire'!$E225*(VLOOKUP('Dépenses forfaitaire'!$D225,Listes!$A$59:$E$65,2,FALSE))),IF('Dépenses forfaitaire'!$E225&gt;Listes!$E$58,('Dépenses forfaitaire'!$E225*(VLOOKUP('Dépenses forfaitaire'!$D225,Listes!$A$59:$E$65,5,FALSE))),('Dépenses forfaitaire'!$E225*(VLOOKUP('Dépenses forfaitaire'!$D225,Listes!$A$59:$E$65,3,FALSE)))+(VLOOKUP('Dépenses forfaitaire'!$D225,Listes!$A$59:$E$65,4,FALSE))))))</f>
        <v/>
      </c>
      <c r="N225" s="26" t="str">
        <f>IF($H225="","",IF($C225=Listes!$B$37,IF('Dépenses forfaitaire'!$E225&lt;=Listes!$B$47,('Dépenses forfaitaire'!$E225*(VLOOKUP('Dépenses forfaitaire'!$D225,Listes!$A$48:$E$54,2,FALSE))),IF('Dépenses forfaitaire'!$E225&gt;Listes!$D$47,('Dépenses forfaitaire'!$E225*(VLOOKUP('Dépenses forfaitaire'!$D225,Listes!$A$48:$E$54,5,FALSE))),('Dépenses forfaitaire'!$E225*(VLOOKUP('Dépenses forfaitaire'!$D225,Listes!$A$48:$E$54,3,FALSE)))+(VLOOKUP('Dépenses forfaitaire'!$D225,Listes!$A$48:$E$54,4,FALSE))))))</f>
        <v/>
      </c>
      <c r="O225" s="26" t="str">
        <f>IF($H225="","",IF($C225=Listes!$B$40,Listes!$I$37,IF($C225=Listes!$B$41,(VLOOKUP('Dépenses forfaitaire'!$F225,Listes!$E$37:$F$42,2,FALSE)),IF($C225=Listes!$B$39,IF('Dépenses forfaitaire'!$E225&lt;=Listes!$A$69,'Dépenses forfaitaire'!$E225*Listes!$A$70,IF('Dépenses forfaitaire'!$E225&gt;Listes!$D$69,'Dépenses forfaitaire'!$E225*Listes!$D$70,(('Dépenses forfaitaire'!$E225*Listes!$B$70)+Listes!$C$70)))))))</f>
        <v/>
      </c>
      <c r="P225" s="27" t="str">
        <f t="shared" si="6"/>
        <v/>
      </c>
      <c r="Q225" s="93"/>
    </row>
    <row r="226" spans="1:17" ht="20.100000000000001" customHeight="1" x14ac:dyDescent="0.25">
      <c r="A226" s="17">
        <v>220</v>
      </c>
      <c r="B226" s="86"/>
      <c r="C226" s="256"/>
      <c r="D226" s="86"/>
      <c r="E226" s="86"/>
      <c r="F226" s="86"/>
      <c r="G226" s="86"/>
      <c r="H226" s="31" t="str">
        <f>IF(C226="","",IF(C226="","",(VLOOKUP(C226,Listes!$B$37:$C$41,2,FALSE))))</f>
        <v/>
      </c>
      <c r="I226" s="86" t="str">
        <f t="shared" si="7"/>
        <v/>
      </c>
      <c r="J226" s="27" t="str">
        <f>IF(H226="","",IF(H226="","",(VLOOKUP(H226,Listes!$C$37:$D$41,2,FALSE))))</f>
        <v/>
      </c>
      <c r="K226" s="86"/>
      <c r="L226" s="86"/>
      <c r="M226" s="26" t="str">
        <f>IF($H226="","",IF($C226=Listes!$B$38,IF('Dépenses forfaitaire'!$E226&lt;=Listes!$B$58,('Dépenses forfaitaire'!$E226*(VLOOKUP('Dépenses forfaitaire'!$D226,Listes!$A$59:$E$65,2,FALSE))),IF('Dépenses forfaitaire'!$E226&gt;Listes!$E$58,('Dépenses forfaitaire'!$E226*(VLOOKUP('Dépenses forfaitaire'!$D226,Listes!$A$59:$E$65,5,FALSE))),('Dépenses forfaitaire'!$E226*(VLOOKUP('Dépenses forfaitaire'!$D226,Listes!$A$59:$E$65,3,FALSE)))+(VLOOKUP('Dépenses forfaitaire'!$D226,Listes!$A$59:$E$65,4,FALSE))))))</f>
        <v/>
      </c>
      <c r="N226" s="26" t="str">
        <f>IF($H226="","",IF($C226=Listes!$B$37,IF('Dépenses forfaitaire'!$E226&lt;=Listes!$B$47,('Dépenses forfaitaire'!$E226*(VLOOKUP('Dépenses forfaitaire'!$D226,Listes!$A$48:$E$54,2,FALSE))),IF('Dépenses forfaitaire'!$E226&gt;Listes!$D$47,('Dépenses forfaitaire'!$E226*(VLOOKUP('Dépenses forfaitaire'!$D226,Listes!$A$48:$E$54,5,FALSE))),('Dépenses forfaitaire'!$E226*(VLOOKUP('Dépenses forfaitaire'!$D226,Listes!$A$48:$E$54,3,FALSE)))+(VLOOKUP('Dépenses forfaitaire'!$D226,Listes!$A$48:$E$54,4,FALSE))))))</f>
        <v/>
      </c>
      <c r="O226" s="26" t="str">
        <f>IF($H226="","",IF($C226=Listes!$B$40,Listes!$I$37,IF($C226=Listes!$B$41,(VLOOKUP('Dépenses forfaitaire'!$F226,Listes!$E$37:$F$42,2,FALSE)),IF($C226=Listes!$B$39,IF('Dépenses forfaitaire'!$E226&lt;=Listes!$A$69,'Dépenses forfaitaire'!$E226*Listes!$A$70,IF('Dépenses forfaitaire'!$E226&gt;Listes!$D$69,'Dépenses forfaitaire'!$E226*Listes!$D$70,(('Dépenses forfaitaire'!$E226*Listes!$B$70)+Listes!$C$70)))))))</f>
        <v/>
      </c>
      <c r="P226" s="27" t="str">
        <f t="shared" si="6"/>
        <v/>
      </c>
      <c r="Q226" s="93"/>
    </row>
    <row r="227" spans="1:17" ht="20.100000000000001" customHeight="1" x14ac:dyDescent="0.25">
      <c r="A227" s="17">
        <v>221</v>
      </c>
      <c r="B227" s="86"/>
      <c r="C227" s="256"/>
      <c r="D227" s="86"/>
      <c r="E227" s="86"/>
      <c r="F227" s="86"/>
      <c r="G227" s="86"/>
      <c r="H227" s="31" t="str">
        <f>IF(C227="","",IF(C227="","",(VLOOKUP(C227,Listes!$B$37:$C$41,2,FALSE))))</f>
        <v/>
      </c>
      <c r="I227" s="86" t="str">
        <f t="shared" si="7"/>
        <v/>
      </c>
      <c r="J227" s="27" t="str">
        <f>IF(H227="","",IF(H227="","",(VLOOKUP(H227,Listes!$C$37:$D$41,2,FALSE))))</f>
        <v/>
      </c>
      <c r="K227" s="86"/>
      <c r="L227" s="86"/>
      <c r="M227" s="26" t="str">
        <f>IF($H227="","",IF($C227=Listes!$B$38,IF('Dépenses forfaitaire'!$E227&lt;=Listes!$B$58,('Dépenses forfaitaire'!$E227*(VLOOKUP('Dépenses forfaitaire'!$D227,Listes!$A$59:$E$65,2,FALSE))),IF('Dépenses forfaitaire'!$E227&gt;Listes!$E$58,('Dépenses forfaitaire'!$E227*(VLOOKUP('Dépenses forfaitaire'!$D227,Listes!$A$59:$E$65,5,FALSE))),('Dépenses forfaitaire'!$E227*(VLOOKUP('Dépenses forfaitaire'!$D227,Listes!$A$59:$E$65,3,FALSE)))+(VLOOKUP('Dépenses forfaitaire'!$D227,Listes!$A$59:$E$65,4,FALSE))))))</f>
        <v/>
      </c>
      <c r="N227" s="26" t="str">
        <f>IF($H227="","",IF($C227=Listes!$B$37,IF('Dépenses forfaitaire'!$E227&lt;=Listes!$B$47,('Dépenses forfaitaire'!$E227*(VLOOKUP('Dépenses forfaitaire'!$D227,Listes!$A$48:$E$54,2,FALSE))),IF('Dépenses forfaitaire'!$E227&gt;Listes!$D$47,('Dépenses forfaitaire'!$E227*(VLOOKUP('Dépenses forfaitaire'!$D227,Listes!$A$48:$E$54,5,FALSE))),('Dépenses forfaitaire'!$E227*(VLOOKUP('Dépenses forfaitaire'!$D227,Listes!$A$48:$E$54,3,FALSE)))+(VLOOKUP('Dépenses forfaitaire'!$D227,Listes!$A$48:$E$54,4,FALSE))))))</f>
        <v/>
      </c>
      <c r="O227" s="26" t="str">
        <f>IF($H227="","",IF($C227=Listes!$B$40,Listes!$I$37,IF($C227=Listes!$B$41,(VLOOKUP('Dépenses forfaitaire'!$F227,Listes!$E$37:$F$42,2,FALSE)),IF($C227=Listes!$B$39,IF('Dépenses forfaitaire'!$E227&lt;=Listes!$A$69,'Dépenses forfaitaire'!$E227*Listes!$A$70,IF('Dépenses forfaitaire'!$E227&gt;Listes!$D$69,'Dépenses forfaitaire'!$E227*Listes!$D$70,(('Dépenses forfaitaire'!$E227*Listes!$B$70)+Listes!$C$70)))))))</f>
        <v/>
      </c>
      <c r="P227" s="27" t="str">
        <f t="shared" si="6"/>
        <v/>
      </c>
      <c r="Q227" s="93"/>
    </row>
    <row r="228" spans="1:17" ht="20.100000000000001" customHeight="1" x14ac:dyDescent="0.25">
      <c r="A228" s="17">
        <v>222</v>
      </c>
      <c r="B228" s="86"/>
      <c r="C228" s="256"/>
      <c r="D228" s="86"/>
      <c r="E228" s="86"/>
      <c r="F228" s="86"/>
      <c r="G228" s="86"/>
      <c r="H228" s="31" t="str">
        <f>IF(C228="","",IF(C228="","",(VLOOKUP(C228,Listes!$B$37:$C$41,2,FALSE))))</f>
        <v/>
      </c>
      <c r="I228" s="86" t="str">
        <f t="shared" si="7"/>
        <v/>
      </c>
      <c r="J228" s="27" t="str">
        <f>IF(H228="","",IF(H228="","",(VLOOKUP(H228,Listes!$C$37:$D$41,2,FALSE))))</f>
        <v/>
      </c>
      <c r="K228" s="86"/>
      <c r="L228" s="86"/>
      <c r="M228" s="26" t="str">
        <f>IF($H228="","",IF($C228=Listes!$B$38,IF('Dépenses forfaitaire'!$E228&lt;=Listes!$B$58,('Dépenses forfaitaire'!$E228*(VLOOKUP('Dépenses forfaitaire'!$D228,Listes!$A$59:$E$65,2,FALSE))),IF('Dépenses forfaitaire'!$E228&gt;Listes!$E$58,('Dépenses forfaitaire'!$E228*(VLOOKUP('Dépenses forfaitaire'!$D228,Listes!$A$59:$E$65,5,FALSE))),('Dépenses forfaitaire'!$E228*(VLOOKUP('Dépenses forfaitaire'!$D228,Listes!$A$59:$E$65,3,FALSE)))+(VLOOKUP('Dépenses forfaitaire'!$D228,Listes!$A$59:$E$65,4,FALSE))))))</f>
        <v/>
      </c>
      <c r="N228" s="26" t="str">
        <f>IF($H228="","",IF($C228=Listes!$B$37,IF('Dépenses forfaitaire'!$E228&lt;=Listes!$B$47,('Dépenses forfaitaire'!$E228*(VLOOKUP('Dépenses forfaitaire'!$D228,Listes!$A$48:$E$54,2,FALSE))),IF('Dépenses forfaitaire'!$E228&gt;Listes!$D$47,('Dépenses forfaitaire'!$E228*(VLOOKUP('Dépenses forfaitaire'!$D228,Listes!$A$48:$E$54,5,FALSE))),('Dépenses forfaitaire'!$E228*(VLOOKUP('Dépenses forfaitaire'!$D228,Listes!$A$48:$E$54,3,FALSE)))+(VLOOKUP('Dépenses forfaitaire'!$D228,Listes!$A$48:$E$54,4,FALSE))))))</f>
        <v/>
      </c>
      <c r="O228" s="26" t="str">
        <f>IF($H228="","",IF($C228=Listes!$B$40,Listes!$I$37,IF($C228=Listes!$B$41,(VLOOKUP('Dépenses forfaitaire'!$F228,Listes!$E$37:$F$42,2,FALSE)),IF($C228=Listes!$B$39,IF('Dépenses forfaitaire'!$E228&lt;=Listes!$A$69,'Dépenses forfaitaire'!$E228*Listes!$A$70,IF('Dépenses forfaitaire'!$E228&gt;Listes!$D$69,'Dépenses forfaitaire'!$E228*Listes!$D$70,(('Dépenses forfaitaire'!$E228*Listes!$B$70)+Listes!$C$70)))))))</f>
        <v/>
      </c>
      <c r="P228" s="27" t="str">
        <f t="shared" si="6"/>
        <v/>
      </c>
      <c r="Q228" s="93"/>
    </row>
    <row r="229" spans="1:17" ht="20.100000000000001" customHeight="1" x14ac:dyDescent="0.25">
      <c r="A229" s="17">
        <v>223</v>
      </c>
      <c r="B229" s="86"/>
      <c r="C229" s="256"/>
      <c r="D229" s="86"/>
      <c r="E229" s="86"/>
      <c r="F229" s="86"/>
      <c r="G229" s="86"/>
      <c r="H229" s="31" t="str">
        <f>IF(C229="","",IF(C229="","",(VLOOKUP(C229,Listes!$B$37:$C$41,2,FALSE))))</f>
        <v/>
      </c>
      <c r="I229" s="86" t="str">
        <f t="shared" si="7"/>
        <v/>
      </c>
      <c r="J229" s="27" t="str">
        <f>IF(H229="","",IF(H229="","",(VLOOKUP(H229,Listes!$C$37:$D$41,2,FALSE))))</f>
        <v/>
      </c>
      <c r="K229" s="86"/>
      <c r="L229" s="86"/>
      <c r="M229" s="26" t="str">
        <f>IF($H229="","",IF($C229=Listes!$B$38,IF('Dépenses forfaitaire'!$E229&lt;=Listes!$B$58,('Dépenses forfaitaire'!$E229*(VLOOKUP('Dépenses forfaitaire'!$D229,Listes!$A$59:$E$65,2,FALSE))),IF('Dépenses forfaitaire'!$E229&gt;Listes!$E$58,('Dépenses forfaitaire'!$E229*(VLOOKUP('Dépenses forfaitaire'!$D229,Listes!$A$59:$E$65,5,FALSE))),('Dépenses forfaitaire'!$E229*(VLOOKUP('Dépenses forfaitaire'!$D229,Listes!$A$59:$E$65,3,FALSE)))+(VLOOKUP('Dépenses forfaitaire'!$D229,Listes!$A$59:$E$65,4,FALSE))))))</f>
        <v/>
      </c>
      <c r="N229" s="26" t="str">
        <f>IF($H229="","",IF($C229=Listes!$B$37,IF('Dépenses forfaitaire'!$E229&lt;=Listes!$B$47,('Dépenses forfaitaire'!$E229*(VLOOKUP('Dépenses forfaitaire'!$D229,Listes!$A$48:$E$54,2,FALSE))),IF('Dépenses forfaitaire'!$E229&gt;Listes!$D$47,('Dépenses forfaitaire'!$E229*(VLOOKUP('Dépenses forfaitaire'!$D229,Listes!$A$48:$E$54,5,FALSE))),('Dépenses forfaitaire'!$E229*(VLOOKUP('Dépenses forfaitaire'!$D229,Listes!$A$48:$E$54,3,FALSE)))+(VLOOKUP('Dépenses forfaitaire'!$D229,Listes!$A$48:$E$54,4,FALSE))))))</f>
        <v/>
      </c>
      <c r="O229" s="26" t="str">
        <f>IF($H229="","",IF($C229=Listes!$B$40,Listes!$I$37,IF($C229=Listes!$B$41,(VLOOKUP('Dépenses forfaitaire'!$F229,Listes!$E$37:$F$42,2,FALSE)),IF($C229=Listes!$B$39,IF('Dépenses forfaitaire'!$E229&lt;=Listes!$A$69,'Dépenses forfaitaire'!$E229*Listes!$A$70,IF('Dépenses forfaitaire'!$E229&gt;Listes!$D$69,'Dépenses forfaitaire'!$E229*Listes!$D$70,(('Dépenses forfaitaire'!$E229*Listes!$B$70)+Listes!$C$70)))))))</f>
        <v/>
      </c>
      <c r="P229" s="27" t="str">
        <f t="shared" si="6"/>
        <v/>
      </c>
      <c r="Q229" s="93"/>
    </row>
    <row r="230" spans="1:17" ht="20.100000000000001" customHeight="1" x14ac:dyDescent="0.25">
      <c r="A230" s="17">
        <v>224</v>
      </c>
      <c r="B230" s="86"/>
      <c r="C230" s="256"/>
      <c r="D230" s="86"/>
      <c r="E230" s="86"/>
      <c r="F230" s="86"/>
      <c r="G230" s="86"/>
      <c r="H230" s="31" t="str">
        <f>IF(C230="","",IF(C230="","",(VLOOKUP(C230,Listes!$B$37:$C$41,2,FALSE))))</f>
        <v/>
      </c>
      <c r="I230" s="86" t="str">
        <f t="shared" si="7"/>
        <v/>
      </c>
      <c r="J230" s="27" t="str">
        <f>IF(H230="","",IF(H230="","",(VLOOKUP(H230,Listes!$C$37:$D$41,2,FALSE))))</f>
        <v/>
      </c>
      <c r="K230" s="86"/>
      <c r="L230" s="86"/>
      <c r="M230" s="26" t="str">
        <f>IF($H230="","",IF($C230=Listes!$B$38,IF('Dépenses forfaitaire'!$E230&lt;=Listes!$B$58,('Dépenses forfaitaire'!$E230*(VLOOKUP('Dépenses forfaitaire'!$D230,Listes!$A$59:$E$65,2,FALSE))),IF('Dépenses forfaitaire'!$E230&gt;Listes!$E$58,('Dépenses forfaitaire'!$E230*(VLOOKUP('Dépenses forfaitaire'!$D230,Listes!$A$59:$E$65,5,FALSE))),('Dépenses forfaitaire'!$E230*(VLOOKUP('Dépenses forfaitaire'!$D230,Listes!$A$59:$E$65,3,FALSE)))+(VLOOKUP('Dépenses forfaitaire'!$D230,Listes!$A$59:$E$65,4,FALSE))))))</f>
        <v/>
      </c>
      <c r="N230" s="26" t="str">
        <f>IF($H230="","",IF($C230=Listes!$B$37,IF('Dépenses forfaitaire'!$E230&lt;=Listes!$B$47,('Dépenses forfaitaire'!$E230*(VLOOKUP('Dépenses forfaitaire'!$D230,Listes!$A$48:$E$54,2,FALSE))),IF('Dépenses forfaitaire'!$E230&gt;Listes!$D$47,('Dépenses forfaitaire'!$E230*(VLOOKUP('Dépenses forfaitaire'!$D230,Listes!$A$48:$E$54,5,FALSE))),('Dépenses forfaitaire'!$E230*(VLOOKUP('Dépenses forfaitaire'!$D230,Listes!$A$48:$E$54,3,FALSE)))+(VLOOKUP('Dépenses forfaitaire'!$D230,Listes!$A$48:$E$54,4,FALSE))))))</f>
        <v/>
      </c>
      <c r="O230" s="26" t="str">
        <f>IF($H230="","",IF($C230=Listes!$B$40,Listes!$I$37,IF($C230=Listes!$B$41,(VLOOKUP('Dépenses forfaitaire'!$F230,Listes!$E$37:$F$42,2,FALSE)),IF($C230=Listes!$B$39,IF('Dépenses forfaitaire'!$E230&lt;=Listes!$A$69,'Dépenses forfaitaire'!$E230*Listes!$A$70,IF('Dépenses forfaitaire'!$E230&gt;Listes!$D$69,'Dépenses forfaitaire'!$E230*Listes!$D$70,(('Dépenses forfaitaire'!$E230*Listes!$B$70)+Listes!$C$70)))))))</f>
        <v/>
      </c>
      <c r="P230" s="27" t="str">
        <f t="shared" si="6"/>
        <v/>
      </c>
      <c r="Q230" s="93"/>
    </row>
    <row r="231" spans="1:17" ht="20.100000000000001" customHeight="1" x14ac:dyDescent="0.25">
      <c r="A231" s="17">
        <v>225</v>
      </c>
      <c r="B231" s="86"/>
      <c r="C231" s="256"/>
      <c r="D231" s="86"/>
      <c r="E231" s="86"/>
      <c r="F231" s="86"/>
      <c r="G231" s="86"/>
      <c r="H231" s="31" t="str">
        <f>IF(C231="","",IF(C231="","",(VLOOKUP(C231,Listes!$B$37:$C$41,2,FALSE))))</f>
        <v/>
      </c>
      <c r="I231" s="86" t="str">
        <f t="shared" si="7"/>
        <v/>
      </c>
      <c r="J231" s="27" t="str">
        <f>IF(H231="","",IF(H231="","",(VLOOKUP(H231,Listes!$C$37:$D$41,2,FALSE))))</f>
        <v/>
      </c>
      <c r="K231" s="86"/>
      <c r="L231" s="86"/>
      <c r="M231" s="26" t="str">
        <f>IF($H231="","",IF($C231=Listes!$B$38,IF('Dépenses forfaitaire'!$E231&lt;=Listes!$B$58,('Dépenses forfaitaire'!$E231*(VLOOKUP('Dépenses forfaitaire'!$D231,Listes!$A$59:$E$65,2,FALSE))),IF('Dépenses forfaitaire'!$E231&gt;Listes!$E$58,('Dépenses forfaitaire'!$E231*(VLOOKUP('Dépenses forfaitaire'!$D231,Listes!$A$59:$E$65,5,FALSE))),('Dépenses forfaitaire'!$E231*(VLOOKUP('Dépenses forfaitaire'!$D231,Listes!$A$59:$E$65,3,FALSE)))+(VLOOKUP('Dépenses forfaitaire'!$D231,Listes!$A$59:$E$65,4,FALSE))))))</f>
        <v/>
      </c>
      <c r="N231" s="26" t="str">
        <f>IF($H231="","",IF($C231=Listes!$B$37,IF('Dépenses forfaitaire'!$E231&lt;=Listes!$B$47,('Dépenses forfaitaire'!$E231*(VLOOKUP('Dépenses forfaitaire'!$D231,Listes!$A$48:$E$54,2,FALSE))),IF('Dépenses forfaitaire'!$E231&gt;Listes!$D$47,('Dépenses forfaitaire'!$E231*(VLOOKUP('Dépenses forfaitaire'!$D231,Listes!$A$48:$E$54,5,FALSE))),('Dépenses forfaitaire'!$E231*(VLOOKUP('Dépenses forfaitaire'!$D231,Listes!$A$48:$E$54,3,FALSE)))+(VLOOKUP('Dépenses forfaitaire'!$D231,Listes!$A$48:$E$54,4,FALSE))))))</f>
        <v/>
      </c>
      <c r="O231" s="26" t="str">
        <f>IF($H231="","",IF($C231=Listes!$B$40,Listes!$I$37,IF($C231=Listes!$B$41,(VLOOKUP('Dépenses forfaitaire'!$F231,Listes!$E$37:$F$42,2,FALSE)),IF($C231=Listes!$B$39,IF('Dépenses forfaitaire'!$E231&lt;=Listes!$A$69,'Dépenses forfaitaire'!$E231*Listes!$A$70,IF('Dépenses forfaitaire'!$E231&gt;Listes!$D$69,'Dépenses forfaitaire'!$E231*Listes!$D$70,(('Dépenses forfaitaire'!$E231*Listes!$B$70)+Listes!$C$70)))))))</f>
        <v/>
      </c>
      <c r="P231" s="27" t="str">
        <f t="shared" si="6"/>
        <v/>
      </c>
      <c r="Q231" s="93"/>
    </row>
    <row r="232" spans="1:17" ht="20.100000000000001" customHeight="1" x14ac:dyDescent="0.25">
      <c r="A232" s="17">
        <v>226</v>
      </c>
      <c r="B232" s="86"/>
      <c r="C232" s="256"/>
      <c r="D232" s="86"/>
      <c r="E232" s="86"/>
      <c r="F232" s="86"/>
      <c r="G232" s="86"/>
      <c r="H232" s="31" t="str">
        <f>IF(C232="","",IF(C232="","",(VLOOKUP(C232,Listes!$B$37:$C$41,2,FALSE))))</f>
        <v/>
      </c>
      <c r="I232" s="86" t="str">
        <f t="shared" si="7"/>
        <v/>
      </c>
      <c r="J232" s="27" t="str">
        <f>IF(H232="","",IF(H232="","",(VLOOKUP(H232,Listes!$C$37:$D$41,2,FALSE))))</f>
        <v/>
      </c>
      <c r="K232" s="86"/>
      <c r="L232" s="86"/>
      <c r="M232" s="26" t="str">
        <f>IF($H232="","",IF($C232=Listes!$B$38,IF('Dépenses forfaitaire'!$E232&lt;=Listes!$B$58,('Dépenses forfaitaire'!$E232*(VLOOKUP('Dépenses forfaitaire'!$D232,Listes!$A$59:$E$65,2,FALSE))),IF('Dépenses forfaitaire'!$E232&gt;Listes!$E$58,('Dépenses forfaitaire'!$E232*(VLOOKUP('Dépenses forfaitaire'!$D232,Listes!$A$59:$E$65,5,FALSE))),('Dépenses forfaitaire'!$E232*(VLOOKUP('Dépenses forfaitaire'!$D232,Listes!$A$59:$E$65,3,FALSE)))+(VLOOKUP('Dépenses forfaitaire'!$D232,Listes!$A$59:$E$65,4,FALSE))))))</f>
        <v/>
      </c>
      <c r="N232" s="26" t="str">
        <f>IF($H232="","",IF($C232=Listes!$B$37,IF('Dépenses forfaitaire'!$E232&lt;=Listes!$B$47,('Dépenses forfaitaire'!$E232*(VLOOKUP('Dépenses forfaitaire'!$D232,Listes!$A$48:$E$54,2,FALSE))),IF('Dépenses forfaitaire'!$E232&gt;Listes!$D$47,('Dépenses forfaitaire'!$E232*(VLOOKUP('Dépenses forfaitaire'!$D232,Listes!$A$48:$E$54,5,FALSE))),('Dépenses forfaitaire'!$E232*(VLOOKUP('Dépenses forfaitaire'!$D232,Listes!$A$48:$E$54,3,FALSE)))+(VLOOKUP('Dépenses forfaitaire'!$D232,Listes!$A$48:$E$54,4,FALSE))))))</f>
        <v/>
      </c>
      <c r="O232" s="26" t="str">
        <f>IF($H232="","",IF($C232=Listes!$B$40,Listes!$I$37,IF($C232=Listes!$B$41,(VLOOKUP('Dépenses forfaitaire'!$F232,Listes!$E$37:$F$42,2,FALSE)),IF($C232=Listes!$B$39,IF('Dépenses forfaitaire'!$E232&lt;=Listes!$A$69,'Dépenses forfaitaire'!$E232*Listes!$A$70,IF('Dépenses forfaitaire'!$E232&gt;Listes!$D$69,'Dépenses forfaitaire'!$E232*Listes!$D$70,(('Dépenses forfaitaire'!$E232*Listes!$B$70)+Listes!$C$70)))))))</f>
        <v/>
      </c>
      <c r="P232" s="27" t="str">
        <f t="shared" si="6"/>
        <v/>
      </c>
      <c r="Q232" s="93"/>
    </row>
    <row r="233" spans="1:17" ht="20.100000000000001" customHeight="1" x14ac:dyDescent="0.25">
      <c r="A233" s="17">
        <v>227</v>
      </c>
      <c r="B233" s="86"/>
      <c r="C233" s="256"/>
      <c r="D233" s="86"/>
      <c r="E233" s="86"/>
      <c r="F233" s="86"/>
      <c r="G233" s="86"/>
      <c r="H233" s="31" t="str">
        <f>IF(C233="","",IF(C233="","",(VLOOKUP(C233,Listes!$B$37:$C$41,2,FALSE))))</f>
        <v/>
      </c>
      <c r="I233" s="86" t="str">
        <f t="shared" si="7"/>
        <v/>
      </c>
      <c r="J233" s="27" t="str">
        <f>IF(H233="","",IF(H233="","",(VLOOKUP(H233,Listes!$C$37:$D$41,2,FALSE))))</f>
        <v/>
      </c>
      <c r="K233" s="86"/>
      <c r="L233" s="86"/>
      <c r="M233" s="26" t="str">
        <f>IF($H233="","",IF($C233=Listes!$B$38,IF('Dépenses forfaitaire'!$E233&lt;=Listes!$B$58,('Dépenses forfaitaire'!$E233*(VLOOKUP('Dépenses forfaitaire'!$D233,Listes!$A$59:$E$65,2,FALSE))),IF('Dépenses forfaitaire'!$E233&gt;Listes!$E$58,('Dépenses forfaitaire'!$E233*(VLOOKUP('Dépenses forfaitaire'!$D233,Listes!$A$59:$E$65,5,FALSE))),('Dépenses forfaitaire'!$E233*(VLOOKUP('Dépenses forfaitaire'!$D233,Listes!$A$59:$E$65,3,FALSE)))+(VLOOKUP('Dépenses forfaitaire'!$D233,Listes!$A$59:$E$65,4,FALSE))))))</f>
        <v/>
      </c>
      <c r="N233" s="26" t="str">
        <f>IF($H233="","",IF($C233=Listes!$B$37,IF('Dépenses forfaitaire'!$E233&lt;=Listes!$B$47,('Dépenses forfaitaire'!$E233*(VLOOKUP('Dépenses forfaitaire'!$D233,Listes!$A$48:$E$54,2,FALSE))),IF('Dépenses forfaitaire'!$E233&gt;Listes!$D$47,('Dépenses forfaitaire'!$E233*(VLOOKUP('Dépenses forfaitaire'!$D233,Listes!$A$48:$E$54,5,FALSE))),('Dépenses forfaitaire'!$E233*(VLOOKUP('Dépenses forfaitaire'!$D233,Listes!$A$48:$E$54,3,FALSE)))+(VLOOKUP('Dépenses forfaitaire'!$D233,Listes!$A$48:$E$54,4,FALSE))))))</f>
        <v/>
      </c>
      <c r="O233" s="26" t="str">
        <f>IF($H233="","",IF($C233=Listes!$B$40,Listes!$I$37,IF($C233=Listes!$B$41,(VLOOKUP('Dépenses forfaitaire'!$F233,Listes!$E$37:$F$42,2,FALSE)),IF($C233=Listes!$B$39,IF('Dépenses forfaitaire'!$E233&lt;=Listes!$A$69,'Dépenses forfaitaire'!$E233*Listes!$A$70,IF('Dépenses forfaitaire'!$E233&gt;Listes!$D$69,'Dépenses forfaitaire'!$E233*Listes!$D$70,(('Dépenses forfaitaire'!$E233*Listes!$B$70)+Listes!$C$70)))))))</f>
        <v/>
      </c>
      <c r="P233" s="27" t="str">
        <f t="shared" si="6"/>
        <v/>
      </c>
      <c r="Q233" s="93"/>
    </row>
    <row r="234" spans="1:17" ht="20.100000000000001" customHeight="1" x14ac:dyDescent="0.25">
      <c r="A234" s="17">
        <v>228</v>
      </c>
      <c r="B234" s="86"/>
      <c r="C234" s="256"/>
      <c r="D234" s="86"/>
      <c r="E234" s="86"/>
      <c r="F234" s="86"/>
      <c r="G234" s="86"/>
      <c r="H234" s="31" t="str">
        <f>IF(C234="","",IF(C234="","",(VLOOKUP(C234,Listes!$B$37:$C$41,2,FALSE))))</f>
        <v/>
      </c>
      <c r="I234" s="86" t="str">
        <f t="shared" si="7"/>
        <v/>
      </c>
      <c r="J234" s="27" t="str">
        <f>IF(H234="","",IF(H234="","",(VLOOKUP(H234,Listes!$C$37:$D$41,2,FALSE))))</f>
        <v/>
      </c>
      <c r="K234" s="86"/>
      <c r="L234" s="86"/>
      <c r="M234" s="26" t="str">
        <f>IF($H234="","",IF($C234=Listes!$B$38,IF('Dépenses forfaitaire'!$E234&lt;=Listes!$B$58,('Dépenses forfaitaire'!$E234*(VLOOKUP('Dépenses forfaitaire'!$D234,Listes!$A$59:$E$65,2,FALSE))),IF('Dépenses forfaitaire'!$E234&gt;Listes!$E$58,('Dépenses forfaitaire'!$E234*(VLOOKUP('Dépenses forfaitaire'!$D234,Listes!$A$59:$E$65,5,FALSE))),('Dépenses forfaitaire'!$E234*(VLOOKUP('Dépenses forfaitaire'!$D234,Listes!$A$59:$E$65,3,FALSE)))+(VLOOKUP('Dépenses forfaitaire'!$D234,Listes!$A$59:$E$65,4,FALSE))))))</f>
        <v/>
      </c>
      <c r="N234" s="26" t="str">
        <f>IF($H234="","",IF($C234=Listes!$B$37,IF('Dépenses forfaitaire'!$E234&lt;=Listes!$B$47,('Dépenses forfaitaire'!$E234*(VLOOKUP('Dépenses forfaitaire'!$D234,Listes!$A$48:$E$54,2,FALSE))),IF('Dépenses forfaitaire'!$E234&gt;Listes!$D$47,('Dépenses forfaitaire'!$E234*(VLOOKUP('Dépenses forfaitaire'!$D234,Listes!$A$48:$E$54,5,FALSE))),('Dépenses forfaitaire'!$E234*(VLOOKUP('Dépenses forfaitaire'!$D234,Listes!$A$48:$E$54,3,FALSE)))+(VLOOKUP('Dépenses forfaitaire'!$D234,Listes!$A$48:$E$54,4,FALSE))))))</f>
        <v/>
      </c>
      <c r="O234" s="26" t="str">
        <f>IF($H234="","",IF($C234=Listes!$B$40,Listes!$I$37,IF($C234=Listes!$B$41,(VLOOKUP('Dépenses forfaitaire'!$F234,Listes!$E$37:$F$42,2,FALSE)),IF($C234=Listes!$B$39,IF('Dépenses forfaitaire'!$E234&lt;=Listes!$A$69,'Dépenses forfaitaire'!$E234*Listes!$A$70,IF('Dépenses forfaitaire'!$E234&gt;Listes!$D$69,'Dépenses forfaitaire'!$E234*Listes!$D$70,(('Dépenses forfaitaire'!$E234*Listes!$B$70)+Listes!$C$70)))))))</f>
        <v/>
      </c>
      <c r="P234" s="27" t="str">
        <f t="shared" si="6"/>
        <v/>
      </c>
      <c r="Q234" s="93"/>
    </row>
    <row r="235" spans="1:17" ht="20.100000000000001" customHeight="1" x14ac:dyDescent="0.25">
      <c r="A235" s="17">
        <v>229</v>
      </c>
      <c r="B235" s="86"/>
      <c r="C235" s="256"/>
      <c r="D235" s="86"/>
      <c r="E235" s="86"/>
      <c r="F235" s="86"/>
      <c r="G235" s="86"/>
      <c r="H235" s="31" t="str">
        <f>IF(C235="","",IF(C235="","",(VLOOKUP(C235,Listes!$B$37:$C$41,2,FALSE))))</f>
        <v/>
      </c>
      <c r="I235" s="86" t="str">
        <f t="shared" si="7"/>
        <v/>
      </c>
      <c r="J235" s="27" t="str">
        <f>IF(H235="","",IF(H235="","",(VLOOKUP(H235,Listes!$C$37:$D$41,2,FALSE))))</f>
        <v/>
      </c>
      <c r="K235" s="86"/>
      <c r="L235" s="86"/>
      <c r="M235" s="26" t="str">
        <f>IF($H235="","",IF($C235=Listes!$B$38,IF('Dépenses forfaitaire'!$E235&lt;=Listes!$B$58,('Dépenses forfaitaire'!$E235*(VLOOKUP('Dépenses forfaitaire'!$D235,Listes!$A$59:$E$65,2,FALSE))),IF('Dépenses forfaitaire'!$E235&gt;Listes!$E$58,('Dépenses forfaitaire'!$E235*(VLOOKUP('Dépenses forfaitaire'!$D235,Listes!$A$59:$E$65,5,FALSE))),('Dépenses forfaitaire'!$E235*(VLOOKUP('Dépenses forfaitaire'!$D235,Listes!$A$59:$E$65,3,FALSE)))+(VLOOKUP('Dépenses forfaitaire'!$D235,Listes!$A$59:$E$65,4,FALSE))))))</f>
        <v/>
      </c>
      <c r="N235" s="26" t="str">
        <f>IF($H235="","",IF($C235=Listes!$B$37,IF('Dépenses forfaitaire'!$E235&lt;=Listes!$B$47,('Dépenses forfaitaire'!$E235*(VLOOKUP('Dépenses forfaitaire'!$D235,Listes!$A$48:$E$54,2,FALSE))),IF('Dépenses forfaitaire'!$E235&gt;Listes!$D$47,('Dépenses forfaitaire'!$E235*(VLOOKUP('Dépenses forfaitaire'!$D235,Listes!$A$48:$E$54,5,FALSE))),('Dépenses forfaitaire'!$E235*(VLOOKUP('Dépenses forfaitaire'!$D235,Listes!$A$48:$E$54,3,FALSE)))+(VLOOKUP('Dépenses forfaitaire'!$D235,Listes!$A$48:$E$54,4,FALSE))))))</f>
        <v/>
      </c>
      <c r="O235" s="26" t="str">
        <f>IF($H235="","",IF($C235=Listes!$B$40,Listes!$I$37,IF($C235=Listes!$B$41,(VLOOKUP('Dépenses forfaitaire'!$F235,Listes!$E$37:$F$42,2,FALSE)),IF($C235=Listes!$B$39,IF('Dépenses forfaitaire'!$E235&lt;=Listes!$A$69,'Dépenses forfaitaire'!$E235*Listes!$A$70,IF('Dépenses forfaitaire'!$E235&gt;Listes!$D$69,'Dépenses forfaitaire'!$E235*Listes!$D$70,(('Dépenses forfaitaire'!$E235*Listes!$B$70)+Listes!$C$70)))))))</f>
        <v/>
      </c>
      <c r="P235" s="27" t="str">
        <f t="shared" si="6"/>
        <v/>
      </c>
      <c r="Q235" s="93"/>
    </row>
    <row r="236" spans="1:17" ht="20.100000000000001" customHeight="1" x14ac:dyDescent="0.25">
      <c r="A236" s="17">
        <v>230</v>
      </c>
      <c r="B236" s="86"/>
      <c r="C236" s="256"/>
      <c r="D236" s="86"/>
      <c r="E236" s="86"/>
      <c r="F236" s="86"/>
      <c r="G236" s="86"/>
      <c r="H236" s="31" t="str">
        <f>IF(C236="","",IF(C236="","",(VLOOKUP(C236,Listes!$B$37:$C$41,2,FALSE))))</f>
        <v/>
      </c>
      <c r="I236" s="86" t="str">
        <f t="shared" si="7"/>
        <v/>
      </c>
      <c r="J236" s="27" t="str">
        <f>IF(H236="","",IF(H236="","",(VLOOKUP(H236,Listes!$C$37:$D$41,2,FALSE))))</f>
        <v/>
      </c>
      <c r="K236" s="86"/>
      <c r="L236" s="86"/>
      <c r="M236" s="26" t="str">
        <f>IF($H236="","",IF($C236=Listes!$B$38,IF('Dépenses forfaitaire'!$E236&lt;=Listes!$B$58,('Dépenses forfaitaire'!$E236*(VLOOKUP('Dépenses forfaitaire'!$D236,Listes!$A$59:$E$65,2,FALSE))),IF('Dépenses forfaitaire'!$E236&gt;Listes!$E$58,('Dépenses forfaitaire'!$E236*(VLOOKUP('Dépenses forfaitaire'!$D236,Listes!$A$59:$E$65,5,FALSE))),('Dépenses forfaitaire'!$E236*(VLOOKUP('Dépenses forfaitaire'!$D236,Listes!$A$59:$E$65,3,FALSE)))+(VLOOKUP('Dépenses forfaitaire'!$D236,Listes!$A$59:$E$65,4,FALSE))))))</f>
        <v/>
      </c>
      <c r="N236" s="26" t="str">
        <f>IF($H236="","",IF($C236=Listes!$B$37,IF('Dépenses forfaitaire'!$E236&lt;=Listes!$B$47,('Dépenses forfaitaire'!$E236*(VLOOKUP('Dépenses forfaitaire'!$D236,Listes!$A$48:$E$54,2,FALSE))),IF('Dépenses forfaitaire'!$E236&gt;Listes!$D$47,('Dépenses forfaitaire'!$E236*(VLOOKUP('Dépenses forfaitaire'!$D236,Listes!$A$48:$E$54,5,FALSE))),('Dépenses forfaitaire'!$E236*(VLOOKUP('Dépenses forfaitaire'!$D236,Listes!$A$48:$E$54,3,FALSE)))+(VLOOKUP('Dépenses forfaitaire'!$D236,Listes!$A$48:$E$54,4,FALSE))))))</f>
        <v/>
      </c>
      <c r="O236" s="26" t="str">
        <f>IF($H236="","",IF($C236=Listes!$B$40,Listes!$I$37,IF($C236=Listes!$B$41,(VLOOKUP('Dépenses forfaitaire'!$F236,Listes!$E$37:$F$42,2,FALSE)),IF($C236=Listes!$B$39,IF('Dépenses forfaitaire'!$E236&lt;=Listes!$A$69,'Dépenses forfaitaire'!$E236*Listes!$A$70,IF('Dépenses forfaitaire'!$E236&gt;Listes!$D$69,'Dépenses forfaitaire'!$E236*Listes!$D$70,(('Dépenses forfaitaire'!$E236*Listes!$B$70)+Listes!$C$70)))))))</f>
        <v/>
      </c>
      <c r="P236" s="27" t="str">
        <f t="shared" si="6"/>
        <v/>
      </c>
      <c r="Q236" s="93"/>
    </row>
    <row r="237" spans="1:17" ht="20.100000000000001" customHeight="1" x14ac:dyDescent="0.25">
      <c r="A237" s="17">
        <v>231</v>
      </c>
      <c r="B237" s="86"/>
      <c r="C237" s="256"/>
      <c r="D237" s="86"/>
      <c r="E237" s="86"/>
      <c r="F237" s="86"/>
      <c r="G237" s="86"/>
      <c r="H237" s="31" t="str">
        <f>IF(C237="","",IF(C237="","",(VLOOKUP(C237,Listes!$B$37:$C$41,2,FALSE))))</f>
        <v/>
      </c>
      <c r="I237" s="86" t="str">
        <f t="shared" si="7"/>
        <v/>
      </c>
      <c r="J237" s="27" t="str">
        <f>IF(H237="","",IF(H237="","",(VLOOKUP(H237,Listes!$C$37:$D$41,2,FALSE))))</f>
        <v/>
      </c>
      <c r="K237" s="86"/>
      <c r="L237" s="86"/>
      <c r="M237" s="26" t="str">
        <f>IF($H237="","",IF($C237=Listes!$B$38,IF('Dépenses forfaitaire'!$E237&lt;=Listes!$B$58,('Dépenses forfaitaire'!$E237*(VLOOKUP('Dépenses forfaitaire'!$D237,Listes!$A$59:$E$65,2,FALSE))),IF('Dépenses forfaitaire'!$E237&gt;Listes!$E$58,('Dépenses forfaitaire'!$E237*(VLOOKUP('Dépenses forfaitaire'!$D237,Listes!$A$59:$E$65,5,FALSE))),('Dépenses forfaitaire'!$E237*(VLOOKUP('Dépenses forfaitaire'!$D237,Listes!$A$59:$E$65,3,FALSE)))+(VLOOKUP('Dépenses forfaitaire'!$D237,Listes!$A$59:$E$65,4,FALSE))))))</f>
        <v/>
      </c>
      <c r="N237" s="26" t="str">
        <f>IF($H237="","",IF($C237=Listes!$B$37,IF('Dépenses forfaitaire'!$E237&lt;=Listes!$B$47,('Dépenses forfaitaire'!$E237*(VLOOKUP('Dépenses forfaitaire'!$D237,Listes!$A$48:$E$54,2,FALSE))),IF('Dépenses forfaitaire'!$E237&gt;Listes!$D$47,('Dépenses forfaitaire'!$E237*(VLOOKUP('Dépenses forfaitaire'!$D237,Listes!$A$48:$E$54,5,FALSE))),('Dépenses forfaitaire'!$E237*(VLOOKUP('Dépenses forfaitaire'!$D237,Listes!$A$48:$E$54,3,FALSE)))+(VLOOKUP('Dépenses forfaitaire'!$D237,Listes!$A$48:$E$54,4,FALSE))))))</f>
        <v/>
      </c>
      <c r="O237" s="26" t="str">
        <f>IF($H237="","",IF($C237=Listes!$B$40,Listes!$I$37,IF($C237=Listes!$B$41,(VLOOKUP('Dépenses forfaitaire'!$F237,Listes!$E$37:$F$42,2,FALSE)),IF($C237=Listes!$B$39,IF('Dépenses forfaitaire'!$E237&lt;=Listes!$A$69,'Dépenses forfaitaire'!$E237*Listes!$A$70,IF('Dépenses forfaitaire'!$E237&gt;Listes!$D$69,'Dépenses forfaitaire'!$E237*Listes!$D$70,(('Dépenses forfaitaire'!$E237*Listes!$B$70)+Listes!$C$70)))))))</f>
        <v/>
      </c>
      <c r="P237" s="27" t="str">
        <f t="shared" si="6"/>
        <v/>
      </c>
      <c r="Q237" s="93"/>
    </row>
    <row r="238" spans="1:17" ht="20.100000000000001" customHeight="1" x14ac:dyDescent="0.25">
      <c r="A238" s="17">
        <v>232</v>
      </c>
      <c r="B238" s="86"/>
      <c r="C238" s="256"/>
      <c r="D238" s="86"/>
      <c r="E238" s="86"/>
      <c r="F238" s="86"/>
      <c r="G238" s="86"/>
      <c r="H238" s="31" t="str">
        <f>IF(C238="","",IF(C238="","",(VLOOKUP(C238,Listes!$B$37:$C$41,2,FALSE))))</f>
        <v/>
      </c>
      <c r="I238" s="86" t="str">
        <f t="shared" si="7"/>
        <v/>
      </c>
      <c r="J238" s="27" t="str">
        <f>IF(H238="","",IF(H238="","",(VLOOKUP(H238,Listes!$C$37:$D$41,2,FALSE))))</f>
        <v/>
      </c>
      <c r="K238" s="86"/>
      <c r="L238" s="86"/>
      <c r="M238" s="26" t="str">
        <f>IF($H238="","",IF($C238=Listes!$B$38,IF('Dépenses forfaitaire'!$E238&lt;=Listes!$B$58,('Dépenses forfaitaire'!$E238*(VLOOKUP('Dépenses forfaitaire'!$D238,Listes!$A$59:$E$65,2,FALSE))),IF('Dépenses forfaitaire'!$E238&gt;Listes!$E$58,('Dépenses forfaitaire'!$E238*(VLOOKUP('Dépenses forfaitaire'!$D238,Listes!$A$59:$E$65,5,FALSE))),('Dépenses forfaitaire'!$E238*(VLOOKUP('Dépenses forfaitaire'!$D238,Listes!$A$59:$E$65,3,FALSE)))+(VLOOKUP('Dépenses forfaitaire'!$D238,Listes!$A$59:$E$65,4,FALSE))))))</f>
        <v/>
      </c>
      <c r="N238" s="26" t="str">
        <f>IF($H238="","",IF($C238=Listes!$B$37,IF('Dépenses forfaitaire'!$E238&lt;=Listes!$B$47,('Dépenses forfaitaire'!$E238*(VLOOKUP('Dépenses forfaitaire'!$D238,Listes!$A$48:$E$54,2,FALSE))),IF('Dépenses forfaitaire'!$E238&gt;Listes!$D$47,('Dépenses forfaitaire'!$E238*(VLOOKUP('Dépenses forfaitaire'!$D238,Listes!$A$48:$E$54,5,FALSE))),('Dépenses forfaitaire'!$E238*(VLOOKUP('Dépenses forfaitaire'!$D238,Listes!$A$48:$E$54,3,FALSE)))+(VLOOKUP('Dépenses forfaitaire'!$D238,Listes!$A$48:$E$54,4,FALSE))))))</f>
        <v/>
      </c>
      <c r="O238" s="26" t="str">
        <f>IF($H238="","",IF($C238=Listes!$B$40,Listes!$I$37,IF($C238=Listes!$B$41,(VLOOKUP('Dépenses forfaitaire'!$F238,Listes!$E$37:$F$42,2,FALSE)),IF($C238=Listes!$B$39,IF('Dépenses forfaitaire'!$E238&lt;=Listes!$A$69,'Dépenses forfaitaire'!$E238*Listes!$A$70,IF('Dépenses forfaitaire'!$E238&gt;Listes!$D$69,'Dépenses forfaitaire'!$E238*Listes!$D$70,(('Dépenses forfaitaire'!$E238*Listes!$B$70)+Listes!$C$70)))))))</f>
        <v/>
      </c>
      <c r="P238" s="27" t="str">
        <f t="shared" si="6"/>
        <v/>
      </c>
      <c r="Q238" s="93"/>
    </row>
    <row r="239" spans="1:17" ht="20.100000000000001" customHeight="1" x14ac:dyDescent="0.25">
      <c r="A239" s="17">
        <v>233</v>
      </c>
      <c r="B239" s="86"/>
      <c r="C239" s="256"/>
      <c r="D239" s="86"/>
      <c r="E239" s="86"/>
      <c r="F239" s="86"/>
      <c r="G239" s="86"/>
      <c r="H239" s="31" t="str">
        <f>IF(C239="","",IF(C239="","",(VLOOKUP(C239,Listes!$B$37:$C$41,2,FALSE))))</f>
        <v/>
      </c>
      <c r="I239" s="86" t="str">
        <f t="shared" si="7"/>
        <v/>
      </c>
      <c r="J239" s="27" t="str">
        <f>IF(H239="","",IF(H239="","",(VLOOKUP(H239,Listes!$C$37:$D$41,2,FALSE))))</f>
        <v/>
      </c>
      <c r="K239" s="86"/>
      <c r="L239" s="86"/>
      <c r="M239" s="26" t="str">
        <f>IF($H239="","",IF($C239=Listes!$B$38,IF('Dépenses forfaitaire'!$E239&lt;=Listes!$B$58,('Dépenses forfaitaire'!$E239*(VLOOKUP('Dépenses forfaitaire'!$D239,Listes!$A$59:$E$65,2,FALSE))),IF('Dépenses forfaitaire'!$E239&gt;Listes!$E$58,('Dépenses forfaitaire'!$E239*(VLOOKUP('Dépenses forfaitaire'!$D239,Listes!$A$59:$E$65,5,FALSE))),('Dépenses forfaitaire'!$E239*(VLOOKUP('Dépenses forfaitaire'!$D239,Listes!$A$59:$E$65,3,FALSE)))+(VLOOKUP('Dépenses forfaitaire'!$D239,Listes!$A$59:$E$65,4,FALSE))))))</f>
        <v/>
      </c>
      <c r="N239" s="26" t="str">
        <f>IF($H239="","",IF($C239=Listes!$B$37,IF('Dépenses forfaitaire'!$E239&lt;=Listes!$B$47,('Dépenses forfaitaire'!$E239*(VLOOKUP('Dépenses forfaitaire'!$D239,Listes!$A$48:$E$54,2,FALSE))),IF('Dépenses forfaitaire'!$E239&gt;Listes!$D$47,('Dépenses forfaitaire'!$E239*(VLOOKUP('Dépenses forfaitaire'!$D239,Listes!$A$48:$E$54,5,FALSE))),('Dépenses forfaitaire'!$E239*(VLOOKUP('Dépenses forfaitaire'!$D239,Listes!$A$48:$E$54,3,FALSE)))+(VLOOKUP('Dépenses forfaitaire'!$D239,Listes!$A$48:$E$54,4,FALSE))))))</f>
        <v/>
      </c>
      <c r="O239" s="26" t="str">
        <f>IF($H239="","",IF($C239=Listes!$B$40,Listes!$I$37,IF($C239=Listes!$B$41,(VLOOKUP('Dépenses forfaitaire'!$F239,Listes!$E$37:$F$42,2,FALSE)),IF($C239=Listes!$B$39,IF('Dépenses forfaitaire'!$E239&lt;=Listes!$A$69,'Dépenses forfaitaire'!$E239*Listes!$A$70,IF('Dépenses forfaitaire'!$E239&gt;Listes!$D$69,'Dépenses forfaitaire'!$E239*Listes!$D$70,(('Dépenses forfaitaire'!$E239*Listes!$B$70)+Listes!$C$70)))))))</f>
        <v/>
      </c>
      <c r="P239" s="27" t="str">
        <f t="shared" si="6"/>
        <v/>
      </c>
      <c r="Q239" s="93"/>
    </row>
    <row r="240" spans="1:17" ht="20.100000000000001" customHeight="1" x14ac:dyDescent="0.25">
      <c r="A240" s="17">
        <v>234</v>
      </c>
      <c r="B240" s="86"/>
      <c r="C240" s="256"/>
      <c r="D240" s="86"/>
      <c r="E240" s="86"/>
      <c r="F240" s="86"/>
      <c r="G240" s="86"/>
      <c r="H240" s="31" t="str">
        <f>IF(C240="","",IF(C240="","",(VLOOKUP(C240,Listes!$B$37:$C$41,2,FALSE))))</f>
        <v/>
      </c>
      <c r="I240" s="86" t="str">
        <f t="shared" si="7"/>
        <v/>
      </c>
      <c r="J240" s="27" t="str">
        <f>IF(H240="","",IF(H240="","",(VLOOKUP(H240,Listes!$C$37:$D$41,2,FALSE))))</f>
        <v/>
      </c>
      <c r="K240" s="86"/>
      <c r="L240" s="86"/>
      <c r="M240" s="26" t="str">
        <f>IF($H240="","",IF($C240=Listes!$B$38,IF('Dépenses forfaitaire'!$E240&lt;=Listes!$B$58,('Dépenses forfaitaire'!$E240*(VLOOKUP('Dépenses forfaitaire'!$D240,Listes!$A$59:$E$65,2,FALSE))),IF('Dépenses forfaitaire'!$E240&gt;Listes!$E$58,('Dépenses forfaitaire'!$E240*(VLOOKUP('Dépenses forfaitaire'!$D240,Listes!$A$59:$E$65,5,FALSE))),('Dépenses forfaitaire'!$E240*(VLOOKUP('Dépenses forfaitaire'!$D240,Listes!$A$59:$E$65,3,FALSE)))+(VLOOKUP('Dépenses forfaitaire'!$D240,Listes!$A$59:$E$65,4,FALSE))))))</f>
        <v/>
      </c>
      <c r="N240" s="26" t="str">
        <f>IF($H240="","",IF($C240=Listes!$B$37,IF('Dépenses forfaitaire'!$E240&lt;=Listes!$B$47,('Dépenses forfaitaire'!$E240*(VLOOKUP('Dépenses forfaitaire'!$D240,Listes!$A$48:$E$54,2,FALSE))),IF('Dépenses forfaitaire'!$E240&gt;Listes!$D$47,('Dépenses forfaitaire'!$E240*(VLOOKUP('Dépenses forfaitaire'!$D240,Listes!$A$48:$E$54,5,FALSE))),('Dépenses forfaitaire'!$E240*(VLOOKUP('Dépenses forfaitaire'!$D240,Listes!$A$48:$E$54,3,FALSE)))+(VLOOKUP('Dépenses forfaitaire'!$D240,Listes!$A$48:$E$54,4,FALSE))))))</f>
        <v/>
      </c>
      <c r="O240" s="26" t="str">
        <f>IF($H240="","",IF($C240=Listes!$B$40,Listes!$I$37,IF($C240=Listes!$B$41,(VLOOKUP('Dépenses forfaitaire'!$F240,Listes!$E$37:$F$42,2,FALSE)),IF($C240=Listes!$B$39,IF('Dépenses forfaitaire'!$E240&lt;=Listes!$A$69,'Dépenses forfaitaire'!$E240*Listes!$A$70,IF('Dépenses forfaitaire'!$E240&gt;Listes!$D$69,'Dépenses forfaitaire'!$E240*Listes!$D$70,(('Dépenses forfaitaire'!$E240*Listes!$B$70)+Listes!$C$70)))))))</f>
        <v/>
      </c>
      <c r="P240" s="27" t="str">
        <f t="shared" si="6"/>
        <v/>
      </c>
      <c r="Q240" s="93"/>
    </row>
    <row r="241" spans="1:17" ht="20.100000000000001" customHeight="1" x14ac:dyDescent="0.25">
      <c r="A241" s="17">
        <v>235</v>
      </c>
      <c r="B241" s="86"/>
      <c r="C241" s="256"/>
      <c r="D241" s="86"/>
      <c r="E241" s="86"/>
      <c r="F241" s="86"/>
      <c r="G241" s="86"/>
      <c r="H241" s="31" t="str">
        <f>IF(C241="","",IF(C241="","",(VLOOKUP(C241,Listes!$B$37:$C$41,2,FALSE))))</f>
        <v/>
      </c>
      <c r="I241" s="86" t="str">
        <f t="shared" si="7"/>
        <v/>
      </c>
      <c r="J241" s="27" t="str">
        <f>IF(H241="","",IF(H241="","",(VLOOKUP(H241,Listes!$C$37:$D$41,2,FALSE))))</f>
        <v/>
      </c>
      <c r="K241" s="86"/>
      <c r="L241" s="86"/>
      <c r="M241" s="26" t="str">
        <f>IF($H241="","",IF($C241=Listes!$B$38,IF('Dépenses forfaitaire'!$E241&lt;=Listes!$B$58,('Dépenses forfaitaire'!$E241*(VLOOKUP('Dépenses forfaitaire'!$D241,Listes!$A$59:$E$65,2,FALSE))),IF('Dépenses forfaitaire'!$E241&gt;Listes!$E$58,('Dépenses forfaitaire'!$E241*(VLOOKUP('Dépenses forfaitaire'!$D241,Listes!$A$59:$E$65,5,FALSE))),('Dépenses forfaitaire'!$E241*(VLOOKUP('Dépenses forfaitaire'!$D241,Listes!$A$59:$E$65,3,FALSE)))+(VLOOKUP('Dépenses forfaitaire'!$D241,Listes!$A$59:$E$65,4,FALSE))))))</f>
        <v/>
      </c>
      <c r="N241" s="26" t="str">
        <f>IF($H241="","",IF($C241=Listes!$B$37,IF('Dépenses forfaitaire'!$E241&lt;=Listes!$B$47,('Dépenses forfaitaire'!$E241*(VLOOKUP('Dépenses forfaitaire'!$D241,Listes!$A$48:$E$54,2,FALSE))),IF('Dépenses forfaitaire'!$E241&gt;Listes!$D$47,('Dépenses forfaitaire'!$E241*(VLOOKUP('Dépenses forfaitaire'!$D241,Listes!$A$48:$E$54,5,FALSE))),('Dépenses forfaitaire'!$E241*(VLOOKUP('Dépenses forfaitaire'!$D241,Listes!$A$48:$E$54,3,FALSE)))+(VLOOKUP('Dépenses forfaitaire'!$D241,Listes!$A$48:$E$54,4,FALSE))))))</f>
        <v/>
      </c>
      <c r="O241" s="26" t="str">
        <f>IF($H241="","",IF($C241=Listes!$B$40,Listes!$I$37,IF($C241=Listes!$B$41,(VLOOKUP('Dépenses forfaitaire'!$F241,Listes!$E$37:$F$42,2,FALSE)),IF($C241=Listes!$B$39,IF('Dépenses forfaitaire'!$E241&lt;=Listes!$A$69,'Dépenses forfaitaire'!$E241*Listes!$A$70,IF('Dépenses forfaitaire'!$E241&gt;Listes!$D$69,'Dépenses forfaitaire'!$E241*Listes!$D$70,(('Dépenses forfaitaire'!$E241*Listes!$B$70)+Listes!$C$70)))))))</f>
        <v/>
      </c>
      <c r="P241" s="27" t="str">
        <f t="shared" si="6"/>
        <v/>
      </c>
      <c r="Q241" s="93"/>
    </row>
    <row r="242" spans="1:17" ht="20.100000000000001" customHeight="1" x14ac:dyDescent="0.25">
      <c r="A242" s="17">
        <v>236</v>
      </c>
      <c r="B242" s="86"/>
      <c r="C242" s="256"/>
      <c r="D242" s="86"/>
      <c r="E242" s="86"/>
      <c r="F242" s="86"/>
      <c r="G242" s="86"/>
      <c r="H242" s="31" t="str">
        <f>IF(C242="","",IF(C242="","",(VLOOKUP(C242,Listes!$B$37:$C$41,2,FALSE))))</f>
        <v/>
      </c>
      <c r="I242" s="86" t="str">
        <f t="shared" si="7"/>
        <v/>
      </c>
      <c r="J242" s="27" t="str">
        <f>IF(H242="","",IF(H242="","",(VLOOKUP(H242,Listes!$C$37:$D$41,2,FALSE))))</f>
        <v/>
      </c>
      <c r="K242" s="86"/>
      <c r="L242" s="86"/>
      <c r="M242" s="26" t="str">
        <f>IF($H242="","",IF($C242=Listes!$B$38,IF('Dépenses forfaitaire'!$E242&lt;=Listes!$B$58,('Dépenses forfaitaire'!$E242*(VLOOKUP('Dépenses forfaitaire'!$D242,Listes!$A$59:$E$65,2,FALSE))),IF('Dépenses forfaitaire'!$E242&gt;Listes!$E$58,('Dépenses forfaitaire'!$E242*(VLOOKUP('Dépenses forfaitaire'!$D242,Listes!$A$59:$E$65,5,FALSE))),('Dépenses forfaitaire'!$E242*(VLOOKUP('Dépenses forfaitaire'!$D242,Listes!$A$59:$E$65,3,FALSE)))+(VLOOKUP('Dépenses forfaitaire'!$D242,Listes!$A$59:$E$65,4,FALSE))))))</f>
        <v/>
      </c>
      <c r="N242" s="26" t="str">
        <f>IF($H242="","",IF($C242=Listes!$B$37,IF('Dépenses forfaitaire'!$E242&lt;=Listes!$B$47,('Dépenses forfaitaire'!$E242*(VLOOKUP('Dépenses forfaitaire'!$D242,Listes!$A$48:$E$54,2,FALSE))),IF('Dépenses forfaitaire'!$E242&gt;Listes!$D$47,('Dépenses forfaitaire'!$E242*(VLOOKUP('Dépenses forfaitaire'!$D242,Listes!$A$48:$E$54,5,FALSE))),('Dépenses forfaitaire'!$E242*(VLOOKUP('Dépenses forfaitaire'!$D242,Listes!$A$48:$E$54,3,FALSE)))+(VLOOKUP('Dépenses forfaitaire'!$D242,Listes!$A$48:$E$54,4,FALSE))))))</f>
        <v/>
      </c>
      <c r="O242" s="26" t="str">
        <f>IF($H242="","",IF($C242=Listes!$B$40,Listes!$I$37,IF($C242=Listes!$B$41,(VLOOKUP('Dépenses forfaitaire'!$F242,Listes!$E$37:$F$42,2,FALSE)),IF($C242=Listes!$B$39,IF('Dépenses forfaitaire'!$E242&lt;=Listes!$A$69,'Dépenses forfaitaire'!$E242*Listes!$A$70,IF('Dépenses forfaitaire'!$E242&gt;Listes!$D$69,'Dépenses forfaitaire'!$E242*Listes!$D$70,(('Dépenses forfaitaire'!$E242*Listes!$B$70)+Listes!$C$70)))))))</f>
        <v/>
      </c>
      <c r="P242" s="27" t="str">
        <f t="shared" si="6"/>
        <v/>
      </c>
      <c r="Q242" s="93"/>
    </row>
    <row r="243" spans="1:17" ht="20.100000000000001" customHeight="1" x14ac:dyDescent="0.25">
      <c r="A243" s="17">
        <v>237</v>
      </c>
      <c r="B243" s="86"/>
      <c r="C243" s="256"/>
      <c r="D243" s="86"/>
      <c r="E243" s="86"/>
      <c r="F243" s="86"/>
      <c r="G243" s="86"/>
      <c r="H243" s="31" t="str">
        <f>IF(C243="","",IF(C243="","",(VLOOKUP(C243,Listes!$B$37:$C$41,2,FALSE))))</f>
        <v/>
      </c>
      <c r="I243" s="86" t="str">
        <f t="shared" si="7"/>
        <v/>
      </c>
      <c r="J243" s="27" t="str">
        <f>IF(H243="","",IF(H243="","",(VLOOKUP(H243,Listes!$C$37:$D$41,2,FALSE))))</f>
        <v/>
      </c>
      <c r="K243" s="86"/>
      <c r="L243" s="86"/>
      <c r="M243" s="26" t="str">
        <f>IF($H243="","",IF($C243=Listes!$B$38,IF('Dépenses forfaitaire'!$E243&lt;=Listes!$B$58,('Dépenses forfaitaire'!$E243*(VLOOKUP('Dépenses forfaitaire'!$D243,Listes!$A$59:$E$65,2,FALSE))),IF('Dépenses forfaitaire'!$E243&gt;Listes!$E$58,('Dépenses forfaitaire'!$E243*(VLOOKUP('Dépenses forfaitaire'!$D243,Listes!$A$59:$E$65,5,FALSE))),('Dépenses forfaitaire'!$E243*(VLOOKUP('Dépenses forfaitaire'!$D243,Listes!$A$59:$E$65,3,FALSE)))+(VLOOKUP('Dépenses forfaitaire'!$D243,Listes!$A$59:$E$65,4,FALSE))))))</f>
        <v/>
      </c>
      <c r="N243" s="26" t="str">
        <f>IF($H243="","",IF($C243=Listes!$B$37,IF('Dépenses forfaitaire'!$E243&lt;=Listes!$B$47,('Dépenses forfaitaire'!$E243*(VLOOKUP('Dépenses forfaitaire'!$D243,Listes!$A$48:$E$54,2,FALSE))),IF('Dépenses forfaitaire'!$E243&gt;Listes!$D$47,('Dépenses forfaitaire'!$E243*(VLOOKUP('Dépenses forfaitaire'!$D243,Listes!$A$48:$E$54,5,FALSE))),('Dépenses forfaitaire'!$E243*(VLOOKUP('Dépenses forfaitaire'!$D243,Listes!$A$48:$E$54,3,FALSE)))+(VLOOKUP('Dépenses forfaitaire'!$D243,Listes!$A$48:$E$54,4,FALSE))))))</f>
        <v/>
      </c>
      <c r="O243" s="26" t="str">
        <f>IF($H243="","",IF($C243=Listes!$B$40,Listes!$I$37,IF($C243=Listes!$B$41,(VLOOKUP('Dépenses forfaitaire'!$F243,Listes!$E$37:$F$42,2,FALSE)),IF($C243=Listes!$B$39,IF('Dépenses forfaitaire'!$E243&lt;=Listes!$A$69,'Dépenses forfaitaire'!$E243*Listes!$A$70,IF('Dépenses forfaitaire'!$E243&gt;Listes!$D$69,'Dépenses forfaitaire'!$E243*Listes!$D$70,(('Dépenses forfaitaire'!$E243*Listes!$B$70)+Listes!$C$70)))))))</f>
        <v/>
      </c>
      <c r="P243" s="27" t="str">
        <f t="shared" si="6"/>
        <v/>
      </c>
      <c r="Q243" s="93"/>
    </row>
    <row r="244" spans="1:17" ht="20.100000000000001" customHeight="1" x14ac:dyDescent="0.25">
      <c r="A244" s="17">
        <v>238</v>
      </c>
      <c r="B244" s="86"/>
      <c r="C244" s="256"/>
      <c r="D244" s="86"/>
      <c r="E244" s="86"/>
      <c r="F244" s="86"/>
      <c r="G244" s="86"/>
      <c r="H244" s="31" t="str">
        <f>IF(C244="","",IF(C244="","",(VLOOKUP(C244,Listes!$B$37:$C$41,2,FALSE))))</f>
        <v/>
      </c>
      <c r="I244" s="86" t="str">
        <f t="shared" si="7"/>
        <v/>
      </c>
      <c r="J244" s="27" t="str">
        <f>IF(H244="","",IF(H244="","",(VLOOKUP(H244,Listes!$C$37:$D$41,2,FALSE))))</f>
        <v/>
      </c>
      <c r="K244" s="86"/>
      <c r="L244" s="86"/>
      <c r="M244" s="26" t="str">
        <f>IF($H244="","",IF($C244=Listes!$B$38,IF('Dépenses forfaitaire'!$E244&lt;=Listes!$B$58,('Dépenses forfaitaire'!$E244*(VLOOKUP('Dépenses forfaitaire'!$D244,Listes!$A$59:$E$65,2,FALSE))),IF('Dépenses forfaitaire'!$E244&gt;Listes!$E$58,('Dépenses forfaitaire'!$E244*(VLOOKUP('Dépenses forfaitaire'!$D244,Listes!$A$59:$E$65,5,FALSE))),('Dépenses forfaitaire'!$E244*(VLOOKUP('Dépenses forfaitaire'!$D244,Listes!$A$59:$E$65,3,FALSE)))+(VLOOKUP('Dépenses forfaitaire'!$D244,Listes!$A$59:$E$65,4,FALSE))))))</f>
        <v/>
      </c>
      <c r="N244" s="26" t="str">
        <f>IF($H244="","",IF($C244=Listes!$B$37,IF('Dépenses forfaitaire'!$E244&lt;=Listes!$B$47,('Dépenses forfaitaire'!$E244*(VLOOKUP('Dépenses forfaitaire'!$D244,Listes!$A$48:$E$54,2,FALSE))),IF('Dépenses forfaitaire'!$E244&gt;Listes!$D$47,('Dépenses forfaitaire'!$E244*(VLOOKUP('Dépenses forfaitaire'!$D244,Listes!$A$48:$E$54,5,FALSE))),('Dépenses forfaitaire'!$E244*(VLOOKUP('Dépenses forfaitaire'!$D244,Listes!$A$48:$E$54,3,FALSE)))+(VLOOKUP('Dépenses forfaitaire'!$D244,Listes!$A$48:$E$54,4,FALSE))))))</f>
        <v/>
      </c>
      <c r="O244" s="26" t="str">
        <f>IF($H244="","",IF($C244=Listes!$B$40,Listes!$I$37,IF($C244=Listes!$B$41,(VLOOKUP('Dépenses forfaitaire'!$F244,Listes!$E$37:$F$42,2,FALSE)),IF($C244=Listes!$B$39,IF('Dépenses forfaitaire'!$E244&lt;=Listes!$A$69,'Dépenses forfaitaire'!$E244*Listes!$A$70,IF('Dépenses forfaitaire'!$E244&gt;Listes!$D$69,'Dépenses forfaitaire'!$E244*Listes!$D$70,(('Dépenses forfaitaire'!$E244*Listes!$B$70)+Listes!$C$70)))))))</f>
        <v/>
      </c>
      <c r="P244" s="27" t="str">
        <f t="shared" si="6"/>
        <v/>
      </c>
      <c r="Q244" s="93"/>
    </row>
    <row r="245" spans="1:17" ht="20.100000000000001" customHeight="1" x14ac:dyDescent="0.25">
      <c r="A245" s="17">
        <v>239</v>
      </c>
      <c r="B245" s="86"/>
      <c r="C245" s="256"/>
      <c r="D245" s="86"/>
      <c r="E245" s="86"/>
      <c r="F245" s="86"/>
      <c r="G245" s="86"/>
      <c r="H245" s="31" t="str">
        <f>IF(C245="","",IF(C245="","",(VLOOKUP(C245,Listes!$B$37:$C$41,2,FALSE))))</f>
        <v/>
      </c>
      <c r="I245" s="86" t="str">
        <f t="shared" si="7"/>
        <v/>
      </c>
      <c r="J245" s="27" t="str">
        <f>IF(H245="","",IF(H245="","",(VLOOKUP(H245,Listes!$C$37:$D$41,2,FALSE))))</f>
        <v/>
      </c>
      <c r="K245" s="86"/>
      <c r="L245" s="86"/>
      <c r="M245" s="26" t="str">
        <f>IF($H245="","",IF($C245=Listes!$B$38,IF('Dépenses forfaitaire'!$E245&lt;=Listes!$B$58,('Dépenses forfaitaire'!$E245*(VLOOKUP('Dépenses forfaitaire'!$D245,Listes!$A$59:$E$65,2,FALSE))),IF('Dépenses forfaitaire'!$E245&gt;Listes!$E$58,('Dépenses forfaitaire'!$E245*(VLOOKUP('Dépenses forfaitaire'!$D245,Listes!$A$59:$E$65,5,FALSE))),('Dépenses forfaitaire'!$E245*(VLOOKUP('Dépenses forfaitaire'!$D245,Listes!$A$59:$E$65,3,FALSE)))+(VLOOKUP('Dépenses forfaitaire'!$D245,Listes!$A$59:$E$65,4,FALSE))))))</f>
        <v/>
      </c>
      <c r="N245" s="26" t="str">
        <f>IF($H245="","",IF($C245=Listes!$B$37,IF('Dépenses forfaitaire'!$E245&lt;=Listes!$B$47,('Dépenses forfaitaire'!$E245*(VLOOKUP('Dépenses forfaitaire'!$D245,Listes!$A$48:$E$54,2,FALSE))),IF('Dépenses forfaitaire'!$E245&gt;Listes!$D$47,('Dépenses forfaitaire'!$E245*(VLOOKUP('Dépenses forfaitaire'!$D245,Listes!$A$48:$E$54,5,FALSE))),('Dépenses forfaitaire'!$E245*(VLOOKUP('Dépenses forfaitaire'!$D245,Listes!$A$48:$E$54,3,FALSE)))+(VLOOKUP('Dépenses forfaitaire'!$D245,Listes!$A$48:$E$54,4,FALSE))))))</f>
        <v/>
      </c>
      <c r="O245" s="26" t="str">
        <f>IF($H245="","",IF($C245=Listes!$B$40,Listes!$I$37,IF($C245=Listes!$B$41,(VLOOKUP('Dépenses forfaitaire'!$F245,Listes!$E$37:$F$42,2,FALSE)),IF($C245=Listes!$B$39,IF('Dépenses forfaitaire'!$E245&lt;=Listes!$A$69,'Dépenses forfaitaire'!$E245*Listes!$A$70,IF('Dépenses forfaitaire'!$E245&gt;Listes!$D$69,'Dépenses forfaitaire'!$E245*Listes!$D$70,(('Dépenses forfaitaire'!$E245*Listes!$B$70)+Listes!$C$70)))))))</f>
        <v/>
      </c>
      <c r="P245" s="27" t="str">
        <f t="shared" si="6"/>
        <v/>
      </c>
      <c r="Q245" s="93"/>
    </row>
    <row r="246" spans="1:17" ht="20.100000000000001" customHeight="1" x14ac:dyDescent="0.25">
      <c r="A246" s="17">
        <v>240</v>
      </c>
      <c r="B246" s="86"/>
      <c r="C246" s="256"/>
      <c r="D246" s="86"/>
      <c r="E246" s="86"/>
      <c r="F246" s="86"/>
      <c r="G246" s="86"/>
      <c r="H246" s="31" t="str">
        <f>IF(C246="","",IF(C246="","",(VLOOKUP(C246,Listes!$B$37:$C$41,2,FALSE))))</f>
        <v/>
      </c>
      <c r="I246" s="86" t="str">
        <f t="shared" si="7"/>
        <v/>
      </c>
      <c r="J246" s="27" t="str">
        <f>IF(H246="","",IF(H246="","",(VLOOKUP(H246,Listes!$C$37:$D$41,2,FALSE))))</f>
        <v/>
      </c>
      <c r="K246" s="86"/>
      <c r="L246" s="86"/>
      <c r="M246" s="26" t="str">
        <f>IF($H246="","",IF($C246=Listes!$B$38,IF('Dépenses forfaitaire'!$E246&lt;=Listes!$B$58,('Dépenses forfaitaire'!$E246*(VLOOKUP('Dépenses forfaitaire'!$D246,Listes!$A$59:$E$65,2,FALSE))),IF('Dépenses forfaitaire'!$E246&gt;Listes!$E$58,('Dépenses forfaitaire'!$E246*(VLOOKUP('Dépenses forfaitaire'!$D246,Listes!$A$59:$E$65,5,FALSE))),('Dépenses forfaitaire'!$E246*(VLOOKUP('Dépenses forfaitaire'!$D246,Listes!$A$59:$E$65,3,FALSE)))+(VLOOKUP('Dépenses forfaitaire'!$D246,Listes!$A$59:$E$65,4,FALSE))))))</f>
        <v/>
      </c>
      <c r="N246" s="26" t="str">
        <f>IF($H246="","",IF($C246=Listes!$B$37,IF('Dépenses forfaitaire'!$E246&lt;=Listes!$B$47,('Dépenses forfaitaire'!$E246*(VLOOKUP('Dépenses forfaitaire'!$D246,Listes!$A$48:$E$54,2,FALSE))),IF('Dépenses forfaitaire'!$E246&gt;Listes!$D$47,('Dépenses forfaitaire'!$E246*(VLOOKUP('Dépenses forfaitaire'!$D246,Listes!$A$48:$E$54,5,FALSE))),('Dépenses forfaitaire'!$E246*(VLOOKUP('Dépenses forfaitaire'!$D246,Listes!$A$48:$E$54,3,FALSE)))+(VLOOKUP('Dépenses forfaitaire'!$D246,Listes!$A$48:$E$54,4,FALSE))))))</f>
        <v/>
      </c>
      <c r="O246" s="26" t="str">
        <f>IF($H246="","",IF($C246=Listes!$B$40,Listes!$I$37,IF($C246=Listes!$B$41,(VLOOKUP('Dépenses forfaitaire'!$F246,Listes!$E$37:$F$42,2,FALSE)),IF($C246=Listes!$B$39,IF('Dépenses forfaitaire'!$E246&lt;=Listes!$A$69,'Dépenses forfaitaire'!$E246*Listes!$A$70,IF('Dépenses forfaitaire'!$E246&gt;Listes!$D$69,'Dépenses forfaitaire'!$E246*Listes!$D$70,(('Dépenses forfaitaire'!$E246*Listes!$B$70)+Listes!$C$70)))))))</f>
        <v/>
      </c>
      <c r="P246" s="27" t="str">
        <f t="shared" si="6"/>
        <v/>
      </c>
      <c r="Q246" s="93"/>
    </row>
    <row r="247" spans="1:17" ht="20.100000000000001" customHeight="1" x14ac:dyDescent="0.25">
      <c r="A247" s="17">
        <v>241</v>
      </c>
      <c r="B247" s="86"/>
      <c r="C247" s="256"/>
      <c r="D247" s="86"/>
      <c r="E247" s="86"/>
      <c r="F247" s="86"/>
      <c r="G247" s="86"/>
      <c r="H247" s="31" t="str">
        <f>IF(C247="","",IF(C247="","",(VLOOKUP(C247,Listes!$B$37:$C$41,2,FALSE))))</f>
        <v/>
      </c>
      <c r="I247" s="86" t="str">
        <f t="shared" si="7"/>
        <v/>
      </c>
      <c r="J247" s="27" t="str">
        <f>IF(H247="","",IF(H247="","",(VLOOKUP(H247,Listes!$C$37:$D$41,2,FALSE))))</f>
        <v/>
      </c>
      <c r="K247" s="86"/>
      <c r="L247" s="86"/>
      <c r="M247" s="26" t="str">
        <f>IF($H247="","",IF($C247=Listes!$B$38,IF('Dépenses forfaitaire'!$E247&lt;=Listes!$B$58,('Dépenses forfaitaire'!$E247*(VLOOKUP('Dépenses forfaitaire'!$D247,Listes!$A$59:$E$65,2,FALSE))),IF('Dépenses forfaitaire'!$E247&gt;Listes!$E$58,('Dépenses forfaitaire'!$E247*(VLOOKUP('Dépenses forfaitaire'!$D247,Listes!$A$59:$E$65,5,FALSE))),('Dépenses forfaitaire'!$E247*(VLOOKUP('Dépenses forfaitaire'!$D247,Listes!$A$59:$E$65,3,FALSE)))+(VLOOKUP('Dépenses forfaitaire'!$D247,Listes!$A$59:$E$65,4,FALSE))))))</f>
        <v/>
      </c>
      <c r="N247" s="26" t="str">
        <f>IF($H247="","",IF($C247=Listes!$B$37,IF('Dépenses forfaitaire'!$E247&lt;=Listes!$B$47,('Dépenses forfaitaire'!$E247*(VLOOKUP('Dépenses forfaitaire'!$D247,Listes!$A$48:$E$54,2,FALSE))),IF('Dépenses forfaitaire'!$E247&gt;Listes!$D$47,('Dépenses forfaitaire'!$E247*(VLOOKUP('Dépenses forfaitaire'!$D247,Listes!$A$48:$E$54,5,FALSE))),('Dépenses forfaitaire'!$E247*(VLOOKUP('Dépenses forfaitaire'!$D247,Listes!$A$48:$E$54,3,FALSE)))+(VLOOKUP('Dépenses forfaitaire'!$D247,Listes!$A$48:$E$54,4,FALSE))))))</f>
        <v/>
      </c>
      <c r="O247" s="26" t="str">
        <f>IF($H247="","",IF($C247=Listes!$B$40,Listes!$I$37,IF($C247=Listes!$B$41,(VLOOKUP('Dépenses forfaitaire'!$F247,Listes!$E$37:$F$42,2,FALSE)),IF($C247=Listes!$B$39,IF('Dépenses forfaitaire'!$E247&lt;=Listes!$A$69,'Dépenses forfaitaire'!$E247*Listes!$A$70,IF('Dépenses forfaitaire'!$E247&gt;Listes!$D$69,'Dépenses forfaitaire'!$E247*Listes!$D$70,(('Dépenses forfaitaire'!$E247*Listes!$B$70)+Listes!$C$70)))))))</f>
        <v/>
      </c>
      <c r="P247" s="27" t="str">
        <f t="shared" si="6"/>
        <v/>
      </c>
      <c r="Q247" s="93"/>
    </row>
    <row r="248" spans="1:17" ht="20.100000000000001" customHeight="1" x14ac:dyDescent="0.25">
      <c r="A248" s="17">
        <v>242</v>
      </c>
      <c r="B248" s="86"/>
      <c r="C248" s="256"/>
      <c r="D248" s="86"/>
      <c r="E248" s="86"/>
      <c r="F248" s="86"/>
      <c r="G248" s="86"/>
      <c r="H248" s="31" t="str">
        <f>IF(C248="","",IF(C248="","",(VLOOKUP(C248,Listes!$B$37:$C$41,2,FALSE))))</f>
        <v/>
      </c>
      <c r="I248" s="86" t="str">
        <f t="shared" si="7"/>
        <v/>
      </c>
      <c r="J248" s="27" t="str">
        <f>IF(H248="","",IF(H248="","",(VLOOKUP(H248,Listes!$C$37:$D$41,2,FALSE))))</f>
        <v/>
      </c>
      <c r="K248" s="86"/>
      <c r="L248" s="86"/>
      <c r="M248" s="26" t="str">
        <f>IF($H248="","",IF($C248=Listes!$B$38,IF('Dépenses forfaitaire'!$E248&lt;=Listes!$B$58,('Dépenses forfaitaire'!$E248*(VLOOKUP('Dépenses forfaitaire'!$D248,Listes!$A$59:$E$65,2,FALSE))),IF('Dépenses forfaitaire'!$E248&gt;Listes!$E$58,('Dépenses forfaitaire'!$E248*(VLOOKUP('Dépenses forfaitaire'!$D248,Listes!$A$59:$E$65,5,FALSE))),('Dépenses forfaitaire'!$E248*(VLOOKUP('Dépenses forfaitaire'!$D248,Listes!$A$59:$E$65,3,FALSE)))+(VLOOKUP('Dépenses forfaitaire'!$D248,Listes!$A$59:$E$65,4,FALSE))))))</f>
        <v/>
      </c>
      <c r="N248" s="26" t="str">
        <f>IF($H248="","",IF($C248=Listes!$B$37,IF('Dépenses forfaitaire'!$E248&lt;=Listes!$B$47,('Dépenses forfaitaire'!$E248*(VLOOKUP('Dépenses forfaitaire'!$D248,Listes!$A$48:$E$54,2,FALSE))),IF('Dépenses forfaitaire'!$E248&gt;Listes!$D$47,('Dépenses forfaitaire'!$E248*(VLOOKUP('Dépenses forfaitaire'!$D248,Listes!$A$48:$E$54,5,FALSE))),('Dépenses forfaitaire'!$E248*(VLOOKUP('Dépenses forfaitaire'!$D248,Listes!$A$48:$E$54,3,FALSE)))+(VLOOKUP('Dépenses forfaitaire'!$D248,Listes!$A$48:$E$54,4,FALSE))))))</f>
        <v/>
      </c>
      <c r="O248" s="26" t="str">
        <f>IF($H248="","",IF($C248=Listes!$B$40,Listes!$I$37,IF($C248=Listes!$B$41,(VLOOKUP('Dépenses forfaitaire'!$F248,Listes!$E$37:$F$42,2,FALSE)),IF($C248=Listes!$B$39,IF('Dépenses forfaitaire'!$E248&lt;=Listes!$A$69,'Dépenses forfaitaire'!$E248*Listes!$A$70,IF('Dépenses forfaitaire'!$E248&gt;Listes!$D$69,'Dépenses forfaitaire'!$E248*Listes!$D$70,(('Dépenses forfaitaire'!$E248*Listes!$B$70)+Listes!$C$70)))))))</f>
        <v/>
      </c>
      <c r="P248" s="27" t="str">
        <f t="shared" si="6"/>
        <v/>
      </c>
      <c r="Q248" s="93"/>
    </row>
    <row r="249" spans="1:17" ht="20.100000000000001" customHeight="1" x14ac:dyDescent="0.25">
      <c r="A249" s="17">
        <v>243</v>
      </c>
      <c r="B249" s="86"/>
      <c r="C249" s="256"/>
      <c r="D249" s="86"/>
      <c r="E249" s="86"/>
      <c r="F249" s="86"/>
      <c r="G249" s="86"/>
      <c r="H249" s="31" t="str">
        <f>IF(C249="","",IF(C249="","",(VLOOKUP(C249,Listes!$B$37:$C$41,2,FALSE))))</f>
        <v/>
      </c>
      <c r="I249" s="86" t="str">
        <f t="shared" si="7"/>
        <v/>
      </c>
      <c r="J249" s="27" t="str">
        <f>IF(H249="","",IF(H249="","",(VLOOKUP(H249,Listes!$C$37:$D$41,2,FALSE))))</f>
        <v/>
      </c>
      <c r="K249" s="86"/>
      <c r="L249" s="86"/>
      <c r="M249" s="26" t="str">
        <f>IF($H249="","",IF($C249=Listes!$B$38,IF('Dépenses forfaitaire'!$E249&lt;=Listes!$B$58,('Dépenses forfaitaire'!$E249*(VLOOKUP('Dépenses forfaitaire'!$D249,Listes!$A$59:$E$65,2,FALSE))),IF('Dépenses forfaitaire'!$E249&gt;Listes!$E$58,('Dépenses forfaitaire'!$E249*(VLOOKUP('Dépenses forfaitaire'!$D249,Listes!$A$59:$E$65,5,FALSE))),('Dépenses forfaitaire'!$E249*(VLOOKUP('Dépenses forfaitaire'!$D249,Listes!$A$59:$E$65,3,FALSE)))+(VLOOKUP('Dépenses forfaitaire'!$D249,Listes!$A$59:$E$65,4,FALSE))))))</f>
        <v/>
      </c>
      <c r="N249" s="26" t="str">
        <f>IF($H249="","",IF($C249=Listes!$B$37,IF('Dépenses forfaitaire'!$E249&lt;=Listes!$B$47,('Dépenses forfaitaire'!$E249*(VLOOKUP('Dépenses forfaitaire'!$D249,Listes!$A$48:$E$54,2,FALSE))),IF('Dépenses forfaitaire'!$E249&gt;Listes!$D$47,('Dépenses forfaitaire'!$E249*(VLOOKUP('Dépenses forfaitaire'!$D249,Listes!$A$48:$E$54,5,FALSE))),('Dépenses forfaitaire'!$E249*(VLOOKUP('Dépenses forfaitaire'!$D249,Listes!$A$48:$E$54,3,FALSE)))+(VLOOKUP('Dépenses forfaitaire'!$D249,Listes!$A$48:$E$54,4,FALSE))))))</f>
        <v/>
      </c>
      <c r="O249" s="26" t="str">
        <f>IF($H249="","",IF($C249=Listes!$B$40,Listes!$I$37,IF($C249=Listes!$B$41,(VLOOKUP('Dépenses forfaitaire'!$F249,Listes!$E$37:$F$42,2,FALSE)),IF($C249=Listes!$B$39,IF('Dépenses forfaitaire'!$E249&lt;=Listes!$A$69,'Dépenses forfaitaire'!$E249*Listes!$A$70,IF('Dépenses forfaitaire'!$E249&gt;Listes!$D$69,'Dépenses forfaitaire'!$E249*Listes!$D$70,(('Dépenses forfaitaire'!$E249*Listes!$B$70)+Listes!$C$70)))))))</f>
        <v/>
      </c>
      <c r="P249" s="27" t="str">
        <f t="shared" si="6"/>
        <v/>
      </c>
      <c r="Q249" s="93"/>
    </row>
    <row r="250" spans="1:17" ht="20.100000000000001" customHeight="1" x14ac:dyDescent="0.25">
      <c r="A250" s="17">
        <v>244</v>
      </c>
      <c r="B250" s="86"/>
      <c r="C250" s="256"/>
      <c r="D250" s="86"/>
      <c r="E250" s="86"/>
      <c r="F250" s="86"/>
      <c r="G250" s="86"/>
      <c r="H250" s="31" t="str">
        <f>IF(C250="","",IF(C250="","",(VLOOKUP(C250,Listes!$B$37:$C$41,2,FALSE))))</f>
        <v/>
      </c>
      <c r="I250" s="86" t="str">
        <f t="shared" si="7"/>
        <v/>
      </c>
      <c r="J250" s="27" t="str">
        <f>IF(H250="","",IF(H250="","",(VLOOKUP(H250,Listes!$C$37:$D$41,2,FALSE))))</f>
        <v/>
      </c>
      <c r="K250" s="86"/>
      <c r="L250" s="86"/>
      <c r="M250" s="26" t="str">
        <f>IF($H250="","",IF($C250=Listes!$B$38,IF('Dépenses forfaitaire'!$E250&lt;=Listes!$B$58,('Dépenses forfaitaire'!$E250*(VLOOKUP('Dépenses forfaitaire'!$D250,Listes!$A$59:$E$65,2,FALSE))),IF('Dépenses forfaitaire'!$E250&gt;Listes!$E$58,('Dépenses forfaitaire'!$E250*(VLOOKUP('Dépenses forfaitaire'!$D250,Listes!$A$59:$E$65,5,FALSE))),('Dépenses forfaitaire'!$E250*(VLOOKUP('Dépenses forfaitaire'!$D250,Listes!$A$59:$E$65,3,FALSE)))+(VLOOKUP('Dépenses forfaitaire'!$D250,Listes!$A$59:$E$65,4,FALSE))))))</f>
        <v/>
      </c>
      <c r="N250" s="26" t="str">
        <f>IF($H250="","",IF($C250=Listes!$B$37,IF('Dépenses forfaitaire'!$E250&lt;=Listes!$B$47,('Dépenses forfaitaire'!$E250*(VLOOKUP('Dépenses forfaitaire'!$D250,Listes!$A$48:$E$54,2,FALSE))),IF('Dépenses forfaitaire'!$E250&gt;Listes!$D$47,('Dépenses forfaitaire'!$E250*(VLOOKUP('Dépenses forfaitaire'!$D250,Listes!$A$48:$E$54,5,FALSE))),('Dépenses forfaitaire'!$E250*(VLOOKUP('Dépenses forfaitaire'!$D250,Listes!$A$48:$E$54,3,FALSE)))+(VLOOKUP('Dépenses forfaitaire'!$D250,Listes!$A$48:$E$54,4,FALSE))))))</f>
        <v/>
      </c>
      <c r="O250" s="26" t="str">
        <f>IF($H250="","",IF($C250=Listes!$B$40,Listes!$I$37,IF($C250=Listes!$B$41,(VLOOKUP('Dépenses forfaitaire'!$F250,Listes!$E$37:$F$42,2,FALSE)),IF($C250=Listes!$B$39,IF('Dépenses forfaitaire'!$E250&lt;=Listes!$A$69,'Dépenses forfaitaire'!$E250*Listes!$A$70,IF('Dépenses forfaitaire'!$E250&gt;Listes!$D$69,'Dépenses forfaitaire'!$E250*Listes!$D$70,(('Dépenses forfaitaire'!$E250*Listes!$B$70)+Listes!$C$70)))))))</f>
        <v/>
      </c>
      <c r="P250" s="27" t="str">
        <f t="shared" si="6"/>
        <v/>
      </c>
      <c r="Q250" s="93"/>
    </row>
    <row r="251" spans="1:17" ht="20.100000000000001" customHeight="1" x14ac:dyDescent="0.25">
      <c r="A251" s="17">
        <v>245</v>
      </c>
      <c r="B251" s="86"/>
      <c r="C251" s="256"/>
      <c r="D251" s="86"/>
      <c r="E251" s="86"/>
      <c r="F251" s="86"/>
      <c r="G251" s="86"/>
      <c r="H251" s="31" t="str">
        <f>IF(C251="","",IF(C251="","",(VLOOKUP(C251,Listes!$B$37:$C$41,2,FALSE))))</f>
        <v/>
      </c>
      <c r="I251" s="86" t="str">
        <f t="shared" si="7"/>
        <v/>
      </c>
      <c r="J251" s="27" t="str">
        <f>IF(H251="","",IF(H251="","",(VLOOKUP(H251,Listes!$C$37:$D$41,2,FALSE))))</f>
        <v/>
      </c>
      <c r="K251" s="86"/>
      <c r="L251" s="86"/>
      <c r="M251" s="26" t="str">
        <f>IF($H251="","",IF($C251=Listes!$B$38,IF('Dépenses forfaitaire'!$E251&lt;=Listes!$B$58,('Dépenses forfaitaire'!$E251*(VLOOKUP('Dépenses forfaitaire'!$D251,Listes!$A$59:$E$65,2,FALSE))),IF('Dépenses forfaitaire'!$E251&gt;Listes!$E$58,('Dépenses forfaitaire'!$E251*(VLOOKUP('Dépenses forfaitaire'!$D251,Listes!$A$59:$E$65,5,FALSE))),('Dépenses forfaitaire'!$E251*(VLOOKUP('Dépenses forfaitaire'!$D251,Listes!$A$59:$E$65,3,FALSE)))+(VLOOKUP('Dépenses forfaitaire'!$D251,Listes!$A$59:$E$65,4,FALSE))))))</f>
        <v/>
      </c>
      <c r="N251" s="26" t="str">
        <f>IF($H251="","",IF($C251=Listes!$B$37,IF('Dépenses forfaitaire'!$E251&lt;=Listes!$B$47,('Dépenses forfaitaire'!$E251*(VLOOKUP('Dépenses forfaitaire'!$D251,Listes!$A$48:$E$54,2,FALSE))),IF('Dépenses forfaitaire'!$E251&gt;Listes!$D$47,('Dépenses forfaitaire'!$E251*(VLOOKUP('Dépenses forfaitaire'!$D251,Listes!$A$48:$E$54,5,FALSE))),('Dépenses forfaitaire'!$E251*(VLOOKUP('Dépenses forfaitaire'!$D251,Listes!$A$48:$E$54,3,FALSE)))+(VLOOKUP('Dépenses forfaitaire'!$D251,Listes!$A$48:$E$54,4,FALSE))))))</f>
        <v/>
      </c>
      <c r="O251" s="26" t="str">
        <f>IF($H251="","",IF($C251=Listes!$B$40,Listes!$I$37,IF($C251=Listes!$B$41,(VLOOKUP('Dépenses forfaitaire'!$F251,Listes!$E$37:$F$42,2,FALSE)),IF($C251=Listes!$B$39,IF('Dépenses forfaitaire'!$E251&lt;=Listes!$A$69,'Dépenses forfaitaire'!$E251*Listes!$A$70,IF('Dépenses forfaitaire'!$E251&gt;Listes!$D$69,'Dépenses forfaitaire'!$E251*Listes!$D$70,(('Dépenses forfaitaire'!$E251*Listes!$B$70)+Listes!$C$70)))))))</f>
        <v/>
      </c>
      <c r="P251" s="27" t="str">
        <f t="shared" si="6"/>
        <v/>
      </c>
      <c r="Q251" s="93"/>
    </row>
    <row r="252" spans="1:17" ht="20.100000000000001" customHeight="1" x14ac:dyDescent="0.25">
      <c r="A252" s="17">
        <v>246</v>
      </c>
      <c r="B252" s="86"/>
      <c r="C252" s="256"/>
      <c r="D252" s="86"/>
      <c r="E252" s="86"/>
      <c r="F252" s="86"/>
      <c r="G252" s="86"/>
      <c r="H252" s="31" t="str">
        <f>IF(C252="","",IF(C252="","",(VLOOKUP(C252,Listes!$B$37:$C$41,2,FALSE))))</f>
        <v/>
      </c>
      <c r="I252" s="86" t="str">
        <f t="shared" si="7"/>
        <v/>
      </c>
      <c r="J252" s="27" t="str">
        <f>IF(H252="","",IF(H252="","",(VLOOKUP(H252,Listes!$C$37:$D$41,2,FALSE))))</f>
        <v/>
      </c>
      <c r="K252" s="86"/>
      <c r="L252" s="86"/>
      <c r="M252" s="26" t="str">
        <f>IF($H252="","",IF($C252=Listes!$B$38,IF('Dépenses forfaitaire'!$E252&lt;=Listes!$B$58,('Dépenses forfaitaire'!$E252*(VLOOKUP('Dépenses forfaitaire'!$D252,Listes!$A$59:$E$65,2,FALSE))),IF('Dépenses forfaitaire'!$E252&gt;Listes!$E$58,('Dépenses forfaitaire'!$E252*(VLOOKUP('Dépenses forfaitaire'!$D252,Listes!$A$59:$E$65,5,FALSE))),('Dépenses forfaitaire'!$E252*(VLOOKUP('Dépenses forfaitaire'!$D252,Listes!$A$59:$E$65,3,FALSE)))+(VLOOKUP('Dépenses forfaitaire'!$D252,Listes!$A$59:$E$65,4,FALSE))))))</f>
        <v/>
      </c>
      <c r="N252" s="26" t="str">
        <f>IF($H252="","",IF($C252=Listes!$B$37,IF('Dépenses forfaitaire'!$E252&lt;=Listes!$B$47,('Dépenses forfaitaire'!$E252*(VLOOKUP('Dépenses forfaitaire'!$D252,Listes!$A$48:$E$54,2,FALSE))),IF('Dépenses forfaitaire'!$E252&gt;Listes!$D$47,('Dépenses forfaitaire'!$E252*(VLOOKUP('Dépenses forfaitaire'!$D252,Listes!$A$48:$E$54,5,FALSE))),('Dépenses forfaitaire'!$E252*(VLOOKUP('Dépenses forfaitaire'!$D252,Listes!$A$48:$E$54,3,FALSE)))+(VLOOKUP('Dépenses forfaitaire'!$D252,Listes!$A$48:$E$54,4,FALSE))))))</f>
        <v/>
      </c>
      <c r="O252" s="26" t="str">
        <f>IF($H252="","",IF($C252=Listes!$B$40,Listes!$I$37,IF($C252=Listes!$B$41,(VLOOKUP('Dépenses forfaitaire'!$F252,Listes!$E$37:$F$42,2,FALSE)),IF($C252=Listes!$B$39,IF('Dépenses forfaitaire'!$E252&lt;=Listes!$A$69,'Dépenses forfaitaire'!$E252*Listes!$A$70,IF('Dépenses forfaitaire'!$E252&gt;Listes!$D$69,'Dépenses forfaitaire'!$E252*Listes!$D$70,(('Dépenses forfaitaire'!$E252*Listes!$B$70)+Listes!$C$70)))))))</f>
        <v/>
      </c>
      <c r="P252" s="27" t="str">
        <f t="shared" si="6"/>
        <v/>
      </c>
      <c r="Q252" s="93"/>
    </row>
    <row r="253" spans="1:17" ht="20.100000000000001" customHeight="1" x14ac:dyDescent="0.25">
      <c r="A253" s="17">
        <v>247</v>
      </c>
      <c r="B253" s="86"/>
      <c r="C253" s="256"/>
      <c r="D253" s="86"/>
      <c r="E253" s="86"/>
      <c r="F253" s="86"/>
      <c r="G253" s="86"/>
      <c r="H253" s="31" t="str">
        <f>IF(C253="","",IF(C253="","",(VLOOKUP(C253,Listes!$B$37:$C$41,2,FALSE))))</f>
        <v/>
      </c>
      <c r="I253" s="86" t="str">
        <f t="shared" si="7"/>
        <v/>
      </c>
      <c r="J253" s="27" t="str">
        <f>IF(H253="","",IF(H253="","",(VLOOKUP(H253,Listes!$C$37:$D$41,2,FALSE))))</f>
        <v/>
      </c>
      <c r="K253" s="86"/>
      <c r="L253" s="86"/>
      <c r="M253" s="26" t="str">
        <f>IF($H253="","",IF($C253=Listes!$B$38,IF('Dépenses forfaitaire'!$E253&lt;=Listes!$B$58,('Dépenses forfaitaire'!$E253*(VLOOKUP('Dépenses forfaitaire'!$D253,Listes!$A$59:$E$65,2,FALSE))),IF('Dépenses forfaitaire'!$E253&gt;Listes!$E$58,('Dépenses forfaitaire'!$E253*(VLOOKUP('Dépenses forfaitaire'!$D253,Listes!$A$59:$E$65,5,FALSE))),('Dépenses forfaitaire'!$E253*(VLOOKUP('Dépenses forfaitaire'!$D253,Listes!$A$59:$E$65,3,FALSE)))+(VLOOKUP('Dépenses forfaitaire'!$D253,Listes!$A$59:$E$65,4,FALSE))))))</f>
        <v/>
      </c>
      <c r="N253" s="26" t="str">
        <f>IF($H253="","",IF($C253=Listes!$B$37,IF('Dépenses forfaitaire'!$E253&lt;=Listes!$B$47,('Dépenses forfaitaire'!$E253*(VLOOKUP('Dépenses forfaitaire'!$D253,Listes!$A$48:$E$54,2,FALSE))),IF('Dépenses forfaitaire'!$E253&gt;Listes!$D$47,('Dépenses forfaitaire'!$E253*(VLOOKUP('Dépenses forfaitaire'!$D253,Listes!$A$48:$E$54,5,FALSE))),('Dépenses forfaitaire'!$E253*(VLOOKUP('Dépenses forfaitaire'!$D253,Listes!$A$48:$E$54,3,FALSE)))+(VLOOKUP('Dépenses forfaitaire'!$D253,Listes!$A$48:$E$54,4,FALSE))))))</f>
        <v/>
      </c>
      <c r="O253" s="26" t="str">
        <f>IF($H253="","",IF($C253=Listes!$B$40,Listes!$I$37,IF($C253=Listes!$B$41,(VLOOKUP('Dépenses forfaitaire'!$F253,Listes!$E$37:$F$42,2,FALSE)),IF($C253=Listes!$B$39,IF('Dépenses forfaitaire'!$E253&lt;=Listes!$A$69,'Dépenses forfaitaire'!$E253*Listes!$A$70,IF('Dépenses forfaitaire'!$E253&gt;Listes!$D$69,'Dépenses forfaitaire'!$E253*Listes!$D$70,(('Dépenses forfaitaire'!$E253*Listes!$B$70)+Listes!$C$70)))))))</f>
        <v/>
      </c>
      <c r="P253" s="27" t="str">
        <f t="shared" si="6"/>
        <v/>
      </c>
      <c r="Q253" s="93"/>
    </row>
    <row r="254" spans="1:17" ht="20.100000000000001" customHeight="1" x14ac:dyDescent="0.25">
      <c r="A254" s="17">
        <v>248</v>
      </c>
      <c r="B254" s="86"/>
      <c r="C254" s="256"/>
      <c r="D254" s="86"/>
      <c r="E254" s="86"/>
      <c r="F254" s="86"/>
      <c r="G254" s="86"/>
      <c r="H254" s="31" t="str">
        <f>IF(C254="","",IF(C254="","",(VLOOKUP(C254,Listes!$B$37:$C$41,2,FALSE))))</f>
        <v/>
      </c>
      <c r="I254" s="86" t="str">
        <f t="shared" si="7"/>
        <v/>
      </c>
      <c r="J254" s="27" t="str">
        <f>IF(H254="","",IF(H254="","",(VLOOKUP(H254,Listes!$C$37:$D$41,2,FALSE))))</f>
        <v/>
      </c>
      <c r="K254" s="86"/>
      <c r="L254" s="86"/>
      <c r="M254" s="26" t="str">
        <f>IF($H254="","",IF($C254=Listes!$B$38,IF('Dépenses forfaitaire'!$E254&lt;=Listes!$B$58,('Dépenses forfaitaire'!$E254*(VLOOKUP('Dépenses forfaitaire'!$D254,Listes!$A$59:$E$65,2,FALSE))),IF('Dépenses forfaitaire'!$E254&gt;Listes!$E$58,('Dépenses forfaitaire'!$E254*(VLOOKUP('Dépenses forfaitaire'!$D254,Listes!$A$59:$E$65,5,FALSE))),('Dépenses forfaitaire'!$E254*(VLOOKUP('Dépenses forfaitaire'!$D254,Listes!$A$59:$E$65,3,FALSE)))+(VLOOKUP('Dépenses forfaitaire'!$D254,Listes!$A$59:$E$65,4,FALSE))))))</f>
        <v/>
      </c>
      <c r="N254" s="26" t="str">
        <f>IF($H254="","",IF($C254=Listes!$B$37,IF('Dépenses forfaitaire'!$E254&lt;=Listes!$B$47,('Dépenses forfaitaire'!$E254*(VLOOKUP('Dépenses forfaitaire'!$D254,Listes!$A$48:$E$54,2,FALSE))),IF('Dépenses forfaitaire'!$E254&gt;Listes!$D$47,('Dépenses forfaitaire'!$E254*(VLOOKUP('Dépenses forfaitaire'!$D254,Listes!$A$48:$E$54,5,FALSE))),('Dépenses forfaitaire'!$E254*(VLOOKUP('Dépenses forfaitaire'!$D254,Listes!$A$48:$E$54,3,FALSE)))+(VLOOKUP('Dépenses forfaitaire'!$D254,Listes!$A$48:$E$54,4,FALSE))))))</f>
        <v/>
      </c>
      <c r="O254" s="26" t="str">
        <f>IF($H254="","",IF($C254=Listes!$B$40,Listes!$I$37,IF($C254=Listes!$B$41,(VLOOKUP('Dépenses forfaitaire'!$F254,Listes!$E$37:$F$42,2,FALSE)),IF($C254=Listes!$B$39,IF('Dépenses forfaitaire'!$E254&lt;=Listes!$A$69,'Dépenses forfaitaire'!$E254*Listes!$A$70,IF('Dépenses forfaitaire'!$E254&gt;Listes!$D$69,'Dépenses forfaitaire'!$E254*Listes!$D$70,(('Dépenses forfaitaire'!$E254*Listes!$B$70)+Listes!$C$70)))))))</f>
        <v/>
      </c>
      <c r="P254" s="27" t="str">
        <f t="shared" si="6"/>
        <v/>
      </c>
      <c r="Q254" s="93"/>
    </row>
    <row r="255" spans="1:17" ht="20.100000000000001" customHeight="1" x14ac:dyDescent="0.25">
      <c r="A255" s="17">
        <v>249</v>
      </c>
      <c r="B255" s="86"/>
      <c r="C255" s="256"/>
      <c r="D255" s="86"/>
      <c r="E255" s="86"/>
      <c r="F255" s="86"/>
      <c r="G255" s="86"/>
      <c r="H255" s="31" t="str">
        <f>IF(C255="","",IF(C255="","",(VLOOKUP(C255,Listes!$B$37:$C$41,2,FALSE))))</f>
        <v/>
      </c>
      <c r="I255" s="86" t="str">
        <f t="shared" si="7"/>
        <v/>
      </c>
      <c r="J255" s="27" t="str">
        <f>IF(H255="","",IF(H255="","",(VLOOKUP(H255,Listes!$C$37:$D$41,2,FALSE))))</f>
        <v/>
      </c>
      <c r="K255" s="86"/>
      <c r="L255" s="86"/>
      <c r="M255" s="26" t="str">
        <f>IF($H255="","",IF($C255=Listes!$B$38,IF('Dépenses forfaitaire'!$E255&lt;=Listes!$B$58,('Dépenses forfaitaire'!$E255*(VLOOKUP('Dépenses forfaitaire'!$D255,Listes!$A$59:$E$65,2,FALSE))),IF('Dépenses forfaitaire'!$E255&gt;Listes!$E$58,('Dépenses forfaitaire'!$E255*(VLOOKUP('Dépenses forfaitaire'!$D255,Listes!$A$59:$E$65,5,FALSE))),('Dépenses forfaitaire'!$E255*(VLOOKUP('Dépenses forfaitaire'!$D255,Listes!$A$59:$E$65,3,FALSE)))+(VLOOKUP('Dépenses forfaitaire'!$D255,Listes!$A$59:$E$65,4,FALSE))))))</f>
        <v/>
      </c>
      <c r="N255" s="26" t="str">
        <f>IF($H255="","",IF($C255=Listes!$B$37,IF('Dépenses forfaitaire'!$E255&lt;=Listes!$B$47,('Dépenses forfaitaire'!$E255*(VLOOKUP('Dépenses forfaitaire'!$D255,Listes!$A$48:$E$54,2,FALSE))),IF('Dépenses forfaitaire'!$E255&gt;Listes!$D$47,('Dépenses forfaitaire'!$E255*(VLOOKUP('Dépenses forfaitaire'!$D255,Listes!$A$48:$E$54,5,FALSE))),('Dépenses forfaitaire'!$E255*(VLOOKUP('Dépenses forfaitaire'!$D255,Listes!$A$48:$E$54,3,FALSE)))+(VLOOKUP('Dépenses forfaitaire'!$D255,Listes!$A$48:$E$54,4,FALSE))))))</f>
        <v/>
      </c>
      <c r="O255" s="26" t="str">
        <f>IF($H255="","",IF($C255=Listes!$B$40,Listes!$I$37,IF($C255=Listes!$B$41,(VLOOKUP('Dépenses forfaitaire'!$F255,Listes!$E$37:$F$42,2,FALSE)),IF($C255=Listes!$B$39,IF('Dépenses forfaitaire'!$E255&lt;=Listes!$A$69,'Dépenses forfaitaire'!$E255*Listes!$A$70,IF('Dépenses forfaitaire'!$E255&gt;Listes!$D$69,'Dépenses forfaitaire'!$E255*Listes!$D$70,(('Dépenses forfaitaire'!$E255*Listes!$B$70)+Listes!$C$70)))))))</f>
        <v/>
      </c>
      <c r="P255" s="27" t="str">
        <f t="shared" si="6"/>
        <v/>
      </c>
      <c r="Q255" s="93"/>
    </row>
    <row r="256" spans="1:17" ht="20.100000000000001" customHeight="1" x14ac:dyDescent="0.25">
      <c r="A256" s="17">
        <v>250</v>
      </c>
      <c r="B256" s="86"/>
      <c r="C256" s="256"/>
      <c r="D256" s="86"/>
      <c r="E256" s="86"/>
      <c r="F256" s="86"/>
      <c r="G256" s="86"/>
      <c r="H256" s="31" t="str">
        <f>IF(C256="","",IF(C256="","",(VLOOKUP(C256,Listes!$B$37:$C$41,2,FALSE))))</f>
        <v/>
      </c>
      <c r="I256" s="86" t="str">
        <f t="shared" si="7"/>
        <v/>
      </c>
      <c r="J256" s="27" t="str">
        <f>IF(H256="","",IF(H256="","",(VLOOKUP(H256,Listes!$C$37:$D$41,2,FALSE))))</f>
        <v/>
      </c>
      <c r="K256" s="86"/>
      <c r="L256" s="86"/>
      <c r="M256" s="26" t="str">
        <f>IF($H256="","",IF($C256=Listes!$B$38,IF('Dépenses forfaitaire'!$E256&lt;=Listes!$B$58,('Dépenses forfaitaire'!$E256*(VLOOKUP('Dépenses forfaitaire'!$D256,Listes!$A$59:$E$65,2,FALSE))),IF('Dépenses forfaitaire'!$E256&gt;Listes!$E$58,('Dépenses forfaitaire'!$E256*(VLOOKUP('Dépenses forfaitaire'!$D256,Listes!$A$59:$E$65,5,FALSE))),('Dépenses forfaitaire'!$E256*(VLOOKUP('Dépenses forfaitaire'!$D256,Listes!$A$59:$E$65,3,FALSE)))+(VLOOKUP('Dépenses forfaitaire'!$D256,Listes!$A$59:$E$65,4,FALSE))))))</f>
        <v/>
      </c>
      <c r="N256" s="26" t="str">
        <f>IF($H256="","",IF($C256=Listes!$B$37,IF('Dépenses forfaitaire'!$E256&lt;=Listes!$B$47,('Dépenses forfaitaire'!$E256*(VLOOKUP('Dépenses forfaitaire'!$D256,Listes!$A$48:$E$54,2,FALSE))),IF('Dépenses forfaitaire'!$E256&gt;Listes!$D$47,('Dépenses forfaitaire'!$E256*(VLOOKUP('Dépenses forfaitaire'!$D256,Listes!$A$48:$E$54,5,FALSE))),('Dépenses forfaitaire'!$E256*(VLOOKUP('Dépenses forfaitaire'!$D256,Listes!$A$48:$E$54,3,FALSE)))+(VLOOKUP('Dépenses forfaitaire'!$D256,Listes!$A$48:$E$54,4,FALSE))))))</f>
        <v/>
      </c>
      <c r="O256" s="26" t="str">
        <f>IF($H256="","",IF($C256=Listes!$B$40,Listes!$I$37,IF($C256=Listes!$B$41,(VLOOKUP('Dépenses forfaitaire'!$F256,Listes!$E$37:$F$42,2,FALSE)),IF($C256=Listes!$B$39,IF('Dépenses forfaitaire'!$E256&lt;=Listes!$A$69,'Dépenses forfaitaire'!$E256*Listes!$A$70,IF('Dépenses forfaitaire'!$E256&gt;Listes!$D$69,'Dépenses forfaitaire'!$E256*Listes!$D$70,(('Dépenses forfaitaire'!$E256*Listes!$B$70)+Listes!$C$70)))))))</f>
        <v/>
      </c>
      <c r="P256" s="27" t="str">
        <f t="shared" si="6"/>
        <v/>
      </c>
      <c r="Q256" s="93"/>
    </row>
    <row r="257" spans="1:17" ht="20.100000000000001" customHeight="1" x14ac:dyDescent="0.25">
      <c r="A257" s="17">
        <v>251</v>
      </c>
      <c r="B257" s="86"/>
      <c r="C257" s="256"/>
      <c r="D257" s="86"/>
      <c r="E257" s="86"/>
      <c r="F257" s="86"/>
      <c r="G257" s="86"/>
      <c r="H257" s="31" t="str">
        <f>IF(C257="","",IF(C257="","",(VLOOKUP(C257,Listes!$B$37:$C$41,2,FALSE))))</f>
        <v/>
      </c>
      <c r="I257" s="86" t="str">
        <f t="shared" si="7"/>
        <v/>
      </c>
      <c r="J257" s="27" t="str">
        <f>IF(H257="","",IF(H257="","",(VLOOKUP(H257,Listes!$C$37:$D$41,2,FALSE))))</f>
        <v/>
      </c>
      <c r="K257" s="86"/>
      <c r="L257" s="86"/>
      <c r="M257" s="26" t="str">
        <f>IF($H257="","",IF($C257=Listes!$B$38,IF('Dépenses forfaitaire'!$E257&lt;=Listes!$B$58,('Dépenses forfaitaire'!$E257*(VLOOKUP('Dépenses forfaitaire'!$D257,Listes!$A$59:$E$65,2,FALSE))),IF('Dépenses forfaitaire'!$E257&gt;Listes!$E$58,('Dépenses forfaitaire'!$E257*(VLOOKUP('Dépenses forfaitaire'!$D257,Listes!$A$59:$E$65,5,FALSE))),('Dépenses forfaitaire'!$E257*(VLOOKUP('Dépenses forfaitaire'!$D257,Listes!$A$59:$E$65,3,FALSE)))+(VLOOKUP('Dépenses forfaitaire'!$D257,Listes!$A$59:$E$65,4,FALSE))))))</f>
        <v/>
      </c>
      <c r="N257" s="26" t="str">
        <f>IF($H257="","",IF($C257=Listes!$B$37,IF('Dépenses forfaitaire'!$E257&lt;=Listes!$B$47,('Dépenses forfaitaire'!$E257*(VLOOKUP('Dépenses forfaitaire'!$D257,Listes!$A$48:$E$54,2,FALSE))),IF('Dépenses forfaitaire'!$E257&gt;Listes!$D$47,('Dépenses forfaitaire'!$E257*(VLOOKUP('Dépenses forfaitaire'!$D257,Listes!$A$48:$E$54,5,FALSE))),('Dépenses forfaitaire'!$E257*(VLOOKUP('Dépenses forfaitaire'!$D257,Listes!$A$48:$E$54,3,FALSE)))+(VLOOKUP('Dépenses forfaitaire'!$D257,Listes!$A$48:$E$54,4,FALSE))))))</f>
        <v/>
      </c>
      <c r="O257" s="26" t="str">
        <f>IF($H257="","",IF($C257=Listes!$B$40,Listes!$I$37,IF($C257=Listes!$B$41,(VLOOKUP('Dépenses forfaitaire'!$F257,Listes!$E$37:$F$42,2,FALSE)),IF($C257=Listes!$B$39,IF('Dépenses forfaitaire'!$E257&lt;=Listes!$A$69,'Dépenses forfaitaire'!$E257*Listes!$A$70,IF('Dépenses forfaitaire'!$E257&gt;Listes!$D$69,'Dépenses forfaitaire'!$E257*Listes!$D$70,(('Dépenses forfaitaire'!$E257*Listes!$B$70)+Listes!$C$70)))))))</f>
        <v/>
      </c>
      <c r="P257" s="27" t="str">
        <f t="shared" si="6"/>
        <v/>
      </c>
      <c r="Q257" s="93"/>
    </row>
    <row r="258" spans="1:17" ht="20.100000000000001" customHeight="1" x14ac:dyDescent="0.25">
      <c r="A258" s="17">
        <v>252</v>
      </c>
      <c r="B258" s="86"/>
      <c r="C258" s="256"/>
      <c r="D258" s="86"/>
      <c r="E258" s="86"/>
      <c r="F258" s="86"/>
      <c r="G258" s="86"/>
      <c r="H258" s="31" t="str">
        <f>IF(C258="","",IF(C258="","",(VLOOKUP(C258,Listes!$B$37:$C$41,2,FALSE))))</f>
        <v/>
      </c>
      <c r="I258" s="86" t="str">
        <f t="shared" si="7"/>
        <v/>
      </c>
      <c r="J258" s="27" t="str">
        <f>IF(H258="","",IF(H258="","",(VLOOKUP(H258,Listes!$C$37:$D$41,2,FALSE))))</f>
        <v/>
      </c>
      <c r="K258" s="86"/>
      <c r="L258" s="86"/>
      <c r="M258" s="26" t="str">
        <f>IF($H258="","",IF($C258=Listes!$B$38,IF('Dépenses forfaitaire'!$E258&lt;=Listes!$B$58,('Dépenses forfaitaire'!$E258*(VLOOKUP('Dépenses forfaitaire'!$D258,Listes!$A$59:$E$65,2,FALSE))),IF('Dépenses forfaitaire'!$E258&gt;Listes!$E$58,('Dépenses forfaitaire'!$E258*(VLOOKUP('Dépenses forfaitaire'!$D258,Listes!$A$59:$E$65,5,FALSE))),('Dépenses forfaitaire'!$E258*(VLOOKUP('Dépenses forfaitaire'!$D258,Listes!$A$59:$E$65,3,FALSE)))+(VLOOKUP('Dépenses forfaitaire'!$D258,Listes!$A$59:$E$65,4,FALSE))))))</f>
        <v/>
      </c>
      <c r="N258" s="26" t="str">
        <f>IF($H258="","",IF($C258=Listes!$B$37,IF('Dépenses forfaitaire'!$E258&lt;=Listes!$B$47,('Dépenses forfaitaire'!$E258*(VLOOKUP('Dépenses forfaitaire'!$D258,Listes!$A$48:$E$54,2,FALSE))),IF('Dépenses forfaitaire'!$E258&gt;Listes!$D$47,('Dépenses forfaitaire'!$E258*(VLOOKUP('Dépenses forfaitaire'!$D258,Listes!$A$48:$E$54,5,FALSE))),('Dépenses forfaitaire'!$E258*(VLOOKUP('Dépenses forfaitaire'!$D258,Listes!$A$48:$E$54,3,FALSE)))+(VLOOKUP('Dépenses forfaitaire'!$D258,Listes!$A$48:$E$54,4,FALSE))))))</f>
        <v/>
      </c>
      <c r="O258" s="26" t="str">
        <f>IF($H258="","",IF($C258=Listes!$B$40,Listes!$I$37,IF($C258=Listes!$B$41,(VLOOKUP('Dépenses forfaitaire'!$F258,Listes!$E$37:$F$42,2,FALSE)),IF($C258=Listes!$B$39,IF('Dépenses forfaitaire'!$E258&lt;=Listes!$A$69,'Dépenses forfaitaire'!$E258*Listes!$A$70,IF('Dépenses forfaitaire'!$E258&gt;Listes!$D$69,'Dépenses forfaitaire'!$E258*Listes!$D$70,(('Dépenses forfaitaire'!$E258*Listes!$B$70)+Listes!$C$70)))))))</f>
        <v/>
      </c>
      <c r="P258" s="27" t="str">
        <f t="shared" si="6"/>
        <v/>
      </c>
      <c r="Q258" s="93"/>
    </row>
    <row r="259" spans="1:17" ht="20.100000000000001" customHeight="1" x14ac:dyDescent="0.25">
      <c r="A259" s="17">
        <v>253</v>
      </c>
      <c r="B259" s="86"/>
      <c r="C259" s="256"/>
      <c r="D259" s="86"/>
      <c r="E259" s="86"/>
      <c r="F259" s="86"/>
      <c r="G259" s="86"/>
      <c r="H259" s="31" t="str">
        <f>IF(C259="","",IF(C259="","",(VLOOKUP(C259,Listes!$B$37:$C$41,2,FALSE))))</f>
        <v/>
      </c>
      <c r="I259" s="86" t="str">
        <f t="shared" si="7"/>
        <v/>
      </c>
      <c r="J259" s="27" t="str">
        <f>IF(H259="","",IF(H259="","",(VLOOKUP(H259,Listes!$C$37:$D$41,2,FALSE))))</f>
        <v/>
      </c>
      <c r="K259" s="86"/>
      <c r="L259" s="86"/>
      <c r="M259" s="26" t="str">
        <f>IF($H259="","",IF($C259=Listes!$B$38,IF('Dépenses forfaitaire'!$E259&lt;=Listes!$B$58,('Dépenses forfaitaire'!$E259*(VLOOKUP('Dépenses forfaitaire'!$D259,Listes!$A$59:$E$65,2,FALSE))),IF('Dépenses forfaitaire'!$E259&gt;Listes!$E$58,('Dépenses forfaitaire'!$E259*(VLOOKUP('Dépenses forfaitaire'!$D259,Listes!$A$59:$E$65,5,FALSE))),('Dépenses forfaitaire'!$E259*(VLOOKUP('Dépenses forfaitaire'!$D259,Listes!$A$59:$E$65,3,FALSE)))+(VLOOKUP('Dépenses forfaitaire'!$D259,Listes!$A$59:$E$65,4,FALSE))))))</f>
        <v/>
      </c>
      <c r="N259" s="26" t="str">
        <f>IF($H259="","",IF($C259=Listes!$B$37,IF('Dépenses forfaitaire'!$E259&lt;=Listes!$B$47,('Dépenses forfaitaire'!$E259*(VLOOKUP('Dépenses forfaitaire'!$D259,Listes!$A$48:$E$54,2,FALSE))),IF('Dépenses forfaitaire'!$E259&gt;Listes!$D$47,('Dépenses forfaitaire'!$E259*(VLOOKUP('Dépenses forfaitaire'!$D259,Listes!$A$48:$E$54,5,FALSE))),('Dépenses forfaitaire'!$E259*(VLOOKUP('Dépenses forfaitaire'!$D259,Listes!$A$48:$E$54,3,FALSE)))+(VLOOKUP('Dépenses forfaitaire'!$D259,Listes!$A$48:$E$54,4,FALSE))))))</f>
        <v/>
      </c>
      <c r="O259" s="26" t="str">
        <f>IF($H259="","",IF($C259=Listes!$B$40,Listes!$I$37,IF($C259=Listes!$B$41,(VLOOKUP('Dépenses forfaitaire'!$F259,Listes!$E$37:$F$42,2,FALSE)),IF($C259=Listes!$B$39,IF('Dépenses forfaitaire'!$E259&lt;=Listes!$A$69,'Dépenses forfaitaire'!$E259*Listes!$A$70,IF('Dépenses forfaitaire'!$E259&gt;Listes!$D$69,'Dépenses forfaitaire'!$E259*Listes!$D$70,(('Dépenses forfaitaire'!$E259*Listes!$B$70)+Listes!$C$70)))))))</f>
        <v/>
      </c>
      <c r="P259" s="27" t="str">
        <f t="shared" si="6"/>
        <v/>
      </c>
      <c r="Q259" s="93"/>
    </row>
    <row r="260" spans="1:17" ht="20.100000000000001" customHeight="1" x14ac:dyDescent="0.25">
      <c r="A260" s="17">
        <v>254</v>
      </c>
      <c r="B260" s="86"/>
      <c r="C260" s="256"/>
      <c r="D260" s="86"/>
      <c r="E260" s="86"/>
      <c r="F260" s="86"/>
      <c r="G260" s="86"/>
      <c r="H260" s="31" t="str">
        <f>IF(C260="","",IF(C260="","",(VLOOKUP(C260,Listes!$B$37:$C$41,2,FALSE))))</f>
        <v/>
      </c>
      <c r="I260" s="86" t="str">
        <f t="shared" si="7"/>
        <v/>
      </c>
      <c r="J260" s="27" t="str">
        <f>IF(H260="","",IF(H260="","",(VLOOKUP(H260,Listes!$C$37:$D$41,2,FALSE))))</f>
        <v/>
      </c>
      <c r="K260" s="86"/>
      <c r="L260" s="86"/>
      <c r="M260" s="26" t="str">
        <f>IF($H260="","",IF($C260=Listes!$B$38,IF('Dépenses forfaitaire'!$E260&lt;=Listes!$B$58,('Dépenses forfaitaire'!$E260*(VLOOKUP('Dépenses forfaitaire'!$D260,Listes!$A$59:$E$65,2,FALSE))),IF('Dépenses forfaitaire'!$E260&gt;Listes!$E$58,('Dépenses forfaitaire'!$E260*(VLOOKUP('Dépenses forfaitaire'!$D260,Listes!$A$59:$E$65,5,FALSE))),('Dépenses forfaitaire'!$E260*(VLOOKUP('Dépenses forfaitaire'!$D260,Listes!$A$59:$E$65,3,FALSE)))+(VLOOKUP('Dépenses forfaitaire'!$D260,Listes!$A$59:$E$65,4,FALSE))))))</f>
        <v/>
      </c>
      <c r="N260" s="26" t="str">
        <f>IF($H260="","",IF($C260=Listes!$B$37,IF('Dépenses forfaitaire'!$E260&lt;=Listes!$B$47,('Dépenses forfaitaire'!$E260*(VLOOKUP('Dépenses forfaitaire'!$D260,Listes!$A$48:$E$54,2,FALSE))),IF('Dépenses forfaitaire'!$E260&gt;Listes!$D$47,('Dépenses forfaitaire'!$E260*(VLOOKUP('Dépenses forfaitaire'!$D260,Listes!$A$48:$E$54,5,FALSE))),('Dépenses forfaitaire'!$E260*(VLOOKUP('Dépenses forfaitaire'!$D260,Listes!$A$48:$E$54,3,FALSE)))+(VLOOKUP('Dépenses forfaitaire'!$D260,Listes!$A$48:$E$54,4,FALSE))))))</f>
        <v/>
      </c>
      <c r="O260" s="26" t="str">
        <f>IF($H260="","",IF($C260=Listes!$B$40,Listes!$I$37,IF($C260=Listes!$B$41,(VLOOKUP('Dépenses forfaitaire'!$F260,Listes!$E$37:$F$42,2,FALSE)),IF($C260=Listes!$B$39,IF('Dépenses forfaitaire'!$E260&lt;=Listes!$A$69,'Dépenses forfaitaire'!$E260*Listes!$A$70,IF('Dépenses forfaitaire'!$E260&gt;Listes!$D$69,'Dépenses forfaitaire'!$E260*Listes!$D$70,(('Dépenses forfaitaire'!$E260*Listes!$B$70)+Listes!$C$70)))))))</f>
        <v/>
      </c>
      <c r="P260" s="27" t="str">
        <f t="shared" si="6"/>
        <v/>
      </c>
      <c r="Q260" s="93"/>
    </row>
    <row r="261" spans="1:17" ht="20.100000000000001" customHeight="1" x14ac:dyDescent="0.25">
      <c r="A261" s="17">
        <v>255</v>
      </c>
      <c r="B261" s="86"/>
      <c r="C261" s="256"/>
      <c r="D261" s="86"/>
      <c r="E261" s="86"/>
      <c r="F261" s="86"/>
      <c r="G261" s="86"/>
      <c r="H261" s="31" t="str">
        <f>IF(C261="","",IF(C261="","",(VLOOKUP(C261,Listes!$B$37:$C$41,2,FALSE))))</f>
        <v/>
      </c>
      <c r="I261" s="86" t="str">
        <f t="shared" si="7"/>
        <v/>
      </c>
      <c r="J261" s="27" t="str">
        <f>IF(H261="","",IF(H261="","",(VLOOKUP(H261,Listes!$C$37:$D$41,2,FALSE))))</f>
        <v/>
      </c>
      <c r="K261" s="86"/>
      <c r="L261" s="86"/>
      <c r="M261" s="26" t="str">
        <f>IF($H261="","",IF($C261=Listes!$B$38,IF('Dépenses forfaitaire'!$E261&lt;=Listes!$B$58,('Dépenses forfaitaire'!$E261*(VLOOKUP('Dépenses forfaitaire'!$D261,Listes!$A$59:$E$65,2,FALSE))),IF('Dépenses forfaitaire'!$E261&gt;Listes!$E$58,('Dépenses forfaitaire'!$E261*(VLOOKUP('Dépenses forfaitaire'!$D261,Listes!$A$59:$E$65,5,FALSE))),('Dépenses forfaitaire'!$E261*(VLOOKUP('Dépenses forfaitaire'!$D261,Listes!$A$59:$E$65,3,FALSE)))+(VLOOKUP('Dépenses forfaitaire'!$D261,Listes!$A$59:$E$65,4,FALSE))))))</f>
        <v/>
      </c>
      <c r="N261" s="26" t="str">
        <f>IF($H261="","",IF($C261=Listes!$B$37,IF('Dépenses forfaitaire'!$E261&lt;=Listes!$B$47,('Dépenses forfaitaire'!$E261*(VLOOKUP('Dépenses forfaitaire'!$D261,Listes!$A$48:$E$54,2,FALSE))),IF('Dépenses forfaitaire'!$E261&gt;Listes!$D$47,('Dépenses forfaitaire'!$E261*(VLOOKUP('Dépenses forfaitaire'!$D261,Listes!$A$48:$E$54,5,FALSE))),('Dépenses forfaitaire'!$E261*(VLOOKUP('Dépenses forfaitaire'!$D261,Listes!$A$48:$E$54,3,FALSE)))+(VLOOKUP('Dépenses forfaitaire'!$D261,Listes!$A$48:$E$54,4,FALSE))))))</f>
        <v/>
      </c>
      <c r="O261" s="26" t="str">
        <f>IF($H261="","",IF($C261=Listes!$B$40,Listes!$I$37,IF($C261=Listes!$B$41,(VLOOKUP('Dépenses forfaitaire'!$F261,Listes!$E$37:$F$42,2,FALSE)),IF($C261=Listes!$B$39,IF('Dépenses forfaitaire'!$E261&lt;=Listes!$A$69,'Dépenses forfaitaire'!$E261*Listes!$A$70,IF('Dépenses forfaitaire'!$E261&gt;Listes!$D$69,'Dépenses forfaitaire'!$E261*Listes!$D$70,(('Dépenses forfaitaire'!$E261*Listes!$B$70)+Listes!$C$70)))))))</f>
        <v/>
      </c>
      <c r="P261" s="27" t="str">
        <f t="shared" si="6"/>
        <v/>
      </c>
      <c r="Q261" s="93"/>
    </row>
    <row r="262" spans="1:17" ht="20.100000000000001" customHeight="1" x14ac:dyDescent="0.25">
      <c r="A262" s="17">
        <v>256</v>
      </c>
      <c r="B262" s="86"/>
      <c r="C262" s="256"/>
      <c r="D262" s="86"/>
      <c r="E262" s="86"/>
      <c r="F262" s="86"/>
      <c r="G262" s="86"/>
      <c r="H262" s="31" t="str">
        <f>IF(C262="","",IF(C262="","",(VLOOKUP(C262,Listes!$B$37:$C$41,2,FALSE))))</f>
        <v/>
      </c>
      <c r="I262" s="86" t="str">
        <f t="shared" si="7"/>
        <v/>
      </c>
      <c r="J262" s="27" t="str">
        <f>IF(H262="","",IF(H262="","",(VLOOKUP(H262,Listes!$C$37:$D$41,2,FALSE))))</f>
        <v/>
      </c>
      <c r="K262" s="86"/>
      <c r="L262" s="86"/>
      <c r="M262" s="26" t="str">
        <f>IF($H262="","",IF($C262=Listes!$B$38,IF('Dépenses forfaitaire'!$E262&lt;=Listes!$B$58,('Dépenses forfaitaire'!$E262*(VLOOKUP('Dépenses forfaitaire'!$D262,Listes!$A$59:$E$65,2,FALSE))),IF('Dépenses forfaitaire'!$E262&gt;Listes!$E$58,('Dépenses forfaitaire'!$E262*(VLOOKUP('Dépenses forfaitaire'!$D262,Listes!$A$59:$E$65,5,FALSE))),('Dépenses forfaitaire'!$E262*(VLOOKUP('Dépenses forfaitaire'!$D262,Listes!$A$59:$E$65,3,FALSE)))+(VLOOKUP('Dépenses forfaitaire'!$D262,Listes!$A$59:$E$65,4,FALSE))))))</f>
        <v/>
      </c>
      <c r="N262" s="26" t="str">
        <f>IF($H262="","",IF($C262=Listes!$B$37,IF('Dépenses forfaitaire'!$E262&lt;=Listes!$B$47,('Dépenses forfaitaire'!$E262*(VLOOKUP('Dépenses forfaitaire'!$D262,Listes!$A$48:$E$54,2,FALSE))),IF('Dépenses forfaitaire'!$E262&gt;Listes!$D$47,('Dépenses forfaitaire'!$E262*(VLOOKUP('Dépenses forfaitaire'!$D262,Listes!$A$48:$E$54,5,FALSE))),('Dépenses forfaitaire'!$E262*(VLOOKUP('Dépenses forfaitaire'!$D262,Listes!$A$48:$E$54,3,FALSE)))+(VLOOKUP('Dépenses forfaitaire'!$D262,Listes!$A$48:$E$54,4,FALSE))))))</f>
        <v/>
      </c>
      <c r="O262" s="26" t="str">
        <f>IF($H262="","",IF($C262=Listes!$B$40,Listes!$I$37,IF($C262=Listes!$B$41,(VLOOKUP('Dépenses forfaitaire'!$F262,Listes!$E$37:$F$42,2,FALSE)),IF($C262=Listes!$B$39,IF('Dépenses forfaitaire'!$E262&lt;=Listes!$A$69,'Dépenses forfaitaire'!$E262*Listes!$A$70,IF('Dépenses forfaitaire'!$E262&gt;Listes!$D$69,'Dépenses forfaitaire'!$E262*Listes!$D$70,(('Dépenses forfaitaire'!$E262*Listes!$B$70)+Listes!$C$70)))))))</f>
        <v/>
      </c>
      <c r="P262" s="27" t="str">
        <f t="shared" ref="P262:P325" si="8">IF($I262="","",($O262+$N262+$M262)*$I262)</f>
        <v/>
      </c>
      <c r="Q262" s="93"/>
    </row>
    <row r="263" spans="1:17" ht="20.100000000000001" customHeight="1" x14ac:dyDescent="0.25">
      <c r="A263" s="17">
        <v>257</v>
      </c>
      <c r="B263" s="86"/>
      <c r="C263" s="256"/>
      <c r="D263" s="86"/>
      <c r="E263" s="86"/>
      <c r="F263" s="86"/>
      <c r="G263" s="86"/>
      <c r="H263" s="31" t="str">
        <f>IF(C263="","",IF(C263="","",(VLOOKUP(C263,Listes!$B$37:$C$41,2,FALSE))))</f>
        <v/>
      </c>
      <c r="I263" s="86" t="str">
        <f t="shared" ref="I263:I326" si="9">IF(H263="Frais de déplacement (barèmes kilométriques) ",1,"")</f>
        <v/>
      </c>
      <c r="J263" s="27" t="str">
        <f>IF(H263="","",IF(H263="","",(VLOOKUP(H263,Listes!$C$37:$D$41,2,FALSE))))</f>
        <v/>
      </c>
      <c r="K263" s="86"/>
      <c r="L263" s="86"/>
      <c r="M263" s="26" t="str">
        <f>IF($H263="","",IF($C263=Listes!$B$38,IF('Dépenses forfaitaire'!$E263&lt;=Listes!$B$58,('Dépenses forfaitaire'!$E263*(VLOOKUP('Dépenses forfaitaire'!$D263,Listes!$A$59:$E$65,2,FALSE))),IF('Dépenses forfaitaire'!$E263&gt;Listes!$E$58,('Dépenses forfaitaire'!$E263*(VLOOKUP('Dépenses forfaitaire'!$D263,Listes!$A$59:$E$65,5,FALSE))),('Dépenses forfaitaire'!$E263*(VLOOKUP('Dépenses forfaitaire'!$D263,Listes!$A$59:$E$65,3,FALSE)))+(VLOOKUP('Dépenses forfaitaire'!$D263,Listes!$A$59:$E$65,4,FALSE))))))</f>
        <v/>
      </c>
      <c r="N263" s="26" t="str">
        <f>IF($H263="","",IF($C263=Listes!$B$37,IF('Dépenses forfaitaire'!$E263&lt;=Listes!$B$47,('Dépenses forfaitaire'!$E263*(VLOOKUP('Dépenses forfaitaire'!$D263,Listes!$A$48:$E$54,2,FALSE))),IF('Dépenses forfaitaire'!$E263&gt;Listes!$D$47,('Dépenses forfaitaire'!$E263*(VLOOKUP('Dépenses forfaitaire'!$D263,Listes!$A$48:$E$54,5,FALSE))),('Dépenses forfaitaire'!$E263*(VLOOKUP('Dépenses forfaitaire'!$D263,Listes!$A$48:$E$54,3,FALSE)))+(VLOOKUP('Dépenses forfaitaire'!$D263,Listes!$A$48:$E$54,4,FALSE))))))</f>
        <v/>
      </c>
      <c r="O263" s="26" t="str">
        <f>IF($H263="","",IF($C263=Listes!$B$40,Listes!$I$37,IF($C263=Listes!$B$41,(VLOOKUP('Dépenses forfaitaire'!$F263,Listes!$E$37:$F$42,2,FALSE)),IF($C263=Listes!$B$39,IF('Dépenses forfaitaire'!$E263&lt;=Listes!$A$69,'Dépenses forfaitaire'!$E263*Listes!$A$70,IF('Dépenses forfaitaire'!$E263&gt;Listes!$D$69,'Dépenses forfaitaire'!$E263*Listes!$D$70,(('Dépenses forfaitaire'!$E263*Listes!$B$70)+Listes!$C$70)))))))</f>
        <v/>
      </c>
      <c r="P263" s="27" t="str">
        <f t="shared" si="8"/>
        <v/>
      </c>
      <c r="Q263" s="93"/>
    </row>
    <row r="264" spans="1:17" ht="20.100000000000001" customHeight="1" x14ac:dyDescent="0.25">
      <c r="A264" s="17">
        <v>258</v>
      </c>
      <c r="B264" s="86"/>
      <c r="C264" s="256"/>
      <c r="D264" s="86"/>
      <c r="E264" s="86"/>
      <c r="F264" s="86"/>
      <c r="G264" s="86"/>
      <c r="H264" s="31" t="str">
        <f>IF(C264="","",IF(C264="","",(VLOOKUP(C264,Listes!$B$37:$C$41,2,FALSE))))</f>
        <v/>
      </c>
      <c r="I264" s="86" t="str">
        <f t="shared" si="9"/>
        <v/>
      </c>
      <c r="J264" s="27" t="str">
        <f>IF(H264="","",IF(H264="","",(VLOOKUP(H264,Listes!$C$37:$D$41,2,FALSE))))</f>
        <v/>
      </c>
      <c r="K264" s="86"/>
      <c r="L264" s="86"/>
      <c r="M264" s="26" t="str">
        <f>IF($H264="","",IF($C264=Listes!$B$38,IF('Dépenses forfaitaire'!$E264&lt;=Listes!$B$58,('Dépenses forfaitaire'!$E264*(VLOOKUP('Dépenses forfaitaire'!$D264,Listes!$A$59:$E$65,2,FALSE))),IF('Dépenses forfaitaire'!$E264&gt;Listes!$E$58,('Dépenses forfaitaire'!$E264*(VLOOKUP('Dépenses forfaitaire'!$D264,Listes!$A$59:$E$65,5,FALSE))),('Dépenses forfaitaire'!$E264*(VLOOKUP('Dépenses forfaitaire'!$D264,Listes!$A$59:$E$65,3,FALSE)))+(VLOOKUP('Dépenses forfaitaire'!$D264,Listes!$A$59:$E$65,4,FALSE))))))</f>
        <v/>
      </c>
      <c r="N264" s="26" t="str">
        <f>IF($H264="","",IF($C264=Listes!$B$37,IF('Dépenses forfaitaire'!$E264&lt;=Listes!$B$47,('Dépenses forfaitaire'!$E264*(VLOOKUP('Dépenses forfaitaire'!$D264,Listes!$A$48:$E$54,2,FALSE))),IF('Dépenses forfaitaire'!$E264&gt;Listes!$D$47,('Dépenses forfaitaire'!$E264*(VLOOKUP('Dépenses forfaitaire'!$D264,Listes!$A$48:$E$54,5,FALSE))),('Dépenses forfaitaire'!$E264*(VLOOKUP('Dépenses forfaitaire'!$D264,Listes!$A$48:$E$54,3,FALSE)))+(VLOOKUP('Dépenses forfaitaire'!$D264,Listes!$A$48:$E$54,4,FALSE))))))</f>
        <v/>
      </c>
      <c r="O264" s="26" t="str">
        <f>IF($H264="","",IF($C264=Listes!$B$40,Listes!$I$37,IF($C264=Listes!$B$41,(VLOOKUP('Dépenses forfaitaire'!$F264,Listes!$E$37:$F$42,2,FALSE)),IF($C264=Listes!$B$39,IF('Dépenses forfaitaire'!$E264&lt;=Listes!$A$69,'Dépenses forfaitaire'!$E264*Listes!$A$70,IF('Dépenses forfaitaire'!$E264&gt;Listes!$D$69,'Dépenses forfaitaire'!$E264*Listes!$D$70,(('Dépenses forfaitaire'!$E264*Listes!$B$70)+Listes!$C$70)))))))</f>
        <v/>
      </c>
      <c r="P264" s="27" t="str">
        <f t="shared" si="8"/>
        <v/>
      </c>
      <c r="Q264" s="93"/>
    </row>
    <row r="265" spans="1:17" ht="20.100000000000001" customHeight="1" x14ac:dyDescent="0.25">
      <c r="A265" s="17">
        <v>259</v>
      </c>
      <c r="B265" s="86"/>
      <c r="C265" s="256"/>
      <c r="D265" s="86"/>
      <c r="E265" s="86"/>
      <c r="F265" s="86"/>
      <c r="G265" s="86"/>
      <c r="H265" s="31" t="str">
        <f>IF(C265="","",IF(C265="","",(VLOOKUP(C265,Listes!$B$37:$C$41,2,FALSE))))</f>
        <v/>
      </c>
      <c r="I265" s="86" t="str">
        <f t="shared" si="9"/>
        <v/>
      </c>
      <c r="J265" s="27" t="str">
        <f>IF(H265="","",IF(H265="","",(VLOOKUP(H265,Listes!$C$37:$D$41,2,FALSE))))</f>
        <v/>
      </c>
      <c r="K265" s="86"/>
      <c r="L265" s="86"/>
      <c r="M265" s="26" t="str">
        <f>IF($H265="","",IF($C265=Listes!$B$38,IF('Dépenses forfaitaire'!$E265&lt;=Listes!$B$58,('Dépenses forfaitaire'!$E265*(VLOOKUP('Dépenses forfaitaire'!$D265,Listes!$A$59:$E$65,2,FALSE))),IF('Dépenses forfaitaire'!$E265&gt;Listes!$E$58,('Dépenses forfaitaire'!$E265*(VLOOKUP('Dépenses forfaitaire'!$D265,Listes!$A$59:$E$65,5,FALSE))),('Dépenses forfaitaire'!$E265*(VLOOKUP('Dépenses forfaitaire'!$D265,Listes!$A$59:$E$65,3,FALSE)))+(VLOOKUP('Dépenses forfaitaire'!$D265,Listes!$A$59:$E$65,4,FALSE))))))</f>
        <v/>
      </c>
      <c r="N265" s="26" t="str">
        <f>IF($H265="","",IF($C265=Listes!$B$37,IF('Dépenses forfaitaire'!$E265&lt;=Listes!$B$47,('Dépenses forfaitaire'!$E265*(VLOOKUP('Dépenses forfaitaire'!$D265,Listes!$A$48:$E$54,2,FALSE))),IF('Dépenses forfaitaire'!$E265&gt;Listes!$D$47,('Dépenses forfaitaire'!$E265*(VLOOKUP('Dépenses forfaitaire'!$D265,Listes!$A$48:$E$54,5,FALSE))),('Dépenses forfaitaire'!$E265*(VLOOKUP('Dépenses forfaitaire'!$D265,Listes!$A$48:$E$54,3,FALSE)))+(VLOOKUP('Dépenses forfaitaire'!$D265,Listes!$A$48:$E$54,4,FALSE))))))</f>
        <v/>
      </c>
      <c r="O265" s="26" t="str">
        <f>IF($H265="","",IF($C265=Listes!$B$40,Listes!$I$37,IF($C265=Listes!$B$41,(VLOOKUP('Dépenses forfaitaire'!$F265,Listes!$E$37:$F$42,2,FALSE)),IF($C265=Listes!$B$39,IF('Dépenses forfaitaire'!$E265&lt;=Listes!$A$69,'Dépenses forfaitaire'!$E265*Listes!$A$70,IF('Dépenses forfaitaire'!$E265&gt;Listes!$D$69,'Dépenses forfaitaire'!$E265*Listes!$D$70,(('Dépenses forfaitaire'!$E265*Listes!$B$70)+Listes!$C$70)))))))</f>
        <v/>
      </c>
      <c r="P265" s="27" t="str">
        <f t="shared" si="8"/>
        <v/>
      </c>
      <c r="Q265" s="93"/>
    </row>
    <row r="266" spans="1:17" ht="20.100000000000001" customHeight="1" x14ac:dyDescent="0.25">
      <c r="A266" s="17">
        <v>260</v>
      </c>
      <c r="B266" s="86"/>
      <c r="C266" s="256"/>
      <c r="D266" s="86"/>
      <c r="E266" s="86"/>
      <c r="F266" s="86"/>
      <c r="G266" s="86"/>
      <c r="H266" s="31" t="str">
        <f>IF(C266="","",IF(C266="","",(VLOOKUP(C266,Listes!$B$37:$C$41,2,FALSE))))</f>
        <v/>
      </c>
      <c r="I266" s="86" t="str">
        <f t="shared" si="9"/>
        <v/>
      </c>
      <c r="J266" s="27" t="str">
        <f>IF(H266="","",IF(H266="","",(VLOOKUP(H266,Listes!$C$37:$D$41,2,FALSE))))</f>
        <v/>
      </c>
      <c r="K266" s="86"/>
      <c r="L266" s="86"/>
      <c r="M266" s="26" t="str">
        <f>IF($H266="","",IF($C266=Listes!$B$38,IF('Dépenses forfaitaire'!$E266&lt;=Listes!$B$58,('Dépenses forfaitaire'!$E266*(VLOOKUP('Dépenses forfaitaire'!$D266,Listes!$A$59:$E$65,2,FALSE))),IF('Dépenses forfaitaire'!$E266&gt;Listes!$E$58,('Dépenses forfaitaire'!$E266*(VLOOKUP('Dépenses forfaitaire'!$D266,Listes!$A$59:$E$65,5,FALSE))),('Dépenses forfaitaire'!$E266*(VLOOKUP('Dépenses forfaitaire'!$D266,Listes!$A$59:$E$65,3,FALSE)))+(VLOOKUP('Dépenses forfaitaire'!$D266,Listes!$A$59:$E$65,4,FALSE))))))</f>
        <v/>
      </c>
      <c r="N266" s="26" t="str">
        <f>IF($H266="","",IF($C266=Listes!$B$37,IF('Dépenses forfaitaire'!$E266&lt;=Listes!$B$47,('Dépenses forfaitaire'!$E266*(VLOOKUP('Dépenses forfaitaire'!$D266,Listes!$A$48:$E$54,2,FALSE))),IF('Dépenses forfaitaire'!$E266&gt;Listes!$D$47,('Dépenses forfaitaire'!$E266*(VLOOKUP('Dépenses forfaitaire'!$D266,Listes!$A$48:$E$54,5,FALSE))),('Dépenses forfaitaire'!$E266*(VLOOKUP('Dépenses forfaitaire'!$D266,Listes!$A$48:$E$54,3,FALSE)))+(VLOOKUP('Dépenses forfaitaire'!$D266,Listes!$A$48:$E$54,4,FALSE))))))</f>
        <v/>
      </c>
      <c r="O266" s="26" t="str">
        <f>IF($H266="","",IF($C266=Listes!$B$40,Listes!$I$37,IF($C266=Listes!$B$41,(VLOOKUP('Dépenses forfaitaire'!$F266,Listes!$E$37:$F$42,2,FALSE)),IF($C266=Listes!$B$39,IF('Dépenses forfaitaire'!$E266&lt;=Listes!$A$69,'Dépenses forfaitaire'!$E266*Listes!$A$70,IF('Dépenses forfaitaire'!$E266&gt;Listes!$D$69,'Dépenses forfaitaire'!$E266*Listes!$D$70,(('Dépenses forfaitaire'!$E266*Listes!$B$70)+Listes!$C$70)))))))</f>
        <v/>
      </c>
      <c r="P266" s="27" t="str">
        <f t="shared" si="8"/>
        <v/>
      </c>
      <c r="Q266" s="93"/>
    </row>
    <row r="267" spans="1:17" ht="20.100000000000001" customHeight="1" x14ac:dyDescent="0.25">
      <c r="A267" s="17">
        <v>261</v>
      </c>
      <c r="B267" s="86"/>
      <c r="C267" s="256"/>
      <c r="D267" s="86"/>
      <c r="E267" s="86"/>
      <c r="F267" s="86"/>
      <c r="G267" s="86"/>
      <c r="H267" s="31" t="str">
        <f>IF(C267="","",IF(C267="","",(VLOOKUP(C267,Listes!$B$37:$C$41,2,FALSE))))</f>
        <v/>
      </c>
      <c r="I267" s="86" t="str">
        <f t="shared" si="9"/>
        <v/>
      </c>
      <c r="J267" s="27" t="str">
        <f>IF(H267="","",IF(H267="","",(VLOOKUP(H267,Listes!$C$37:$D$41,2,FALSE))))</f>
        <v/>
      </c>
      <c r="K267" s="86"/>
      <c r="L267" s="86"/>
      <c r="M267" s="26" t="str">
        <f>IF($H267="","",IF($C267=Listes!$B$38,IF('Dépenses forfaitaire'!$E267&lt;=Listes!$B$58,('Dépenses forfaitaire'!$E267*(VLOOKUP('Dépenses forfaitaire'!$D267,Listes!$A$59:$E$65,2,FALSE))),IF('Dépenses forfaitaire'!$E267&gt;Listes!$E$58,('Dépenses forfaitaire'!$E267*(VLOOKUP('Dépenses forfaitaire'!$D267,Listes!$A$59:$E$65,5,FALSE))),('Dépenses forfaitaire'!$E267*(VLOOKUP('Dépenses forfaitaire'!$D267,Listes!$A$59:$E$65,3,FALSE)))+(VLOOKUP('Dépenses forfaitaire'!$D267,Listes!$A$59:$E$65,4,FALSE))))))</f>
        <v/>
      </c>
      <c r="N267" s="26" t="str">
        <f>IF($H267="","",IF($C267=Listes!$B$37,IF('Dépenses forfaitaire'!$E267&lt;=Listes!$B$47,('Dépenses forfaitaire'!$E267*(VLOOKUP('Dépenses forfaitaire'!$D267,Listes!$A$48:$E$54,2,FALSE))),IF('Dépenses forfaitaire'!$E267&gt;Listes!$D$47,('Dépenses forfaitaire'!$E267*(VLOOKUP('Dépenses forfaitaire'!$D267,Listes!$A$48:$E$54,5,FALSE))),('Dépenses forfaitaire'!$E267*(VLOOKUP('Dépenses forfaitaire'!$D267,Listes!$A$48:$E$54,3,FALSE)))+(VLOOKUP('Dépenses forfaitaire'!$D267,Listes!$A$48:$E$54,4,FALSE))))))</f>
        <v/>
      </c>
      <c r="O267" s="26" t="str">
        <f>IF($H267="","",IF($C267=Listes!$B$40,Listes!$I$37,IF($C267=Listes!$B$41,(VLOOKUP('Dépenses forfaitaire'!$F267,Listes!$E$37:$F$42,2,FALSE)),IF($C267=Listes!$B$39,IF('Dépenses forfaitaire'!$E267&lt;=Listes!$A$69,'Dépenses forfaitaire'!$E267*Listes!$A$70,IF('Dépenses forfaitaire'!$E267&gt;Listes!$D$69,'Dépenses forfaitaire'!$E267*Listes!$D$70,(('Dépenses forfaitaire'!$E267*Listes!$B$70)+Listes!$C$70)))))))</f>
        <v/>
      </c>
      <c r="P267" s="27" t="str">
        <f t="shared" si="8"/>
        <v/>
      </c>
      <c r="Q267" s="93"/>
    </row>
    <row r="268" spans="1:17" ht="20.100000000000001" customHeight="1" x14ac:dyDescent="0.25">
      <c r="A268" s="17">
        <v>262</v>
      </c>
      <c r="B268" s="86"/>
      <c r="C268" s="256"/>
      <c r="D268" s="86"/>
      <c r="E268" s="86"/>
      <c r="F268" s="86"/>
      <c r="G268" s="86"/>
      <c r="H268" s="31" t="str">
        <f>IF(C268="","",IF(C268="","",(VLOOKUP(C268,Listes!$B$37:$C$41,2,FALSE))))</f>
        <v/>
      </c>
      <c r="I268" s="86" t="str">
        <f t="shared" si="9"/>
        <v/>
      </c>
      <c r="J268" s="27" t="str">
        <f>IF(H268="","",IF(H268="","",(VLOOKUP(H268,Listes!$C$37:$D$41,2,FALSE))))</f>
        <v/>
      </c>
      <c r="K268" s="86"/>
      <c r="L268" s="86"/>
      <c r="M268" s="26" t="str">
        <f>IF($H268="","",IF($C268=Listes!$B$38,IF('Dépenses forfaitaire'!$E268&lt;=Listes!$B$58,('Dépenses forfaitaire'!$E268*(VLOOKUP('Dépenses forfaitaire'!$D268,Listes!$A$59:$E$65,2,FALSE))),IF('Dépenses forfaitaire'!$E268&gt;Listes!$E$58,('Dépenses forfaitaire'!$E268*(VLOOKUP('Dépenses forfaitaire'!$D268,Listes!$A$59:$E$65,5,FALSE))),('Dépenses forfaitaire'!$E268*(VLOOKUP('Dépenses forfaitaire'!$D268,Listes!$A$59:$E$65,3,FALSE)))+(VLOOKUP('Dépenses forfaitaire'!$D268,Listes!$A$59:$E$65,4,FALSE))))))</f>
        <v/>
      </c>
      <c r="N268" s="26" t="str">
        <f>IF($H268="","",IF($C268=Listes!$B$37,IF('Dépenses forfaitaire'!$E268&lt;=Listes!$B$47,('Dépenses forfaitaire'!$E268*(VLOOKUP('Dépenses forfaitaire'!$D268,Listes!$A$48:$E$54,2,FALSE))),IF('Dépenses forfaitaire'!$E268&gt;Listes!$D$47,('Dépenses forfaitaire'!$E268*(VLOOKUP('Dépenses forfaitaire'!$D268,Listes!$A$48:$E$54,5,FALSE))),('Dépenses forfaitaire'!$E268*(VLOOKUP('Dépenses forfaitaire'!$D268,Listes!$A$48:$E$54,3,FALSE)))+(VLOOKUP('Dépenses forfaitaire'!$D268,Listes!$A$48:$E$54,4,FALSE))))))</f>
        <v/>
      </c>
      <c r="O268" s="26" t="str">
        <f>IF($H268="","",IF($C268=Listes!$B$40,Listes!$I$37,IF($C268=Listes!$B$41,(VLOOKUP('Dépenses forfaitaire'!$F268,Listes!$E$37:$F$42,2,FALSE)),IF($C268=Listes!$B$39,IF('Dépenses forfaitaire'!$E268&lt;=Listes!$A$69,'Dépenses forfaitaire'!$E268*Listes!$A$70,IF('Dépenses forfaitaire'!$E268&gt;Listes!$D$69,'Dépenses forfaitaire'!$E268*Listes!$D$70,(('Dépenses forfaitaire'!$E268*Listes!$B$70)+Listes!$C$70)))))))</f>
        <v/>
      </c>
      <c r="P268" s="27" t="str">
        <f t="shared" si="8"/>
        <v/>
      </c>
      <c r="Q268" s="93"/>
    </row>
    <row r="269" spans="1:17" ht="20.100000000000001" customHeight="1" x14ac:dyDescent="0.25">
      <c r="A269" s="17">
        <v>263</v>
      </c>
      <c r="B269" s="86"/>
      <c r="C269" s="256"/>
      <c r="D269" s="86"/>
      <c r="E269" s="86"/>
      <c r="F269" s="86"/>
      <c r="G269" s="86"/>
      <c r="H269" s="31" t="str">
        <f>IF(C269="","",IF(C269="","",(VLOOKUP(C269,Listes!$B$37:$C$41,2,FALSE))))</f>
        <v/>
      </c>
      <c r="I269" s="86" t="str">
        <f t="shared" si="9"/>
        <v/>
      </c>
      <c r="J269" s="27" t="str">
        <f>IF(H269="","",IF(H269="","",(VLOOKUP(H269,Listes!$C$37:$D$41,2,FALSE))))</f>
        <v/>
      </c>
      <c r="K269" s="86"/>
      <c r="L269" s="86"/>
      <c r="M269" s="26" t="str">
        <f>IF($H269="","",IF($C269=Listes!$B$38,IF('Dépenses forfaitaire'!$E269&lt;=Listes!$B$58,('Dépenses forfaitaire'!$E269*(VLOOKUP('Dépenses forfaitaire'!$D269,Listes!$A$59:$E$65,2,FALSE))),IF('Dépenses forfaitaire'!$E269&gt;Listes!$E$58,('Dépenses forfaitaire'!$E269*(VLOOKUP('Dépenses forfaitaire'!$D269,Listes!$A$59:$E$65,5,FALSE))),('Dépenses forfaitaire'!$E269*(VLOOKUP('Dépenses forfaitaire'!$D269,Listes!$A$59:$E$65,3,FALSE)))+(VLOOKUP('Dépenses forfaitaire'!$D269,Listes!$A$59:$E$65,4,FALSE))))))</f>
        <v/>
      </c>
      <c r="N269" s="26" t="str">
        <f>IF($H269="","",IF($C269=Listes!$B$37,IF('Dépenses forfaitaire'!$E269&lt;=Listes!$B$47,('Dépenses forfaitaire'!$E269*(VLOOKUP('Dépenses forfaitaire'!$D269,Listes!$A$48:$E$54,2,FALSE))),IF('Dépenses forfaitaire'!$E269&gt;Listes!$D$47,('Dépenses forfaitaire'!$E269*(VLOOKUP('Dépenses forfaitaire'!$D269,Listes!$A$48:$E$54,5,FALSE))),('Dépenses forfaitaire'!$E269*(VLOOKUP('Dépenses forfaitaire'!$D269,Listes!$A$48:$E$54,3,FALSE)))+(VLOOKUP('Dépenses forfaitaire'!$D269,Listes!$A$48:$E$54,4,FALSE))))))</f>
        <v/>
      </c>
      <c r="O269" s="26" t="str">
        <f>IF($H269="","",IF($C269=Listes!$B$40,Listes!$I$37,IF($C269=Listes!$B$41,(VLOOKUP('Dépenses forfaitaire'!$F269,Listes!$E$37:$F$42,2,FALSE)),IF($C269=Listes!$B$39,IF('Dépenses forfaitaire'!$E269&lt;=Listes!$A$69,'Dépenses forfaitaire'!$E269*Listes!$A$70,IF('Dépenses forfaitaire'!$E269&gt;Listes!$D$69,'Dépenses forfaitaire'!$E269*Listes!$D$70,(('Dépenses forfaitaire'!$E269*Listes!$B$70)+Listes!$C$70)))))))</f>
        <v/>
      </c>
      <c r="P269" s="27" t="str">
        <f t="shared" si="8"/>
        <v/>
      </c>
      <c r="Q269" s="93"/>
    </row>
    <row r="270" spans="1:17" ht="20.100000000000001" customHeight="1" x14ac:dyDescent="0.25">
      <c r="A270" s="17">
        <v>264</v>
      </c>
      <c r="B270" s="86"/>
      <c r="C270" s="256"/>
      <c r="D270" s="86"/>
      <c r="E270" s="86"/>
      <c r="F270" s="86"/>
      <c r="G270" s="86"/>
      <c r="H270" s="31" t="str">
        <f>IF(C270="","",IF(C270="","",(VLOOKUP(C270,Listes!$B$37:$C$41,2,FALSE))))</f>
        <v/>
      </c>
      <c r="I270" s="86" t="str">
        <f t="shared" si="9"/>
        <v/>
      </c>
      <c r="J270" s="27" t="str">
        <f>IF(H270="","",IF(H270="","",(VLOOKUP(H270,Listes!$C$37:$D$41,2,FALSE))))</f>
        <v/>
      </c>
      <c r="K270" s="86"/>
      <c r="L270" s="86"/>
      <c r="M270" s="26" t="str">
        <f>IF($H270="","",IF($C270=Listes!$B$38,IF('Dépenses forfaitaire'!$E270&lt;=Listes!$B$58,('Dépenses forfaitaire'!$E270*(VLOOKUP('Dépenses forfaitaire'!$D270,Listes!$A$59:$E$65,2,FALSE))),IF('Dépenses forfaitaire'!$E270&gt;Listes!$E$58,('Dépenses forfaitaire'!$E270*(VLOOKUP('Dépenses forfaitaire'!$D270,Listes!$A$59:$E$65,5,FALSE))),('Dépenses forfaitaire'!$E270*(VLOOKUP('Dépenses forfaitaire'!$D270,Listes!$A$59:$E$65,3,FALSE)))+(VLOOKUP('Dépenses forfaitaire'!$D270,Listes!$A$59:$E$65,4,FALSE))))))</f>
        <v/>
      </c>
      <c r="N270" s="26" t="str">
        <f>IF($H270="","",IF($C270=Listes!$B$37,IF('Dépenses forfaitaire'!$E270&lt;=Listes!$B$47,('Dépenses forfaitaire'!$E270*(VLOOKUP('Dépenses forfaitaire'!$D270,Listes!$A$48:$E$54,2,FALSE))),IF('Dépenses forfaitaire'!$E270&gt;Listes!$D$47,('Dépenses forfaitaire'!$E270*(VLOOKUP('Dépenses forfaitaire'!$D270,Listes!$A$48:$E$54,5,FALSE))),('Dépenses forfaitaire'!$E270*(VLOOKUP('Dépenses forfaitaire'!$D270,Listes!$A$48:$E$54,3,FALSE)))+(VLOOKUP('Dépenses forfaitaire'!$D270,Listes!$A$48:$E$54,4,FALSE))))))</f>
        <v/>
      </c>
      <c r="O270" s="26" t="str">
        <f>IF($H270="","",IF($C270=Listes!$B$40,Listes!$I$37,IF($C270=Listes!$B$41,(VLOOKUP('Dépenses forfaitaire'!$F270,Listes!$E$37:$F$42,2,FALSE)),IF($C270=Listes!$B$39,IF('Dépenses forfaitaire'!$E270&lt;=Listes!$A$69,'Dépenses forfaitaire'!$E270*Listes!$A$70,IF('Dépenses forfaitaire'!$E270&gt;Listes!$D$69,'Dépenses forfaitaire'!$E270*Listes!$D$70,(('Dépenses forfaitaire'!$E270*Listes!$B$70)+Listes!$C$70)))))))</f>
        <v/>
      </c>
      <c r="P270" s="27" t="str">
        <f t="shared" si="8"/>
        <v/>
      </c>
      <c r="Q270" s="93"/>
    </row>
    <row r="271" spans="1:17" ht="20.100000000000001" customHeight="1" x14ac:dyDescent="0.25">
      <c r="A271" s="17">
        <v>265</v>
      </c>
      <c r="B271" s="86"/>
      <c r="C271" s="256"/>
      <c r="D271" s="86"/>
      <c r="E271" s="86"/>
      <c r="F271" s="86"/>
      <c r="G271" s="86"/>
      <c r="H271" s="31" t="str">
        <f>IF(C271="","",IF(C271="","",(VLOOKUP(C271,Listes!$B$37:$C$41,2,FALSE))))</f>
        <v/>
      </c>
      <c r="I271" s="86" t="str">
        <f t="shared" si="9"/>
        <v/>
      </c>
      <c r="J271" s="27" t="str">
        <f>IF(H271="","",IF(H271="","",(VLOOKUP(H271,Listes!$C$37:$D$41,2,FALSE))))</f>
        <v/>
      </c>
      <c r="K271" s="86"/>
      <c r="L271" s="86"/>
      <c r="M271" s="26" t="str">
        <f>IF($H271="","",IF($C271=Listes!$B$38,IF('Dépenses forfaitaire'!$E271&lt;=Listes!$B$58,('Dépenses forfaitaire'!$E271*(VLOOKUP('Dépenses forfaitaire'!$D271,Listes!$A$59:$E$65,2,FALSE))),IF('Dépenses forfaitaire'!$E271&gt;Listes!$E$58,('Dépenses forfaitaire'!$E271*(VLOOKUP('Dépenses forfaitaire'!$D271,Listes!$A$59:$E$65,5,FALSE))),('Dépenses forfaitaire'!$E271*(VLOOKUP('Dépenses forfaitaire'!$D271,Listes!$A$59:$E$65,3,FALSE)))+(VLOOKUP('Dépenses forfaitaire'!$D271,Listes!$A$59:$E$65,4,FALSE))))))</f>
        <v/>
      </c>
      <c r="N271" s="26" t="str">
        <f>IF($H271="","",IF($C271=Listes!$B$37,IF('Dépenses forfaitaire'!$E271&lt;=Listes!$B$47,('Dépenses forfaitaire'!$E271*(VLOOKUP('Dépenses forfaitaire'!$D271,Listes!$A$48:$E$54,2,FALSE))),IF('Dépenses forfaitaire'!$E271&gt;Listes!$D$47,('Dépenses forfaitaire'!$E271*(VLOOKUP('Dépenses forfaitaire'!$D271,Listes!$A$48:$E$54,5,FALSE))),('Dépenses forfaitaire'!$E271*(VLOOKUP('Dépenses forfaitaire'!$D271,Listes!$A$48:$E$54,3,FALSE)))+(VLOOKUP('Dépenses forfaitaire'!$D271,Listes!$A$48:$E$54,4,FALSE))))))</f>
        <v/>
      </c>
      <c r="O271" s="26" t="str">
        <f>IF($H271="","",IF($C271=Listes!$B$40,Listes!$I$37,IF($C271=Listes!$B$41,(VLOOKUP('Dépenses forfaitaire'!$F271,Listes!$E$37:$F$42,2,FALSE)),IF($C271=Listes!$B$39,IF('Dépenses forfaitaire'!$E271&lt;=Listes!$A$69,'Dépenses forfaitaire'!$E271*Listes!$A$70,IF('Dépenses forfaitaire'!$E271&gt;Listes!$D$69,'Dépenses forfaitaire'!$E271*Listes!$D$70,(('Dépenses forfaitaire'!$E271*Listes!$B$70)+Listes!$C$70)))))))</f>
        <v/>
      </c>
      <c r="P271" s="27" t="str">
        <f t="shared" si="8"/>
        <v/>
      </c>
      <c r="Q271" s="93"/>
    </row>
    <row r="272" spans="1:17" ht="20.100000000000001" customHeight="1" x14ac:dyDescent="0.25">
      <c r="A272" s="17">
        <v>266</v>
      </c>
      <c r="B272" s="86"/>
      <c r="C272" s="256"/>
      <c r="D272" s="86"/>
      <c r="E272" s="86"/>
      <c r="F272" s="86"/>
      <c r="G272" s="86"/>
      <c r="H272" s="31" t="str">
        <f>IF(C272="","",IF(C272="","",(VLOOKUP(C272,Listes!$B$37:$C$41,2,FALSE))))</f>
        <v/>
      </c>
      <c r="I272" s="86" t="str">
        <f t="shared" si="9"/>
        <v/>
      </c>
      <c r="J272" s="27" t="str">
        <f>IF(H272="","",IF(H272="","",(VLOOKUP(H272,Listes!$C$37:$D$41,2,FALSE))))</f>
        <v/>
      </c>
      <c r="K272" s="86"/>
      <c r="L272" s="86"/>
      <c r="M272" s="26" t="str">
        <f>IF($H272="","",IF($C272=Listes!$B$38,IF('Dépenses forfaitaire'!$E272&lt;=Listes!$B$58,('Dépenses forfaitaire'!$E272*(VLOOKUP('Dépenses forfaitaire'!$D272,Listes!$A$59:$E$65,2,FALSE))),IF('Dépenses forfaitaire'!$E272&gt;Listes!$E$58,('Dépenses forfaitaire'!$E272*(VLOOKUP('Dépenses forfaitaire'!$D272,Listes!$A$59:$E$65,5,FALSE))),('Dépenses forfaitaire'!$E272*(VLOOKUP('Dépenses forfaitaire'!$D272,Listes!$A$59:$E$65,3,FALSE)))+(VLOOKUP('Dépenses forfaitaire'!$D272,Listes!$A$59:$E$65,4,FALSE))))))</f>
        <v/>
      </c>
      <c r="N272" s="26" t="str">
        <f>IF($H272="","",IF($C272=Listes!$B$37,IF('Dépenses forfaitaire'!$E272&lt;=Listes!$B$47,('Dépenses forfaitaire'!$E272*(VLOOKUP('Dépenses forfaitaire'!$D272,Listes!$A$48:$E$54,2,FALSE))),IF('Dépenses forfaitaire'!$E272&gt;Listes!$D$47,('Dépenses forfaitaire'!$E272*(VLOOKUP('Dépenses forfaitaire'!$D272,Listes!$A$48:$E$54,5,FALSE))),('Dépenses forfaitaire'!$E272*(VLOOKUP('Dépenses forfaitaire'!$D272,Listes!$A$48:$E$54,3,FALSE)))+(VLOOKUP('Dépenses forfaitaire'!$D272,Listes!$A$48:$E$54,4,FALSE))))))</f>
        <v/>
      </c>
      <c r="O272" s="26" t="str">
        <f>IF($H272="","",IF($C272=Listes!$B$40,Listes!$I$37,IF($C272=Listes!$B$41,(VLOOKUP('Dépenses forfaitaire'!$F272,Listes!$E$37:$F$42,2,FALSE)),IF($C272=Listes!$B$39,IF('Dépenses forfaitaire'!$E272&lt;=Listes!$A$69,'Dépenses forfaitaire'!$E272*Listes!$A$70,IF('Dépenses forfaitaire'!$E272&gt;Listes!$D$69,'Dépenses forfaitaire'!$E272*Listes!$D$70,(('Dépenses forfaitaire'!$E272*Listes!$B$70)+Listes!$C$70)))))))</f>
        <v/>
      </c>
      <c r="P272" s="27" t="str">
        <f t="shared" si="8"/>
        <v/>
      </c>
      <c r="Q272" s="93"/>
    </row>
    <row r="273" spans="1:17" ht="20.100000000000001" customHeight="1" x14ac:dyDescent="0.25">
      <c r="A273" s="17">
        <v>267</v>
      </c>
      <c r="B273" s="86"/>
      <c r="C273" s="256"/>
      <c r="D273" s="86"/>
      <c r="E273" s="86"/>
      <c r="F273" s="86"/>
      <c r="G273" s="86"/>
      <c r="H273" s="31" t="str">
        <f>IF(C273="","",IF(C273="","",(VLOOKUP(C273,Listes!$B$37:$C$41,2,FALSE))))</f>
        <v/>
      </c>
      <c r="I273" s="86" t="str">
        <f t="shared" si="9"/>
        <v/>
      </c>
      <c r="J273" s="27" t="str">
        <f>IF(H273="","",IF(H273="","",(VLOOKUP(H273,Listes!$C$37:$D$41,2,FALSE))))</f>
        <v/>
      </c>
      <c r="K273" s="86"/>
      <c r="L273" s="86"/>
      <c r="M273" s="26" t="str">
        <f>IF($H273="","",IF($C273=Listes!$B$38,IF('Dépenses forfaitaire'!$E273&lt;=Listes!$B$58,('Dépenses forfaitaire'!$E273*(VLOOKUP('Dépenses forfaitaire'!$D273,Listes!$A$59:$E$65,2,FALSE))),IF('Dépenses forfaitaire'!$E273&gt;Listes!$E$58,('Dépenses forfaitaire'!$E273*(VLOOKUP('Dépenses forfaitaire'!$D273,Listes!$A$59:$E$65,5,FALSE))),('Dépenses forfaitaire'!$E273*(VLOOKUP('Dépenses forfaitaire'!$D273,Listes!$A$59:$E$65,3,FALSE)))+(VLOOKUP('Dépenses forfaitaire'!$D273,Listes!$A$59:$E$65,4,FALSE))))))</f>
        <v/>
      </c>
      <c r="N273" s="26" t="str">
        <f>IF($H273="","",IF($C273=Listes!$B$37,IF('Dépenses forfaitaire'!$E273&lt;=Listes!$B$47,('Dépenses forfaitaire'!$E273*(VLOOKUP('Dépenses forfaitaire'!$D273,Listes!$A$48:$E$54,2,FALSE))),IF('Dépenses forfaitaire'!$E273&gt;Listes!$D$47,('Dépenses forfaitaire'!$E273*(VLOOKUP('Dépenses forfaitaire'!$D273,Listes!$A$48:$E$54,5,FALSE))),('Dépenses forfaitaire'!$E273*(VLOOKUP('Dépenses forfaitaire'!$D273,Listes!$A$48:$E$54,3,FALSE)))+(VLOOKUP('Dépenses forfaitaire'!$D273,Listes!$A$48:$E$54,4,FALSE))))))</f>
        <v/>
      </c>
      <c r="O273" s="26" t="str">
        <f>IF($H273="","",IF($C273=Listes!$B$40,Listes!$I$37,IF($C273=Listes!$B$41,(VLOOKUP('Dépenses forfaitaire'!$F273,Listes!$E$37:$F$42,2,FALSE)),IF($C273=Listes!$B$39,IF('Dépenses forfaitaire'!$E273&lt;=Listes!$A$69,'Dépenses forfaitaire'!$E273*Listes!$A$70,IF('Dépenses forfaitaire'!$E273&gt;Listes!$D$69,'Dépenses forfaitaire'!$E273*Listes!$D$70,(('Dépenses forfaitaire'!$E273*Listes!$B$70)+Listes!$C$70)))))))</f>
        <v/>
      </c>
      <c r="P273" s="27" t="str">
        <f t="shared" si="8"/>
        <v/>
      </c>
      <c r="Q273" s="93"/>
    </row>
    <row r="274" spans="1:17" ht="20.100000000000001" customHeight="1" x14ac:dyDescent="0.25">
      <c r="A274" s="17">
        <v>268</v>
      </c>
      <c r="B274" s="86"/>
      <c r="C274" s="256"/>
      <c r="D274" s="86"/>
      <c r="E274" s="86"/>
      <c r="F274" s="86"/>
      <c r="G274" s="86"/>
      <c r="H274" s="31" t="str">
        <f>IF(C274="","",IF(C274="","",(VLOOKUP(C274,Listes!$B$37:$C$41,2,FALSE))))</f>
        <v/>
      </c>
      <c r="I274" s="86" t="str">
        <f t="shared" si="9"/>
        <v/>
      </c>
      <c r="J274" s="27" t="str">
        <f>IF(H274="","",IF(H274="","",(VLOOKUP(H274,Listes!$C$37:$D$41,2,FALSE))))</f>
        <v/>
      </c>
      <c r="K274" s="86"/>
      <c r="L274" s="86"/>
      <c r="M274" s="26" t="str">
        <f>IF($H274="","",IF($C274=Listes!$B$38,IF('Dépenses forfaitaire'!$E274&lt;=Listes!$B$58,('Dépenses forfaitaire'!$E274*(VLOOKUP('Dépenses forfaitaire'!$D274,Listes!$A$59:$E$65,2,FALSE))),IF('Dépenses forfaitaire'!$E274&gt;Listes!$E$58,('Dépenses forfaitaire'!$E274*(VLOOKUP('Dépenses forfaitaire'!$D274,Listes!$A$59:$E$65,5,FALSE))),('Dépenses forfaitaire'!$E274*(VLOOKUP('Dépenses forfaitaire'!$D274,Listes!$A$59:$E$65,3,FALSE)))+(VLOOKUP('Dépenses forfaitaire'!$D274,Listes!$A$59:$E$65,4,FALSE))))))</f>
        <v/>
      </c>
      <c r="N274" s="26" t="str">
        <f>IF($H274="","",IF($C274=Listes!$B$37,IF('Dépenses forfaitaire'!$E274&lt;=Listes!$B$47,('Dépenses forfaitaire'!$E274*(VLOOKUP('Dépenses forfaitaire'!$D274,Listes!$A$48:$E$54,2,FALSE))),IF('Dépenses forfaitaire'!$E274&gt;Listes!$D$47,('Dépenses forfaitaire'!$E274*(VLOOKUP('Dépenses forfaitaire'!$D274,Listes!$A$48:$E$54,5,FALSE))),('Dépenses forfaitaire'!$E274*(VLOOKUP('Dépenses forfaitaire'!$D274,Listes!$A$48:$E$54,3,FALSE)))+(VLOOKUP('Dépenses forfaitaire'!$D274,Listes!$A$48:$E$54,4,FALSE))))))</f>
        <v/>
      </c>
      <c r="O274" s="26" t="str">
        <f>IF($H274="","",IF($C274=Listes!$B$40,Listes!$I$37,IF($C274=Listes!$B$41,(VLOOKUP('Dépenses forfaitaire'!$F274,Listes!$E$37:$F$42,2,FALSE)),IF($C274=Listes!$B$39,IF('Dépenses forfaitaire'!$E274&lt;=Listes!$A$69,'Dépenses forfaitaire'!$E274*Listes!$A$70,IF('Dépenses forfaitaire'!$E274&gt;Listes!$D$69,'Dépenses forfaitaire'!$E274*Listes!$D$70,(('Dépenses forfaitaire'!$E274*Listes!$B$70)+Listes!$C$70)))))))</f>
        <v/>
      </c>
      <c r="P274" s="27" t="str">
        <f t="shared" si="8"/>
        <v/>
      </c>
      <c r="Q274" s="93"/>
    </row>
    <row r="275" spans="1:17" ht="20.100000000000001" customHeight="1" x14ac:dyDescent="0.25">
      <c r="A275" s="17">
        <v>269</v>
      </c>
      <c r="B275" s="86"/>
      <c r="C275" s="256"/>
      <c r="D275" s="86"/>
      <c r="E275" s="86"/>
      <c r="F275" s="86"/>
      <c r="G275" s="86"/>
      <c r="H275" s="31" t="str">
        <f>IF(C275="","",IF(C275="","",(VLOOKUP(C275,Listes!$B$37:$C$41,2,FALSE))))</f>
        <v/>
      </c>
      <c r="I275" s="86" t="str">
        <f t="shared" si="9"/>
        <v/>
      </c>
      <c r="J275" s="27" t="str">
        <f>IF(H275="","",IF(H275="","",(VLOOKUP(H275,Listes!$C$37:$D$41,2,FALSE))))</f>
        <v/>
      </c>
      <c r="K275" s="86"/>
      <c r="L275" s="86"/>
      <c r="M275" s="26" t="str">
        <f>IF($H275="","",IF($C275=Listes!$B$38,IF('Dépenses forfaitaire'!$E275&lt;=Listes!$B$58,('Dépenses forfaitaire'!$E275*(VLOOKUP('Dépenses forfaitaire'!$D275,Listes!$A$59:$E$65,2,FALSE))),IF('Dépenses forfaitaire'!$E275&gt;Listes!$E$58,('Dépenses forfaitaire'!$E275*(VLOOKUP('Dépenses forfaitaire'!$D275,Listes!$A$59:$E$65,5,FALSE))),('Dépenses forfaitaire'!$E275*(VLOOKUP('Dépenses forfaitaire'!$D275,Listes!$A$59:$E$65,3,FALSE)))+(VLOOKUP('Dépenses forfaitaire'!$D275,Listes!$A$59:$E$65,4,FALSE))))))</f>
        <v/>
      </c>
      <c r="N275" s="26" t="str">
        <f>IF($H275="","",IF($C275=Listes!$B$37,IF('Dépenses forfaitaire'!$E275&lt;=Listes!$B$47,('Dépenses forfaitaire'!$E275*(VLOOKUP('Dépenses forfaitaire'!$D275,Listes!$A$48:$E$54,2,FALSE))),IF('Dépenses forfaitaire'!$E275&gt;Listes!$D$47,('Dépenses forfaitaire'!$E275*(VLOOKUP('Dépenses forfaitaire'!$D275,Listes!$A$48:$E$54,5,FALSE))),('Dépenses forfaitaire'!$E275*(VLOOKUP('Dépenses forfaitaire'!$D275,Listes!$A$48:$E$54,3,FALSE)))+(VLOOKUP('Dépenses forfaitaire'!$D275,Listes!$A$48:$E$54,4,FALSE))))))</f>
        <v/>
      </c>
      <c r="O275" s="26" t="str">
        <f>IF($H275="","",IF($C275=Listes!$B$40,Listes!$I$37,IF($C275=Listes!$B$41,(VLOOKUP('Dépenses forfaitaire'!$F275,Listes!$E$37:$F$42,2,FALSE)),IF($C275=Listes!$B$39,IF('Dépenses forfaitaire'!$E275&lt;=Listes!$A$69,'Dépenses forfaitaire'!$E275*Listes!$A$70,IF('Dépenses forfaitaire'!$E275&gt;Listes!$D$69,'Dépenses forfaitaire'!$E275*Listes!$D$70,(('Dépenses forfaitaire'!$E275*Listes!$B$70)+Listes!$C$70)))))))</f>
        <v/>
      </c>
      <c r="P275" s="27" t="str">
        <f t="shared" si="8"/>
        <v/>
      </c>
      <c r="Q275" s="93"/>
    </row>
    <row r="276" spans="1:17" ht="20.100000000000001" customHeight="1" x14ac:dyDescent="0.25">
      <c r="A276" s="17">
        <v>270</v>
      </c>
      <c r="B276" s="86"/>
      <c r="C276" s="256"/>
      <c r="D276" s="86"/>
      <c r="E276" s="86"/>
      <c r="F276" s="86"/>
      <c r="G276" s="86"/>
      <c r="H276" s="31" t="str">
        <f>IF(C276="","",IF(C276="","",(VLOOKUP(C276,Listes!$B$37:$C$41,2,FALSE))))</f>
        <v/>
      </c>
      <c r="I276" s="86" t="str">
        <f t="shared" si="9"/>
        <v/>
      </c>
      <c r="J276" s="27" t="str">
        <f>IF(H276="","",IF(H276="","",(VLOOKUP(H276,Listes!$C$37:$D$41,2,FALSE))))</f>
        <v/>
      </c>
      <c r="K276" s="86"/>
      <c r="L276" s="86"/>
      <c r="M276" s="26" t="str">
        <f>IF($H276="","",IF($C276=Listes!$B$38,IF('Dépenses forfaitaire'!$E276&lt;=Listes!$B$58,('Dépenses forfaitaire'!$E276*(VLOOKUP('Dépenses forfaitaire'!$D276,Listes!$A$59:$E$65,2,FALSE))),IF('Dépenses forfaitaire'!$E276&gt;Listes!$E$58,('Dépenses forfaitaire'!$E276*(VLOOKUP('Dépenses forfaitaire'!$D276,Listes!$A$59:$E$65,5,FALSE))),('Dépenses forfaitaire'!$E276*(VLOOKUP('Dépenses forfaitaire'!$D276,Listes!$A$59:$E$65,3,FALSE)))+(VLOOKUP('Dépenses forfaitaire'!$D276,Listes!$A$59:$E$65,4,FALSE))))))</f>
        <v/>
      </c>
      <c r="N276" s="26" t="str">
        <f>IF($H276="","",IF($C276=Listes!$B$37,IF('Dépenses forfaitaire'!$E276&lt;=Listes!$B$47,('Dépenses forfaitaire'!$E276*(VLOOKUP('Dépenses forfaitaire'!$D276,Listes!$A$48:$E$54,2,FALSE))),IF('Dépenses forfaitaire'!$E276&gt;Listes!$D$47,('Dépenses forfaitaire'!$E276*(VLOOKUP('Dépenses forfaitaire'!$D276,Listes!$A$48:$E$54,5,FALSE))),('Dépenses forfaitaire'!$E276*(VLOOKUP('Dépenses forfaitaire'!$D276,Listes!$A$48:$E$54,3,FALSE)))+(VLOOKUP('Dépenses forfaitaire'!$D276,Listes!$A$48:$E$54,4,FALSE))))))</f>
        <v/>
      </c>
      <c r="O276" s="26" t="str">
        <f>IF($H276="","",IF($C276=Listes!$B$40,Listes!$I$37,IF($C276=Listes!$B$41,(VLOOKUP('Dépenses forfaitaire'!$F276,Listes!$E$37:$F$42,2,FALSE)),IF($C276=Listes!$B$39,IF('Dépenses forfaitaire'!$E276&lt;=Listes!$A$69,'Dépenses forfaitaire'!$E276*Listes!$A$70,IF('Dépenses forfaitaire'!$E276&gt;Listes!$D$69,'Dépenses forfaitaire'!$E276*Listes!$D$70,(('Dépenses forfaitaire'!$E276*Listes!$B$70)+Listes!$C$70)))))))</f>
        <v/>
      </c>
      <c r="P276" s="27" t="str">
        <f t="shared" si="8"/>
        <v/>
      </c>
      <c r="Q276" s="93"/>
    </row>
    <row r="277" spans="1:17" ht="20.100000000000001" customHeight="1" x14ac:dyDescent="0.25">
      <c r="A277" s="17">
        <v>271</v>
      </c>
      <c r="B277" s="86"/>
      <c r="C277" s="256"/>
      <c r="D277" s="86"/>
      <c r="E277" s="86"/>
      <c r="F277" s="86"/>
      <c r="G277" s="86"/>
      <c r="H277" s="31" t="str">
        <f>IF(C277="","",IF(C277="","",(VLOOKUP(C277,Listes!$B$37:$C$41,2,FALSE))))</f>
        <v/>
      </c>
      <c r="I277" s="86" t="str">
        <f t="shared" si="9"/>
        <v/>
      </c>
      <c r="J277" s="27" t="str">
        <f>IF(H277="","",IF(H277="","",(VLOOKUP(H277,Listes!$C$37:$D$41,2,FALSE))))</f>
        <v/>
      </c>
      <c r="K277" s="86"/>
      <c r="L277" s="86"/>
      <c r="M277" s="26" t="str">
        <f>IF($H277="","",IF($C277=Listes!$B$38,IF('Dépenses forfaitaire'!$E277&lt;=Listes!$B$58,('Dépenses forfaitaire'!$E277*(VLOOKUP('Dépenses forfaitaire'!$D277,Listes!$A$59:$E$65,2,FALSE))),IF('Dépenses forfaitaire'!$E277&gt;Listes!$E$58,('Dépenses forfaitaire'!$E277*(VLOOKUP('Dépenses forfaitaire'!$D277,Listes!$A$59:$E$65,5,FALSE))),('Dépenses forfaitaire'!$E277*(VLOOKUP('Dépenses forfaitaire'!$D277,Listes!$A$59:$E$65,3,FALSE)))+(VLOOKUP('Dépenses forfaitaire'!$D277,Listes!$A$59:$E$65,4,FALSE))))))</f>
        <v/>
      </c>
      <c r="N277" s="26" t="str">
        <f>IF($H277="","",IF($C277=Listes!$B$37,IF('Dépenses forfaitaire'!$E277&lt;=Listes!$B$47,('Dépenses forfaitaire'!$E277*(VLOOKUP('Dépenses forfaitaire'!$D277,Listes!$A$48:$E$54,2,FALSE))),IF('Dépenses forfaitaire'!$E277&gt;Listes!$D$47,('Dépenses forfaitaire'!$E277*(VLOOKUP('Dépenses forfaitaire'!$D277,Listes!$A$48:$E$54,5,FALSE))),('Dépenses forfaitaire'!$E277*(VLOOKUP('Dépenses forfaitaire'!$D277,Listes!$A$48:$E$54,3,FALSE)))+(VLOOKUP('Dépenses forfaitaire'!$D277,Listes!$A$48:$E$54,4,FALSE))))))</f>
        <v/>
      </c>
      <c r="O277" s="26" t="str">
        <f>IF($H277="","",IF($C277=Listes!$B$40,Listes!$I$37,IF($C277=Listes!$B$41,(VLOOKUP('Dépenses forfaitaire'!$F277,Listes!$E$37:$F$42,2,FALSE)),IF($C277=Listes!$B$39,IF('Dépenses forfaitaire'!$E277&lt;=Listes!$A$69,'Dépenses forfaitaire'!$E277*Listes!$A$70,IF('Dépenses forfaitaire'!$E277&gt;Listes!$D$69,'Dépenses forfaitaire'!$E277*Listes!$D$70,(('Dépenses forfaitaire'!$E277*Listes!$B$70)+Listes!$C$70)))))))</f>
        <v/>
      </c>
      <c r="P277" s="27" t="str">
        <f t="shared" si="8"/>
        <v/>
      </c>
      <c r="Q277" s="93"/>
    </row>
    <row r="278" spans="1:17" ht="20.100000000000001" customHeight="1" x14ac:dyDescent="0.25">
      <c r="A278" s="17">
        <v>272</v>
      </c>
      <c r="B278" s="86"/>
      <c r="C278" s="256"/>
      <c r="D278" s="86"/>
      <c r="E278" s="86"/>
      <c r="F278" s="86"/>
      <c r="G278" s="86"/>
      <c r="H278" s="31" t="str">
        <f>IF(C278="","",IF(C278="","",(VLOOKUP(C278,Listes!$B$37:$C$41,2,FALSE))))</f>
        <v/>
      </c>
      <c r="I278" s="86" t="str">
        <f t="shared" si="9"/>
        <v/>
      </c>
      <c r="J278" s="27" t="str">
        <f>IF(H278="","",IF(H278="","",(VLOOKUP(H278,Listes!$C$37:$D$41,2,FALSE))))</f>
        <v/>
      </c>
      <c r="K278" s="86"/>
      <c r="L278" s="86"/>
      <c r="M278" s="26" t="str">
        <f>IF($H278="","",IF($C278=Listes!$B$38,IF('Dépenses forfaitaire'!$E278&lt;=Listes!$B$58,('Dépenses forfaitaire'!$E278*(VLOOKUP('Dépenses forfaitaire'!$D278,Listes!$A$59:$E$65,2,FALSE))),IF('Dépenses forfaitaire'!$E278&gt;Listes!$E$58,('Dépenses forfaitaire'!$E278*(VLOOKUP('Dépenses forfaitaire'!$D278,Listes!$A$59:$E$65,5,FALSE))),('Dépenses forfaitaire'!$E278*(VLOOKUP('Dépenses forfaitaire'!$D278,Listes!$A$59:$E$65,3,FALSE)))+(VLOOKUP('Dépenses forfaitaire'!$D278,Listes!$A$59:$E$65,4,FALSE))))))</f>
        <v/>
      </c>
      <c r="N278" s="26" t="str">
        <f>IF($H278="","",IF($C278=Listes!$B$37,IF('Dépenses forfaitaire'!$E278&lt;=Listes!$B$47,('Dépenses forfaitaire'!$E278*(VLOOKUP('Dépenses forfaitaire'!$D278,Listes!$A$48:$E$54,2,FALSE))),IF('Dépenses forfaitaire'!$E278&gt;Listes!$D$47,('Dépenses forfaitaire'!$E278*(VLOOKUP('Dépenses forfaitaire'!$D278,Listes!$A$48:$E$54,5,FALSE))),('Dépenses forfaitaire'!$E278*(VLOOKUP('Dépenses forfaitaire'!$D278,Listes!$A$48:$E$54,3,FALSE)))+(VLOOKUP('Dépenses forfaitaire'!$D278,Listes!$A$48:$E$54,4,FALSE))))))</f>
        <v/>
      </c>
      <c r="O278" s="26" t="str">
        <f>IF($H278="","",IF($C278=Listes!$B$40,Listes!$I$37,IF($C278=Listes!$B$41,(VLOOKUP('Dépenses forfaitaire'!$F278,Listes!$E$37:$F$42,2,FALSE)),IF($C278=Listes!$B$39,IF('Dépenses forfaitaire'!$E278&lt;=Listes!$A$69,'Dépenses forfaitaire'!$E278*Listes!$A$70,IF('Dépenses forfaitaire'!$E278&gt;Listes!$D$69,'Dépenses forfaitaire'!$E278*Listes!$D$70,(('Dépenses forfaitaire'!$E278*Listes!$B$70)+Listes!$C$70)))))))</f>
        <v/>
      </c>
      <c r="P278" s="27" t="str">
        <f t="shared" si="8"/>
        <v/>
      </c>
      <c r="Q278" s="93"/>
    </row>
    <row r="279" spans="1:17" ht="20.100000000000001" customHeight="1" x14ac:dyDescent="0.25">
      <c r="A279" s="17">
        <v>273</v>
      </c>
      <c r="B279" s="86"/>
      <c r="C279" s="256"/>
      <c r="D279" s="86"/>
      <c r="E279" s="86"/>
      <c r="F279" s="86"/>
      <c r="G279" s="86"/>
      <c r="H279" s="31" t="str">
        <f>IF(C279="","",IF(C279="","",(VLOOKUP(C279,Listes!$B$37:$C$41,2,FALSE))))</f>
        <v/>
      </c>
      <c r="I279" s="86" t="str">
        <f t="shared" si="9"/>
        <v/>
      </c>
      <c r="J279" s="27" t="str">
        <f>IF(H279="","",IF(H279="","",(VLOOKUP(H279,Listes!$C$37:$D$41,2,FALSE))))</f>
        <v/>
      </c>
      <c r="K279" s="86"/>
      <c r="L279" s="86"/>
      <c r="M279" s="26" t="str">
        <f>IF($H279="","",IF($C279=Listes!$B$38,IF('Dépenses forfaitaire'!$E279&lt;=Listes!$B$58,('Dépenses forfaitaire'!$E279*(VLOOKUP('Dépenses forfaitaire'!$D279,Listes!$A$59:$E$65,2,FALSE))),IF('Dépenses forfaitaire'!$E279&gt;Listes!$E$58,('Dépenses forfaitaire'!$E279*(VLOOKUP('Dépenses forfaitaire'!$D279,Listes!$A$59:$E$65,5,FALSE))),('Dépenses forfaitaire'!$E279*(VLOOKUP('Dépenses forfaitaire'!$D279,Listes!$A$59:$E$65,3,FALSE)))+(VLOOKUP('Dépenses forfaitaire'!$D279,Listes!$A$59:$E$65,4,FALSE))))))</f>
        <v/>
      </c>
      <c r="N279" s="26" t="str">
        <f>IF($H279="","",IF($C279=Listes!$B$37,IF('Dépenses forfaitaire'!$E279&lt;=Listes!$B$47,('Dépenses forfaitaire'!$E279*(VLOOKUP('Dépenses forfaitaire'!$D279,Listes!$A$48:$E$54,2,FALSE))),IF('Dépenses forfaitaire'!$E279&gt;Listes!$D$47,('Dépenses forfaitaire'!$E279*(VLOOKUP('Dépenses forfaitaire'!$D279,Listes!$A$48:$E$54,5,FALSE))),('Dépenses forfaitaire'!$E279*(VLOOKUP('Dépenses forfaitaire'!$D279,Listes!$A$48:$E$54,3,FALSE)))+(VLOOKUP('Dépenses forfaitaire'!$D279,Listes!$A$48:$E$54,4,FALSE))))))</f>
        <v/>
      </c>
      <c r="O279" s="26" t="str">
        <f>IF($H279="","",IF($C279=Listes!$B$40,Listes!$I$37,IF($C279=Listes!$B$41,(VLOOKUP('Dépenses forfaitaire'!$F279,Listes!$E$37:$F$42,2,FALSE)),IF($C279=Listes!$B$39,IF('Dépenses forfaitaire'!$E279&lt;=Listes!$A$69,'Dépenses forfaitaire'!$E279*Listes!$A$70,IF('Dépenses forfaitaire'!$E279&gt;Listes!$D$69,'Dépenses forfaitaire'!$E279*Listes!$D$70,(('Dépenses forfaitaire'!$E279*Listes!$B$70)+Listes!$C$70)))))))</f>
        <v/>
      </c>
      <c r="P279" s="27" t="str">
        <f t="shared" si="8"/>
        <v/>
      </c>
      <c r="Q279" s="93"/>
    </row>
    <row r="280" spans="1:17" ht="20.100000000000001" customHeight="1" x14ac:dyDescent="0.25">
      <c r="A280" s="17">
        <v>274</v>
      </c>
      <c r="B280" s="86"/>
      <c r="C280" s="256"/>
      <c r="D280" s="86"/>
      <c r="E280" s="86"/>
      <c r="F280" s="86"/>
      <c r="G280" s="86"/>
      <c r="H280" s="31" t="str">
        <f>IF(C280="","",IF(C280="","",(VLOOKUP(C280,Listes!$B$37:$C$41,2,FALSE))))</f>
        <v/>
      </c>
      <c r="I280" s="86" t="str">
        <f t="shared" si="9"/>
        <v/>
      </c>
      <c r="J280" s="27" t="str">
        <f>IF(H280="","",IF(H280="","",(VLOOKUP(H280,Listes!$C$37:$D$41,2,FALSE))))</f>
        <v/>
      </c>
      <c r="K280" s="86"/>
      <c r="L280" s="86"/>
      <c r="M280" s="26" t="str">
        <f>IF($H280="","",IF($C280=Listes!$B$38,IF('Dépenses forfaitaire'!$E280&lt;=Listes!$B$58,('Dépenses forfaitaire'!$E280*(VLOOKUP('Dépenses forfaitaire'!$D280,Listes!$A$59:$E$65,2,FALSE))),IF('Dépenses forfaitaire'!$E280&gt;Listes!$E$58,('Dépenses forfaitaire'!$E280*(VLOOKUP('Dépenses forfaitaire'!$D280,Listes!$A$59:$E$65,5,FALSE))),('Dépenses forfaitaire'!$E280*(VLOOKUP('Dépenses forfaitaire'!$D280,Listes!$A$59:$E$65,3,FALSE)))+(VLOOKUP('Dépenses forfaitaire'!$D280,Listes!$A$59:$E$65,4,FALSE))))))</f>
        <v/>
      </c>
      <c r="N280" s="26" t="str">
        <f>IF($H280="","",IF($C280=Listes!$B$37,IF('Dépenses forfaitaire'!$E280&lt;=Listes!$B$47,('Dépenses forfaitaire'!$E280*(VLOOKUP('Dépenses forfaitaire'!$D280,Listes!$A$48:$E$54,2,FALSE))),IF('Dépenses forfaitaire'!$E280&gt;Listes!$D$47,('Dépenses forfaitaire'!$E280*(VLOOKUP('Dépenses forfaitaire'!$D280,Listes!$A$48:$E$54,5,FALSE))),('Dépenses forfaitaire'!$E280*(VLOOKUP('Dépenses forfaitaire'!$D280,Listes!$A$48:$E$54,3,FALSE)))+(VLOOKUP('Dépenses forfaitaire'!$D280,Listes!$A$48:$E$54,4,FALSE))))))</f>
        <v/>
      </c>
      <c r="O280" s="26" t="str">
        <f>IF($H280="","",IF($C280=Listes!$B$40,Listes!$I$37,IF($C280=Listes!$B$41,(VLOOKUP('Dépenses forfaitaire'!$F280,Listes!$E$37:$F$42,2,FALSE)),IF($C280=Listes!$B$39,IF('Dépenses forfaitaire'!$E280&lt;=Listes!$A$69,'Dépenses forfaitaire'!$E280*Listes!$A$70,IF('Dépenses forfaitaire'!$E280&gt;Listes!$D$69,'Dépenses forfaitaire'!$E280*Listes!$D$70,(('Dépenses forfaitaire'!$E280*Listes!$B$70)+Listes!$C$70)))))))</f>
        <v/>
      </c>
      <c r="P280" s="27" t="str">
        <f t="shared" si="8"/>
        <v/>
      </c>
      <c r="Q280" s="93"/>
    </row>
    <row r="281" spans="1:17" ht="20.100000000000001" customHeight="1" x14ac:dyDescent="0.25">
      <c r="A281" s="17">
        <v>275</v>
      </c>
      <c r="B281" s="86"/>
      <c r="C281" s="256"/>
      <c r="D281" s="86"/>
      <c r="E281" s="86"/>
      <c r="F281" s="86"/>
      <c r="G281" s="86"/>
      <c r="H281" s="31" t="str">
        <f>IF(C281="","",IF(C281="","",(VLOOKUP(C281,Listes!$B$37:$C$41,2,FALSE))))</f>
        <v/>
      </c>
      <c r="I281" s="86" t="str">
        <f t="shared" si="9"/>
        <v/>
      </c>
      <c r="J281" s="27" t="str">
        <f>IF(H281="","",IF(H281="","",(VLOOKUP(H281,Listes!$C$37:$D$41,2,FALSE))))</f>
        <v/>
      </c>
      <c r="K281" s="86"/>
      <c r="L281" s="86"/>
      <c r="M281" s="26" t="str">
        <f>IF($H281="","",IF($C281=Listes!$B$38,IF('Dépenses forfaitaire'!$E281&lt;=Listes!$B$58,('Dépenses forfaitaire'!$E281*(VLOOKUP('Dépenses forfaitaire'!$D281,Listes!$A$59:$E$65,2,FALSE))),IF('Dépenses forfaitaire'!$E281&gt;Listes!$E$58,('Dépenses forfaitaire'!$E281*(VLOOKUP('Dépenses forfaitaire'!$D281,Listes!$A$59:$E$65,5,FALSE))),('Dépenses forfaitaire'!$E281*(VLOOKUP('Dépenses forfaitaire'!$D281,Listes!$A$59:$E$65,3,FALSE)))+(VLOOKUP('Dépenses forfaitaire'!$D281,Listes!$A$59:$E$65,4,FALSE))))))</f>
        <v/>
      </c>
      <c r="N281" s="26" t="str">
        <f>IF($H281="","",IF($C281=Listes!$B$37,IF('Dépenses forfaitaire'!$E281&lt;=Listes!$B$47,('Dépenses forfaitaire'!$E281*(VLOOKUP('Dépenses forfaitaire'!$D281,Listes!$A$48:$E$54,2,FALSE))),IF('Dépenses forfaitaire'!$E281&gt;Listes!$D$47,('Dépenses forfaitaire'!$E281*(VLOOKUP('Dépenses forfaitaire'!$D281,Listes!$A$48:$E$54,5,FALSE))),('Dépenses forfaitaire'!$E281*(VLOOKUP('Dépenses forfaitaire'!$D281,Listes!$A$48:$E$54,3,FALSE)))+(VLOOKUP('Dépenses forfaitaire'!$D281,Listes!$A$48:$E$54,4,FALSE))))))</f>
        <v/>
      </c>
      <c r="O281" s="26" t="str">
        <f>IF($H281="","",IF($C281=Listes!$B$40,Listes!$I$37,IF($C281=Listes!$B$41,(VLOOKUP('Dépenses forfaitaire'!$F281,Listes!$E$37:$F$42,2,FALSE)),IF($C281=Listes!$B$39,IF('Dépenses forfaitaire'!$E281&lt;=Listes!$A$69,'Dépenses forfaitaire'!$E281*Listes!$A$70,IF('Dépenses forfaitaire'!$E281&gt;Listes!$D$69,'Dépenses forfaitaire'!$E281*Listes!$D$70,(('Dépenses forfaitaire'!$E281*Listes!$B$70)+Listes!$C$70)))))))</f>
        <v/>
      </c>
      <c r="P281" s="27" t="str">
        <f t="shared" si="8"/>
        <v/>
      </c>
      <c r="Q281" s="93"/>
    </row>
    <row r="282" spans="1:17" ht="20.100000000000001" customHeight="1" x14ac:dyDescent="0.25">
      <c r="A282" s="17">
        <v>276</v>
      </c>
      <c r="B282" s="86"/>
      <c r="C282" s="256"/>
      <c r="D282" s="86"/>
      <c r="E282" s="86"/>
      <c r="F282" s="86"/>
      <c r="G282" s="86"/>
      <c r="H282" s="31" t="str">
        <f>IF(C282="","",IF(C282="","",(VLOOKUP(C282,Listes!$B$37:$C$41,2,FALSE))))</f>
        <v/>
      </c>
      <c r="I282" s="86" t="str">
        <f t="shared" si="9"/>
        <v/>
      </c>
      <c r="J282" s="27" t="str">
        <f>IF(H282="","",IF(H282="","",(VLOOKUP(H282,Listes!$C$37:$D$41,2,FALSE))))</f>
        <v/>
      </c>
      <c r="K282" s="86"/>
      <c r="L282" s="86"/>
      <c r="M282" s="26" t="str">
        <f>IF($H282="","",IF($C282=Listes!$B$38,IF('Dépenses forfaitaire'!$E282&lt;=Listes!$B$58,('Dépenses forfaitaire'!$E282*(VLOOKUP('Dépenses forfaitaire'!$D282,Listes!$A$59:$E$65,2,FALSE))),IF('Dépenses forfaitaire'!$E282&gt;Listes!$E$58,('Dépenses forfaitaire'!$E282*(VLOOKUP('Dépenses forfaitaire'!$D282,Listes!$A$59:$E$65,5,FALSE))),('Dépenses forfaitaire'!$E282*(VLOOKUP('Dépenses forfaitaire'!$D282,Listes!$A$59:$E$65,3,FALSE)))+(VLOOKUP('Dépenses forfaitaire'!$D282,Listes!$A$59:$E$65,4,FALSE))))))</f>
        <v/>
      </c>
      <c r="N282" s="26" t="str">
        <f>IF($H282="","",IF($C282=Listes!$B$37,IF('Dépenses forfaitaire'!$E282&lt;=Listes!$B$47,('Dépenses forfaitaire'!$E282*(VLOOKUP('Dépenses forfaitaire'!$D282,Listes!$A$48:$E$54,2,FALSE))),IF('Dépenses forfaitaire'!$E282&gt;Listes!$D$47,('Dépenses forfaitaire'!$E282*(VLOOKUP('Dépenses forfaitaire'!$D282,Listes!$A$48:$E$54,5,FALSE))),('Dépenses forfaitaire'!$E282*(VLOOKUP('Dépenses forfaitaire'!$D282,Listes!$A$48:$E$54,3,FALSE)))+(VLOOKUP('Dépenses forfaitaire'!$D282,Listes!$A$48:$E$54,4,FALSE))))))</f>
        <v/>
      </c>
      <c r="O282" s="26" t="str">
        <f>IF($H282="","",IF($C282=Listes!$B$40,Listes!$I$37,IF($C282=Listes!$B$41,(VLOOKUP('Dépenses forfaitaire'!$F282,Listes!$E$37:$F$42,2,FALSE)),IF($C282=Listes!$B$39,IF('Dépenses forfaitaire'!$E282&lt;=Listes!$A$69,'Dépenses forfaitaire'!$E282*Listes!$A$70,IF('Dépenses forfaitaire'!$E282&gt;Listes!$D$69,'Dépenses forfaitaire'!$E282*Listes!$D$70,(('Dépenses forfaitaire'!$E282*Listes!$B$70)+Listes!$C$70)))))))</f>
        <v/>
      </c>
      <c r="P282" s="27" t="str">
        <f t="shared" si="8"/>
        <v/>
      </c>
      <c r="Q282" s="93"/>
    </row>
    <row r="283" spans="1:17" ht="20.100000000000001" customHeight="1" x14ac:dyDescent="0.25">
      <c r="A283" s="17">
        <v>277</v>
      </c>
      <c r="B283" s="86"/>
      <c r="C283" s="256"/>
      <c r="D283" s="86"/>
      <c r="E283" s="86"/>
      <c r="F283" s="86"/>
      <c r="G283" s="86"/>
      <c r="H283" s="31" t="str">
        <f>IF(C283="","",IF(C283="","",(VLOOKUP(C283,Listes!$B$37:$C$41,2,FALSE))))</f>
        <v/>
      </c>
      <c r="I283" s="86" t="str">
        <f t="shared" si="9"/>
        <v/>
      </c>
      <c r="J283" s="27" t="str">
        <f>IF(H283="","",IF(H283="","",(VLOOKUP(H283,Listes!$C$37:$D$41,2,FALSE))))</f>
        <v/>
      </c>
      <c r="K283" s="86"/>
      <c r="L283" s="86"/>
      <c r="M283" s="26" t="str">
        <f>IF($H283="","",IF($C283=Listes!$B$38,IF('Dépenses forfaitaire'!$E283&lt;=Listes!$B$58,('Dépenses forfaitaire'!$E283*(VLOOKUP('Dépenses forfaitaire'!$D283,Listes!$A$59:$E$65,2,FALSE))),IF('Dépenses forfaitaire'!$E283&gt;Listes!$E$58,('Dépenses forfaitaire'!$E283*(VLOOKUP('Dépenses forfaitaire'!$D283,Listes!$A$59:$E$65,5,FALSE))),('Dépenses forfaitaire'!$E283*(VLOOKUP('Dépenses forfaitaire'!$D283,Listes!$A$59:$E$65,3,FALSE)))+(VLOOKUP('Dépenses forfaitaire'!$D283,Listes!$A$59:$E$65,4,FALSE))))))</f>
        <v/>
      </c>
      <c r="N283" s="26" t="str">
        <f>IF($H283="","",IF($C283=Listes!$B$37,IF('Dépenses forfaitaire'!$E283&lt;=Listes!$B$47,('Dépenses forfaitaire'!$E283*(VLOOKUP('Dépenses forfaitaire'!$D283,Listes!$A$48:$E$54,2,FALSE))),IF('Dépenses forfaitaire'!$E283&gt;Listes!$D$47,('Dépenses forfaitaire'!$E283*(VLOOKUP('Dépenses forfaitaire'!$D283,Listes!$A$48:$E$54,5,FALSE))),('Dépenses forfaitaire'!$E283*(VLOOKUP('Dépenses forfaitaire'!$D283,Listes!$A$48:$E$54,3,FALSE)))+(VLOOKUP('Dépenses forfaitaire'!$D283,Listes!$A$48:$E$54,4,FALSE))))))</f>
        <v/>
      </c>
      <c r="O283" s="26" t="str">
        <f>IF($H283="","",IF($C283=Listes!$B$40,Listes!$I$37,IF($C283=Listes!$B$41,(VLOOKUP('Dépenses forfaitaire'!$F283,Listes!$E$37:$F$42,2,FALSE)),IF($C283=Listes!$B$39,IF('Dépenses forfaitaire'!$E283&lt;=Listes!$A$69,'Dépenses forfaitaire'!$E283*Listes!$A$70,IF('Dépenses forfaitaire'!$E283&gt;Listes!$D$69,'Dépenses forfaitaire'!$E283*Listes!$D$70,(('Dépenses forfaitaire'!$E283*Listes!$B$70)+Listes!$C$70)))))))</f>
        <v/>
      </c>
      <c r="P283" s="27" t="str">
        <f t="shared" si="8"/>
        <v/>
      </c>
      <c r="Q283" s="93"/>
    </row>
    <row r="284" spans="1:17" ht="20.100000000000001" customHeight="1" x14ac:dyDescent="0.25">
      <c r="A284" s="17">
        <v>278</v>
      </c>
      <c r="B284" s="86"/>
      <c r="C284" s="256"/>
      <c r="D284" s="86"/>
      <c r="E284" s="86"/>
      <c r="F284" s="86"/>
      <c r="G284" s="86"/>
      <c r="H284" s="31" t="str">
        <f>IF(C284="","",IF(C284="","",(VLOOKUP(C284,Listes!$B$37:$C$41,2,FALSE))))</f>
        <v/>
      </c>
      <c r="I284" s="86" t="str">
        <f t="shared" si="9"/>
        <v/>
      </c>
      <c r="J284" s="27" t="str">
        <f>IF(H284="","",IF(H284="","",(VLOOKUP(H284,Listes!$C$37:$D$41,2,FALSE))))</f>
        <v/>
      </c>
      <c r="K284" s="86"/>
      <c r="L284" s="86"/>
      <c r="M284" s="26" t="str">
        <f>IF($H284="","",IF($C284=Listes!$B$38,IF('Dépenses forfaitaire'!$E284&lt;=Listes!$B$58,('Dépenses forfaitaire'!$E284*(VLOOKUP('Dépenses forfaitaire'!$D284,Listes!$A$59:$E$65,2,FALSE))),IF('Dépenses forfaitaire'!$E284&gt;Listes!$E$58,('Dépenses forfaitaire'!$E284*(VLOOKUP('Dépenses forfaitaire'!$D284,Listes!$A$59:$E$65,5,FALSE))),('Dépenses forfaitaire'!$E284*(VLOOKUP('Dépenses forfaitaire'!$D284,Listes!$A$59:$E$65,3,FALSE)))+(VLOOKUP('Dépenses forfaitaire'!$D284,Listes!$A$59:$E$65,4,FALSE))))))</f>
        <v/>
      </c>
      <c r="N284" s="26" t="str">
        <f>IF($H284="","",IF($C284=Listes!$B$37,IF('Dépenses forfaitaire'!$E284&lt;=Listes!$B$47,('Dépenses forfaitaire'!$E284*(VLOOKUP('Dépenses forfaitaire'!$D284,Listes!$A$48:$E$54,2,FALSE))),IF('Dépenses forfaitaire'!$E284&gt;Listes!$D$47,('Dépenses forfaitaire'!$E284*(VLOOKUP('Dépenses forfaitaire'!$D284,Listes!$A$48:$E$54,5,FALSE))),('Dépenses forfaitaire'!$E284*(VLOOKUP('Dépenses forfaitaire'!$D284,Listes!$A$48:$E$54,3,FALSE)))+(VLOOKUP('Dépenses forfaitaire'!$D284,Listes!$A$48:$E$54,4,FALSE))))))</f>
        <v/>
      </c>
      <c r="O284" s="26" t="str">
        <f>IF($H284="","",IF($C284=Listes!$B$40,Listes!$I$37,IF($C284=Listes!$B$41,(VLOOKUP('Dépenses forfaitaire'!$F284,Listes!$E$37:$F$42,2,FALSE)),IF($C284=Listes!$B$39,IF('Dépenses forfaitaire'!$E284&lt;=Listes!$A$69,'Dépenses forfaitaire'!$E284*Listes!$A$70,IF('Dépenses forfaitaire'!$E284&gt;Listes!$D$69,'Dépenses forfaitaire'!$E284*Listes!$D$70,(('Dépenses forfaitaire'!$E284*Listes!$B$70)+Listes!$C$70)))))))</f>
        <v/>
      </c>
      <c r="P284" s="27" t="str">
        <f t="shared" si="8"/>
        <v/>
      </c>
      <c r="Q284" s="93"/>
    </row>
    <row r="285" spans="1:17" ht="20.100000000000001" customHeight="1" x14ac:dyDescent="0.25">
      <c r="A285" s="17">
        <v>279</v>
      </c>
      <c r="B285" s="86"/>
      <c r="C285" s="256"/>
      <c r="D285" s="86"/>
      <c r="E285" s="86"/>
      <c r="F285" s="86"/>
      <c r="G285" s="86"/>
      <c r="H285" s="31" t="str">
        <f>IF(C285="","",IF(C285="","",(VLOOKUP(C285,Listes!$B$37:$C$41,2,FALSE))))</f>
        <v/>
      </c>
      <c r="I285" s="86" t="str">
        <f t="shared" si="9"/>
        <v/>
      </c>
      <c r="J285" s="27" t="str">
        <f>IF(H285="","",IF(H285="","",(VLOOKUP(H285,Listes!$C$37:$D$41,2,FALSE))))</f>
        <v/>
      </c>
      <c r="K285" s="86"/>
      <c r="L285" s="86"/>
      <c r="M285" s="26" t="str">
        <f>IF($H285="","",IF($C285=Listes!$B$38,IF('Dépenses forfaitaire'!$E285&lt;=Listes!$B$58,('Dépenses forfaitaire'!$E285*(VLOOKUP('Dépenses forfaitaire'!$D285,Listes!$A$59:$E$65,2,FALSE))),IF('Dépenses forfaitaire'!$E285&gt;Listes!$E$58,('Dépenses forfaitaire'!$E285*(VLOOKUP('Dépenses forfaitaire'!$D285,Listes!$A$59:$E$65,5,FALSE))),('Dépenses forfaitaire'!$E285*(VLOOKUP('Dépenses forfaitaire'!$D285,Listes!$A$59:$E$65,3,FALSE)))+(VLOOKUP('Dépenses forfaitaire'!$D285,Listes!$A$59:$E$65,4,FALSE))))))</f>
        <v/>
      </c>
      <c r="N285" s="26" t="str">
        <f>IF($H285="","",IF($C285=Listes!$B$37,IF('Dépenses forfaitaire'!$E285&lt;=Listes!$B$47,('Dépenses forfaitaire'!$E285*(VLOOKUP('Dépenses forfaitaire'!$D285,Listes!$A$48:$E$54,2,FALSE))),IF('Dépenses forfaitaire'!$E285&gt;Listes!$D$47,('Dépenses forfaitaire'!$E285*(VLOOKUP('Dépenses forfaitaire'!$D285,Listes!$A$48:$E$54,5,FALSE))),('Dépenses forfaitaire'!$E285*(VLOOKUP('Dépenses forfaitaire'!$D285,Listes!$A$48:$E$54,3,FALSE)))+(VLOOKUP('Dépenses forfaitaire'!$D285,Listes!$A$48:$E$54,4,FALSE))))))</f>
        <v/>
      </c>
      <c r="O285" s="26" t="str">
        <f>IF($H285="","",IF($C285=Listes!$B$40,Listes!$I$37,IF($C285=Listes!$B$41,(VLOOKUP('Dépenses forfaitaire'!$F285,Listes!$E$37:$F$42,2,FALSE)),IF($C285=Listes!$B$39,IF('Dépenses forfaitaire'!$E285&lt;=Listes!$A$69,'Dépenses forfaitaire'!$E285*Listes!$A$70,IF('Dépenses forfaitaire'!$E285&gt;Listes!$D$69,'Dépenses forfaitaire'!$E285*Listes!$D$70,(('Dépenses forfaitaire'!$E285*Listes!$B$70)+Listes!$C$70)))))))</f>
        <v/>
      </c>
      <c r="P285" s="27" t="str">
        <f t="shared" si="8"/>
        <v/>
      </c>
      <c r="Q285" s="93"/>
    </row>
    <row r="286" spans="1:17" ht="20.100000000000001" customHeight="1" x14ac:dyDescent="0.25">
      <c r="A286" s="17">
        <v>280</v>
      </c>
      <c r="B286" s="86"/>
      <c r="C286" s="256"/>
      <c r="D286" s="86"/>
      <c r="E286" s="86"/>
      <c r="F286" s="86"/>
      <c r="G286" s="86"/>
      <c r="H286" s="31" t="str">
        <f>IF(C286="","",IF(C286="","",(VLOOKUP(C286,Listes!$B$37:$C$41,2,FALSE))))</f>
        <v/>
      </c>
      <c r="I286" s="86" t="str">
        <f t="shared" si="9"/>
        <v/>
      </c>
      <c r="J286" s="27" t="str">
        <f>IF(H286="","",IF(H286="","",(VLOOKUP(H286,Listes!$C$37:$D$41,2,FALSE))))</f>
        <v/>
      </c>
      <c r="K286" s="86"/>
      <c r="L286" s="86"/>
      <c r="M286" s="26" t="str">
        <f>IF($H286="","",IF($C286=Listes!$B$38,IF('Dépenses forfaitaire'!$E286&lt;=Listes!$B$58,('Dépenses forfaitaire'!$E286*(VLOOKUP('Dépenses forfaitaire'!$D286,Listes!$A$59:$E$65,2,FALSE))),IF('Dépenses forfaitaire'!$E286&gt;Listes!$E$58,('Dépenses forfaitaire'!$E286*(VLOOKUP('Dépenses forfaitaire'!$D286,Listes!$A$59:$E$65,5,FALSE))),('Dépenses forfaitaire'!$E286*(VLOOKUP('Dépenses forfaitaire'!$D286,Listes!$A$59:$E$65,3,FALSE)))+(VLOOKUP('Dépenses forfaitaire'!$D286,Listes!$A$59:$E$65,4,FALSE))))))</f>
        <v/>
      </c>
      <c r="N286" s="26" t="str">
        <f>IF($H286="","",IF($C286=Listes!$B$37,IF('Dépenses forfaitaire'!$E286&lt;=Listes!$B$47,('Dépenses forfaitaire'!$E286*(VLOOKUP('Dépenses forfaitaire'!$D286,Listes!$A$48:$E$54,2,FALSE))),IF('Dépenses forfaitaire'!$E286&gt;Listes!$D$47,('Dépenses forfaitaire'!$E286*(VLOOKUP('Dépenses forfaitaire'!$D286,Listes!$A$48:$E$54,5,FALSE))),('Dépenses forfaitaire'!$E286*(VLOOKUP('Dépenses forfaitaire'!$D286,Listes!$A$48:$E$54,3,FALSE)))+(VLOOKUP('Dépenses forfaitaire'!$D286,Listes!$A$48:$E$54,4,FALSE))))))</f>
        <v/>
      </c>
      <c r="O286" s="26" t="str">
        <f>IF($H286="","",IF($C286=Listes!$B$40,Listes!$I$37,IF($C286=Listes!$B$41,(VLOOKUP('Dépenses forfaitaire'!$F286,Listes!$E$37:$F$42,2,FALSE)),IF($C286=Listes!$B$39,IF('Dépenses forfaitaire'!$E286&lt;=Listes!$A$69,'Dépenses forfaitaire'!$E286*Listes!$A$70,IF('Dépenses forfaitaire'!$E286&gt;Listes!$D$69,'Dépenses forfaitaire'!$E286*Listes!$D$70,(('Dépenses forfaitaire'!$E286*Listes!$B$70)+Listes!$C$70)))))))</f>
        <v/>
      </c>
      <c r="P286" s="27" t="str">
        <f t="shared" si="8"/>
        <v/>
      </c>
      <c r="Q286" s="93"/>
    </row>
    <row r="287" spans="1:17" ht="20.100000000000001" customHeight="1" x14ac:dyDescent="0.25">
      <c r="A287" s="17">
        <v>281</v>
      </c>
      <c r="B287" s="86"/>
      <c r="C287" s="256"/>
      <c r="D287" s="86"/>
      <c r="E287" s="86"/>
      <c r="F287" s="86"/>
      <c r="G287" s="86"/>
      <c r="H287" s="31" t="str">
        <f>IF(C287="","",IF(C287="","",(VLOOKUP(C287,Listes!$B$37:$C$41,2,FALSE))))</f>
        <v/>
      </c>
      <c r="I287" s="86" t="str">
        <f t="shared" si="9"/>
        <v/>
      </c>
      <c r="J287" s="27" t="str">
        <f>IF(H287="","",IF(H287="","",(VLOOKUP(H287,Listes!$C$37:$D$41,2,FALSE))))</f>
        <v/>
      </c>
      <c r="K287" s="86"/>
      <c r="L287" s="86"/>
      <c r="M287" s="26" t="str">
        <f>IF($H287="","",IF($C287=Listes!$B$38,IF('Dépenses forfaitaire'!$E287&lt;=Listes!$B$58,('Dépenses forfaitaire'!$E287*(VLOOKUP('Dépenses forfaitaire'!$D287,Listes!$A$59:$E$65,2,FALSE))),IF('Dépenses forfaitaire'!$E287&gt;Listes!$E$58,('Dépenses forfaitaire'!$E287*(VLOOKUP('Dépenses forfaitaire'!$D287,Listes!$A$59:$E$65,5,FALSE))),('Dépenses forfaitaire'!$E287*(VLOOKUP('Dépenses forfaitaire'!$D287,Listes!$A$59:$E$65,3,FALSE)))+(VLOOKUP('Dépenses forfaitaire'!$D287,Listes!$A$59:$E$65,4,FALSE))))))</f>
        <v/>
      </c>
      <c r="N287" s="26" t="str">
        <f>IF($H287="","",IF($C287=Listes!$B$37,IF('Dépenses forfaitaire'!$E287&lt;=Listes!$B$47,('Dépenses forfaitaire'!$E287*(VLOOKUP('Dépenses forfaitaire'!$D287,Listes!$A$48:$E$54,2,FALSE))),IF('Dépenses forfaitaire'!$E287&gt;Listes!$D$47,('Dépenses forfaitaire'!$E287*(VLOOKUP('Dépenses forfaitaire'!$D287,Listes!$A$48:$E$54,5,FALSE))),('Dépenses forfaitaire'!$E287*(VLOOKUP('Dépenses forfaitaire'!$D287,Listes!$A$48:$E$54,3,FALSE)))+(VLOOKUP('Dépenses forfaitaire'!$D287,Listes!$A$48:$E$54,4,FALSE))))))</f>
        <v/>
      </c>
      <c r="O287" s="26" t="str">
        <f>IF($H287="","",IF($C287=Listes!$B$40,Listes!$I$37,IF($C287=Listes!$B$41,(VLOOKUP('Dépenses forfaitaire'!$F287,Listes!$E$37:$F$42,2,FALSE)),IF($C287=Listes!$B$39,IF('Dépenses forfaitaire'!$E287&lt;=Listes!$A$69,'Dépenses forfaitaire'!$E287*Listes!$A$70,IF('Dépenses forfaitaire'!$E287&gt;Listes!$D$69,'Dépenses forfaitaire'!$E287*Listes!$D$70,(('Dépenses forfaitaire'!$E287*Listes!$B$70)+Listes!$C$70)))))))</f>
        <v/>
      </c>
      <c r="P287" s="27" t="str">
        <f t="shared" si="8"/>
        <v/>
      </c>
      <c r="Q287" s="93"/>
    </row>
    <row r="288" spans="1:17" ht="20.100000000000001" customHeight="1" x14ac:dyDescent="0.25">
      <c r="A288" s="17">
        <v>282</v>
      </c>
      <c r="B288" s="86"/>
      <c r="C288" s="256"/>
      <c r="D288" s="86"/>
      <c r="E288" s="86"/>
      <c r="F288" s="86"/>
      <c r="G288" s="86"/>
      <c r="H288" s="31" t="str">
        <f>IF(C288="","",IF(C288="","",(VLOOKUP(C288,Listes!$B$37:$C$41,2,FALSE))))</f>
        <v/>
      </c>
      <c r="I288" s="86" t="str">
        <f t="shared" si="9"/>
        <v/>
      </c>
      <c r="J288" s="27" t="str">
        <f>IF(H288="","",IF(H288="","",(VLOOKUP(H288,Listes!$C$37:$D$41,2,FALSE))))</f>
        <v/>
      </c>
      <c r="K288" s="86"/>
      <c r="L288" s="86"/>
      <c r="M288" s="26" t="str">
        <f>IF($H288="","",IF($C288=Listes!$B$38,IF('Dépenses forfaitaire'!$E288&lt;=Listes!$B$58,('Dépenses forfaitaire'!$E288*(VLOOKUP('Dépenses forfaitaire'!$D288,Listes!$A$59:$E$65,2,FALSE))),IF('Dépenses forfaitaire'!$E288&gt;Listes!$E$58,('Dépenses forfaitaire'!$E288*(VLOOKUP('Dépenses forfaitaire'!$D288,Listes!$A$59:$E$65,5,FALSE))),('Dépenses forfaitaire'!$E288*(VLOOKUP('Dépenses forfaitaire'!$D288,Listes!$A$59:$E$65,3,FALSE)))+(VLOOKUP('Dépenses forfaitaire'!$D288,Listes!$A$59:$E$65,4,FALSE))))))</f>
        <v/>
      </c>
      <c r="N288" s="26" t="str">
        <f>IF($H288="","",IF($C288=Listes!$B$37,IF('Dépenses forfaitaire'!$E288&lt;=Listes!$B$47,('Dépenses forfaitaire'!$E288*(VLOOKUP('Dépenses forfaitaire'!$D288,Listes!$A$48:$E$54,2,FALSE))),IF('Dépenses forfaitaire'!$E288&gt;Listes!$D$47,('Dépenses forfaitaire'!$E288*(VLOOKUP('Dépenses forfaitaire'!$D288,Listes!$A$48:$E$54,5,FALSE))),('Dépenses forfaitaire'!$E288*(VLOOKUP('Dépenses forfaitaire'!$D288,Listes!$A$48:$E$54,3,FALSE)))+(VLOOKUP('Dépenses forfaitaire'!$D288,Listes!$A$48:$E$54,4,FALSE))))))</f>
        <v/>
      </c>
      <c r="O288" s="26" t="str">
        <f>IF($H288="","",IF($C288=Listes!$B$40,Listes!$I$37,IF($C288=Listes!$B$41,(VLOOKUP('Dépenses forfaitaire'!$F288,Listes!$E$37:$F$42,2,FALSE)),IF($C288=Listes!$B$39,IF('Dépenses forfaitaire'!$E288&lt;=Listes!$A$69,'Dépenses forfaitaire'!$E288*Listes!$A$70,IF('Dépenses forfaitaire'!$E288&gt;Listes!$D$69,'Dépenses forfaitaire'!$E288*Listes!$D$70,(('Dépenses forfaitaire'!$E288*Listes!$B$70)+Listes!$C$70)))))))</f>
        <v/>
      </c>
      <c r="P288" s="27" t="str">
        <f t="shared" si="8"/>
        <v/>
      </c>
      <c r="Q288" s="93"/>
    </row>
    <row r="289" spans="1:17" ht="20.100000000000001" customHeight="1" x14ac:dyDescent="0.25">
      <c r="A289" s="17">
        <v>283</v>
      </c>
      <c r="B289" s="86"/>
      <c r="C289" s="256"/>
      <c r="D289" s="86"/>
      <c r="E289" s="86"/>
      <c r="F289" s="86"/>
      <c r="G289" s="86"/>
      <c r="H289" s="31" t="str">
        <f>IF(C289="","",IF(C289="","",(VLOOKUP(C289,Listes!$B$37:$C$41,2,FALSE))))</f>
        <v/>
      </c>
      <c r="I289" s="86" t="str">
        <f t="shared" si="9"/>
        <v/>
      </c>
      <c r="J289" s="27" t="str">
        <f>IF(H289="","",IF(H289="","",(VLOOKUP(H289,Listes!$C$37:$D$41,2,FALSE))))</f>
        <v/>
      </c>
      <c r="K289" s="86"/>
      <c r="L289" s="86"/>
      <c r="M289" s="26" t="str">
        <f>IF($H289="","",IF($C289=Listes!$B$38,IF('Dépenses forfaitaire'!$E289&lt;=Listes!$B$58,('Dépenses forfaitaire'!$E289*(VLOOKUP('Dépenses forfaitaire'!$D289,Listes!$A$59:$E$65,2,FALSE))),IF('Dépenses forfaitaire'!$E289&gt;Listes!$E$58,('Dépenses forfaitaire'!$E289*(VLOOKUP('Dépenses forfaitaire'!$D289,Listes!$A$59:$E$65,5,FALSE))),('Dépenses forfaitaire'!$E289*(VLOOKUP('Dépenses forfaitaire'!$D289,Listes!$A$59:$E$65,3,FALSE)))+(VLOOKUP('Dépenses forfaitaire'!$D289,Listes!$A$59:$E$65,4,FALSE))))))</f>
        <v/>
      </c>
      <c r="N289" s="26" t="str">
        <f>IF($H289="","",IF($C289=Listes!$B$37,IF('Dépenses forfaitaire'!$E289&lt;=Listes!$B$47,('Dépenses forfaitaire'!$E289*(VLOOKUP('Dépenses forfaitaire'!$D289,Listes!$A$48:$E$54,2,FALSE))),IF('Dépenses forfaitaire'!$E289&gt;Listes!$D$47,('Dépenses forfaitaire'!$E289*(VLOOKUP('Dépenses forfaitaire'!$D289,Listes!$A$48:$E$54,5,FALSE))),('Dépenses forfaitaire'!$E289*(VLOOKUP('Dépenses forfaitaire'!$D289,Listes!$A$48:$E$54,3,FALSE)))+(VLOOKUP('Dépenses forfaitaire'!$D289,Listes!$A$48:$E$54,4,FALSE))))))</f>
        <v/>
      </c>
      <c r="O289" s="26" t="str">
        <f>IF($H289="","",IF($C289=Listes!$B$40,Listes!$I$37,IF($C289=Listes!$B$41,(VLOOKUP('Dépenses forfaitaire'!$F289,Listes!$E$37:$F$42,2,FALSE)),IF($C289=Listes!$B$39,IF('Dépenses forfaitaire'!$E289&lt;=Listes!$A$69,'Dépenses forfaitaire'!$E289*Listes!$A$70,IF('Dépenses forfaitaire'!$E289&gt;Listes!$D$69,'Dépenses forfaitaire'!$E289*Listes!$D$70,(('Dépenses forfaitaire'!$E289*Listes!$B$70)+Listes!$C$70)))))))</f>
        <v/>
      </c>
      <c r="P289" s="27" t="str">
        <f t="shared" si="8"/>
        <v/>
      </c>
      <c r="Q289" s="93"/>
    </row>
    <row r="290" spans="1:17" ht="20.100000000000001" customHeight="1" x14ac:dyDescent="0.25">
      <c r="A290" s="17">
        <v>284</v>
      </c>
      <c r="B290" s="86"/>
      <c r="C290" s="256"/>
      <c r="D290" s="86"/>
      <c r="E290" s="86"/>
      <c r="F290" s="86"/>
      <c r="G290" s="86"/>
      <c r="H290" s="31" t="str">
        <f>IF(C290="","",IF(C290="","",(VLOOKUP(C290,Listes!$B$37:$C$41,2,FALSE))))</f>
        <v/>
      </c>
      <c r="I290" s="86" t="str">
        <f t="shared" si="9"/>
        <v/>
      </c>
      <c r="J290" s="27" t="str">
        <f>IF(H290="","",IF(H290="","",(VLOOKUP(H290,Listes!$C$37:$D$41,2,FALSE))))</f>
        <v/>
      </c>
      <c r="K290" s="86"/>
      <c r="L290" s="86"/>
      <c r="M290" s="26" t="str">
        <f>IF($H290="","",IF($C290=Listes!$B$38,IF('Dépenses forfaitaire'!$E290&lt;=Listes!$B$58,('Dépenses forfaitaire'!$E290*(VLOOKUP('Dépenses forfaitaire'!$D290,Listes!$A$59:$E$65,2,FALSE))),IF('Dépenses forfaitaire'!$E290&gt;Listes!$E$58,('Dépenses forfaitaire'!$E290*(VLOOKUP('Dépenses forfaitaire'!$D290,Listes!$A$59:$E$65,5,FALSE))),('Dépenses forfaitaire'!$E290*(VLOOKUP('Dépenses forfaitaire'!$D290,Listes!$A$59:$E$65,3,FALSE)))+(VLOOKUP('Dépenses forfaitaire'!$D290,Listes!$A$59:$E$65,4,FALSE))))))</f>
        <v/>
      </c>
      <c r="N290" s="26" t="str">
        <f>IF($H290="","",IF($C290=Listes!$B$37,IF('Dépenses forfaitaire'!$E290&lt;=Listes!$B$47,('Dépenses forfaitaire'!$E290*(VLOOKUP('Dépenses forfaitaire'!$D290,Listes!$A$48:$E$54,2,FALSE))),IF('Dépenses forfaitaire'!$E290&gt;Listes!$D$47,('Dépenses forfaitaire'!$E290*(VLOOKUP('Dépenses forfaitaire'!$D290,Listes!$A$48:$E$54,5,FALSE))),('Dépenses forfaitaire'!$E290*(VLOOKUP('Dépenses forfaitaire'!$D290,Listes!$A$48:$E$54,3,FALSE)))+(VLOOKUP('Dépenses forfaitaire'!$D290,Listes!$A$48:$E$54,4,FALSE))))))</f>
        <v/>
      </c>
      <c r="O290" s="26" t="str">
        <f>IF($H290="","",IF($C290=Listes!$B$40,Listes!$I$37,IF($C290=Listes!$B$41,(VLOOKUP('Dépenses forfaitaire'!$F290,Listes!$E$37:$F$42,2,FALSE)),IF($C290=Listes!$B$39,IF('Dépenses forfaitaire'!$E290&lt;=Listes!$A$69,'Dépenses forfaitaire'!$E290*Listes!$A$70,IF('Dépenses forfaitaire'!$E290&gt;Listes!$D$69,'Dépenses forfaitaire'!$E290*Listes!$D$70,(('Dépenses forfaitaire'!$E290*Listes!$B$70)+Listes!$C$70)))))))</f>
        <v/>
      </c>
      <c r="P290" s="27" t="str">
        <f t="shared" si="8"/>
        <v/>
      </c>
      <c r="Q290" s="93"/>
    </row>
    <row r="291" spans="1:17" ht="20.100000000000001" customHeight="1" x14ac:dyDescent="0.25">
      <c r="A291" s="17">
        <v>285</v>
      </c>
      <c r="B291" s="86"/>
      <c r="C291" s="256"/>
      <c r="D291" s="86"/>
      <c r="E291" s="86"/>
      <c r="F291" s="86"/>
      <c r="G291" s="86"/>
      <c r="H291" s="31" t="str">
        <f>IF(C291="","",IF(C291="","",(VLOOKUP(C291,Listes!$B$37:$C$41,2,FALSE))))</f>
        <v/>
      </c>
      <c r="I291" s="86" t="str">
        <f t="shared" si="9"/>
        <v/>
      </c>
      <c r="J291" s="27" t="str">
        <f>IF(H291="","",IF(H291="","",(VLOOKUP(H291,Listes!$C$37:$D$41,2,FALSE))))</f>
        <v/>
      </c>
      <c r="K291" s="86"/>
      <c r="L291" s="86"/>
      <c r="M291" s="26" t="str">
        <f>IF($H291="","",IF($C291=Listes!$B$38,IF('Dépenses forfaitaire'!$E291&lt;=Listes!$B$58,('Dépenses forfaitaire'!$E291*(VLOOKUP('Dépenses forfaitaire'!$D291,Listes!$A$59:$E$65,2,FALSE))),IF('Dépenses forfaitaire'!$E291&gt;Listes!$E$58,('Dépenses forfaitaire'!$E291*(VLOOKUP('Dépenses forfaitaire'!$D291,Listes!$A$59:$E$65,5,FALSE))),('Dépenses forfaitaire'!$E291*(VLOOKUP('Dépenses forfaitaire'!$D291,Listes!$A$59:$E$65,3,FALSE)))+(VLOOKUP('Dépenses forfaitaire'!$D291,Listes!$A$59:$E$65,4,FALSE))))))</f>
        <v/>
      </c>
      <c r="N291" s="26" t="str">
        <f>IF($H291="","",IF($C291=Listes!$B$37,IF('Dépenses forfaitaire'!$E291&lt;=Listes!$B$47,('Dépenses forfaitaire'!$E291*(VLOOKUP('Dépenses forfaitaire'!$D291,Listes!$A$48:$E$54,2,FALSE))),IF('Dépenses forfaitaire'!$E291&gt;Listes!$D$47,('Dépenses forfaitaire'!$E291*(VLOOKUP('Dépenses forfaitaire'!$D291,Listes!$A$48:$E$54,5,FALSE))),('Dépenses forfaitaire'!$E291*(VLOOKUP('Dépenses forfaitaire'!$D291,Listes!$A$48:$E$54,3,FALSE)))+(VLOOKUP('Dépenses forfaitaire'!$D291,Listes!$A$48:$E$54,4,FALSE))))))</f>
        <v/>
      </c>
      <c r="O291" s="26" t="str">
        <f>IF($H291="","",IF($C291=Listes!$B$40,Listes!$I$37,IF($C291=Listes!$B$41,(VLOOKUP('Dépenses forfaitaire'!$F291,Listes!$E$37:$F$42,2,FALSE)),IF($C291=Listes!$B$39,IF('Dépenses forfaitaire'!$E291&lt;=Listes!$A$69,'Dépenses forfaitaire'!$E291*Listes!$A$70,IF('Dépenses forfaitaire'!$E291&gt;Listes!$D$69,'Dépenses forfaitaire'!$E291*Listes!$D$70,(('Dépenses forfaitaire'!$E291*Listes!$B$70)+Listes!$C$70)))))))</f>
        <v/>
      </c>
      <c r="P291" s="27" t="str">
        <f t="shared" si="8"/>
        <v/>
      </c>
      <c r="Q291" s="93"/>
    </row>
    <row r="292" spans="1:17" ht="20.100000000000001" customHeight="1" x14ac:dyDescent="0.25">
      <c r="A292" s="17">
        <v>286</v>
      </c>
      <c r="B292" s="86"/>
      <c r="C292" s="256"/>
      <c r="D292" s="86"/>
      <c r="E292" s="86"/>
      <c r="F292" s="86"/>
      <c r="G292" s="86"/>
      <c r="H292" s="31" t="str">
        <f>IF(C292="","",IF(C292="","",(VLOOKUP(C292,Listes!$B$37:$C$41,2,FALSE))))</f>
        <v/>
      </c>
      <c r="I292" s="86" t="str">
        <f t="shared" si="9"/>
        <v/>
      </c>
      <c r="J292" s="27" t="str">
        <f>IF(H292="","",IF(H292="","",(VLOOKUP(H292,Listes!$C$37:$D$41,2,FALSE))))</f>
        <v/>
      </c>
      <c r="K292" s="86"/>
      <c r="L292" s="86"/>
      <c r="M292" s="26" t="str">
        <f>IF($H292="","",IF($C292=Listes!$B$38,IF('Dépenses forfaitaire'!$E292&lt;=Listes!$B$58,('Dépenses forfaitaire'!$E292*(VLOOKUP('Dépenses forfaitaire'!$D292,Listes!$A$59:$E$65,2,FALSE))),IF('Dépenses forfaitaire'!$E292&gt;Listes!$E$58,('Dépenses forfaitaire'!$E292*(VLOOKUP('Dépenses forfaitaire'!$D292,Listes!$A$59:$E$65,5,FALSE))),('Dépenses forfaitaire'!$E292*(VLOOKUP('Dépenses forfaitaire'!$D292,Listes!$A$59:$E$65,3,FALSE)))+(VLOOKUP('Dépenses forfaitaire'!$D292,Listes!$A$59:$E$65,4,FALSE))))))</f>
        <v/>
      </c>
      <c r="N292" s="26" t="str">
        <f>IF($H292="","",IF($C292=Listes!$B$37,IF('Dépenses forfaitaire'!$E292&lt;=Listes!$B$47,('Dépenses forfaitaire'!$E292*(VLOOKUP('Dépenses forfaitaire'!$D292,Listes!$A$48:$E$54,2,FALSE))),IF('Dépenses forfaitaire'!$E292&gt;Listes!$D$47,('Dépenses forfaitaire'!$E292*(VLOOKUP('Dépenses forfaitaire'!$D292,Listes!$A$48:$E$54,5,FALSE))),('Dépenses forfaitaire'!$E292*(VLOOKUP('Dépenses forfaitaire'!$D292,Listes!$A$48:$E$54,3,FALSE)))+(VLOOKUP('Dépenses forfaitaire'!$D292,Listes!$A$48:$E$54,4,FALSE))))))</f>
        <v/>
      </c>
      <c r="O292" s="26" t="str">
        <f>IF($H292="","",IF($C292=Listes!$B$40,Listes!$I$37,IF($C292=Listes!$B$41,(VLOOKUP('Dépenses forfaitaire'!$F292,Listes!$E$37:$F$42,2,FALSE)),IF($C292=Listes!$B$39,IF('Dépenses forfaitaire'!$E292&lt;=Listes!$A$69,'Dépenses forfaitaire'!$E292*Listes!$A$70,IF('Dépenses forfaitaire'!$E292&gt;Listes!$D$69,'Dépenses forfaitaire'!$E292*Listes!$D$70,(('Dépenses forfaitaire'!$E292*Listes!$B$70)+Listes!$C$70)))))))</f>
        <v/>
      </c>
      <c r="P292" s="27" t="str">
        <f t="shared" si="8"/>
        <v/>
      </c>
      <c r="Q292" s="93"/>
    </row>
    <row r="293" spans="1:17" ht="20.100000000000001" customHeight="1" x14ac:dyDescent="0.25">
      <c r="A293" s="17">
        <v>287</v>
      </c>
      <c r="B293" s="86"/>
      <c r="C293" s="256"/>
      <c r="D293" s="86"/>
      <c r="E293" s="86"/>
      <c r="F293" s="86"/>
      <c r="G293" s="86"/>
      <c r="H293" s="31" t="str">
        <f>IF(C293="","",IF(C293="","",(VLOOKUP(C293,Listes!$B$37:$C$41,2,FALSE))))</f>
        <v/>
      </c>
      <c r="I293" s="86" t="str">
        <f t="shared" si="9"/>
        <v/>
      </c>
      <c r="J293" s="27" t="str">
        <f>IF(H293="","",IF(H293="","",(VLOOKUP(H293,Listes!$C$37:$D$41,2,FALSE))))</f>
        <v/>
      </c>
      <c r="K293" s="86"/>
      <c r="L293" s="86"/>
      <c r="M293" s="26" t="str">
        <f>IF($H293="","",IF($C293=Listes!$B$38,IF('Dépenses forfaitaire'!$E293&lt;=Listes!$B$58,('Dépenses forfaitaire'!$E293*(VLOOKUP('Dépenses forfaitaire'!$D293,Listes!$A$59:$E$65,2,FALSE))),IF('Dépenses forfaitaire'!$E293&gt;Listes!$E$58,('Dépenses forfaitaire'!$E293*(VLOOKUP('Dépenses forfaitaire'!$D293,Listes!$A$59:$E$65,5,FALSE))),('Dépenses forfaitaire'!$E293*(VLOOKUP('Dépenses forfaitaire'!$D293,Listes!$A$59:$E$65,3,FALSE)))+(VLOOKUP('Dépenses forfaitaire'!$D293,Listes!$A$59:$E$65,4,FALSE))))))</f>
        <v/>
      </c>
      <c r="N293" s="26" t="str">
        <f>IF($H293="","",IF($C293=Listes!$B$37,IF('Dépenses forfaitaire'!$E293&lt;=Listes!$B$47,('Dépenses forfaitaire'!$E293*(VLOOKUP('Dépenses forfaitaire'!$D293,Listes!$A$48:$E$54,2,FALSE))),IF('Dépenses forfaitaire'!$E293&gt;Listes!$D$47,('Dépenses forfaitaire'!$E293*(VLOOKUP('Dépenses forfaitaire'!$D293,Listes!$A$48:$E$54,5,FALSE))),('Dépenses forfaitaire'!$E293*(VLOOKUP('Dépenses forfaitaire'!$D293,Listes!$A$48:$E$54,3,FALSE)))+(VLOOKUP('Dépenses forfaitaire'!$D293,Listes!$A$48:$E$54,4,FALSE))))))</f>
        <v/>
      </c>
      <c r="O293" s="26" t="str">
        <f>IF($H293="","",IF($C293=Listes!$B$40,Listes!$I$37,IF($C293=Listes!$B$41,(VLOOKUP('Dépenses forfaitaire'!$F293,Listes!$E$37:$F$42,2,FALSE)),IF($C293=Listes!$B$39,IF('Dépenses forfaitaire'!$E293&lt;=Listes!$A$69,'Dépenses forfaitaire'!$E293*Listes!$A$70,IF('Dépenses forfaitaire'!$E293&gt;Listes!$D$69,'Dépenses forfaitaire'!$E293*Listes!$D$70,(('Dépenses forfaitaire'!$E293*Listes!$B$70)+Listes!$C$70)))))))</f>
        <v/>
      </c>
      <c r="P293" s="27" t="str">
        <f t="shared" si="8"/>
        <v/>
      </c>
      <c r="Q293" s="93"/>
    </row>
    <row r="294" spans="1:17" ht="20.100000000000001" customHeight="1" x14ac:dyDescent="0.25">
      <c r="A294" s="17">
        <v>288</v>
      </c>
      <c r="B294" s="86"/>
      <c r="C294" s="256"/>
      <c r="D294" s="86"/>
      <c r="E294" s="86"/>
      <c r="F294" s="86"/>
      <c r="G294" s="86"/>
      <c r="H294" s="31" t="str">
        <f>IF(C294="","",IF(C294="","",(VLOOKUP(C294,Listes!$B$37:$C$41,2,FALSE))))</f>
        <v/>
      </c>
      <c r="I294" s="86" t="str">
        <f t="shared" si="9"/>
        <v/>
      </c>
      <c r="J294" s="27" t="str">
        <f>IF(H294="","",IF(H294="","",(VLOOKUP(H294,Listes!$C$37:$D$41,2,FALSE))))</f>
        <v/>
      </c>
      <c r="K294" s="86"/>
      <c r="L294" s="86"/>
      <c r="M294" s="26" t="str">
        <f>IF($H294="","",IF($C294=Listes!$B$38,IF('Dépenses forfaitaire'!$E294&lt;=Listes!$B$58,('Dépenses forfaitaire'!$E294*(VLOOKUP('Dépenses forfaitaire'!$D294,Listes!$A$59:$E$65,2,FALSE))),IF('Dépenses forfaitaire'!$E294&gt;Listes!$E$58,('Dépenses forfaitaire'!$E294*(VLOOKUP('Dépenses forfaitaire'!$D294,Listes!$A$59:$E$65,5,FALSE))),('Dépenses forfaitaire'!$E294*(VLOOKUP('Dépenses forfaitaire'!$D294,Listes!$A$59:$E$65,3,FALSE)))+(VLOOKUP('Dépenses forfaitaire'!$D294,Listes!$A$59:$E$65,4,FALSE))))))</f>
        <v/>
      </c>
      <c r="N294" s="26" t="str">
        <f>IF($H294="","",IF($C294=Listes!$B$37,IF('Dépenses forfaitaire'!$E294&lt;=Listes!$B$47,('Dépenses forfaitaire'!$E294*(VLOOKUP('Dépenses forfaitaire'!$D294,Listes!$A$48:$E$54,2,FALSE))),IF('Dépenses forfaitaire'!$E294&gt;Listes!$D$47,('Dépenses forfaitaire'!$E294*(VLOOKUP('Dépenses forfaitaire'!$D294,Listes!$A$48:$E$54,5,FALSE))),('Dépenses forfaitaire'!$E294*(VLOOKUP('Dépenses forfaitaire'!$D294,Listes!$A$48:$E$54,3,FALSE)))+(VLOOKUP('Dépenses forfaitaire'!$D294,Listes!$A$48:$E$54,4,FALSE))))))</f>
        <v/>
      </c>
      <c r="O294" s="26" t="str">
        <f>IF($H294="","",IF($C294=Listes!$B$40,Listes!$I$37,IF($C294=Listes!$B$41,(VLOOKUP('Dépenses forfaitaire'!$F294,Listes!$E$37:$F$42,2,FALSE)),IF($C294=Listes!$B$39,IF('Dépenses forfaitaire'!$E294&lt;=Listes!$A$69,'Dépenses forfaitaire'!$E294*Listes!$A$70,IF('Dépenses forfaitaire'!$E294&gt;Listes!$D$69,'Dépenses forfaitaire'!$E294*Listes!$D$70,(('Dépenses forfaitaire'!$E294*Listes!$B$70)+Listes!$C$70)))))))</f>
        <v/>
      </c>
      <c r="P294" s="27" t="str">
        <f t="shared" si="8"/>
        <v/>
      </c>
      <c r="Q294" s="93"/>
    </row>
    <row r="295" spans="1:17" ht="20.100000000000001" customHeight="1" x14ac:dyDescent="0.25">
      <c r="A295" s="17">
        <v>289</v>
      </c>
      <c r="B295" s="86"/>
      <c r="C295" s="256"/>
      <c r="D295" s="86"/>
      <c r="E295" s="86"/>
      <c r="F295" s="86"/>
      <c r="G295" s="86"/>
      <c r="H295" s="31" t="str">
        <f>IF(C295="","",IF(C295="","",(VLOOKUP(C295,Listes!$B$37:$C$41,2,FALSE))))</f>
        <v/>
      </c>
      <c r="I295" s="86" t="str">
        <f t="shared" si="9"/>
        <v/>
      </c>
      <c r="J295" s="27" t="str">
        <f>IF(H295="","",IF(H295="","",(VLOOKUP(H295,Listes!$C$37:$D$41,2,FALSE))))</f>
        <v/>
      </c>
      <c r="K295" s="86"/>
      <c r="L295" s="86"/>
      <c r="M295" s="26" t="str">
        <f>IF($H295="","",IF($C295=Listes!$B$38,IF('Dépenses forfaitaire'!$E295&lt;=Listes!$B$58,('Dépenses forfaitaire'!$E295*(VLOOKUP('Dépenses forfaitaire'!$D295,Listes!$A$59:$E$65,2,FALSE))),IF('Dépenses forfaitaire'!$E295&gt;Listes!$E$58,('Dépenses forfaitaire'!$E295*(VLOOKUP('Dépenses forfaitaire'!$D295,Listes!$A$59:$E$65,5,FALSE))),('Dépenses forfaitaire'!$E295*(VLOOKUP('Dépenses forfaitaire'!$D295,Listes!$A$59:$E$65,3,FALSE)))+(VLOOKUP('Dépenses forfaitaire'!$D295,Listes!$A$59:$E$65,4,FALSE))))))</f>
        <v/>
      </c>
      <c r="N295" s="26" t="str">
        <f>IF($H295="","",IF($C295=Listes!$B$37,IF('Dépenses forfaitaire'!$E295&lt;=Listes!$B$47,('Dépenses forfaitaire'!$E295*(VLOOKUP('Dépenses forfaitaire'!$D295,Listes!$A$48:$E$54,2,FALSE))),IF('Dépenses forfaitaire'!$E295&gt;Listes!$D$47,('Dépenses forfaitaire'!$E295*(VLOOKUP('Dépenses forfaitaire'!$D295,Listes!$A$48:$E$54,5,FALSE))),('Dépenses forfaitaire'!$E295*(VLOOKUP('Dépenses forfaitaire'!$D295,Listes!$A$48:$E$54,3,FALSE)))+(VLOOKUP('Dépenses forfaitaire'!$D295,Listes!$A$48:$E$54,4,FALSE))))))</f>
        <v/>
      </c>
      <c r="O295" s="26" t="str">
        <f>IF($H295="","",IF($C295=Listes!$B$40,Listes!$I$37,IF($C295=Listes!$B$41,(VLOOKUP('Dépenses forfaitaire'!$F295,Listes!$E$37:$F$42,2,FALSE)),IF($C295=Listes!$B$39,IF('Dépenses forfaitaire'!$E295&lt;=Listes!$A$69,'Dépenses forfaitaire'!$E295*Listes!$A$70,IF('Dépenses forfaitaire'!$E295&gt;Listes!$D$69,'Dépenses forfaitaire'!$E295*Listes!$D$70,(('Dépenses forfaitaire'!$E295*Listes!$B$70)+Listes!$C$70)))))))</f>
        <v/>
      </c>
      <c r="P295" s="27" t="str">
        <f t="shared" si="8"/>
        <v/>
      </c>
      <c r="Q295" s="93"/>
    </row>
    <row r="296" spans="1:17" ht="20.100000000000001" customHeight="1" x14ac:dyDescent="0.25">
      <c r="A296" s="17">
        <v>290</v>
      </c>
      <c r="B296" s="86"/>
      <c r="C296" s="256"/>
      <c r="D296" s="86"/>
      <c r="E296" s="86"/>
      <c r="F296" s="86"/>
      <c r="G296" s="86"/>
      <c r="H296" s="31" t="str">
        <f>IF(C296="","",IF(C296="","",(VLOOKUP(C296,Listes!$B$37:$C$41,2,FALSE))))</f>
        <v/>
      </c>
      <c r="I296" s="86" t="str">
        <f t="shared" si="9"/>
        <v/>
      </c>
      <c r="J296" s="27" t="str">
        <f>IF(H296="","",IF(H296="","",(VLOOKUP(H296,Listes!$C$37:$D$41,2,FALSE))))</f>
        <v/>
      </c>
      <c r="K296" s="86"/>
      <c r="L296" s="86"/>
      <c r="M296" s="26" t="str">
        <f>IF($H296="","",IF($C296=Listes!$B$38,IF('Dépenses forfaitaire'!$E296&lt;=Listes!$B$58,('Dépenses forfaitaire'!$E296*(VLOOKUP('Dépenses forfaitaire'!$D296,Listes!$A$59:$E$65,2,FALSE))),IF('Dépenses forfaitaire'!$E296&gt;Listes!$E$58,('Dépenses forfaitaire'!$E296*(VLOOKUP('Dépenses forfaitaire'!$D296,Listes!$A$59:$E$65,5,FALSE))),('Dépenses forfaitaire'!$E296*(VLOOKUP('Dépenses forfaitaire'!$D296,Listes!$A$59:$E$65,3,FALSE)))+(VLOOKUP('Dépenses forfaitaire'!$D296,Listes!$A$59:$E$65,4,FALSE))))))</f>
        <v/>
      </c>
      <c r="N296" s="26" t="str">
        <f>IF($H296="","",IF($C296=Listes!$B$37,IF('Dépenses forfaitaire'!$E296&lt;=Listes!$B$47,('Dépenses forfaitaire'!$E296*(VLOOKUP('Dépenses forfaitaire'!$D296,Listes!$A$48:$E$54,2,FALSE))),IF('Dépenses forfaitaire'!$E296&gt;Listes!$D$47,('Dépenses forfaitaire'!$E296*(VLOOKUP('Dépenses forfaitaire'!$D296,Listes!$A$48:$E$54,5,FALSE))),('Dépenses forfaitaire'!$E296*(VLOOKUP('Dépenses forfaitaire'!$D296,Listes!$A$48:$E$54,3,FALSE)))+(VLOOKUP('Dépenses forfaitaire'!$D296,Listes!$A$48:$E$54,4,FALSE))))))</f>
        <v/>
      </c>
      <c r="O296" s="26" t="str">
        <f>IF($H296="","",IF($C296=Listes!$B$40,Listes!$I$37,IF($C296=Listes!$B$41,(VLOOKUP('Dépenses forfaitaire'!$F296,Listes!$E$37:$F$42,2,FALSE)),IF($C296=Listes!$B$39,IF('Dépenses forfaitaire'!$E296&lt;=Listes!$A$69,'Dépenses forfaitaire'!$E296*Listes!$A$70,IF('Dépenses forfaitaire'!$E296&gt;Listes!$D$69,'Dépenses forfaitaire'!$E296*Listes!$D$70,(('Dépenses forfaitaire'!$E296*Listes!$B$70)+Listes!$C$70)))))))</f>
        <v/>
      </c>
      <c r="P296" s="27" t="str">
        <f t="shared" si="8"/>
        <v/>
      </c>
      <c r="Q296" s="93"/>
    </row>
    <row r="297" spans="1:17" ht="20.100000000000001" customHeight="1" x14ac:dyDescent="0.25">
      <c r="A297" s="17">
        <v>291</v>
      </c>
      <c r="B297" s="86"/>
      <c r="C297" s="256"/>
      <c r="D297" s="86"/>
      <c r="E297" s="86"/>
      <c r="F297" s="86"/>
      <c r="G297" s="86"/>
      <c r="H297" s="31" t="str">
        <f>IF(C297="","",IF(C297="","",(VLOOKUP(C297,Listes!$B$37:$C$41,2,FALSE))))</f>
        <v/>
      </c>
      <c r="I297" s="86" t="str">
        <f t="shared" si="9"/>
        <v/>
      </c>
      <c r="J297" s="27" t="str">
        <f>IF(H297="","",IF(H297="","",(VLOOKUP(H297,Listes!$C$37:$D$41,2,FALSE))))</f>
        <v/>
      </c>
      <c r="K297" s="86"/>
      <c r="L297" s="86"/>
      <c r="M297" s="26" t="str">
        <f>IF($H297="","",IF($C297=Listes!$B$38,IF('Dépenses forfaitaire'!$E297&lt;=Listes!$B$58,('Dépenses forfaitaire'!$E297*(VLOOKUP('Dépenses forfaitaire'!$D297,Listes!$A$59:$E$65,2,FALSE))),IF('Dépenses forfaitaire'!$E297&gt;Listes!$E$58,('Dépenses forfaitaire'!$E297*(VLOOKUP('Dépenses forfaitaire'!$D297,Listes!$A$59:$E$65,5,FALSE))),('Dépenses forfaitaire'!$E297*(VLOOKUP('Dépenses forfaitaire'!$D297,Listes!$A$59:$E$65,3,FALSE)))+(VLOOKUP('Dépenses forfaitaire'!$D297,Listes!$A$59:$E$65,4,FALSE))))))</f>
        <v/>
      </c>
      <c r="N297" s="26" t="str">
        <f>IF($H297="","",IF($C297=Listes!$B$37,IF('Dépenses forfaitaire'!$E297&lt;=Listes!$B$47,('Dépenses forfaitaire'!$E297*(VLOOKUP('Dépenses forfaitaire'!$D297,Listes!$A$48:$E$54,2,FALSE))),IF('Dépenses forfaitaire'!$E297&gt;Listes!$D$47,('Dépenses forfaitaire'!$E297*(VLOOKUP('Dépenses forfaitaire'!$D297,Listes!$A$48:$E$54,5,FALSE))),('Dépenses forfaitaire'!$E297*(VLOOKUP('Dépenses forfaitaire'!$D297,Listes!$A$48:$E$54,3,FALSE)))+(VLOOKUP('Dépenses forfaitaire'!$D297,Listes!$A$48:$E$54,4,FALSE))))))</f>
        <v/>
      </c>
      <c r="O297" s="26" t="str">
        <f>IF($H297="","",IF($C297=Listes!$B$40,Listes!$I$37,IF($C297=Listes!$B$41,(VLOOKUP('Dépenses forfaitaire'!$F297,Listes!$E$37:$F$42,2,FALSE)),IF($C297=Listes!$B$39,IF('Dépenses forfaitaire'!$E297&lt;=Listes!$A$69,'Dépenses forfaitaire'!$E297*Listes!$A$70,IF('Dépenses forfaitaire'!$E297&gt;Listes!$D$69,'Dépenses forfaitaire'!$E297*Listes!$D$70,(('Dépenses forfaitaire'!$E297*Listes!$B$70)+Listes!$C$70)))))))</f>
        <v/>
      </c>
      <c r="P297" s="27" t="str">
        <f t="shared" si="8"/>
        <v/>
      </c>
      <c r="Q297" s="93"/>
    </row>
    <row r="298" spans="1:17" ht="20.100000000000001" customHeight="1" x14ac:dyDescent="0.25">
      <c r="A298" s="17">
        <v>292</v>
      </c>
      <c r="B298" s="86"/>
      <c r="C298" s="256"/>
      <c r="D298" s="86"/>
      <c r="E298" s="86"/>
      <c r="F298" s="86"/>
      <c r="G298" s="86"/>
      <c r="H298" s="31" t="str">
        <f>IF(C298="","",IF(C298="","",(VLOOKUP(C298,Listes!$B$37:$C$41,2,FALSE))))</f>
        <v/>
      </c>
      <c r="I298" s="86" t="str">
        <f t="shared" si="9"/>
        <v/>
      </c>
      <c r="J298" s="27" t="str">
        <f>IF(H298="","",IF(H298="","",(VLOOKUP(H298,Listes!$C$37:$D$41,2,FALSE))))</f>
        <v/>
      </c>
      <c r="K298" s="86"/>
      <c r="L298" s="86"/>
      <c r="M298" s="26" t="str">
        <f>IF($H298="","",IF($C298=Listes!$B$38,IF('Dépenses forfaitaire'!$E298&lt;=Listes!$B$58,('Dépenses forfaitaire'!$E298*(VLOOKUP('Dépenses forfaitaire'!$D298,Listes!$A$59:$E$65,2,FALSE))),IF('Dépenses forfaitaire'!$E298&gt;Listes!$E$58,('Dépenses forfaitaire'!$E298*(VLOOKUP('Dépenses forfaitaire'!$D298,Listes!$A$59:$E$65,5,FALSE))),('Dépenses forfaitaire'!$E298*(VLOOKUP('Dépenses forfaitaire'!$D298,Listes!$A$59:$E$65,3,FALSE)))+(VLOOKUP('Dépenses forfaitaire'!$D298,Listes!$A$59:$E$65,4,FALSE))))))</f>
        <v/>
      </c>
      <c r="N298" s="26" t="str">
        <f>IF($H298="","",IF($C298=Listes!$B$37,IF('Dépenses forfaitaire'!$E298&lt;=Listes!$B$47,('Dépenses forfaitaire'!$E298*(VLOOKUP('Dépenses forfaitaire'!$D298,Listes!$A$48:$E$54,2,FALSE))),IF('Dépenses forfaitaire'!$E298&gt;Listes!$D$47,('Dépenses forfaitaire'!$E298*(VLOOKUP('Dépenses forfaitaire'!$D298,Listes!$A$48:$E$54,5,FALSE))),('Dépenses forfaitaire'!$E298*(VLOOKUP('Dépenses forfaitaire'!$D298,Listes!$A$48:$E$54,3,FALSE)))+(VLOOKUP('Dépenses forfaitaire'!$D298,Listes!$A$48:$E$54,4,FALSE))))))</f>
        <v/>
      </c>
      <c r="O298" s="26" t="str">
        <f>IF($H298="","",IF($C298=Listes!$B$40,Listes!$I$37,IF($C298=Listes!$B$41,(VLOOKUP('Dépenses forfaitaire'!$F298,Listes!$E$37:$F$42,2,FALSE)),IF($C298=Listes!$B$39,IF('Dépenses forfaitaire'!$E298&lt;=Listes!$A$69,'Dépenses forfaitaire'!$E298*Listes!$A$70,IF('Dépenses forfaitaire'!$E298&gt;Listes!$D$69,'Dépenses forfaitaire'!$E298*Listes!$D$70,(('Dépenses forfaitaire'!$E298*Listes!$B$70)+Listes!$C$70)))))))</f>
        <v/>
      </c>
      <c r="P298" s="27" t="str">
        <f t="shared" si="8"/>
        <v/>
      </c>
      <c r="Q298" s="93"/>
    </row>
    <row r="299" spans="1:17" ht="20.100000000000001" customHeight="1" x14ac:dyDescent="0.25">
      <c r="A299" s="17">
        <v>293</v>
      </c>
      <c r="B299" s="86"/>
      <c r="C299" s="256"/>
      <c r="D299" s="86"/>
      <c r="E299" s="86"/>
      <c r="F299" s="86"/>
      <c r="G299" s="86"/>
      <c r="H299" s="31" t="str">
        <f>IF(C299="","",IF(C299="","",(VLOOKUP(C299,Listes!$B$37:$C$41,2,FALSE))))</f>
        <v/>
      </c>
      <c r="I299" s="86" t="str">
        <f t="shared" si="9"/>
        <v/>
      </c>
      <c r="J299" s="27" t="str">
        <f>IF(H299="","",IF(H299="","",(VLOOKUP(H299,Listes!$C$37:$D$41,2,FALSE))))</f>
        <v/>
      </c>
      <c r="K299" s="86"/>
      <c r="L299" s="86"/>
      <c r="M299" s="26" t="str">
        <f>IF($H299="","",IF($C299=Listes!$B$38,IF('Dépenses forfaitaire'!$E299&lt;=Listes!$B$58,('Dépenses forfaitaire'!$E299*(VLOOKUP('Dépenses forfaitaire'!$D299,Listes!$A$59:$E$65,2,FALSE))),IF('Dépenses forfaitaire'!$E299&gt;Listes!$E$58,('Dépenses forfaitaire'!$E299*(VLOOKUP('Dépenses forfaitaire'!$D299,Listes!$A$59:$E$65,5,FALSE))),('Dépenses forfaitaire'!$E299*(VLOOKUP('Dépenses forfaitaire'!$D299,Listes!$A$59:$E$65,3,FALSE)))+(VLOOKUP('Dépenses forfaitaire'!$D299,Listes!$A$59:$E$65,4,FALSE))))))</f>
        <v/>
      </c>
      <c r="N299" s="26" t="str">
        <f>IF($H299="","",IF($C299=Listes!$B$37,IF('Dépenses forfaitaire'!$E299&lt;=Listes!$B$47,('Dépenses forfaitaire'!$E299*(VLOOKUP('Dépenses forfaitaire'!$D299,Listes!$A$48:$E$54,2,FALSE))),IF('Dépenses forfaitaire'!$E299&gt;Listes!$D$47,('Dépenses forfaitaire'!$E299*(VLOOKUP('Dépenses forfaitaire'!$D299,Listes!$A$48:$E$54,5,FALSE))),('Dépenses forfaitaire'!$E299*(VLOOKUP('Dépenses forfaitaire'!$D299,Listes!$A$48:$E$54,3,FALSE)))+(VLOOKUP('Dépenses forfaitaire'!$D299,Listes!$A$48:$E$54,4,FALSE))))))</f>
        <v/>
      </c>
      <c r="O299" s="26" t="str">
        <f>IF($H299="","",IF($C299=Listes!$B$40,Listes!$I$37,IF($C299=Listes!$B$41,(VLOOKUP('Dépenses forfaitaire'!$F299,Listes!$E$37:$F$42,2,FALSE)),IF($C299=Listes!$B$39,IF('Dépenses forfaitaire'!$E299&lt;=Listes!$A$69,'Dépenses forfaitaire'!$E299*Listes!$A$70,IF('Dépenses forfaitaire'!$E299&gt;Listes!$D$69,'Dépenses forfaitaire'!$E299*Listes!$D$70,(('Dépenses forfaitaire'!$E299*Listes!$B$70)+Listes!$C$70)))))))</f>
        <v/>
      </c>
      <c r="P299" s="27" t="str">
        <f t="shared" si="8"/>
        <v/>
      </c>
      <c r="Q299" s="93"/>
    </row>
    <row r="300" spans="1:17" ht="20.100000000000001" customHeight="1" x14ac:dyDescent="0.25">
      <c r="A300" s="17">
        <v>294</v>
      </c>
      <c r="B300" s="86"/>
      <c r="C300" s="256"/>
      <c r="D300" s="86"/>
      <c r="E300" s="86"/>
      <c r="F300" s="86"/>
      <c r="G300" s="86"/>
      <c r="H300" s="31" t="str">
        <f>IF(C300="","",IF(C300="","",(VLOOKUP(C300,Listes!$B$37:$C$41,2,FALSE))))</f>
        <v/>
      </c>
      <c r="I300" s="86" t="str">
        <f t="shared" si="9"/>
        <v/>
      </c>
      <c r="J300" s="27" t="str">
        <f>IF(H300="","",IF(H300="","",(VLOOKUP(H300,Listes!$C$37:$D$41,2,FALSE))))</f>
        <v/>
      </c>
      <c r="K300" s="86"/>
      <c r="L300" s="86"/>
      <c r="M300" s="26" t="str">
        <f>IF($H300="","",IF($C300=Listes!$B$38,IF('Dépenses forfaitaire'!$E300&lt;=Listes!$B$58,('Dépenses forfaitaire'!$E300*(VLOOKUP('Dépenses forfaitaire'!$D300,Listes!$A$59:$E$65,2,FALSE))),IF('Dépenses forfaitaire'!$E300&gt;Listes!$E$58,('Dépenses forfaitaire'!$E300*(VLOOKUP('Dépenses forfaitaire'!$D300,Listes!$A$59:$E$65,5,FALSE))),('Dépenses forfaitaire'!$E300*(VLOOKUP('Dépenses forfaitaire'!$D300,Listes!$A$59:$E$65,3,FALSE)))+(VLOOKUP('Dépenses forfaitaire'!$D300,Listes!$A$59:$E$65,4,FALSE))))))</f>
        <v/>
      </c>
      <c r="N300" s="26" t="str">
        <f>IF($H300="","",IF($C300=Listes!$B$37,IF('Dépenses forfaitaire'!$E300&lt;=Listes!$B$47,('Dépenses forfaitaire'!$E300*(VLOOKUP('Dépenses forfaitaire'!$D300,Listes!$A$48:$E$54,2,FALSE))),IF('Dépenses forfaitaire'!$E300&gt;Listes!$D$47,('Dépenses forfaitaire'!$E300*(VLOOKUP('Dépenses forfaitaire'!$D300,Listes!$A$48:$E$54,5,FALSE))),('Dépenses forfaitaire'!$E300*(VLOOKUP('Dépenses forfaitaire'!$D300,Listes!$A$48:$E$54,3,FALSE)))+(VLOOKUP('Dépenses forfaitaire'!$D300,Listes!$A$48:$E$54,4,FALSE))))))</f>
        <v/>
      </c>
      <c r="O300" s="26" t="str">
        <f>IF($H300="","",IF($C300=Listes!$B$40,Listes!$I$37,IF($C300=Listes!$B$41,(VLOOKUP('Dépenses forfaitaire'!$F300,Listes!$E$37:$F$42,2,FALSE)),IF($C300=Listes!$B$39,IF('Dépenses forfaitaire'!$E300&lt;=Listes!$A$69,'Dépenses forfaitaire'!$E300*Listes!$A$70,IF('Dépenses forfaitaire'!$E300&gt;Listes!$D$69,'Dépenses forfaitaire'!$E300*Listes!$D$70,(('Dépenses forfaitaire'!$E300*Listes!$B$70)+Listes!$C$70)))))))</f>
        <v/>
      </c>
      <c r="P300" s="27" t="str">
        <f t="shared" si="8"/>
        <v/>
      </c>
      <c r="Q300" s="93"/>
    </row>
    <row r="301" spans="1:17" ht="20.100000000000001" customHeight="1" x14ac:dyDescent="0.25">
      <c r="A301" s="17">
        <v>295</v>
      </c>
      <c r="B301" s="86"/>
      <c r="C301" s="256"/>
      <c r="D301" s="86"/>
      <c r="E301" s="86"/>
      <c r="F301" s="86"/>
      <c r="G301" s="86"/>
      <c r="H301" s="31" t="str">
        <f>IF(C301="","",IF(C301="","",(VLOOKUP(C301,Listes!$B$37:$C$41,2,FALSE))))</f>
        <v/>
      </c>
      <c r="I301" s="86" t="str">
        <f t="shared" si="9"/>
        <v/>
      </c>
      <c r="J301" s="27" t="str">
        <f>IF(H301="","",IF(H301="","",(VLOOKUP(H301,Listes!$C$37:$D$41,2,FALSE))))</f>
        <v/>
      </c>
      <c r="K301" s="86"/>
      <c r="L301" s="86"/>
      <c r="M301" s="26" t="str">
        <f>IF($H301="","",IF($C301=Listes!$B$38,IF('Dépenses forfaitaire'!$E301&lt;=Listes!$B$58,('Dépenses forfaitaire'!$E301*(VLOOKUP('Dépenses forfaitaire'!$D301,Listes!$A$59:$E$65,2,FALSE))),IF('Dépenses forfaitaire'!$E301&gt;Listes!$E$58,('Dépenses forfaitaire'!$E301*(VLOOKUP('Dépenses forfaitaire'!$D301,Listes!$A$59:$E$65,5,FALSE))),('Dépenses forfaitaire'!$E301*(VLOOKUP('Dépenses forfaitaire'!$D301,Listes!$A$59:$E$65,3,FALSE)))+(VLOOKUP('Dépenses forfaitaire'!$D301,Listes!$A$59:$E$65,4,FALSE))))))</f>
        <v/>
      </c>
      <c r="N301" s="26" t="str">
        <f>IF($H301="","",IF($C301=Listes!$B$37,IF('Dépenses forfaitaire'!$E301&lt;=Listes!$B$47,('Dépenses forfaitaire'!$E301*(VLOOKUP('Dépenses forfaitaire'!$D301,Listes!$A$48:$E$54,2,FALSE))),IF('Dépenses forfaitaire'!$E301&gt;Listes!$D$47,('Dépenses forfaitaire'!$E301*(VLOOKUP('Dépenses forfaitaire'!$D301,Listes!$A$48:$E$54,5,FALSE))),('Dépenses forfaitaire'!$E301*(VLOOKUP('Dépenses forfaitaire'!$D301,Listes!$A$48:$E$54,3,FALSE)))+(VLOOKUP('Dépenses forfaitaire'!$D301,Listes!$A$48:$E$54,4,FALSE))))))</f>
        <v/>
      </c>
      <c r="O301" s="26" t="str">
        <f>IF($H301="","",IF($C301=Listes!$B$40,Listes!$I$37,IF($C301=Listes!$B$41,(VLOOKUP('Dépenses forfaitaire'!$F301,Listes!$E$37:$F$42,2,FALSE)),IF($C301=Listes!$B$39,IF('Dépenses forfaitaire'!$E301&lt;=Listes!$A$69,'Dépenses forfaitaire'!$E301*Listes!$A$70,IF('Dépenses forfaitaire'!$E301&gt;Listes!$D$69,'Dépenses forfaitaire'!$E301*Listes!$D$70,(('Dépenses forfaitaire'!$E301*Listes!$B$70)+Listes!$C$70)))))))</f>
        <v/>
      </c>
      <c r="P301" s="27" t="str">
        <f t="shared" si="8"/>
        <v/>
      </c>
      <c r="Q301" s="93"/>
    </row>
    <row r="302" spans="1:17" ht="20.100000000000001" customHeight="1" x14ac:dyDescent="0.25">
      <c r="A302" s="17">
        <v>296</v>
      </c>
      <c r="B302" s="86"/>
      <c r="C302" s="256"/>
      <c r="D302" s="86"/>
      <c r="E302" s="86"/>
      <c r="F302" s="86"/>
      <c r="G302" s="86"/>
      <c r="H302" s="31" t="str">
        <f>IF(C302="","",IF(C302="","",(VLOOKUP(C302,Listes!$B$37:$C$41,2,FALSE))))</f>
        <v/>
      </c>
      <c r="I302" s="86" t="str">
        <f t="shared" si="9"/>
        <v/>
      </c>
      <c r="J302" s="27" t="str">
        <f>IF(H302="","",IF(H302="","",(VLOOKUP(H302,Listes!$C$37:$D$41,2,FALSE))))</f>
        <v/>
      </c>
      <c r="K302" s="86"/>
      <c r="L302" s="86"/>
      <c r="M302" s="26" t="str">
        <f>IF($H302="","",IF($C302=Listes!$B$38,IF('Dépenses forfaitaire'!$E302&lt;=Listes!$B$58,('Dépenses forfaitaire'!$E302*(VLOOKUP('Dépenses forfaitaire'!$D302,Listes!$A$59:$E$65,2,FALSE))),IF('Dépenses forfaitaire'!$E302&gt;Listes!$E$58,('Dépenses forfaitaire'!$E302*(VLOOKUP('Dépenses forfaitaire'!$D302,Listes!$A$59:$E$65,5,FALSE))),('Dépenses forfaitaire'!$E302*(VLOOKUP('Dépenses forfaitaire'!$D302,Listes!$A$59:$E$65,3,FALSE)))+(VLOOKUP('Dépenses forfaitaire'!$D302,Listes!$A$59:$E$65,4,FALSE))))))</f>
        <v/>
      </c>
      <c r="N302" s="26" t="str">
        <f>IF($H302="","",IF($C302=Listes!$B$37,IF('Dépenses forfaitaire'!$E302&lt;=Listes!$B$47,('Dépenses forfaitaire'!$E302*(VLOOKUP('Dépenses forfaitaire'!$D302,Listes!$A$48:$E$54,2,FALSE))),IF('Dépenses forfaitaire'!$E302&gt;Listes!$D$47,('Dépenses forfaitaire'!$E302*(VLOOKUP('Dépenses forfaitaire'!$D302,Listes!$A$48:$E$54,5,FALSE))),('Dépenses forfaitaire'!$E302*(VLOOKUP('Dépenses forfaitaire'!$D302,Listes!$A$48:$E$54,3,FALSE)))+(VLOOKUP('Dépenses forfaitaire'!$D302,Listes!$A$48:$E$54,4,FALSE))))))</f>
        <v/>
      </c>
      <c r="O302" s="26" t="str">
        <f>IF($H302="","",IF($C302=Listes!$B$40,Listes!$I$37,IF($C302=Listes!$B$41,(VLOOKUP('Dépenses forfaitaire'!$F302,Listes!$E$37:$F$42,2,FALSE)),IF($C302=Listes!$B$39,IF('Dépenses forfaitaire'!$E302&lt;=Listes!$A$69,'Dépenses forfaitaire'!$E302*Listes!$A$70,IF('Dépenses forfaitaire'!$E302&gt;Listes!$D$69,'Dépenses forfaitaire'!$E302*Listes!$D$70,(('Dépenses forfaitaire'!$E302*Listes!$B$70)+Listes!$C$70)))))))</f>
        <v/>
      </c>
      <c r="P302" s="27" t="str">
        <f t="shared" si="8"/>
        <v/>
      </c>
      <c r="Q302" s="93"/>
    </row>
    <row r="303" spans="1:17" ht="20.100000000000001" customHeight="1" x14ac:dyDescent="0.25">
      <c r="A303" s="17">
        <v>297</v>
      </c>
      <c r="B303" s="86"/>
      <c r="C303" s="256"/>
      <c r="D303" s="86"/>
      <c r="E303" s="86"/>
      <c r="F303" s="86"/>
      <c r="G303" s="86"/>
      <c r="H303" s="31" t="str">
        <f>IF(C303="","",IF(C303="","",(VLOOKUP(C303,Listes!$B$37:$C$41,2,FALSE))))</f>
        <v/>
      </c>
      <c r="I303" s="86" t="str">
        <f t="shared" si="9"/>
        <v/>
      </c>
      <c r="J303" s="27" t="str">
        <f>IF(H303="","",IF(H303="","",(VLOOKUP(H303,Listes!$C$37:$D$41,2,FALSE))))</f>
        <v/>
      </c>
      <c r="K303" s="86"/>
      <c r="L303" s="86"/>
      <c r="M303" s="26" t="str">
        <f>IF($H303="","",IF($C303=Listes!$B$38,IF('Dépenses forfaitaire'!$E303&lt;=Listes!$B$58,('Dépenses forfaitaire'!$E303*(VLOOKUP('Dépenses forfaitaire'!$D303,Listes!$A$59:$E$65,2,FALSE))),IF('Dépenses forfaitaire'!$E303&gt;Listes!$E$58,('Dépenses forfaitaire'!$E303*(VLOOKUP('Dépenses forfaitaire'!$D303,Listes!$A$59:$E$65,5,FALSE))),('Dépenses forfaitaire'!$E303*(VLOOKUP('Dépenses forfaitaire'!$D303,Listes!$A$59:$E$65,3,FALSE)))+(VLOOKUP('Dépenses forfaitaire'!$D303,Listes!$A$59:$E$65,4,FALSE))))))</f>
        <v/>
      </c>
      <c r="N303" s="26" t="str">
        <f>IF($H303="","",IF($C303=Listes!$B$37,IF('Dépenses forfaitaire'!$E303&lt;=Listes!$B$47,('Dépenses forfaitaire'!$E303*(VLOOKUP('Dépenses forfaitaire'!$D303,Listes!$A$48:$E$54,2,FALSE))),IF('Dépenses forfaitaire'!$E303&gt;Listes!$D$47,('Dépenses forfaitaire'!$E303*(VLOOKUP('Dépenses forfaitaire'!$D303,Listes!$A$48:$E$54,5,FALSE))),('Dépenses forfaitaire'!$E303*(VLOOKUP('Dépenses forfaitaire'!$D303,Listes!$A$48:$E$54,3,FALSE)))+(VLOOKUP('Dépenses forfaitaire'!$D303,Listes!$A$48:$E$54,4,FALSE))))))</f>
        <v/>
      </c>
      <c r="O303" s="26" t="str">
        <f>IF($H303="","",IF($C303=Listes!$B$40,Listes!$I$37,IF($C303=Listes!$B$41,(VLOOKUP('Dépenses forfaitaire'!$F303,Listes!$E$37:$F$42,2,FALSE)),IF($C303=Listes!$B$39,IF('Dépenses forfaitaire'!$E303&lt;=Listes!$A$69,'Dépenses forfaitaire'!$E303*Listes!$A$70,IF('Dépenses forfaitaire'!$E303&gt;Listes!$D$69,'Dépenses forfaitaire'!$E303*Listes!$D$70,(('Dépenses forfaitaire'!$E303*Listes!$B$70)+Listes!$C$70)))))))</f>
        <v/>
      </c>
      <c r="P303" s="27" t="str">
        <f t="shared" si="8"/>
        <v/>
      </c>
      <c r="Q303" s="93"/>
    </row>
    <row r="304" spans="1:17" ht="20.100000000000001" customHeight="1" x14ac:dyDescent="0.25">
      <c r="A304" s="17">
        <v>298</v>
      </c>
      <c r="B304" s="86"/>
      <c r="C304" s="256"/>
      <c r="D304" s="86"/>
      <c r="E304" s="86"/>
      <c r="F304" s="86"/>
      <c r="G304" s="86"/>
      <c r="H304" s="31" t="str">
        <f>IF(C304="","",IF(C304="","",(VLOOKUP(C304,Listes!$B$37:$C$41,2,FALSE))))</f>
        <v/>
      </c>
      <c r="I304" s="86" t="str">
        <f t="shared" si="9"/>
        <v/>
      </c>
      <c r="J304" s="27" t="str">
        <f>IF(H304="","",IF(H304="","",(VLOOKUP(H304,Listes!$C$37:$D$41,2,FALSE))))</f>
        <v/>
      </c>
      <c r="K304" s="86"/>
      <c r="L304" s="86"/>
      <c r="M304" s="26" t="str">
        <f>IF($H304="","",IF($C304=Listes!$B$38,IF('Dépenses forfaitaire'!$E304&lt;=Listes!$B$58,('Dépenses forfaitaire'!$E304*(VLOOKUP('Dépenses forfaitaire'!$D304,Listes!$A$59:$E$65,2,FALSE))),IF('Dépenses forfaitaire'!$E304&gt;Listes!$E$58,('Dépenses forfaitaire'!$E304*(VLOOKUP('Dépenses forfaitaire'!$D304,Listes!$A$59:$E$65,5,FALSE))),('Dépenses forfaitaire'!$E304*(VLOOKUP('Dépenses forfaitaire'!$D304,Listes!$A$59:$E$65,3,FALSE)))+(VLOOKUP('Dépenses forfaitaire'!$D304,Listes!$A$59:$E$65,4,FALSE))))))</f>
        <v/>
      </c>
      <c r="N304" s="26" t="str">
        <f>IF($H304="","",IF($C304=Listes!$B$37,IF('Dépenses forfaitaire'!$E304&lt;=Listes!$B$47,('Dépenses forfaitaire'!$E304*(VLOOKUP('Dépenses forfaitaire'!$D304,Listes!$A$48:$E$54,2,FALSE))),IF('Dépenses forfaitaire'!$E304&gt;Listes!$D$47,('Dépenses forfaitaire'!$E304*(VLOOKUP('Dépenses forfaitaire'!$D304,Listes!$A$48:$E$54,5,FALSE))),('Dépenses forfaitaire'!$E304*(VLOOKUP('Dépenses forfaitaire'!$D304,Listes!$A$48:$E$54,3,FALSE)))+(VLOOKUP('Dépenses forfaitaire'!$D304,Listes!$A$48:$E$54,4,FALSE))))))</f>
        <v/>
      </c>
      <c r="O304" s="26" t="str">
        <f>IF($H304="","",IF($C304=Listes!$B$40,Listes!$I$37,IF($C304=Listes!$B$41,(VLOOKUP('Dépenses forfaitaire'!$F304,Listes!$E$37:$F$42,2,FALSE)),IF($C304=Listes!$B$39,IF('Dépenses forfaitaire'!$E304&lt;=Listes!$A$69,'Dépenses forfaitaire'!$E304*Listes!$A$70,IF('Dépenses forfaitaire'!$E304&gt;Listes!$D$69,'Dépenses forfaitaire'!$E304*Listes!$D$70,(('Dépenses forfaitaire'!$E304*Listes!$B$70)+Listes!$C$70)))))))</f>
        <v/>
      </c>
      <c r="P304" s="27" t="str">
        <f t="shared" si="8"/>
        <v/>
      </c>
      <c r="Q304" s="93"/>
    </row>
    <row r="305" spans="1:17" ht="20.100000000000001" customHeight="1" x14ac:dyDescent="0.25">
      <c r="A305" s="17">
        <v>299</v>
      </c>
      <c r="B305" s="86"/>
      <c r="C305" s="256"/>
      <c r="D305" s="86"/>
      <c r="E305" s="86"/>
      <c r="F305" s="86"/>
      <c r="G305" s="86"/>
      <c r="H305" s="31" t="str">
        <f>IF(C305="","",IF(C305="","",(VLOOKUP(C305,Listes!$B$37:$C$41,2,FALSE))))</f>
        <v/>
      </c>
      <c r="I305" s="86" t="str">
        <f t="shared" si="9"/>
        <v/>
      </c>
      <c r="J305" s="27" t="str">
        <f>IF(H305="","",IF(H305="","",(VLOOKUP(H305,Listes!$C$37:$D$41,2,FALSE))))</f>
        <v/>
      </c>
      <c r="K305" s="86"/>
      <c r="L305" s="86"/>
      <c r="M305" s="26" t="str">
        <f>IF($H305="","",IF($C305=Listes!$B$38,IF('Dépenses forfaitaire'!$E305&lt;=Listes!$B$58,('Dépenses forfaitaire'!$E305*(VLOOKUP('Dépenses forfaitaire'!$D305,Listes!$A$59:$E$65,2,FALSE))),IF('Dépenses forfaitaire'!$E305&gt;Listes!$E$58,('Dépenses forfaitaire'!$E305*(VLOOKUP('Dépenses forfaitaire'!$D305,Listes!$A$59:$E$65,5,FALSE))),('Dépenses forfaitaire'!$E305*(VLOOKUP('Dépenses forfaitaire'!$D305,Listes!$A$59:$E$65,3,FALSE)))+(VLOOKUP('Dépenses forfaitaire'!$D305,Listes!$A$59:$E$65,4,FALSE))))))</f>
        <v/>
      </c>
      <c r="N305" s="26" t="str">
        <f>IF($H305="","",IF($C305=Listes!$B$37,IF('Dépenses forfaitaire'!$E305&lt;=Listes!$B$47,('Dépenses forfaitaire'!$E305*(VLOOKUP('Dépenses forfaitaire'!$D305,Listes!$A$48:$E$54,2,FALSE))),IF('Dépenses forfaitaire'!$E305&gt;Listes!$D$47,('Dépenses forfaitaire'!$E305*(VLOOKUP('Dépenses forfaitaire'!$D305,Listes!$A$48:$E$54,5,FALSE))),('Dépenses forfaitaire'!$E305*(VLOOKUP('Dépenses forfaitaire'!$D305,Listes!$A$48:$E$54,3,FALSE)))+(VLOOKUP('Dépenses forfaitaire'!$D305,Listes!$A$48:$E$54,4,FALSE))))))</f>
        <v/>
      </c>
      <c r="O305" s="26" t="str">
        <f>IF($H305="","",IF($C305=Listes!$B$40,Listes!$I$37,IF($C305=Listes!$B$41,(VLOOKUP('Dépenses forfaitaire'!$F305,Listes!$E$37:$F$42,2,FALSE)),IF($C305=Listes!$B$39,IF('Dépenses forfaitaire'!$E305&lt;=Listes!$A$69,'Dépenses forfaitaire'!$E305*Listes!$A$70,IF('Dépenses forfaitaire'!$E305&gt;Listes!$D$69,'Dépenses forfaitaire'!$E305*Listes!$D$70,(('Dépenses forfaitaire'!$E305*Listes!$B$70)+Listes!$C$70)))))))</f>
        <v/>
      </c>
      <c r="P305" s="27" t="str">
        <f t="shared" si="8"/>
        <v/>
      </c>
      <c r="Q305" s="93"/>
    </row>
    <row r="306" spans="1:17" ht="20.100000000000001" customHeight="1" x14ac:dyDescent="0.25">
      <c r="A306" s="17">
        <v>300</v>
      </c>
      <c r="B306" s="86"/>
      <c r="C306" s="256"/>
      <c r="D306" s="86"/>
      <c r="E306" s="86"/>
      <c r="F306" s="86"/>
      <c r="G306" s="86"/>
      <c r="H306" s="31" t="str">
        <f>IF(C306="","",IF(C306="","",(VLOOKUP(C306,Listes!$B$37:$C$41,2,FALSE))))</f>
        <v/>
      </c>
      <c r="I306" s="86" t="str">
        <f t="shared" si="9"/>
        <v/>
      </c>
      <c r="J306" s="27" t="str">
        <f>IF(H306="","",IF(H306="","",(VLOOKUP(H306,Listes!$C$37:$D$41,2,FALSE))))</f>
        <v/>
      </c>
      <c r="K306" s="86"/>
      <c r="L306" s="86"/>
      <c r="M306" s="26" t="str">
        <f>IF($H306="","",IF($C306=Listes!$B$38,IF('Dépenses forfaitaire'!$E306&lt;=Listes!$B$58,('Dépenses forfaitaire'!$E306*(VLOOKUP('Dépenses forfaitaire'!$D306,Listes!$A$59:$E$65,2,FALSE))),IF('Dépenses forfaitaire'!$E306&gt;Listes!$E$58,('Dépenses forfaitaire'!$E306*(VLOOKUP('Dépenses forfaitaire'!$D306,Listes!$A$59:$E$65,5,FALSE))),('Dépenses forfaitaire'!$E306*(VLOOKUP('Dépenses forfaitaire'!$D306,Listes!$A$59:$E$65,3,FALSE)))+(VLOOKUP('Dépenses forfaitaire'!$D306,Listes!$A$59:$E$65,4,FALSE))))))</f>
        <v/>
      </c>
      <c r="N306" s="26" t="str">
        <f>IF($H306="","",IF($C306=Listes!$B$37,IF('Dépenses forfaitaire'!$E306&lt;=Listes!$B$47,('Dépenses forfaitaire'!$E306*(VLOOKUP('Dépenses forfaitaire'!$D306,Listes!$A$48:$E$54,2,FALSE))),IF('Dépenses forfaitaire'!$E306&gt;Listes!$D$47,('Dépenses forfaitaire'!$E306*(VLOOKUP('Dépenses forfaitaire'!$D306,Listes!$A$48:$E$54,5,FALSE))),('Dépenses forfaitaire'!$E306*(VLOOKUP('Dépenses forfaitaire'!$D306,Listes!$A$48:$E$54,3,FALSE)))+(VLOOKUP('Dépenses forfaitaire'!$D306,Listes!$A$48:$E$54,4,FALSE))))))</f>
        <v/>
      </c>
      <c r="O306" s="26" t="str">
        <f>IF($H306="","",IF($C306=Listes!$B$40,Listes!$I$37,IF($C306=Listes!$B$41,(VLOOKUP('Dépenses forfaitaire'!$F306,Listes!$E$37:$F$42,2,FALSE)),IF($C306=Listes!$B$39,IF('Dépenses forfaitaire'!$E306&lt;=Listes!$A$69,'Dépenses forfaitaire'!$E306*Listes!$A$70,IF('Dépenses forfaitaire'!$E306&gt;Listes!$D$69,'Dépenses forfaitaire'!$E306*Listes!$D$70,(('Dépenses forfaitaire'!$E306*Listes!$B$70)+Listes!$C$70)))))))</f>
        <v/>
      </c>
      <c r="P306" s="27" t="str">
        <f t="shared" si="8"/>
        <v/>
      </c>
      <c r="Q306" s="93"/>
    </row>
    <row r="307" spans="1:17" ht="20.100000000000001" customHeight="1" x14ac:dyDescent="0.25">
      <c r="A307" s="17">
        <v>301</v>
      </c>
      <c r="B307" s="86"/>
      <c r="C307" s="256"/>
      <c r="D307" s="86"/>
      <c r="E307" s="86"/>
      <c r="F307" s="86"/>
      <c r="G307" s="86"/>
      <c r="H307" s="31" t="str">
        <f>IF(C307="","",IF(C307="","",(VLOOKUP(C307,Listes!$B$37:$C$41,2,FALSE))))</f>
        <v/>
      </c>
      <c r="I307" s="86" t="str">
        <f t="shared" si="9"/>
        <v/>
      </c>
      <c r="J307" s="27" t="str">
        <f>IF(H307="","",IF(H307="","",(VLOOKUP(H307,Listes!$C$37:$D$41,2,FALSE))))</f>
        <v/>
      </c>
      <c r="K307" s="86"/>
      <c r="L307" s="86"/>
      <c r="M307" s="26" t="str">
        <f>IF($H307="","",IF($C307=Listes!$B$38,IF('Dépenses forfaitaire'!$E307&lt;=Listes!$B$58,('Dépenses forfaitaire'!$E307*(VLOOKUP('Dépenses forfaitaire'!$D307,Listes!$A$59:$E$65,2,FALSE))),IF('Dépenses forfaitaire'!$E307&gt;Listes!$E$58,('Dépenses forfaitaire'!$E307*(VLOOKUP('Dépenses forfaitaire'!$D307,Listes!$A$59:$E$65,5,FALSE))),('Dépenses forfaitaire'!$E307*(VLOOKUP('Dépenses forfaitaire'!$D307,Listes!$A$59:$E$65,3,FALSE)))+(VLOOKUP('Dépenses forfaitaire'!$D307,Listes!$A$59:$E$65,4,FALSE))))))</f>
        <v/>
      </c>
      <c r="N307" s="26" t="str">
        <f>IF($H307="","",IF($C307=Listes!$B$37,IF('Dépenses forfaitaire'!$E307&lt;=Listes!$B$47,('Dépenses forfaitaire'!$E307*(VLOOKUP('Dépenses forfaitaire'!$D307,Listes!$A$48:$E$54,2,FALSE))),IF('Dépenses forfaitaire'!$E307&gt;Listes!$D$47,('Dépenses forfaitaire'!$E307*(VLOOKUP('Dépenses forfaitaire'!$D307,Listes!$A$48:$E$54,5,FALSE))),('Dépenses forfaitaire'!$E307*(VLOOKUP('Dépenses forfaitaire'!$D307,Listes!$A$48:$E$54,3,FALSE)))+(VLOOKUP('Dépenses forfaitaire'!$D307,Listes!$A$48:$E$54,4,FALSE))))))</f>
        <v/>
      </c>
      <c r="O307" s="26" t="str">
        <f>IF($H307="","",IF($C307=Listes!$B$40,Listes!$I$37,IF($C307=Listes!$B$41,(VLOOKUP('Dépenses forfaitaire'!$F307,Listes!$E$37:$F$42,2,FALSE)),IF($C307=Listes!$B$39,IF('Dépenses forfaitaire'!$E307&lt;=Listes!$A$69,'Dépenses forfaitaire'!$E307*Listes!$A$70,IF('Dépenses forfaitaire'!$E307&gt;Listes!$D$69,'Dépenses forfaitaire'!$E307*Listes!$D$70,(('Dépenses forfaitaire'!$E307*Listes!$B$70)+Listes!$C$70)))))))</f>
        <v/>
      </c>
      <c r="P307" s="27" t="str">
        <f t="shared" si="8"/>
        <v/>
      </c>
      <c r="Q307" s="93"/>
    </row>
    <row r="308" spans="1:17" ht="20.100000000000001" customHeight="1" x14ac:dyDescent="0.25">
      <c r="A308" s="17">
        <v>302</v>
      </c>
      <c r="B308" s="86"/>
      <c r="C308" s="256"/>
      <c r="D308" s="86"/>
      <c r="E308" s="86"/>
      <c r="F308" s="86"/>
      <c r="G308" s="86"/>
      <c r="H308" s="31" t="str">
        <f>IF(C308="","",IF(C308="","",(VLOOKUP(C308,Listes!$B$37:$C$41,2,FALSE))))</f>
        <v/>
      </c>
      <c r="I308" s="86" t="str">
        <f t="shared" si="9"/>
        <v/>
      </c>
      <c r="J308" s="27" t="str">
        <f>IF(H308="","",IF(H308="","",(VLOOKUP(H308,Listes!$C$37:$D$41,2,FALSE))))</f>
        <v/>
      </c>
      <c r="K308" s="86"/>
      <c r="L308" s="86"/>
      <c r="M308" s="26" t="str">
        <f>IF($H308="","",IF($C308=Listes!$B$38,IF('Dépenses forfaitaire'!$E308&lt;=Listes!$B$58,('Dépenses forfaitaire'!$E308*(VLOOKUP('Dépenses forfaitaire'!$D308,Listes!$A$59:$E$65,2,FALSE))),IF('Dépenses forfaitaire'!$E308&gt;Listes!$E$58,('Dépenses forfaitaire'!$E308*(VLOOKUP('Dépenses forfaitaire'!$D308,Listes!$A$59:$E$65,5,FALSE))),('Dépenses forfaitaire'!$E308*(VLOOKUP('Dépenses forfaitaire'!$D308,Listes!$A$59:$E$65,3,FALSE)))+(VLOOKUP('Dépenses forfaitaire'!$D308,Listes!$A$59:$E$65,4,FALSE))))))</f>
        <v/>
      </c>
      <c r="N308" s="26" t="str">
        <f>IF($H308="","",IF($C308=Listes!$B$37,IF('Dépenses forfaitaire'!$E308&lt;=Listes!$B$47,('Dépenses forfaitaire'!$E308*(VLOOKUP('Dépenses forfaitaire'!$D308,Listes!$A$48:$E$54,2,FALSE))),IF('Dépenses forfaitaire'!$E308&gt;Listes!$D$47,('Dépenses forfaitaire'!$E308*(VLOOKUP('Dépenses forfaitaire'!$D308,Listes!$A$48:$E$54,5,FALSE))),('Dépenses forfaitaire'!$E308*(VLOOKUP('Dépenses forfaitaire'!$D308,Listes!$A$48:$E$54,3,FALSE)))+(VLOOKUP('Dépenses forfaitaire'!$D308,Listes!$A$48:$E$54,4,FALSE))))))</f>
        <v/>
      </c>
      <c r="O308" s="26" t="str">
        <f>IF($H308="","",IF($C308=Listes!$B$40,Listes!$I$37,IF($C308=Listes!$B$41,(VLOOKUP('Dépenses forfaitaire'!$F308,Listes!$E$37:$F$42,2,FALSE)),IF($C308=Listes!$B$39,IF('Dépenses forfaitaire'!$E308&lt;=Listes!$A$69,'Dépenses forfaitaire'!$E308*Listes!$A$70,IF('Dépenses forfaitaire'!$E308&gt;Listes!$D$69,'Dépenses forfaitaire'!$E308*Listes!$D$70,(('Dépenses forfaitaire'!$E308*Listes!$B$70)+Listes!$C$70)))))))</f>
        <v/>
      </c>
      <c r="P308" s="27" t="str">
        <f t="shared" si="8"/>
        <v/>
      </c>
      <c r="Q308" s="93"/>
    </row>
    <row r="309" spans="1:17" ht="20.100000000000001" customHeight="1" x14ac:dyDescent="0.25">
      <c r="A309" s="17">
        <v>303</v>
      </c>
      <c r="B309" s="86"/>
      <c r="C309" s="256"/>
      <c r="D309" s="86"/>
      <c r="E309" s="86"/>
      <c r="F309" s="86"/>
      <c r="G309" s="86"/>
      <c r="H309" s="31" t="str">
        <f>IF(C309="","",IF(C309="","",(VLOOKUP(C309,Listes!$B$37:$C$41,2,FALSE))))</f>
        <v/>
      </c>
      <c r="I309" s="86" t="str">
        <f t="shared" si="9"/>
        <v/>
      </c>
      <c r="J309" s="27" t="str">
        <f>IF(H309="","",IF(H309="","",(VLOOKUP(H309,Listes!$C$37:$D$41,2,FALSE))))</f>
        <v/>
      </c>
      <c r="K309" s="86"/>
      <c r="L309" s="86"/>
      <c r="M309" s="26" t="str">
        <f>IF($H309="","",IF($C309=Listes!$B$38,IF('Dépenses forfaitaire'!$E309&lt;=Listes!$B$58,('Dépenses forfaitaire'!$E309*(VLOOKUP('Dépenses forfaitaire'!$D309,Listes!$A$59:$E$65,2,FALSE))),IF('Dépenses forfaitaire'!$E309&gt;Listes!$E$58,('Dépenses forfaitaire'!$E309*(VLOOKUP('Dépenses forfaitaire'!$D309,Listes!$A$59:$E$65,5,FALSE))),('Dépenses forfaitaire'!$E309*(VLOOKUP('Dépenses forfaitaire'!$D309,Listes!$A$59:$E$65,3,FALSE)))+(VLOOKUP('Dépenses forfaitaire'!$D309,Listes!$A$59:$E$65,4,FALSE))))))</f>
        <v/>
      </c>
      <c r="N309" s="26" t="str">
        <f>IF($H309="","",IF($C309=Listes!$B$37,IF('Dépenses forfaitaire'!$E309&lt;=Listes!$B$47,('Dépenses forfaitaire'!$E309*(VLOOKUP('Dépenses forfaitaire'!$D309,Listes!$A$48:$E$54,2,FALSE))),IF('Dépenses forfaitaire'!$E309&gt;Listes!$D$47,('Dépenses forfaitaire'!$E309*(VLOOKUP('Dépenses forfaitaire'!$D309,Listes!$A$48:$E$54,5,FALSE))),('Dépenses forfaitaire'!$E309*(VLOOKUP('Dépenses forfaitaire'!$D309,Listes!$A$48:$E$54,3,FALSE)))+(VLOOKUP('Dépenses forfaitaire'!$D309,Listes!$A$48:$E$54,4,FALSE))))))</f>
        <v/>
      </c>
      <c r="O309" s="26" t="str">
        <f>IF($H309="","",IF($C309=Listes!$B$40,Listes!$I$37,IF($C309=Listes!$B$41,(VLOOKUP('Dépenses forfaitaire'!$F309,Listes!$E$37:$F$42,2,FALSE)),IF($C309=Listes!$B$39,IF('Dépenses forfaitaire'!$E309&lt;=Listes!$A$69,'Dépenses forfaitaire'!$E309*Listes!$A$70,IF('Dépenses forfaitaire'!$E309&gt;Listes!$D$69,'Dépenses forfaitaire'!$E309*Listes!$D$70,(('Dépenses forfaitaire'!$E309*Listes!$B$70)+Listes!$C$70)))))))</f>
        <v/>
      </c>
      <c r="P309" s="27" t="str">
        <f t="shared" si="8"/>
        <v/>
      </c>
      <c r="Q309" s="93"/>
    </row>
    <row r="310" spans="1:17" ht="20.100000000000001" customHeight="1" x14ac:dyDescent="0.25">
      <c r="A310" s="17">
        <v>304</v>
      </c>
      <c r="B310" s="86"/>
      <c r="C310" s="256"/>
      <c r="D310" s="86"/>
      <c r="E310" s="86"/>
      <c r="F310" s="86"/>
      <c r="G310" s="86"/>
      <c r="H310" s="31" t="str">
        <f>IF(C310="","",IF(C310="","",(VLOOKUP(C310,Listes!$B$37:$C$41,2,FALSE))))</f>
        <v/>
      </c>
      <c r="I310" s="86" t="str">
        <f t="shared" si="9"/>
        <v/>
      </c>
      <c r="J310" s="27" t="str">
        <f>IF(H310="","",IF(H310="","",(VLOOKUP(H310,Listes!$C$37:$D$41,2,FALSE))))</f>
        <v/>
      </c>
      <c r="K310" s="86"/>
      <c r="L310" s="86"/>
      <c r="M310" s="26" t="str">
        <f>IF($H310="","",IF($C310=Listes!$B$38,IF('Dépenses forfaitaire'!$E310&lt;=Listes!$B$58,('Dépenses forfaitaire'!$E310*(VLOOKUP('Dépenses forfaitaire'!$D310,Listes!$A$59:$E$65,2,FALSE))),IF('Dépenses forfaitaire'!$E310&gt;Listes!$E$58,('Dépenses forfaitaire'!$E310*(VLOOKUP('Dépenses forfaitaire'!$D310,Listes!$A$59:$E$65,5,FALSE))),('Dépenses forfaitaire'!$E310*(VLOOKUP('Dépenses forfaitaire'!$D310,Listes!$A$59:$E$65,3,FALSE)))+(VLOOKUP('Dépenses forfaitaire'!$D310,Listes!$A$59:$E$65,4,FALSE))))))</f>
        <v/>
      </c>
      <c r="N310" s="26" t="str">
        <f>IF($H310="","",IF($C310=Listes!$B$37,IF('Dépenses forfaitaire'!$E310&lt;=Listes!$B$47,('Dépenses forfaitaire'!$E310*(VLOOKUP('Dépenses forfaitaire'!$D310,Listes!$A$48:$E$54,2,FALSE))),IF('Dépenses forfaitaire'!$E310&gt;Listes!$D$47,('Dépenses forfaitaire'!$E310*(VLOOKUP('Dépenses forfaitaire'!$D310,Listes!$A$48:$E$54,5,FALSE))),('Dépenses forfaitaire'!$E310*(VLOOKUP('Dépenses forfaitaire'!$D310,Listes!$A$48:$E$54,3,FALSE)))+(VLOOKUP('Dépenses forfaitaire'!$D310,Listes!$A$48:$E$54,4,FALSE))))))</f>
        <v/>
      </c>
      <c r="O310" s="26" t="str">
        <f>IF($H310="","",IF($C310=Listes!$B$40,Listes!$I$37,IF($C310=Listes!$B$41,(VLOOKUP('Dépenses forfaitaire'!$F310,Listes!$E$37:$F$42,2,FALSE)),IF($C310=Listes!$B$39,IF('Dépenses forfaitaire'!$E310&lt;=Listes!$A$69,'Dépenses forfaitaire'!$E310*Listes!$A$70,IF('Dépenses forfaitaire'!$E310&gt;Listes!$D$69,'Dépenses forfaitaire'!$E310*Listes!$D$70,(('Dépenses forfaitaire'!$E310*Listes!$B$70)+Listes!$C$70)))))))</f>
        <v/>
      </c>
      <c r="P310" s="27" t="str">
        <f t="shared" si="8"/>
        <v/>
      </c>
      <c r="Q310" s="93"/>
    </row>
    <row r="311" spans="1:17" ht="20.100000000000001" customHeight="1" x14ac:dyDescent="0.25">
      <c r="A311" s="17">
        <v>305</v>
      </c>
      <c r="B311" s="86"/>
      <c r="C311" s="256"/>
      <c r="D311" s="86"/>
      <c r="E311" s="86"/>
      <c r="F311" s="86"/>
      <c r="G311" s="86"/>
      <c r="H311" s="31" t="str">
        <f>IF(C311="","",IF(C311="","",(VLOOKUP(C311,Listes!$B$37:$C$41,2,FALSE))))</f>
        <v/>
      </c>
      <c r="I311" s="86" t="str">
        <f t="shared" si="9"/>
        <v/>
      </c>
      <c r="J311" s="27" t="str">
        <f>IF(H311="","",IF(H311="","",(VLOOKUP(H311,Listes!$C$37:$D$41,2,FALSE))))</f>
        <v/>
      </c>
      <c r="K311" s="86"/>
      <c r="L311" s="86"/>
      <c r="M311" s="26" t="str">
        <f>IF($H311="","",IF($C311=Listes!$B$38,IF('Dépenses forfaitaire'!$E311&lt;=Listes!$B$58,('Dépenses forfaitaire'!$E311*(VLOOKUP('Dépenses forfaitaire'!$D311,Listes!$A$59:$E$65,2,FALSE))),IF('Dépenses forfaitaire'!$E311&gt;Listes!$E$58,('Dépenses forfaitaire'!$E311*(VLOOKUP('Dépenses forfaitaire'!$D311,Listes!$A$59:$E$65,5,FALSE))),('Dépenses forfaitaire'!$E311*(VLOOKUP('Dépenses forfaitaire'!$D311,Listes!$A$59:$E$65,3,FALSE)))+(VLOOKUP('Dépenses forfaitaire'!$D311,Listes!$A$59:$E$65,4,FALSE))))))</f>
        <v/>
      </c>
      <c r="N311" s="26" t="str">
        <f>IF($H311="","",IF($C311=Listes!$B$37,IF('Dépenses forfaitaire'!$E311&lt;=Listes!$B$47,('Dépenses forfaitaire'!$E311*(VLOOKUP('Dépenses forfaitaire'!$D311,Listes!$A$48:$E$54,2,FALSE))),IF('Dépenses forfaitaire'!$E311&gt;Listes!$D$47,('Dépenses forfaitaire'!$E311*(VLOOKUP('Dépenses forfaitaire'!$D311,Listes!$A$48:$E$54,5,FALSE))),('Dépenses forfaitaire'!$E311*(VLOOKUP('Dépenses forfaitaire'!$D311,Listes!$A$48:$E$54,3,FALSE)))+(VLOOKUP('Dépenses forfaitaire'!$D311,Listes!$A$48:$E$54,4,FALSE))))))</f>
        <v/>
      </c>
      <c r="O311" s="26" t="str">
        <f>IF($H311="","",IF($C311=Listes!$B$40,Listes!$I$37,IF($C311=Listes!$B$41,(VLOOKUP('Dépenses forfaitaire'!$F311,Listes!$E$37:$F$42,2,FALSE)),IF($C311=Listes!$B$39,IF('Dépenses forfaitaire'!$E311&lt;=Listes!$A$69,'Dépenses forfaitaire'!$E311*Listes!$A$70,IF('Dépenses forfaitaire'!$E311&gt;Listes!$D$69,'Dépenses forfaitaire'!$E311*Listes!$D$70,(('Dépenses forfaitaire'!$E311*Listes!$B$70)+Listes!$C$70)))))))</f>
        <v/>
      </c>
      <c r="P311" s="27" t="str">
        <f t="shared" si="8"/>
        <v/>
      </c>
      <c r="Q311" s="93"/>
    </row>
    <row r="312" spans="1:17" ht="20.100000000000001" customHeight="1" x14ac:dyDescent="0.25">
      <c r="A312" s="17">
        <v>306</v>
      </c>
      <c r="B312" s="86"/>
      <c r="C312" s="256"/>
      <c r="D312" s="86"/>
      <c r="E312" s="86"/>
      <c r="F312" s="86"/>
      <c r="G312" s="86"/>
      <c r="H312" s="31" t="str">
        <f>IF(C312="","",IF(C312="","",(VLOOKUP(C312,Listes!$B$37:$C$41,2,FALSE))))</f>
        <v/>
      </c>
      <c r="I312" s="86" t="str">
        <f t="shared" si="9"/>
        <v/>
      </c>
      <c r="J312" s="27" t="str">
        <f>IF(H312="","",IF(H312="","",(VLOOKUP(H312,Listes!$C$37:$D$41,2,FALSE))))</f>
        <v/>
      </c>
      <c r="K312" s="86"/>
      <c r="L312" s="86"/>
      <c r="M312" s="26" t="str">
        <f>IF($H312="","",IF($C312=Listes!$B$38,IF('Dépenses forfaitaire'!$E312&lt;=Listes!$B$58,('Dépenses forfaitaire'!$E312*(VLOOKUP('Dépenses forfaitaire'!$D312,Listes!$A$59:$E$65,2,FALSE))),IF('Dépenses forfaitaire'!$E312&gt;Listes!$E$58,('Dépenses forfaitaire'!$E312*(VLOOKUP('Dépenses forfaitaire'!$D312,Listes!$A$59:$E$65,5,FALSE))),('Dépenses forfaitaire'!$E312*(VLOOKUP('Dépenses forfaitaire'!$D312,Listes!$A$59:$E$65,3,FALSE)))+(VLOOKUP('Dépenses forfaitaire'!$D312,Listes!$A$59:$E$65,4,FALSE))))))</f>
        <v/>
      </c>
      <c r="N312" s="26" t="str">
        <f>IF($H312="","",IF($C312=Listes!$B$37,IF('Dépenses forfaitaire'!$E312&lt;=Listes!$B$47,('Dépenses forfaitaire'!$E312*(VLOOKUP('Dépenses forfaitaire'!$D312,Listes!$A$48:$E$54,2,FALSE))),IF('Dépenses forfaitaire'!$E312&gt;Listes!$D$47,('Dépenses forfaitaire'!$E312*(VLOOKUP('Dépenses forfaitaire'!$D312,Listes!$A$48:$E$54,5,FALSE))),('Dépenses forfaitaire'!$E312*(VLOOKUP('Dépenses forfaitaire'!$D312,Listes!$A$48:$E$54,3,FALSE)))+(VLOOKUP('Dépenses forfaitaire'!$D312,Listes!$A$48:$E$54,4,FALSE))))))</f>
        <v/>
      </c>
      <c r="O312" s="26" t="str">
        <f>IF($H312="","",IF($C312=Listes!$B$40,Listes!$I$37,IF($C312=Listes!$B$41,(VLOOKUP('Dépenses forfaitaire'!$F312,Listes!$E$37:$F$42,2,FALSE)),IF($C312=Listes!$B$39,IF('Dépenses forfaitaire'!$E312&lt;=Listes!$A$69,'Dépenses forfaitaire'!$E312*Listes!$A$70,IF('Dépenses forfaitaire'!$E312&gt;Listes!$D$69,'Dépenses forfaitaire'!$E312*Listes!$D$70,(('Dépenses forfaitaire'!$E312*Listes!$B$70)+Listes!$C$70)))))))</f>
        <v/>
      </c>
      <c r="P312" s="27" t="str">
        <f t="shared" si="8"/>
        <v/>
      </c>
      <c r="Q312" s="93"/>
    </row>
    <row r="313" spans="1:17" ht="20.100000000000001" customHeight="1" x14ac:dyDescent="0.25">
      <c r="A313" s="17">
        <v>307</v>
      </c>
      <c r="B313" s="86"/>
      <c r="C313" s="256"/>
      <c r="D313" s="86"/>
      <c r="E313" s="86"/>
      <c r="F313" s="86"/>
      <c r="G313" s="86"/>
      <c r="H313" s="31" t="str">
        <f>IF(C313="","",IF(C313="","",(VLOOKUP(C313,Listes!$B$37:$C$41,2,FALSE))))</f>
        <v/>
      </c>
      <c r="I313" s="86" t="str">
        <f t="shared" si="9"/>
        <v/>
      </c>
      <c r="J313" s="27" t="str">
        <f>IF(H313="","",IF(H313="","",(VLOOKUP(H313,Listes!$C$37:$D$41,2,FALSE))))</f>
        <v/>
      </c>
      <c r="K313" s="86"/>
      <c r="L313" s="86"/>
      <c r="M313" s="26" t="str">
        <f>IF($H313="","",IF($C313=Listes!$B$38,IF('Dépenses forfaitaire'!$E313&lt;=Listes!$B$58,('Dépenses forfaitaire'!$E313*(VLOOKUP('Dépenses forfaitaire'!$D313,Listes!$A$59:$E$65,2,FALSE))),IF('Dépenses forfaitaire'!$E313&gt;Listes!$E$58,('Dépenses forfaitaire'!$E313*(VLOOKUP('Dépenses forfaitaire'!$D313,Listes!$A$59:$E$65,5,FALSE))),('Dépenses forfaitaire'!$E313*(VLOOKUP('Dépenses forfaitaire'!$D313,Listes!$A$59:$E$65,3,FALSE)))+(VLOOKUP('Dépenses forfaitaire'!$D313,Listes!$A$59:$E$65,4,FALSE))))))</f>
        <v/>
      </c>
      <c r="N313" s="26" t="str">
        <f>IF($H313="","",IF($C313=Listes!$B$37,IF('Dépenses forfaitaire'!$E313&lt;=Listes!$B$47,('Dépenses forfaitaire'!$E313*(VLOOKUP('Dépenses forfaitaire'!$D313,Listes!$A$48:$E$54,2,FALSE))),IF('Dépenses forfaitaire'!$E313&gt;Listes!$D$47,('Dépenses forfaitaire'!$E313*(VLOOKUP('Dépenses forfaitaire'!$D313,Listes!$A$48:$E$54,5,FALSE))),('Dépenses forfaitaire'!$E313*(VLOOKUP('Dépenses forfaitaire'!$D313,Listes!$A$48:$E$54,3,FALSE)))+(VLOOKUP('Dépenses forfaitaire'!$D313,Listes!$A$48:$E$54,4,FALSE))))))</f>
        <v/>
      </c>
      <c r="O313" s="26" t="str">
        <f>IF($H313="","",IF($C313=Listes!$B$40,Listes!$I$37,IF($C313=Listes!$B$41,(VLOOKUP('Dépenses forfaitaire'!$F313,Listes!$E$37:$F$42,2,FALSE)),IF($C313=Listes!$B$39,IF('Dépenses forfaitaire'!$E313&lt;=Listes!$A$69,'Dépenses forfaitaire'!$E313*Listes!$A$70,IF('Dépenses forfaitaire'!$E313&gt;Listes!$D$69,'Dépenses forfaitaire'!$E313*Listes!$D$70,(('Dépenses forfaitaire'!$E313*Listes!$B$70)+Listes!$C$70)))))))</f>
        <v/>
      </c>
      <c r="P313" s="27" t="str">
        <f t="shared" si="8"/>
        <v/>
      </c>
      <c r="Q313" s="93"/>
    </row>
    <row r="314" spans="1:17" ht="20.100000000000001" customHeight="1" x14ac:dyDescent="0.25">
      <c r="A314" s="17">
        <v>308</v>
      </c>
      <c r="B314" s="86"/>
      <c r="C314" s="256"/>
      <c r="D314" s="86"/>
      <c r="E314" s="86"/>
      <c r="F314" s="86"/>
      <c r="G314" s="86"/>
      <c r="H314" s="31" t="str">
        <f>IF(C314="","",IF(C314="","",(VLOOKUP(C314,Listes!$B$37:$C$41,2,FALSE))))</f>
        <v/>
      </c>
      <c r="I314" s="86" t="str">
        <f t="shared" si="9"/>
        <v/>
      </c>
      <c r="J314" s="27" t="str">
        <f>IF(H314="","",IF(H314="","",(VLOOKUP(H314,Listes!$C$37:$D$41,2,FALSE))))</f>
        <v/>
      </c>
      <c r="K314" s="86"/>
      <c r="L314" s="86"/>
      <c r="M314" s="26" t="str">
        <f>IF($H314="","",IF($C314=Listes!$B$38,IF('Dépenses forfaitaire'!$E314&lt;=Listes!$B$58,('Dépenses forfaitaire'!$E314*(VLOOKUP('Dépenses forfaitaire'!$D314,Listes!$A$59:$E$65,2,FALSE))),IF('Dépenses forfaitaire'!$E314&gt;Listes!$E$58,('Dépenses forfaitaire'!$E314*(VLOOKUP('Dépenses forfaitaire'!$D314,Listes!$A$59:$E$65,5,FALSE))),('Dépenses forfaitaire'!$E314*(VLOOKUP('Dépenses forfaitaire'!$D314,Listes!$A$59:$E$65,3,FALSE)))+(VLOOKUP('Dépenses forfaitaire'!$D314,Listes!$A$59:$E$65,4,FALSE))))))</f>
        <v/>
      </c>
      <c r="N314" s="26" t="str">
        <f>IF($H314="","",IF($C314=Listes!$B$37,IF('Dépenses forfaitaire'!$E314&lt;=Listes!$B$47,('Dépenses forfaitaire'!$E314*(VLOOKUP('Dépenses forfaitaire'!$D314,Listes!$A$48:$E$54,2,FALSE))),IF('Dépenses forfaitaire'!$E314&gt;Listes!$D$47,('Dépenses forfaitaire'!$E314*(VLOOKUP('Dépenses forfaitaire'!$D314,Listes!$A$48:$E$54,5,FALSE))),('Dépenses forfaitaire'!$E314*(VLOOKUP('Dépenses forfaitaire'!$D314,Listes!$A$48:$E$54,3,FALSE)))+(VLOOKUP('Dépenses forfaitaire'!$D314,Listes!$A$48:$E$54,4,FALSE))))))</f>
        <v/>
      </c>
      <c r="O314" s="26" t="str">
        <f>IF($H314="","",IF($C314=Listes!$B$40,Listes!$I$37,IF($C314=Listes!$B$41,(VLOOKUP('Dépenses forfaitaire'!$F314,Listes!$E$37:$F$42,2,FALSE)),IF($C314=Listes!$B$39,IF('Dépenses forfaitaire'!$E314&lt;=Listes!$A$69,'Dépenses forfaitaire'!$E314*Listes!$A$70,IF('Dépenses forfaitaire'!$E314&gt;Listes!$D$69,'Dépenses forfaitaire'!$E314*Listes!$D$70,(('Dépenses forfaitaire'!$E314*Listes!$B$70)+Listes!$C$70)))))))</f>
        <v/>
      </c>
      <c r="P314" s="27" t="str">
        <f t="shared" si="8"/>
        <v/>
      </c>
      <c r="Q314" s="93"/>
    </row>
    <row r="315" spans="1:17" ht="20.100000000000001" customHeight="1" x14ac:dyDescent="0.25">
      <c r="A315" s="17">
        <v>309</v>
      </c>
      <c r="B315" s="86"/>
      <c r="C315" s="256"/>
      <c r="D315" s="86"/>
      <c r="E315" s="86"/>
      <c r="F315" s="86"/>
      <c r="G315" s="86"/>
      <c r="H315" s="31" t="str">
        <f>IF(C315="","",IF(C315="","",(VLOOKUP(C315,Listes!$B$37:$C$41,2,FALSE))))</f>
        <v/>
      </c>
      <c r="I315" s="86" t="str">
        <f t="shared" si="9"/>
        <v/>
      </c>
      <c r="J315" s="27" t="str">
        <f>IF(H315="","",IF(H315="","",(VLOOKUP(H315,Listes!$C$37:$D$41,2,FALSE))))</f>
        <v/>
      </c>
      <c r="K315" s="86"/>
      <c r="L315" s="86"/>
      <c r="M315" s="26" t="str">
        <f>IF($H315="","",IF($C315=Listes!$B$38,IF('Dépenses forfaitaire'!$E315&lt;=Listes!$B$58,('Dépenses forfaitaire'!$E315*(VLOOKUP('Dépenses forfaitaire'!$D315,Listes!$A$59:$E$65,2,FALSE))),IF('Dépenses forfaitaire'!$E315&gt;Listes!$E$58,('Dépenses forfaitaire'!$E315*(VLOOKUP('Dépenses forfaitaire'!$D315,Listes!$A$59:$E$65,5,FALSE))),('Dépenses forfaitaire'!$E315*(VLOOKUP('Dépenses forfaitaire'!$D315,Listes!$A$59:$E$65,3,FALSE)))+(VLOOKUP('Dépenses forfaitaire'!$D315,Listes!$A$59:$E$65,4,FALSE))))))</f>
        <v/>
      </c>
      <c r="N315" s="26" t="str">
        <f>IF($H315="","",IF($C315=Listes!$B$37,IF('Dépenses forfaitaire'!$E315&lt;=Listes!$B$47,('Dépenses forfaitaire'!$E315*(VLOOKUP('Dépenses forfaitaire'!$D315,Listes!$A$48:$E$54,2,FALSE))),IF('Dépenses forfaitaire'!$E315&gt;Listes!$D$47,('Dépenses forfaitaire'!$E315*(VLOOKUP('Dépenses forfaitaire'!$D315,Listes!$A$48:$E$54,5,FALSE))),('Dépenses forfaitaire'!$E315*(VLOOKUP('Dépenses forfaitaire'!$D315,Listes!$A$48:$E$54,3,FALSE)))+(VLOOKUP('Dépenses forfaitaire'!$D315,Listes!$A$48:$E$54,4,FALSE))))))</f>
        <v/>
      </c>
      <c r="O315" s="26" t="str">
        <f>IF($H315="","",IF($C315=Listes!$B$40,Listes!$I$37,IF($C315=Listes!$B$41,(VLOOKUP('Dépenses forfaitaire'!$F315,Listes!$E$37:$F$42,2,FALSE)),IF($C315=Listes!$B$39,IF('Dépenses forfaitaire'!$E315&lt;=Listes!$A$69,'Dépenses forfaitaire'!$E315*Listes!$A$70,IF('Dépenses forfaitaire'!$E315&gt;Listes!$D$69,'Dépenses forfaitaire'!$E315*Listes!$D$70,(('Dépenses forfaitaire'!$E315*Listes!$B$70)+Listes!$C$70)))))))</f>
        <v/>
      </c>
      <c r="P315" s="27" t="str">
        <f t="shared" si="8"/>
        <v/>
      </c>
      <c r="Q315" s="93"/>
    </row>
    <row r="316" spans="1:17" ht="20.100000000000001" customHeight="1" x14ac:dyDescent="0.25">
      <c r="A316" s="17">
        <v>310</v>
      </c>
      <c r="B316" s="86"/>
      <c r="C316" s="256"/>
      <c r="D316" s="86"/>
      <c r="E316" s="86"/>
      <c r="F316" s="86"/>
      <c r="G316" s="86"/>
      <c r="H316" s="31" t="str">
        <f>IF(C316="","",IF(C316="","",(VLOOKUP(C316,Listes!$B$37:$C$41,2,FALSE))))</f>
        <v/>
      </c>
      <c r="I316" s="86" t="str">
        <f t="shared" si="9"/>
        <v/>
      </c>
      <c r="J316" s="27" t="str">
        <f>IF(H316="","",IF(H316="","",(VLOOKUP(H316,Listes!$C$37:$D$41,2,FALSE))))</f>
        <v/>
      </c>
      <c r="K316" s="86"/>
      <c r="L316" s="86"/>
      <c r="M316" s="26" t="str">
        <f>IF($H316="","",IF($C316=Listes!$B$38,IF('Dépenses forfaitaire'!$E316&lt;=Listes!$B$58,('Dépenses forfaitaire'!$E316*(VLOOKUP('Dépenses forfaitaire'!$D316,Listes!$A$59:$E$65,2,FALSE))),IF('Dépenses forfaitaire'!$E316&gt;Listes!$E$58,('Dépenses forfaitaire'!$E316*(VLOOKUP('Dépenses forfaitaire'!$D316,Listes!$A$59:$E$65,5,FALSE))),('Dépenses forfaitaire'!$E316*(VLOOKUP('Dépenses forfaitaire'!$D316,Listes!$A$59:$E$65,3,FALSE)))+(VLOOKUP('Dépenses forfaitaire'!$D316,Listes!$A$59:$E$65,4,FALSE))))))</f>
        <v/>
      </c>
      <c r="N316" s="26" t="str">
        <f>IF($H316="","",IF($C316=Listes!$B$37,IF('Dépenses forfaitaire'!$E316&lt;=Listes!$B$47,('Dépenses forfaitaire'!$E316*(VLOOKUP('Dépenses forfaitaire'!$D316,Listes!$A$48:$E$54,2,FALSE))),IF('Dépenses forfaitaire'!$E316&gt;Listes!$D$47,('Dépenses forfaitaire'!$E316*(VLOOKUP('Dépenses forfaitaire'!$D316,Listes!$A$48:$E$54,5,FALSE))),('Dépenses forfaitaire'!$E316*(VLOOKUP('Dépenses forfaitaire'!$D316,Listes!$A$48:$E$54,3,FALSE)))+(VLOOKUP('Dépenses forfaitaire'!$D316,Listes!$A$48:$E$54,4,FALSE))))))</f>
        <v/>
      </c>
      <c r="O316" s="26" t="str">
        <f>IF($H316="","",IF($C316=Listes!$B$40,Listes!$I$37,IF($C316=Listes!$B$41,(VLOOKUP('Dépenses forfaitaire'!$F316,Listes!$E$37:$F$42,2,FALSE)),IF($C316=Listes!$B$39,IF('Dépenses forfaitaire'!$E316&lt;=Listes!$A$69,'Dépenses forfaitaire'!$E316*Listes!$A$70,IF('Dépenses forfaitaire'!$E316&gt;Listes!$D$69,'Dépenses forfaitaire'!$E316*Listes!$D$70,(('Dépenses forfaitaire'!$E316*Listes!$B$70)+Listes!$C$70)))))))</f>
        <v/>
      </c>
      <c r="P316" s="27" t="str">
        <f t="shared" si="8"/>
        <v/>
      </c>
      <c r="Q316" s="93"/>
    </row>
    <row r="317" spans="1:17" ht="20.100000000000001" customHeight="1" x14ac:dyDescent="0.25">
      <c r="A317" s="17">
        <v>311</v>
      </c>
      <c r="B317" s="86"/>
      <c r="C317" s="256"/>
      <c r="D317" s="86"/>
      <c r="E317" s="86"/>
      <c r="F317" s="86"/>
      <c r="G317" s="86"/>
      <c r="H317" s="31" t="str">
        <f>IF(C317="","",IF(C317="","",(VLOOKUP(C317,Listes!$B$37:$C$41,2,FALSE))))</f>
        <v/>
      </c>
      <c r="I317" s="86" t="str">
        <f t="shared" si="9"/>
        <v/>
      </c>
      <c r="J317" s="27" t="str">
        <f>IF(H317="","",IF(H317="","",(VLOOKUP(H317,Listes!$C$37:$D$41,2,FALSE))))</f>
        <v/>
      </c>
      <c r="K317" s="86"/>
      <c r="L317" s="86"/>
      <c r="M317" s="26" t="str">
        <f>IF($H317="","",IF($C317=Listes!$B$38,IF('Dépenses forfaitaire'!$E317&lt;=Listes!$B$58,('Dépenses forfaitaire'!$E317*(VLOOKUP('Dépenses forfaitaire'!$D317,Listes!$A$59:$E$65,2,FALSE))),IF('Dépenses forfaitaire'!$E317&gt;Listes!$E$58,('Dépenses forfaitaire'!$E317*(VLOOKUP('Dépenses forfaitaire'!$D317,Listes!$A$59:$E$65,5,FALSE))),('Dépenses forfaitaire'!$E317*(VLOOKUP('Dépenses forfaitaire'!$D317,Listes!$A$59:$E$65,3,FALSE)))+(VLOOKUP('Dépenses forfaitaire'!$D317,Listes!$A$59:$E$65,4,FALSE))))))</f>
        <v/>
      </c>
      <c r="N317" s="26" t="str">
        <f>IF($H317="","",IF($C317=Listes!$B$37,IF('Dépenses forfaitaire'!$E317&lt;=Listes!$B$47,('Dépenses forfaitaire'!$E317*(VLOOKUP('Dépenses forfaitaire'!$D317,Listes!$A$48:$E$54,2,FALSE))),IF('Dépenses forfaitaire'!$E317&gt;Listes!$D$47,('Dépenses forfaitaire'!$E317*(VLOOKUP('Dépenses forfaitaire'!$D317,Listes!$A$48:$E$54,5,FALSE))),('Dépenses forfaitaire'!$E317*(VLOOKUP('Dépenses forfaitaire'!$D317,Listes!$A$48:$E$54,3,FALSE)))+(VLOOKUP('Dépenses forfaitaire'!$D317,Listes!$A$48:$E$54,4,FALSE))))))</f>
        <v/>
      </c>
      <c r="O317" s="26" t="str">
        <f>IF($H317="","",IF($C317=Listes!$B$40,Listes!$I$37,IF($C317=Listes!$B$41,(VLOOKUP('Dépenses forfaitaire'!$F317,Listes!$E$37:$F$42,2,FALSE)),IF($C317=Listes!$B$39,IF('Dépenses forfaitaire'!$E317&lt;=Listes!$A$69,'Dépenses forfaitaire'!$E317*Listes!$A$70,IF('Dépenses forfaitaire'!$E317&gt;Listes!$D$69,'Dépenses forfaitaire'!$E317*Listes!$D$70,(('Dépenses forfaitaire'!$E317*Listes!$B$70)+Listes!$C$70)))))))</f>
        <v/>
      </c>
      <c r="P317" s="27" t="str">
        <f t="shared" si="8"/>
        <v/>
      </c>
      <c r="Q317" s="93"/>
    </row>
    <row r="318" spans="1:17" ht="20.100000000000001" customHeight="1" x14ac:dyDescent="0.25">
      <c r="A318" s="17">
        <v>312</v>
      </c>
      <c r="B318" s="86"/>
      <c r="C318" s="256"/>
      <c r="D318" s="86"/>
      <c r="E318" s="86"/>
      <c r="F318" s="86"/>
      <c r="G318" s="86"/>
      <c r="H318" s="31" t="str">
        <f>IF(C318="","",IF(C318="","",(VLOOKUP(C318,Listes!$B$37:$C$41,2,FALSE))))</f>
        <v/>
      </c>
      <c r="I318" s="86" t="str">
        <f t="shared" si="9"/>
        <v/>
      </c>
      <c r="J318" s="27" t="str">
        <f>IF(H318="","",IF(H318="","",(VLOOKUP(H318,Listes!$C$37:$D$41,2,FALSE))))</f>
        <v/>
      </c>
      <c r="K318" s="86"/>
      <c r="L318" s="86"/>
      <c r="M318" s="26" t="str">
        <f>IF($H318="","",IF($C318=Listes!$B$38,IF('Dépenses forfaitaire'!$E318&lt;=Listes!$B$58,('Dépenses forfaitaire'!$E318*(VLOOKUP('Dépenses forfaitaire'!$D318,Listes!$A$59:$E$65,2,FALSE))),IF('Dépenses forfaitaire'!$E318&gt;Listes!$E$58,('Dépenses forfaitaire'!$E318*(VLOOKUP('Dépenses forfaitaire'!$D318,Listes!$A$59:$E$65,5,FALSE))),('Dépenses forfaitaire'!$E318*(VLOOKUP('Dépenses forfaitaire'!$D318,Listes!$A$59:$E$65,3,FALSE)))+(VLOOKUP('Dépenses forfaitaire'!$D318,Listes!$A$59:$E$65,4,FALSE))))))</f>
        <v/>
      </c>
      <c r="N318" s="26" t="str">
        <f>IF($H318="","",IF($C318=Listes!$B$37,IF('Dépenses forfaitaire'!$E318&lt;=Listes!$B$47,('Dépenses forfaitaire'!$E318*(VLOOKUP('Dépenses forfaitaire'!$D318,Listes!$A$48:$E$54,2,FALSE))),IF('Dépenses forfaitaire'!$E318&gt;Listes!$D$47,('Dépenses forfaitaire'!$E318*(VLOOKUP('Dépenses forfaitaire'!$D318,Listes!$A$48:$E$54,5,FALSE))),('Dépenses forfaitaire'!$E318*(VLOOKUP('Dépenses forfaitaire'!$D318,Listes!$A$48:$E$54,3,FALSE)))+(VLOOKUP('Dépenses forfaitaire'!$D318,Listes!$A$48:$E$54,4,FALSE))))))</f>
        <v/>
      </c>
      <c r="O318" s="26" t="str">
        <f>IF($H318="","",IF($C318=Listes!$B$40,Listes!$I$37,IF($C318=Listes!$B$41,(VLOOKUP('Dépenses forfaitaire'!$F318,Listes!$E$37:$F$42,2,FALSE)),IF($C318=Listes!$B$39,IF('Dépenses forfaitaire'!$E318&lt;=Listes!$A$69,'Dépenses forfaitaire'!$E318*Listes!$A$70,IF('Dépenses forfaitaire'!$E318&gt;Listes!$D$69,'Dépenses forfaitaire'!$E318*Listes!$D$70,(('Dépenses forfaitaire'!$E318*Listes!$B$70)+Listes!$C$70)))))))</f>
        <v/>
      </c>
      <c r="P318" s="27" t="str">
        <f t="shared" si="8"/>
        <v/>
      </c>
      <c r="Q318" s="93"/>
    </row>
    <row r="319" spans="1:17" ht="20.100000000000001" customHeight="1" x14ac:dyDescent="0.25">
      <c r="A319" s="17">
        <v>313</v>
      </c>
      <c r="B319" s="86"/>
      <c r="C319" s="256"/>
      <c r="D319" s="86"/>
      <c r="E319" s="86"/>
      <c r="F319" s="86"/>
      <c r="G319" s="86"/>
      <c r="H319" s="31" t="str">
        <f>IF(C319="","",IF(C319="","",(VLOOKUP(C319,Listes!$B$37:$C$41,2,FALSE))))</f>
        <v/>
      </c>
      <c r="I319" s="86" t="str">
        <f t="shared" si="9"/>
        <v/>
      </c>
      <c r="J319" s="27" t="str">
        <f>IF(H319="","",IF(H319="","",(VLOOKUP(H319,Listes!$C$37:$D$41,2,FALSE))))</f>
        <v/>
      </c>
      <c r="K319" s="86"/>
      <c r="L319" s="86"/>
      <c r="M319" s="26" t="str">
        <f>IF($H319="","",IF($C319=Listes!$B$38,IF('Dépenses forfaitaire'!$E319&lt;=Listes!$B$58,('Dépenses forfaitaire'!$E319*(VLOOKUP('Dépenses forfaitaire'!$D319,Listes!$A$59:$E$65,2,FALSE))),IF('Dépenses forfaitaire'!$E319&gt;Listes!$E$58,('Dépenses forfaitaire'!$E319*(VLOOKUP('Dépenses forfaitaire'!$D319,Listes!$A$59:$E$65,5,FALSE))),('Dépenses forfaitaire'!$E319*(VLOOKUP('Dépenses forfaitaire'!$D319,Listes!$A$59:$E$65,3,FALSE)))+(VLOOKUP('Dépenses forfaitaire'!$D319,Listes!$A$59:$E$65,4,FALSE))))))</f>
        <v/>
      </c>
      <c r="N319" s="26" t="str">
        <f>IF($H319="","",IF($C319=Listes!$B$37,IF('Dépenses forfaitaire'!$E319&lt;=Listes!$B$47,('Dépenses forfaitaire'!$E319*(VLOOKUP('Dépenses forfaitaire'!$D319,Listes!$A$48:$E$54,2,FALSE))),IF('Dépenses forfaitaire'!$E319&gt;Listes!$D$47,('Dépenses forfaitaire'!$E319*(VLOOKUP('Dépenses forfaitaire'!$D319,Listes!$A$48:$E$54,5,FALSE))),('Dépenses forfaitaire'!$E319*(VLOOKUP('Dépenses forfaitaire'!$D319,Listes!$A$48:$E$54,3,FALSE)))+(VLOOKUP('Dépenses forfaitaire'!$D319,Listes!$A$48:$E$54,4,FALSE))))))</f>
        <v/>
      </c>
      <c r="O319" s="26" t="str">
        <f>IF($H319="","",IF($C319=Listes!$B$40,Listes!$I$37,IF($C319=Listes!$B$41,(VLOOKUP('Dépenses forfaitaire'!$F319,Listes!$E$37:$F$42,2,FALSE)),IF($C319=Listes!$B$39,IF('Dépenses forfaitaire'!$E319&lt;=Listes!$A$69,'Dépenses forfaitaire'!$E319*Listes!$A$70,IF('Dépenses forfaitaire'!$E319&gt;Listes!$D$69,'Dépenses forfaitaire'!$E319*Listes!$D$70,(('Dépenses forfaitaire'!$E319*Listes!$B$70)+Listes!$C$70)))))))</f>
        <v/>
      </c>
      <c r="P319" s="27" t="str">
        <f t="shared" si="8"/>
        <v/>
      </c>
      <c r="Q319" s="93"/>
    </row>
    <row r="320" spans="1:17" ht="20.100000000000001" customHeight="1" x14ac:dyDescent="0.25">
      <c r="A320" s="17">
        <v>314</v>
      </c>
      <c r="B320" s="86"/>
      <c r="C320" s="256"/>
      <c r="D320" s="86"/>
      <c r="E320" s="86"/>
      <c r="F320" s="86"/>
      <c r="G320" s="86"/>
      <c r="H320" s="31" t="str">
        <f>IF(C320="","",IF(C320="","",(VLOOKUP(C320,Listes!$B$37:$C$41,2,FALSE))))</f>
        <v/>
      </c>
      <c r="I320" s="86" t="str">
        <f t="shared" si="9"/>
        <v/>
      </c>
      <c r="J320" s="27" t="str">
        <f>IF(H320="","",IF(H320="","",(VLOOKUP(H320,Listes!$C$37:$D$41,2,FALSE))))</f>
        <v/>
      </c>
      <c r="K320" s="86"/>
      <c r="L320" s="86"/>
      <c r="M320" s="26" t="str">
        <f>IF($H320="","",IF($C320=Listes!$B$38,IF('Dépenses forfaitaire'!$E320&lt;=Listes!$B$58,('Dépenses forfaitaire'!$E320*(VLOOKUP('Dépenses forfaitaire'!$D320,Listes!$A$59:$E$65,2,FALSE))),IF('Dépenses forfaitaire'!$E320&gt;Listes!$E$58,('Dépenses forfaitaire'!$E320*(VLOOKUP('Dépenses forfaitaire'!$D320,Listes!$A$59:$E$65,5,FALSE))),('Dépenses forfaitaire'!$E320*(VLOOKUP('Dépenses forfaitaire'!$D320,Listes!$A$59:$E$65,3,FALSE)))+(VLOOKUP('Dépenses forfaitaire'!$D320,Listes!$A$59:$E$65,4,FALSE))))))</f>
        <v/>
      </c>
      <c r="N320" s="26" t="str">
        <f>IF($H320="","",IF($C320=Listes!$B$37,IF('Dépenses forfaitaire'!$E320&lt;=Listes!$B$47,('Dépenses forfaitaire'!$E320*(VLOOKUP('Dépenses forfaitaire'!$D320,Listes!$A$48:$E$54,2,FALSE))),IF('Dépenses forfaitaire'!$E320&gt;Listes!$D$47,('Dépenses forfaitaire'!$E320*(VLOOKUP('Dépenses forfaitaire'!$D320,Listes!$A$48:$E$54,5,FALSE))),('Dépenses forfaitaire'!$E320*(VLOOKUP('Dépenses forfaitaire'!$D320,Listes!$A$48:$E$54,3,FALSE)))+(VLOOKUP('Dépenses forfaitaire'!$D320,Listes!$A$48:$E$54,4,FALSE))))))</f>
        <v/>
      </c>
      <c r="O320" s="26" t="str">
        <f>IF($H320="","",IF($C320=Listes!$B$40,Listes!$I$37,IF($C320=Listes!$B$41,(VLOOKUP('Dépenses forfaitaire'!$F320,Listes!$E$37:$F$42,2,FALSE)),IF($C320=Listes!$B$39,IF('Dépenses forfaitaire'!$E320&lt;=Listes!$A$69,'Dépenses forfaitaire'!$E320*Listes!$A$70,IF('Dépenses forfaitaire'!$E320&gt;Listes!$D$69,'Dépenses forfaitaire'!$E320*Listes!$D$70,(('Dépenses forfaitaire'!$E320*Listes!$B$70)+Listes!$C$70)))))))</f>
        <v/>
      </c>
      <c r="P320" s="27" t="str">
        <f t="shared" si="8"/>
        <v/>
      </c>
      <c r="Q320" s="93"/>
    </row>
    <row r="321" spans="1:17" ht="20.100000000000001" customHeight="1" x14ac:dyDescent="0.25">
      <c r="A321" s="17">
        <v>315</v>
      </c>
      <c r="B321" s="86"/>
      <c r="C321" s="256"/>
      <c r="D321" s="86"/>
      <c r="E321" s="86"/>
      <c r="F321" s="86"/>
      <c r="G321" s="86"/>
      <c r="H321" s="31" t="str">
        <f>IF(C321="","",IF(C321="","",(VLOOKUP(C321,Listes!$B$37:$C$41,2,FALSE))))</f>
        <v/>
      </c>
      <c r="I321" s="86" t="str">
        <f t="shared" si="9"/>
        <v/>
      </c>
      <c r="J321" s="27" t="str">
        <f>IF(H321="","",IF(H321="","",(VLOOKUP(H321,Listes!$C$37:$D$41,2,FALSE))))</f>
        <v/>
      </c>
      <c r="K321" s="86"/>
      <c r="L321" s="86"/>
      <c r="M321" s="26" t="str">
        <f>IF($H321="","",IF($C321=Listes!$B$38,IF('Dépenses forfaitaire'!$E321&lt;=Listes!$B$58,('Dépenses forfaitaire'!$E321*(VLOOKUP('Dépenses forfaitaire'!$D321,Listes!$A$59:$E$65,2,FALSE))),IF('Dépenses forfaitaire'!$E321&gt;Listes!$E$58,('Dépenses forfaitaire'!$E321*(VLOOKUP('Dépenses forfaitaire'!$D321,Listes!$A$59:$E$65,5,FALSE))),('Dépenses forfaitaire'!$E321*(VLOOKUP('Dépenses forfaitaire'!$D321,Listes!$A$59:$E$65,3,FALSE)))+(VLOOKUP('Dépenses forfaitaire'!$D321,Listes!$A$59:$E$65,4,FALSE))))))</f>
        <v/>
      </c>
      <c r="N321" s="26" t="str">
        <f>IF($H321="","",IF($C321=Listes!$B$37,IF('Dépenses forfaitaire'!$E321&lt;=Listes!$B$47,('Dépenses forfaitaire'!$E321*(VLOOKUP('Dépenses forfaitaire'!$D321,Listes!$A$48:$E$54,2,FALSE))),IF('Dépenses forfaitaire'!$E321&gt;Listes!$D$47,('Dépenses forfaitaire'!$E321*(VLOOKUP('Dépenses forfaitaire'!$D321,Listes!$A$48:$E$54,5,FALSE))),('Dépenses forfaitaire'!$E321*(VLOOKUP('Dépenses forfaitaire'!$D321,Listes!$A$48:$E$54,3,FALSE)))+(VLOOKUP('Dépenses forfaitaire'!$D321,Listes!$A$48:$E$54,4,FALSE))))))</f>
        <v/>
      </c>
      <c r="O321" s="26" t="str">
        <f>IF($H321="","",IF($C321=Listes!$B$40,Listes!$I$37,IF($C321=Listes!$B$41,(VLOOKUP('Dépenses forfaitaire'!$F321,Listes!$E$37:$F$42,2,FALSE)),IF($C321=Listes!$B$39,IF('Dépenses forfaitaire'!$E321&lt;=Listes!$A$69,'Dépenses forfaitaire'!$E321*Listes!$A$70,IF('Dépenses forfaitaire'!$E321&gt;Listes!$D$69,'Dépenses forfaitaire'!$E321*Listes!$D$70,(('Dépenses forfaitaire'!$E321*Listes!$B$70)+Listes!$C$70)))))))</f>
        <v/>
      </c>
      <c r="P321" s="27" t="str">
        <f t="shared" si="8"/>
        <v/>
      </c>
      <c r="Q321" s="93"/>
    </row>
    <row r="322" spans="1:17" ht="20.100000000000001" customHeight="1" x14ac:dyDescent="0.25">
      <c r="A322" s="17">
        <v>316</v>
      </c>
      <c r="B322" s="86"/>
      <c r="C322" s="256"/>
      <c r="D322" s="86"/>
      <c r="E322" s="86"/>
      <c r="F322" s="86"/>
      <c r="G322" s="86"/>
      <c r="H322" s="31" t="str">
        <f>IF(C322="","",IF(C322="","",(VLOOKUP(C322,Listes!$B$37:$C$41,2,FALSE))))</f>
        <v/>
      </c>
      <c r="I322" s="86" t="str">
        <f t="shared" si="9"/>
        <v/>
      </c>
      <c r="J322" s="27" t="str">
        <f>IF(H322="","",IF(H322="","",(VLOOKUP(H322,Listes!$C$37:$D$41,2,FALSE))))</f>
        <v/>
      </c>
      <c r="K322" s="86"/>
      <c r="L322" s="86"/>
      <c r="M322" s="26" t="str">
        <f>IF($H322="","",IF($C322=Listes!$B$38,IF('Dépenses forfaitaire'!$E322&lt;=Listes!$B$58,('Dépenses forfaitaire'!$E322*(VLOOKUP('Dépenses forfaitaire'!$D322,Listes!$A$59:$E$65,2,FALSE))),IF('Dépenses forfaitaire'!$E322&gt;Listes!$E$58,('Dépenses forfaitaire'!$E322*(VLOOKUP('Dépenses forfaitaire'!$D322,Listes!$A$59:$E$65,5,FALSE))),('Dépenses forfaitaire'!$E322*(VLOOKUP('Dépenses forfaitaire'!$D322,Listes!$A$59:$E$65,3,FALSE)))+(VLOOKUP('Dépenses forfaitaire'!$D322,Listes!$A$59:$E$65,4,FALSE))))))</f>
        <v/>
      </c>
      <c r="N322" s="26" t="str">
        <f>IF($H322="","",IF($C322=Listes!$B$37,IF('Dépenses forfaitaire'!$E322&lt;=Listes!$B$47,('Dépenses forfaitaire'!$E322*(VLOOKUP('Dépenses forfaitaire'!$D322,Listes!$A$48:$E$54,2,FALSE))),IF('Dépenses forfaitaire'!$E322&gt;Listes!$D$47,('Dépenses forfaitaire'!$E322*(VLOOKUP('Dépenses forfaitaire'!$D322,Listes!$A$48:$E$54,5,FALSE))),('Dépenses forfaitaire'!$E322*(VLOOKUP('Dépenses forfaitaire'!$D322,Listes!$A$48:$E$54,3,FALSE)))+(VLOOKUP('Dépenses forfaitaire'!$D322,Listes!$A$48:$E$54,4,FALSE))))))</f>
        <v/>
      </c>
      <c r="O322" s="26" t="str">
        <f>IF($H322="","",IF($C322=Listes!$B$40,Listes!$I$37,IF($C322=Listes!$B$41,(VLOOKUP('Dépenses forfaitaire'!$F322,Listes!$E$37:$F$42,2,FALSE)),IF($C322=Listes!$B$39,IF('Dépenses forfaitaire'!$E322&lt;=Listes!$A$69,'Dépenses forfaitaire'!$E322*Listes!$A$70,IF('Dépenses forfaitaire'!$E322&gt;Listes!$D$69,'Dépenses forfaitaire'!$E322*Listes!$D$70,(('Dépenses forfaitaire'!$E322*Listes!$B$70)+Listes!$C$70)))))))</f>
        <v/>
      </c>
      <c r="P322" s="27" t="str">
        <f t="shared" si="8"/>
        <v/>
      </c>
      <c r="Q322" s="93"/>
    </row>
    <row r="323" spans="1:17" ht="20.100000000000001" customHeight="1" x14ac:dyDescent="0.25">
      <c r="A323" s="17">
        <v>317</v>
      </c>
      <c r="B323" s="86"/>
      <c r="C323" s="256"/>
      <c r="D323" s="86"/>
      <c r="E323" s="86"/>
      <c r="F323" s="86"/>
      <c r="G323" s="86"/>
      <c r="H323" s="31" t="str">
        <f>IF(C323="","",IF(C323="","",(VLOOKUP(C323,Listes!$B$37:$C$41,2,FALSE))))</f>
        <v/>
      </c>
      <c r="I323" s="86" t="str">
        <f t="shared" si="9"/>
        <v/>
      </c>
      <c r="J323" s="27" t="str">
        <f>IF(H323="","",IF(H323="","",(VLOOKUP(H323,Listes!$C$37:$D$41,2,FALSE))))</f>
        <v/>
      </c>
      <c r="K323" s="86"/>
      <c r="L323" s="86"/>
      <c r="M323" s="26" t="str">
        <f>IF($H323="","",IF($C323=Listes!$B$38,IF('Dépenses forfaitaire'!$E323&lt;=Listes!$B$58,('Dépenses forfaitaire'!$E323*(VLOOKUP('Dépenses forfaitaire'!$D323,Listes!$A$59:$E$65,2,FALSE))),IF('Dépenses forfaitaire'!$E323&gt;Listes!$E$58,('Dépenses forfaitaire'!$E323*(VLOOKUP('Dépenses forfaitaire'!$D323,Listes!$A$59:$E$65,5,FALSE))),('Dépenses forfaitaire'!$E323*(VLOOKUP('Dépenses forfaitaire'!$D323,Listes!$A$59:$E$65,3,FALSE)))+(VLOOKUP('Dépenses forfaitaire'!$D323,Listes!$A$59:$E$65,4,FALSE))))))</f>
        <v/>
      </c>
      <c r="N323" s="26" t="str">
        <f>IF($H323="","",IF($C323=Listes!$B$37,IF('Dépenses forfaitaire'!$E323&lt;=Listes!$B$47,('Dépenses forfaitaire'!$E323*(VLOOKUP('Dépenses forfaitaire'!$D323,Listes!$A$48:$E$54,2,FALSE))),IF('Dépenses forfaitaire'!$E323&gt;Listes!$D$47,('Dépenses forfaitaire'!$E323*(VLOOKUP('Dépenses forfaitaire'!$D323,Listes!$A$48:$E$54,5,FALSE))),('Dépenses forfaitaire'!$E323*(VLOOKUP('Dépenses forfaitaire'!$D323,Listes!$A$48:$E$54,3,FALSE)))+(VLOOKUP('Dépenses forfaitaire'!$D323,Listes!$A$48:$E$54,4,FALSE))))))</f>
        <v/>
      </c>
      <c r="O323" s="26" t="str">
        <f>IF($H323="","",IF($C323=Listes!$B$40,Listes!$I$37,IF($C323=Listes!$B$41,(VLOOKUP('Dépenses forfaitaire'!$F323,Listes!$E$37:$F$42,2,FALSE)),IF($C323=Listes!$B$39,IF('Dépenses forfaitaire'!$E323&lt;=Listes!$A$69,'Dépenses forfaitaire'!$E323*Listes!$A$70,IF('Dépenses forfaitaire'!$E323&gt;Listes!$D$69,'Dépenses forfaitaire'!$E323*Listes!$D$70,(('Dépenses forfaitaire'!$E323*Listes!$B$70)+Listes!$C$70)))))))</f>
        <v/>
      </c>
      <c r="P323" s="27" t="str">
        <f t="shared" si="8"/>
        <v/>
      </c>
      <c r="Q323" s="93"/>
    </row>
    <row r="324" spans="1:17" ht="20.100000000000001" customHeight="1" x14ac:dyDescent="0.25">
      <c r="A324" s="17">
        <v>318</v>
      </c>
      <c r="B324" s="86"/>
      <c r="C324" s="256"/>
      <c r="D324" s="86"/>
      <c r="E324" s="86"/>
      <c r="F324" s="86"/>
      <c r="G324" s="86"/>
      <c r="H324" s="31" t="str">
        <f>IF(C324="","",IF(C324="","",(VLOOKUP(C324,Listes!$B$37:$C$41,2,FALSE))))</f>
        <v/>
      </c>
      <c r="I324" s="86" t="str">
        <f t="shared" si="9"/>
        <v/>
      </c>
      <c r="J324" s="27" t="str">
        <f>IF(H324="","",IF(H324="","",(VLOOKUP(H324,Listes!$C$37:$D$41,2,FALSE))))</f>
        <v/>
      </c>
      <c r="K324" s="86"/>
      <c r="L324" s="86"/>
      <c r="M324" s="26" t="str">
        <f>IF($H324="","",IF($C324=Listes!$B$38,IF('Dépenses forfaitaire'!$E324&lt;=Listes!$B$58,('Dépenses forfaitaire'!$E324*(VLOOKUP('Dépenses forfaitaire'!$D324,Listes!$A$59:$E$65,2,FALSE))),IF('Dépenses forfaitaire'!$E324&gt;Listes!$E$58,('Dépenses forfaitaire'!$E324*(VLOOKUP('Dépenses forfaitaire'!$D324,Listes!$A$59:$E$65,5,FALSE))),('Dépenses forfaitaire'!$E324*(VLOOKUP('Dépenses forfaitaire'!$D324,Listes!$A$59:$E$65,3,FALSE)))+(VLOOKUP('Dépenses forfaitaire'!$D324,Listes!$A$59:$E$65,4,FALSE))))))</f>
        <v/>
      </c>
      <c r="N324" s="26" t="str">
        <f>IF($H324="","",IF($C324=Listes!$B$37,IF('Dépenses forfaitaire'!$E324&lt;=Listes!$B$47,('Dépenses forfaitaire'!$E324*(VLOOKUP('Dépenses forfaitaire'!$D324,Listes!$A$48:$E$54,2,FALSE))),IF('Dépenses forfaitaire'!$E324&gt;Listes!$D$47,('Dépenses forfaitaire'!$E324*(VLOOKUP('Dépenses forfaitaire'!$D324,Listes!$A$48:$E$54,5,FALSE))),('Dépenses forfaitaire'!$E324*(VLOOKUP('Dépenses forfaitaire'!$D324,Listes!$A$48:$E$54,3,FALSE)))+(VLOOKUP('Dépenses forfaitaire'!$D324,Listes!$A$48:$E$54,4,FALSE))))))</f>
        <v/>
      </c>
      <c r="O324" s="26" t="str">
        <f>IF($H324="","",IF($C324=Listes!$B$40,Listes!$I$37,IF($C324=Listes!$B$41,(VLOOKUP('Dépenses forfaitaire'!$F324,Listes!$E$37:$F$42,2,FALSE)),IF($C324=Listes!$B$39,IF('Dépenses forfaitaire'!$E324&lt;=Listes!$A$69,'Dépenses forfaitaire'!$E324*Listes!$A$70,IF('Dépenses forfaitaire'!$E324&gt;Listes!$D$69,'Dépenses forfaitaire'!$E324*Listes!$D$70,(('Dépenses forfaitaire'!$E324*Listes!$B$70)+Listes!$C$70)))))))</f>
        <v/>
      </c>
      <c r="P324" s="27" t="str">
        <f t="shared" si="8"/>
        <v/>
      </c>
      <c r="Q324" s="93"/>
    </row>
    <row r="325" spans="1:17" ht="20.100000000000001" customHeight="1" x14ac:dyDescent="0.25">
      <c r="A325" s="17">
        <v>319</v>
      </c>
      <c r="B325" s="86"/>
      <c r="C325" s="256"/>
      <c r="D325" s="86"/>
      <c r="E325" s="86"/>
      <c r="F325" s="86"/>
      <c r="G325" s="86"/>
      <c r="H325" s="31" t="str">
        <f>IF(C325="","",IF(C325="","",(VLOOKUP(C325,Listes!$B$37:$C$41,2,FALSE))))</f>
        <v/>
      </c>
      <c r="I325" s="86" t="str">
        <f t="shared" si="9"/>
        <v/>
      </c>
      <c r="J325" s="27" t="str">
        <f>IF(H325="","",IF(H325="","",(VLOOKUP(H325,Listes!$C$37:$D$41,2,FALSE))))</f>
        <v/>
      </c>
      <c r="K325" s="86"/>
      <c r="L325" s="86"/>
      <c r="M325" s="26" t="str">
        <f>IF($H325="","",IF($C325=Listes!$B$38,IF('Dépenses forfaitaire'!$E325&lt;=Listes!$B$58,('Dépenses forfaitaire'!$E325*(VLOOKUP('Dépenses forfaitaire'!$D325,Listes!$A$59:$E$65,2,FALSE))),IF('Dépenses forfaitaire'!$E325&gt;Listes!$E$58,('Dépenses forfaitaire'!$E325*(VLOOKUP('Dépenses forfaitaire'!$D325,Listes!$A$59:$E$65,5,FALSE))),('Dépenses forfaitaire'!$E325*(VLOOKUP('Dépenses forfaitaire'!$D325,Listes!$A$59:$E$65,3,FALSE)))+(VLOOKUP('Dépenses forfaitaire'!$D325,Listes!$A$59:$E$65,4,FALSE))))))</f>
        <v/>
      </c>
      <c r="N325" s="26" t="str">
        <f>IF($H325="","",IF($C325=Listes!$B$37,IF('Dépenses forfaitaire'!$E325&lt;=Listes!$B$47,('Dépenses forfaitaire'!$E325*(VLOOKUP('Dépenses forfaitaire'!$D325,Listes!$A$48:$E$54,2,FALSE))),IF('Dépenses forfaitaire'!$E325&gt;Listes!$D$47,('Dépenses forfaitaire'!$E325*(VLOOKUP('Dépenses forfaitaire'!$D325,Listes!$A$48:$E$54,5,FALSE))),('Dépenses forfaitaire'!$E325*(VLOOKUP('Dépenses forfaitaire'!$D325,Listes!$A$48:$E$54,3,FALSE)))+(VLOOKUP('Dépenses forfaitaire'!$D325,Listes!$A$48:$E$54,4,FALSE))))))</f>
        <v/>
      </c>
      <c r="O325" s="26" t="str">
        <f>IF($H325="","",IF($C325=Listes!$B$40,Listes!$I$37,IF($C325=Listes!$B$41,(VLOOKUP('Dépenses forfaitaire'!$F325,Listes!$E$37:$F$42,2,FALSE)),IF($C325=Listes!$B$39,IF('Dépenses forfaitaire'!$E325&lt;=Listes!$A$69,'Dépenses forfaitaire'!$E325*Listes!$A$70,IF('Dépenses forfaitaire'!$E325&gt;Listes!$D$69,'Dépenses forfaitaire'!$E325*Listes!$D$70,(('Dépenses forfaitaire'!$E325*Listes!$B$70)+Listes!$C$70)))))))</f>
        <v/>
      </c>
      <c r="P325" s="27" t="str">
        <f t="shared" si="8"/>
        <v/>
      </c>
      <c r="Q325" s="93"/>
    </row>
    <row r="326" spans="1:17" ht="20.100000000000001" customHeight="1" x14ac:dyDescent="0.25">
      <c r="A326" s="17">
        <v>320</v>
      </c>
      <c r="B326" s="86"/>
      <c r="C326" s="256"/>
      <c r="D326" s="86"/>
      <c r="E326" s="86"/>
      <c r="F326" s="86"/>
      <c r="G326" s="86"/>
      <c r="H326" s="31" t="str">
        <f>IF(C326="","",IF(C326="","",(VLOOKUP(C326,Listes!$B$37:$C$41,2,FALSE))))</f>
        <v/>
      </c>
      <c r="I326" s="86" t="str">
        <f t="shared" si="9"/>
        <v/>
      </c>
      <c r="J326" s="27" t="str">
        <f>IF(H326="","",IF(H326="","",(VLOOKUP(H326,Listes!$C$37:$D$41,2,FALSE))))</f>
        <v/>
      </c>
      <c r="K326" s="86"/>
      <c r="L326" s="86"/>
      <c r="M326" s="26" t="str">
        <f>IF($H326="","",IF($C326=Listes!$B$38,IF('Dépenses forfaitaire'!$E326&lt;=Listes!$B$58,('Dépenses forfaitaire'!$E326*(VLOOKUP('Dépenses forfaitaire'!$D326,Listes!$A$59:$E$65,2,FALSE))),IF('Dépenses forfaitaire'!$E326&gt;Listes!$E$58,('Dépenses forfaitaire'!$E326*(VLOOKUP('Dépenses forfaitaire'!$D326,Listes!$A$59:$E$65,5,FALSE))),('Dépenses forfaitaire'!$E326*(VLOOKUP('Dépenses forfaitaire'!$D326,Listes!$A$59:$E$65,3,FALSE)))+(VLOOKUP('Dépenses forfaitaire'!$D326,Listes!$A$59:$E$65,4,FALSE))))))</f>
        <v/>
      </c>
      <c r="N326" s="26" t="str">
        <f>IF($H326="","",IF($C326=Listes!$B$37,IF('Dépenses forfaitaire'!$E326&lt;=Listes!$B$47,('Dépenses forfaitaire'!$E326*(VLOOKUP('Dépenses forfaitaire'!$D326,Listes!$A$48:$E$54,2,FALSE))),IF('Dépenses forfaitaire'!$E326&gt;Listes!$D$47,('Dépenses forfaitaire'!$E326*(VLOOKUP('Dépenses forfaitaire'!$D326,Listes!$A$48:$E$54,5,FALSE))),('Dépenses forfaitaire'!$E326*(VLOOKUP('Dépenses forfaitaire'!$D326,Listes!$A$48:$E$54,3,FALSE)))+(VLOOKUP('Dépenses forfaitaire'!$D326,Listes!$A$48:$E$54,4,FALSE))))))</f>
        <v/>
      </c>
      <c r="O326" s="26" t="str">
        <f>IF($H326="","",IF($C326=Listes!$B$40,Listes!$I$37,IF($C326=Listes!$B$41,(VLOOKUP('Dépenses forfaitaire'!$F326,Listes!$E$37:$F$42,2,FALSE)),IF($C326=Listes!$B$39,IF('Dépenses forfaitaire'!$E326&lt;=Listes!$A$69,'Dépenses forfaitaire'!$E326*Listes!$A$70,IF('Dépenses forfaitaire'!$E326&gt;Listes!$D$69,'Dépenses forfaitaire'!$E326*Listes!$D$70,(('Dépenses forfaitaire'!$E326*Listes!$B$70)+Listes!$C$70)))))))</f>
        <v/>
      </c>
      <c r="P326" s="27" t="str">
        <f t="shared" ref="P326:P389" si="10">IF($I326="","",($O326+$N326+$M326)*$I326)</f>
        <v/>
      </c>
      <c r="Q326" s="93"/>
    </row>
    <row r="327" spans="1:17" ht="20.100000000000001" customHeight="1" x14ac:dyDescent="0.25">
      <c r="A327" s="17">
        <v>321</v>
      </c>
      <c r="B327" s="86"/>
      <c r="C327" s="256"/>
      <c r="D327" s="86"/>
      <c r="E327" s="86"/>
      <c r="F327" s="86"/>
      <c r="G327" s="86"/>
      <c r="H327" s="31" t="str">
        <f>IF(C327="","",IF(C327="","",(VLOOKUP(C327,Listes!$B$37:$C$41,2,FALSE))))</f>
        <v/>
      </c>
      <c r="I327" s="86" t="str">
        <f t="shared" ref="I327:I390" si="11">IF(H327="Frais de déplacement (barèmes kilométriques) ",1,"")</f>
        <v/>
      </c>
      <c r="J327" s="27" t="str">
        <f>IF(H327="","",IF(H327="","",(VLOOKUP(H327,Listes!$C$37:$D$41,2,FALSE))))</f>
        <v/>
      </c>
      <c r="K327" s="86"/>
      <c r="L327" s="86"/>
      <c r="M327" s="26" t="str">
        <f>IF($H327="","",IF($C327=Listes!$B$38,IF('Dépenses forfaitaire'!$E327&lt;=Listes!$B$58,('Dépenses forfaitaire'!$E327*(VLOOKUP('Dépenses forfaitaire'!$D327,Listes!$A$59:$E$65,2,FALSE))),IF('Dépenses forfaitaire'!$E327&gt;Listes!$E$58,('Dépenses forfaitaire'!$E327*(VLOOKUP('Dépenses forfaitaire'!$D327,Listes!$A$59:$E$65,5,FALSE))),('Dépenses forfaitaire'!$E327*(VLOOKUP('Dépenses forfaitaire'!$D327,Listes!$A$59:$E$65,3,FALSE)))+(VLOOKUP('Dépenses forfaitaire'!$D327,Listes!$A$59:$E$65,4,FALSE))))))</f>
        <v/>
      </c>
      <c r="N327" s="26" t="str">
        <f>IF($H327="","",IF($C327=Listes!$B$37,IF('Dépenses forfaitaire'!$E327&lt;=Listes!$B$47,('Dépenses forfaitaire'!$E327*(VLOOKUP('Dépenses forfaitaire'!$D327,Listes!$A$48:$E$54,2,FALSE))),IF('Dépenses forfaitaire'!$E327&gt;Listes!$D$47,('Dépenses forfaitaire'!$E327*(VLOOKUP('Dépenses forfaitaire'!$D327,Listes!$A$48:$E$54,5,FALSE))),('Dépenses forfaitaire'!$E327*(VLOOKUP('Dépenses forfaitaire'!$D327,Listes!$A$48:$E$54,3,FALSE)))+(VLOOKUP('Dépenses forfaitaire'!$D327,Listes!$A$48:$E$54,4,FALSE))))))</f>
        <v/>
      </c>
      <c r="O327" s="26" t="str">
        <f>IF($H327="","",IF($C327=Listes!$B$40,Listes!$I$37,IF($C327=Listes!$B$41,(VLOOKUP('Dépenses forfaitaire'!$F327,Listes!$E$37:$F$42,2,FALSE)),IF($C327=Listes!$B$39,IF('Dépenses forfaitaire'!$E327&lt;=Listes!$A$69,'Dépenses forfaitaire'!$E327*Listes!$A$70,IF('Dépenses forfaitaire'!$E327&gt;Listes!$D$69,'Dépenses forfaitaire'!$E327*Listes!$D$70,(('Dépenses forfaitaire'!$E327*Listes!$B$70)+Listes!$C$70)))))))</f>
        <v/>
      </c>
      <c r="P327" s="27" t="str">
        <f t="shared" si="10"/>
        <v/>
      </c>
      <c r="Q327" s="93"/>
    </row>
    <row r="328" spans="1:17" ht="20.100000000000001" customHeight="1" x14ac:dyDescent="0.25">
      <c r="A328" s="17">
        <v>322</v>
      </c>
      <c r="B328" s="86"/>
      <c r="C328" s="256"/>
      <c r="D328" s="86"/>
      <c r="E328" s="86"/>
      <c r="F328" s="86"/>
      <c r="G328" s="86"/>
      <c r="H328" s="31" t="str">
        <f>IF(C328="","",IF(C328="","",(VLOOKUP(C328,Listes!$B$37:$C$41,2,FALSE))))</f>
        <v/>
      </c>
      <c r="I328" s="86" t="str">
        <f t="shared" si="11"/>
        <v/>
      </c>
      <c r="J328" s="27" t="str">
        <f>IF(H328="","",IF(H328="","",(VLOOKUP(H328,Listes!$C$37:$D$41,2,FALSE))))</f>
        <v/>
      </c>
      <c r="K328" s="86"/>
      <c r="L328" s="86"/>
      <c r="M328" s="26" t="str">
        <f>IF($H328="","",IF($C328=Listes!$B$38,IF('Dépenses forfaitaire'!$E328&lt;=Listes!$B$58,('Dépenses forfaitaire'!$E328*(VLOOKUP('Dépenses forfaitaire'!$D328,Listes!$A$59:$E$65,2,FALSE))),IF('Dépenses forfaitaire'!$E328&gt;Listes!$E$58,('Dépenses forfaitaire'!$E328*(VLOOKUP('Dépenses forfaitaire'!$D328,Listes!$A$59:$E$65,5,FALSE))),('Dépenses forfaitaire'!$E328*(VLOOKUP('Dépenses forfaitaire'!$D328,Listes!$A$59:$E$65,3,FALSE)))+(VLOOKUP('Dépenses forfaitaire'!$D328,Listes!$A$59:$E$65,4,FALSE))))))</f>
        <v/>
      </c>
      <c r="N328" s="26" t="str">
        <f>IF($H328="","",IF($C328=Listes!$B$37,IF('Dépenses forfaitaire'!$E328&lt;=Listes!$B$47,('Dépenses forfaitaire'!$E328*(VLOOKUP('Dépenses forfaitaire'!$D328,Listes!$A$48:$E$54,2,FALSE))),IF('Dépenses forfaitaire'!$E328&gt;Listes!$D$47,('Dépenses forfaitaire'!$E328*(VLOOKUP('Dépenses forfaitaire'!$D328,Listes!$A$48:$E$54,5,FALSE))),('Dépenses forfaitaire'!$E328*(VLOOKUP('Dépenses forfaitaire'!$D328,Listes!$A$48:$E$54,3,FALSE)))+(VLOOKUP('Dépenses forfaitaire'!$D328,Listes!$A$48:$E$54,4,FALSE))))))</f>
        <v/>
      </c>
      <c r="O328" s="26" t="str">
        <f>IF($H328="","",IF($C328=Listes!$B$40,Listes!$I$37,IF($C328=Listes!$B$41,(VLOOKUP('Dépenses forfaitaire'!$F328,Listes!$E$37:$F$42,2,FALSE)),IF($C328=Listes!$B$39,IF('Dépenses forfaitaire'!$E328&lt;=Listes!$A$69,'Dépenses forfaitaire'!$E328*Listes!$A$70,IF('Dépenses forfaitaire'!$E328&gt;Listes!$D$69,'Dépenses forfaitaire'!$E328*Listes!$D$70,(('Dépenses forfaitaire'!$E328*Listes!$B$70)+Listes!$C$70)))))))</f>
        <v/>
      </c>
      <c r="P328" s="27" t="str">
        <f t="shared" si="10"/>
        <v/>
      </c>
      <c r="Q328" s="93"/>
    </row>
    <row r="329" spans="1:17" ht="20.100000000000001" customHeight="1" x14ac:dyDescent="0.25">
      <c r="A329" s="17">
        <v>323</v>
      </c>
      <c r="B329" s="86"/>
      <c r="C329" s="256"/>
      <c r="D329" s="86"/>
      <c r="E329" s="86"/>
      <c r="F329" s="86"/>
      <c r="G329" s="86"/>
      <c r="H329" s="31" t="str">
        <f>IF(C329="","",IF(C329="","",(VLOOKUP(C329,Listes!$B$37:$C$41,2,FALSE))))</f>
        <v/>
      </c>
      <c r="I329" s="86" t="str">
        <f t="shared" si="11"/>
        <v/>
      </c>
      <c r="J329" s="27" t="str">
        <f>IF(H329="","",IF(H329="","",(VLOOKUP(H329,Listes!$C$37:$D$41,2,FALSE))))</f>
        <v/>
      </c>
      <c r="K329" s="86"/>
      <c r="L329" s="86"/>
      <c r="M329" s="26" t="str">
        <f>IF($H329="","",IF($C329=Listes!$B$38,IF('Dépenses forfaitaire'!$E329&lt;=Listes!$B$58,('Dépenses forfaitaire'!$E329*(VLOOKUP('Dépenses forfaitaire'!$D329,Listes!$A$59:$E$65,2,FALSE))),IF('Dépenses forfaitaire'!$E329&gt;Listes!$E$58,('Dépenses forfaitaire'!$E329*(VLOOKUP('Dépenses forfaitaire'!$D329,Listes!$A$59:$E$65,5,FALSE))),('Dépenses forfaitaire'!$E329*(VLOOKUP('Dépenses forfaitaire'!$D329,Listes!$A$59:$E$65,3,FALSE)))+(VLOOKUP('Dépenses forfaitaire'!$D329,Listes!$A$59:$E$65,4,FALSE))))))</f>
        <v/>
      </c>
      <c r="N329" s="26" t="str">
        <f>IF($H329="","",IF($C329=Listes!$B$37,IF('Dépenses forfaitaire'!$E329&lt;=Listes!$B$47,('Dépenses forfaitaire'!$E329*(VLOOKUP('Dépenses forfaitaire'!$D329,Listes!$A$48:$E$54,2,FALSE))),IF('Dépenses forfaitaire'!$E329&gt;Listes!$D$47,('Dépenses forfaitaire'!$E329*(VLOOKUP('Dépenses forfaitaire'!$D329,Listes!$A$48:$E$54,5,FALSE))),('Dépenses forfaitaire'!$E329*(VLOOKUP('Dépenses forfaitaire'!$D329,Listes!$A$48:$E$54,3,FALSE)))+(VLOOKUP('Dépenses forfaitaire'!$D329,Listes!$A$48:$E$54,4,FALSE))))))</f>
        <v/>
      </c>
      <c r="O329" s="26" t="str">
        <f>IF($H329="","",IF($C329=Listes!$B$40,Listes!$I$37,IF($C329=Listes!$B$41,(VLOOKUP('Dépenses forfaitaire'!$F329,Listes!$E$37:$F$42,2,FALSE)),IF($C329=Listes!$B$39,IF('Dépenses forfaitaire'!$E329&lt;=Listes!$A$69,'Dépenses forfaitaire'!$E329*Listes!$A$70,IF('Dépenses forfaitaire'!$E329&gt;Listes!$D$69,'Dépenses forfaitaire'!$E329*Listes!$D$70,(('Dépenses forfaitaire'!$E329*Listes!$B$70)+Listes!$C$70)))))))</f>
        <v/>
      </c>
      <c r="P329" s="27" t="str">
        <f t="shared" si="10"/>
        <v/>
      </c>
      <c r="Q329" s="93"/>
    </row>
    <row r="330" spans="1:17" ht="20.100000000000001" customHeight="1" x14ac:dyDescent="0.25">
      <c r="A330" s="17">
        <v>324</v>
      </c>
      <c r="B330" s="86"/>
      <c r="C330" s="256"/>
      <c r="D330" s="86"/>
      <c r="E330" s="86"/>
      <c r="F330" s="86"/>
      <c r="G330" s="86"/>
      <c r="H330" s="31" t="str">
        <f>IF(C330="","",IF(C330="","",(VLOOKUP(C330,Listes!$B$37:$C$41,2,FALSE))))</f>
        <v/>
      </c>
      <c r="I330" s="86" t="str">
        <f t="shared" si="11"/>
        <v/>
      </c>
      <c r="J330" s="27" t="str">
        <f>IF(H330="","",IF(H330="","",(VLOOKUP(H330,Listes!$C$37:$D$41,2,FALSE))))</f>
        <v/>
      </c>
      <c r="K330" s="86"/>
      <c r="L330" s="86"/>
      <c r="M330" s="26" t="str">
        <f>IF($H330="","",IF($C330=Listes!$B$38,IF('Dépenses forfaitaire'!$E330&lt;=Listes!$B$58,('Dépenses forfaitaire'!$E330*(VLOOKUP('Dépenses forfaitaire'!$D330,Listes!$A$59:$E$65,2,FALSE))),IF('Dépenses forfaitaire'!$E330&gt;Listes!$E$58,('Dépenses forfaitaire'!$E330*(VLOOKUP('Dépenses forfaitaire'!$D330,Listes!$A$59:$E$65,5,FALSE))),('Dépenses forfaitaire'!$E330*(VLOOKUP('Dépenses forfaitaire'!$D330,Listes!$A$59:$E$65,3,FALSE)))+(VLOOKUP('Dépenses forfaitaire'!$D330,Listes!$A$59:$E$65,4,FALSE))))))</f>
        <v/>
      </c>
      <c r="N330" s="26" t="str">
        <f>IF($H330="","",IF($C330=Listes!$B$37,IF('Dépenses forfaitaire'!$E330&lt;=Listes!$B$47,('Dépenses forfaitaire'!$E330*(VLOOKUP('Dépenses forfaitaire'!$D330,Listes!$A$48:$E$54,2,FALSE))),IF('Dépenses forfaitaire'!$E330&gt;Listes!$D$47,('Dépenses forfaitaire'!$E330*(VLOOKUP('Dépenses forfaitaire'!$D330,Listes!$A$48:$E$54,5,FALSE))),('Dépenses forfaitaire'!$E330*(VLOOKUP('Dépenses forfaitaire'!$D330,Listes!$A$48:$E$54,3,FALSE)))+(VLOOKUP('Dépenses forfaitaire'!$D330,Listes!$A$48:$E$54,4,FALSE))))))</f>
        <v/>
      </c>
      <c r="O330" s="26" t="str">
        <f>IF($H330="","",IF($C330=Listes!$B$40,Listes!$I$37,IF($C330=Listes!$B$41,(VLOOKUP('Dépenses forfaitaire'!$F330,Listes!$E$37:$F$42,2,FALSE)),IF($C330=Listes!$B$39,IF('Dépenses forfaitaire'!$E330&lt;=Listes!$A$69,'Dépenses forfaitaire'!$E330*Listes!$A$70,IF('Dépenses forfaitaire'!$E330&gt;Listes!$D$69,'Dépenses forfaitaire'!$E330*Listes!$D$70,(('Dépenses forfaitaire'!$E330*Listes!$B$70)+Listes!$C$70)))))))</f>
        <v/>
      </c>
      <c r="P330" s="27" t="str">
        <f t="shared" si="10"/>
        <v/>
      </c>
      <c r="Q330" s="93"/>
    </row>
    <row r="331" spans="1:17" ht="20.100000000000001" customHeight="1" x14ac:dyDescent="0.25">
      <c r="A331" s="17">
        <v>325</v>
      </c>
      <c r="B331" s="86"/>
      <c r="C331" s="256"/>
      <c r="D331" s="86"/>
      <c r="E331" s="86"/>
      <c r="F331" s="86"/>
      <c r="G331" s="86"/>
      <c r="H331" s="31" t="str">
        <f>IF(C331="","",IF(C331="","",(VLOOKUP(C331,Listes!$B$37:$C$41,2,FALSE))))</f>
        <v/>
      </c>
      <c r="I331" s="86" t="str">
        <f t="shared" si="11"/>
        <v/>
      </c>
      <c r="J331" s="27" t="str">
        <f>IF(H331="","",IF(H331="","",(VLOOKUP(H331,Listes!$C$37:$D$41,2,FALSE))))</f>
        <v/>
      </c>
      <c r="K331" s="86"/>
      <c r="L331" s="86"/>
      <c r="M331" s="26" t="str">
        <f>IF($H331="","",IF($C331=Listes!$B$38,IF('Dépenses forfaitaire'!$E331&lt;=Listes!$B$58,('Dépenses forfaitaire'!$E331*(VLOOKUP('Dépenses forfaitaire'!$D331,Listes!$A$59:$E$65,2,FALSE))),IF('Dépenses forfaitaire'!$E331&gt;Listes!$E$58,('Dépenses forfaitaire'!$E331*(VLOOKUP('Dépenses forfaitaire'!$D331,Listes!$A$59:$E$65,5,FALSE))),('Dépenses forfaitaire'!$E331*(VLOOKUP('Dépenses forfaitaire'!$D331,Listes!$A$59:$E$65,3,FALSE)))+(VLOOKUP('Dépenses forfaitaire'!$D331,Listes!$A$59:$E$65,4,FALSE))))))</f>
        <v/>
      </c>
      <c r="N331" s="26" t="str">
        <f>IF($H331="","",IF($C331=Listes!$B$37,IF('Dépenses forfaitaire'!$E331&lt;=Listes!$B$47,('Dépenses forfaitaire'!$E331*(VLOOKUP('Dépenses forfaitaire'!$D331,Listes!$A$48:$E$54,2,FALSE))),IF('Dépenses forfaitaire'!$E331&gt;Listes!$D$47,('Dépenses forfaitaire'!$E331*(VLOOKUP('Dépenses forfaitaire'!$D331,Listes!$A$48:$E$54,5,FALSE))),('Dépenses forfaitaire'!$E331*(VLOOKUP('Dépenses forfaitaire'!$D331,Listes!$A$48:$E$54,3,FALSE)))+(VLOOKUP('Dépenses forfaitaire'!$D331,Listes!$A$48:$E$54,4,FALSE))))))</f>
        <v/>
      </c>
      <c r="O331" s="26" t="str">
        <f>IF($H331="","",IF($C331=Listes!$B$40,Listes!$I$37,IF($C331=Listes!$B$41,(VLOOKUP('Dépenses forfaitaire'!$F331,Listes!$E$37:$F$42,2,FALSE)),IF($C331=Listes!$B$39,IF('Dépenses forfaitaire'!$E331&lt;=Listes!$A$69,'Dépenses forfaitaire'!$E331*Listes!$A$70,IF('Dépenses forfaitaire'!$E331&gt;Listes!$D$69,'Dépenses forfaitaire'!$E331*Listes!$D$70,(('Dépenses forfaitaire'!$E331*Listes!$B$70)+Listes!$C$70)))))))</f>
        <v/>
      </c>
      <c r="P331" s="27" t="str">
        <f t="shared" si="10"/>
        <v/>
      </c>
      <c r="Q331" s="93"/>
    </row>
    <row r="332" spans="1:17" ht="20.100000000000001" customHeight="1" x14ac:dyDescent="0.25">
      <c r="A332" s="17">
        <v>326</v>
      </c>
      <c r="B332" s="86"/>
      <c r="C332" s="256"/>
      <c r="D332" s="86"/>
      <c r="E332" s="86"/>
      <c r="F332" s="86"/>
      <c r="G332" s="86"/>
      <c r="H332" s="31" t="str">
        <f>IF(C332="","",IF(C332="","",(VLOOKUP(C332,Listes!$B$37:$C$41,2,FALSE))))</f>
        <v/>
      </c>
      <c r="I332" s="86" t="str">
        <f t="shared" si="11"/>
        <v/>
      </c>
      <c r="J332" s="27" t="str">
        <f>IF(H332="","",IF(H332="","",(VLOOKUP(H332,Listes!$C$37:$D$41,2,FALSE))))</f>
        <v/>
      </c>
      <c r="K332" s="86"/>
      <c r="L332" s="86"/>
      <c r="M332" s="26" t="str">
        <f>IF($H332="","",IF($C332=Listes!$B$38,IF('Dépenses forfaitaire'!$E332&lt;=Listes!$B$58,('Dépenses forfaitaire'!$E332*(VLOOKUP('Dépenses forfaitaire'!$D332,Listes!$A$59:$E$65,2,FALSE))),IF('Dépenses forfaitaire'!$E332&gt;Listes!$E$58,('Dépenses forfaitaire'!$E332*(VLOOKUP('Dépenses forfaitaire'!$D332,Listes!$A$59:$E$65,5,FALSE))),('Dépenses forfaitaire'!$E332*(VLOOKUP('Dépenses forfaitaire'!$D332,Listes!$A$59:$E$65,3,FALSE)))+(VLOOKUP('Dépenses forfaitaire'!$D332,Listes!$A$59:$E$65,4,FALSE))))))</f>
        <v/>
      </c>
      <c r="N332" s="26" t="str">
        <f>IF($H332="","",IF($C332=Listes!$B$37,IF('Dépenses forfaitaire'!$E332&lt;=Listes!$B$47,('Dépenses forfaitaire'!$E332*(VLOOKUP('Dépenses forfaitaire'!$D332,Listes!$A$48:$E$54,2,FALSE))),IF('Dépenses forfaitaire'!$E332&gt;Listes!$D$47,('Dépenses forfaitaire'!$E332*(VLOOKUP('Dépenses forfaitaire'!$D332,Listes!$A$48:$E$54,5,FALSE))),('Dépenses forfaitaire'!$E332*(VLOOKUP('Dépenses forfaitaire'!$D332,Listes!$A$48:$E$54,3,FALSE)))+(VLOOKUP('Dépenses forfaitaire'!$D332,Listes!$A$48:$E$54,4,FALSE))))))</f>
        <v/>
      </c>
      <c r="O332" s="26" t="str">
        <f>IF($H332="","",IF($C332=Listes!$B$40,Listes!$I$37,IF($C332=Listes!$B$41,(VLOOKUP('Dépenses forfaitaire'!$F332,Listes!$E$37:$F$42,2,FALSE)),IF($C332=Listes!$B$39,IF('Dépenses forfaitaire'!$E332&lt;=Listes!$A$69,'Dépenses forfaitaire'!$E332*Listes!$A$70,IF('Dépenses forfaitaire'!$E332&gt;Listes!$D$69,'Dépenses forfaitaire'!$E332*Listes!$D$70,(('Dépenses forfaitaire'!$E332*Listes!$B$70)+Listes!$C$70)))))))</f>
        <v/>
      </c>
      <c r="P332" s="27" t="str">
        <f t="shared" si="10"/>
        <v/>
      </c>
      <c r="Q332" s="93"/>
    </row>
    <row r="333" spans="1:17" ht="20.100000000000001" customHeight="1" x14ac:dyDescent="0.25">
      <c r="A333" s="17">
        <v>327</v>
      </c>
      <c r="B333" s="86"/>
      <c r="C333" s="256"/>
      <c r="D333" s="86"/>
      <c r="E333" s="86"/>
      <c r="F333" s="86"/>
      <c r="G333" s="86"/>
      <c r="H333" s="31" t="str">
        <f>IF(C333="","",IF(C333="","",(VLOOKUP(C333,Listes!$B$37:$C$41,2,FALSE))))</f>
        <v/>
      </c>
      <c r="I333" s="86" t="str">
        <f t="shared" si="11"/>
        <v/>
      </c>
      <c r="J333" s="27" t="str">
        <f>IF(H333="","",IF(H333="","",(VLOOKUP(H333,Listes!$C$37:$D$41,2,FALSE))))</f>
        <v/>
      </c>
      <c r="K333" s="86"/>
      <c r="L333" s="86"/>
      <c r="M333" s="26" t="str">
        <f>IF($H333="","",IF($C333=Listes!$B$38,IF('Dépenses forfaitaire'!$E333&lt;=Listes!$B$58,('Dépenses forfaitaire'!$E333*(VLOOKUP('Dépenses forfaitaire'!$D333,Listes!$A$59:$E$65,2,FALSE))),IF('Dépenses forfaitaire'!$E333&gt;Listes!$E$58,('Dépenses forfaitaire'!$E333*(VLOOKUP('Dépenses forfaitaire'!$D333,Listes!$A$59:$E$65,5,FALSE))),('Dépenses forfaitaire'!$E333*(VLOOKUP('Dépenses forfaitaire'!$D333,Listes!$A$59:$E$65,3,FALSE)))+(VLOOKUP('Dépenses forfaitaire'!$D333,Listes!$A$59:$E$65,4,FALSE))))))</f>
        <v/>
      </c>
      <c r="N333" s="26" t="str">
        <f>IF($H333="","",IF($C333=Listes!$B$37,IF('Dépenses forfaitaire'!$E333&lt;=Listes!$B$47,('Dépenses forfaitaire'!$E333*(VLOOKUP('Dépenses forfaitaire'!$D333,Listes!$A$48:$E$54,2,FALSE))),IF('Dépenses forfaitaire'!$E333&gt;Listes!$D$47,('Dépenses forfaitaire'!$E333*(VLOOKUP('Dépenses forfaitaire'!$D333,Listes!$A$48:$E$54,5,FALSE))),('Dépenses forfaitaire'!$E333*(VLOOKUP('Dépenses forfaitaire'!$D333,Listes!$A$48:$E$54,3,FALSE)))+(VLOOKUP('Dépenses forfaitaire'!$D333,Listes!$A$48:$E$54,4,FALSE))))))</f>
        <v/>
      </c>
      <c r="O333" s="26" t="str">
        <f>IF($H333="","",IF($C333=Listes!$B$40,Listes!$I$37,IF($C333=Listes!$B$41,(VLOOKUP('Dépenses forfaitaire'!$F333,Listes!$E$37:$F$42,2,FALSE)),IF($C333=Listes!$B$39,IF('Dépenses forfaitaire'!$E333&lt;=Listes!$A$69,'Dépenses forfaitaire'!$E333*Listes!$A$70,IF('Dépenses forfaitaire'!$E333&gt;Listes!$D$69,'Dépenses forfaitaire'!$E333*Listes!$D$70,(('Dépenses forfaitaire'!$E333*Listes!$B$70)+Listes!$C$70)))))))</f>
        <v/>
      </c>
      <c r="P333" s="27" t="str">
        <f t="shared" si="10"/>
        <v/>
      </c>
      <c r="Q333" s="93"/>
    </row>
    <row r="334" spans="1:17" ht="20.100000000000001" customHeight="1" x14ac:dyDescent="0.25">
      <c r="A334" s="17">
        <v>328</v>
      </c>
      <c r="B334" s="86"/>
      <c r="C334" s="256"/>
      <c r="D334" s="86"/>
      <c r="E334" s="86"/>
      <c r="F334" s="86"/>
      <c r="G334" s="86"/>
      <c r="H334" s="31" t="str">
        <f>IF(C334="","",IF(C334="","",(VLOOKUP(C334,Listes!$B$37:$C$41,2,FALSE))))</f>
        <v/>
      </c>
      <c r="I334" s="86" t="str">
        <f t="shared" si="11"/>
        <v/>
      </c>
      <c r="J334" s="27" t="str">
        <f>IF(H334="","",IF(H334="","",(VLOOKUP(H334,Listes!$C$37:$D$41,2,FALSE))))</f>
        <v/>
      </c>
      <c r="K334" s="86"/>
      <c r="L334" s="86"/>
      <c r="M334" s="26" t="str">
        <f>IF($H334="","",IF($C334=Listes!$B$38,IF('Dépenses forfaitaire'!$E334&lt;=Listes!$B$58,('Dépenses forfaitaire'!$E334*(VLOOKUP('Dépenses forfaitaire'!$D334,Listes!$A$59:$E$65,2,FALSE))),IF('Dépenses forfaitaire'!$E334&gt;Listes!$E$58,('Dépenses forfaitaire'!$E334*(VLOOKUP('Dépenses forfaitaire'!$D334,Listes!$A$59:$E$65,5,FALSE))),('Dépenses forfaitaire'!$E334*(VLOOKUP('Dépenses forfaitaire'!$D334,Listes!$A$59:$E$65,3,FALSE)))+(VLOOKUP('Dépenses forfaitaire'!$D334,Listes!$A$59:$E$65,4,FALSE))))))</f>
        <v/>
      </c>
      <c r="N334" s="26" t="str">
        <f>IF($H334="","",IF($C334=Listes!$B$37,IF('Dépenses forfaitaire'!$E334&lt;=Listes!$B$47,('Dépenses forfaitaire'!$E334*(VLOOKUP('Dépenses forfaitaire'!$D334,Listes!$A$48:$E$54,2,FALSE))),IF('Dépenses forfaitaire'!$E334&gt;Listes!$D$47,('Dépenses forfaitaire'!$E334*(VLOOKUP('Dépenses forfaitaire'!$D334,Listes!$A$48:$E$54,5,FALSE))),('Dépenses forfaitaire'!$E334*(VLOOKUP('Dépenses forfaitaire'!$D334,Listes!$A$48:$E$54,3,FALSE)))+(VLOOKUP('Dépenses forfaitaire'!$D334,Listes!$A$48:$E$54,4,FALSE))))))</f>
        <v/>
      </c>
      <c r="O334" s="26" t="str">
        <f>IF($H334="","",IF($C334=Listes!$B$40,Listes!$I$37,IF($C334=Listes!$B$41,(VLOOKUP('Dépenses forfaitaire'!$F334,Listes!$E$37:$F$42,2,FALSE)),IF($C334=Listes!$B$39,IF('Dépenses forfaitaire'!$E334&lt;=Listes!$A$69,'Dépenses forfaitaire'!$E334*Listes!$A$70,IF('Dépenses forfaitaire'!$E334&gt;Listes!$D$69,'Dépenses forfaitaire'!$E334*Listes!$D$70,(('Dépenses forfaitaire'!$E334*Listes!$B$70)+Listes!$C$70)))))))</f>
        <v/>
      </c>
      <c r="P334" s="27" t="str">
        <f t="shared" si="10"/>
        <v/>
      </c>
      <c r="Q334" s="93"/>
    </row>
    <row r="335" spans="1:17" ht="20.100000000000001" customHeight="1" x14ac:dyDescent="0.25">
      <c r="A335" s="17">
        <v>329</v>
      </c>
      <c r="B335" s="86"/>
      <c r="C335" s="256"/>
      <c r="D335" s="86"/>
      <c r="E335" s="86"/>
      <c r="F335" s="86"/>
      <c r="G335" s="86"/>
      <c r="H335" s="31" t="str">
        <f>IF(C335="","",IF(C335="","",(VLOOKUP(C335,Listes!$B$37:$C$41,2,FALSE))))</f>
        <v/>
      </c>
      <c r="I335" s="86" t="str">
        <f t="shared" si="11"/>
        <v/>
      </c>
      <c r="J335" s="27" t="str">
        <f>IF(H335="","",IF(H335="","",(VLOOKUP(H335,Listes!$C$37:$D$41,2,FALSE))))</f>
        <v/>
      </c>
      <c r="K335" s="86"/>
      <c r="L335" s="86"/>
      <c r="M335" s="26" t="str">
        <f>IF($H335="","",IF($C335=Listes!$B$38,IF('Dépenses forfaitaire'!$E335&lt;=Listes!$B$58,('Dépenses forfaitaire'!$E335*(VLOOKUP('Dépenses forfaitaire'!$D335,Listes!$A$59:$E$65,2,FALSE))),IF('Dépenses forfaitaire'!$E335&gt;Listes!$E$58,('Dépenses forfaitaire'!$E335*(VLOOKUP('Dépenses forfaitaire'!$D335,Listes!$A$59:$E$65,5,FALSE))),('Dépenses forfaitaire'!$E335*(VLOOKUP('Dépenses forfaitaire'!$D335,Listes!$A$59:$E$65,3,FALSE)))+(VLOOKUP('Dépenses forfaitaire'!$D335,Listes!$A$59:$E$65,4,FALSE))))))</f>
        <v/>
      </c>
      <c r="N335" s="26" t="str">
        <f>IF($H335="","",IF($C335=Listes!$B$37,IF('Dépenses forfaitaire'!$E335&lt;=Listes!$B$47,('Dépenses forfaitaire'!$E335*(VLOOKUP('Dépenses forfaitaire'!$D335,Listes!$A$48:$E$54,2,FALSE))),IF('Dépenses forfaitaire'!$E335&gt;Listes!$D$47,('Dépenses forfaitaire'!$E335*(VLOOKUP('Dépenses forfaitaire'!$D335,Listes!$A$48:$E$54,5,FALSE))),('Dépenses forfaitaire'!$E335*(VLOOKUP('Dépenses forfaitaire'!$D335,Listes!$A$48:$E$54,3,FALSE)))+(VLOOKUP('Dépenses forfaitaire'!$D335,Listes!$A$48:$E$54,4,FALSE))))))</f>
        <v/>
      </c>
      <c r="O335" s="26" t="str">
        <f>IF($H335="","",IF($C335=Listes!$B$40,Listes!$I$37,IF($C335=Listes!$B$41,(VLOOKUP('Dépenses forfaitaire'!$F335,Listes!$E$37:$F$42,2,FALSE)),IF($C335=Listes!$B$39,IF('Dépenses forfaitaire'!$E335&lt;=Listes!$A$69,'Dépenses forfaitaire'!$E335*Listes!$A$70,IF('Dépenses forfaitaire'!$E335&gt;Listes!$D$69,'Dépenses forfaitaire'!$E335*Listes!$D$70,(('Dépenses forfaitaire'!$E335*Listes!$B$70)+Listes!$C$70)))))))</f>
        <v/>
      </c>
      <c r="P335" s="27" t="str">
        <f t="shared" si="10"/>
        <v/>
      </c>
      <c r="Q335" s="93"/>
    </row>
    <row r="336" spans="1:17" ht="20.100000000000001" customHeight="1" x14ac:dyDescent="0.25">
      <c r="A336" s="17">
        <v>330</v>
      </c>
      <c r="B336" s="86"/>
      <c r="C336" s="256"/>
      <c r="D336" s="86"/>
      <c r="E336" s="86"/>
      <c r="F336" s="86"/>
      <c r="G336" s="86"/>
      <c r="H336" s="31" t="str">
        <f>IF(C336="","",IF(C336="","",(VLOOKUP(C336,Listes!$B$37:$C$41,2,FALSE))))</f>
        <v/>
      </c>
      <c r="I336" s="86" t="str">
        <f t="shared" si="11"/>
        <v/>
      </c>
      <c r="J336" s="27" t="str">
        <f>IF(H336="","",IF(H336="","",(VLOOKUP(H336,Listes!$C$37:$D$41,2,FALSE))))</f>
        <v/>
      </c>
      <c r="K336" s="86"/>
      <c r="L336" s="86"/>
      <c r="M336" s="26" t="str">
        <f>IF($H336="","",IF($C336=Listes!$B$38,IF('Dépenses forfaitaire'!$E336&lt;=Listes!$B$58,('Dépenses forfaitaire'!$E336*(VLOOKUP('Dépenses forfaitaire'!$D336,Listes!$A$59:$E$65,2,FALSE))),IF('Dépenses forfaitaire'!$E336&gt;Listes!$E$58,('Dépenses forfaitaire'!$E336*(VLOOKUP('Dépenses forfaitaire'!$D336,Listes!$A$59:$E$65,5,FALSE))),('Dépenses forfaitaire'!$E336*(VLOOKUP('Dépenses forfaitaire'!$D336,Listes!$A$59:$E$65,3,FALSE)))+(VLOOKUP('Dépenses forfaitaire'!$D336,Listes!$A$59:$E$65,4,FALSE))))))</f>
        <v/>
      </c>
      <c r="N336" s="26" t="str">
        <f>IF($H336="","",IF($C336=Listes!$B$37,IF('Dépenses forfaitaire'!$E336&lt;=Listes!$B$47,('Dépenses forfaitaire'!$E336*(VLOOKUP('Dépenses forfaitaire'!$D336,Listes!$A$48:$E$54,2,FALSE))),IF('Dépenses forfaitaire'!$E336&gt;Listes!$D$47,('Dépenses forfaitaire'!$E336*(VLOOKUP('Dépenses forfaitaire'!$D336,Listes!$A$48:$E$54,5,FALSE))),('Dépenses forfaitaire'!$E336*(VLOOKUP('Dépenses forfaitaire'!$D336,Listes!$A$48:$E$54,3,FALSE)))+(VLOOKUP('Dépenses forfaitaire'!$D336,Listes!$A$48:$E$54,4,FALSE))))))</f>
        <v/>
      </c>
      <c r="O336" s="26" t="str">
        <f>IF($H336="","",IF($C336=Listes!$B$40,Listes!$I$37,IF($C336=Listes!$B$41,(VLOOKUP('Dépenses forfaitaire'!$F336,Listes!$E$37:$F$42,2,FALSE)),IF($C336=Listes!$B$39,IF('Dépenses forfaitaire'!$E336&lt;=Listes!$A$69,'Dépenses forfaitaire'!$E336*Listes!$A$70,IF('Dépenses forfaitaire'!$E336&gt;Listes!$D$69,'Dépenses forfaitaire'!$E336*Listes!$D$70,(('Dépenses forfaitaire'!$E336*Listes!$B$70)+Listes!$C$70)))))))</f>
        <v/>
      </c>
      <c r="P336" s="27" t="str">
        <f t="shared" si="10"/>
        <v/>
      </c>
      <c r="Q336" s="93"/>
    </row>
    <row r="337" spans="1:17" ht="20.100000000000001" customHeight="1" x14ac:dyDescent="0.25">
      <c r="A337" s="17">
        <v>331</v>
      </c>
      <c r="B337" s="86"/>
      <c r="C337" s="256"/>
      <c r="D337" s="86"/>
      <c r="E337" s="86"/>
      <c r="F337" s="86"/>
      <c r="G337" s="86"/>
      <c r="H337" s="31" t="str">
        <f>IF(C337="","",IF(C337="","",(VLOOKUP(C337,Listes!$B$37:$C$41,2,FALSE))))</f>
        <v/>
      </c>
      <c r="I337" s="86" t="str">
        <f t="shared" si="11"/>
        <v/>
      </c>
      <c r="J337" s="27" t="str">
        <f>IF(H337="","",IF(H337="","",(VLOOKUP(H337,Listes!$C$37:$D$41,2,FALSE))))</f>
        <v/>
      </c>
      <c r="K337" s="86"/>
      <c r="L337" s="86"/>
      <c r="M337" s="26" t="str">
        <f>IF($H337="","",IF($C337=Listes!$B$38,IF('Dépenses forfaitaire'!$E337&lt;=Listes!$B$58,('Dépenses forfaitaire'!$E337*(VLOOKUP('Dépenses forfaitaire'!$D337,Listes!$A$59:$E$65,2,FALSE))),IF('Dépenses forfaitaire'!$E337&gt;Listes!$E$58,('Dépenses forfaitaire'!$E337*(VLOOKUP('Dépenses forfaitaire'!$D337,Listes!$A$59:$E$65,5,FALSE))),('Dépenses forfaitaire'!$E337*(VLOOKUP('Dépenses forfaitaire'!$D337,Listes!$A$59:$E$65,3,FALSE)))+(VLOOKUP('Dépenses forfaitaire'!$D337,Listes!$A$59:$E$65,4,FALSE))))))</f>
        <v/>
      </c>
      <c r="N337" s="26" t="str">
        <f>IF($H337="","",IF($C337=Listes!$B$37,IF('Dépenses forfaitaire'!$E337&lt;=Listes!$B$47,('Dépenses forfaitaire'!$E337*(VLOOKUP('Dépenses forfaitaire'!$D337,Listes!$A$48:$E$54,2,FALSE))),IF('Dépenses forfaitaire'!$E337&gt;Listes!$D$47,('Dépenses forfaitaire'!$E337*(VLOOKUP('Dépenses forfaitaire'!$D337,Listes!$A$48:$E$54,5,FALSE))),('Dépenses forfaitaire'!$E337*(VLOOKUP('Dépenses forfaitaire'!$D337,Listes!$A$48:$E$54,3,FALSE)))+(VLOOKUP('Dépenses forfaitaire'!$D337,Listes!$A$48:$E$54,4,FALSE))))))</f>
        <v/>
      </c>
      <c r="O337" s="26" t="str">
        <f>IF($H337="","",IF($C337=Listes!$B$40,Listes!$I$37,IF($C337=Listes!$B$41,(VLOOKUP('Dépenses forfaitaire'!$F337,Listes!$E$37:$F$42,2,FALSE)),IF($C337=Listes!$B$39,IF('Dépenses forfaitaire'!$E337&lt;=Listes!$A$69,'Dépenses forfaitaire'!$E337*Listes!$A$70,IF('Dépenses forfaitaire'!$E337&gt;Listes!$D$69,'Dépenses forfaitaire'!$E337*Listes!$D$70,(('Dépenses forfaitaire'!$E337*Listes!$B$70)+Listes!$C$70)))))))</f>
        <v/>
      </c>
      <c r="P337" s="27" t="str">
        <f t="shared" si="10"/>
        <v/>
      </c>
      <c r="Q337" s="93"/>
    </row>
    <row r="338" spans="1:17" ht="20.100000000000001" customHeight="1" x14ac:dyDescent="0.25">
      <c r="A338" s="17">
        <v>332</v>
      </c>
      <c r="B338" s="86"/>
      <c r="C338" s="256"/>
      <c r="D338" s="86"/>
      <c r="E338" s="86"/>
      <c r="F338" s="86"/>
      <c r="G338" s="86"/>
      <c r="H338" s="31" t="str">
        <f>IF(C338="","",IF(C338="","",(VLOOKUP(C338,Listes!$B$37:$C$41,2,FALSE))))</f>
        <v/>
      </c>
      <c r="I338" s="86" t="str">
        <f t="shared" si="11"/>
        <v/>
      </c>
      <c r="J338" s="27" t="str">
        <f>IF(H338="","",IF(H338="","",(VLOOKUP(H338,Listes!$C$37:$D$41,2,FALSE))))</f>
        <v/>
      </c>
      <c r="K338" s="86"/>
      <c r="L338" s="86"/>
      <c r="M338" s="26" t="str">
        <f>IF($H338="","",IF($C338=Listes!$B$38,IF('Dépenses forfaitaire'!$E338&lt;=Listes!$B$58,('Dépenses forfaitaire'!$E338*(VLOOKUP('Dépenses forfaitaire'!$D338,Listes!$A$59:$E$65,2,FALSE))),IF('Dépenses forfaitaire'!$E338&gt;Listes!$E$58,('Dépenses forfaitaire'!$E338*(VLOOKUP('Dépenses forfaitaire'!$D338,Listes!$A$59:$E$65,5,FALSE))),('Dépenses forfaitaire'!$E338*(VLOOKUP('Dépenses forfaitaire'!$D338,Listes!$A$59:$E$65,3,FALSE)))+(VLOOKUP('Dépenses forfaitaire'!$D338,Listes!$A$59:$E$65,4,FALSE))))))</f>
        <v/>
      </c>
      <c r="N338" s="26" t="str">
        <f>IF($H338="","",IF($C338=Listes!$B$37,IF('Dépenses forfaitaire'!$E338&lt;=Listes!$B$47,('Dépenses forfaitaire'!$E338*(VLOOKUP('Dépenses forfaitaire'!$D338,Listes!$A$48:$E$54,2,FALSE))),IF('Dépenses forfaitaire'!$E338&gt;Listes!$D$47,('Dépenses forfaitaire'!$E338*(VLOOKUP('Dépenses forfaitaire'!$D338,Listes!$A$48:$E$54,5,FALSE))),('Dépenses forfaitaire'!$E338*(VLOOKUP('Dépenses forfaitaire'!$D338,Listes!$A$48:$E$54,3,FALSE)))+(VLOOKUP('Dépenses forfaitaire'!$D338,Listes!$A$48:$E$54,4,FALSE))))))</f>
        <v/>
      </c>
      <c r="O338" s="26" t="str">
        <f>IF($H338="","",IF($C338=Listes!$B$40,Listes!$I$37,IF($C338=Listes!$B$41,(VLOOKUP('Dépenses forfaitaire'!$F338,Listes!$E$37:$F$42,2,FALSE)),IF($C338=Listes!$B$39,IF('Dépenses forfaitaire'!$E338&lt;=Listes!$A$69,'Dépenses forfaitaire'!$E338*Listes!$A$70,IF('Dépenses forfaitaire'!$E338&gt;Listes!$D$69,'Dépenses forfaitaire'!$E338*Listes!$D$70,(('Dépenses forfaitaire'!$E338*Listes!$B$70)+Listes!$C$70)))))))</f>
        <v/>
      </c>
      <c r="P338" s="27" t="str">
        <f t="shared" si="10"/>
        <v/>
      </c>
      <c r="Q338" s="93"/>
    </row>
    <row r="339" spans="1:17" ht="20.100000000000001" customHeight="1" x14ac:dyDescent="0.25">
      <c r="A339" s="17">
        <v>333</v>
      </c>
      <c r="B339" s="86"/>
      <c r="C339" s="256"/>
      <c r="D339" s="86"/>
      <c r="E339" s="86"/>
      <c r="F339" s="86"/>
      <c r="G339" s="86"/>
      <c r="H339" s="31" t="str">
        <f>IF(C339="","",IF(C339="","",(VLOOKUP(C339,Listes!$B$37:$C$41,2,FALSE))))</f>
        <v/>
      </c>
      <c r="I339" s="86" t="str">
        <f t="shared" si="11"/>
        <v/>
      </c>
      <c r="J339" s="27" t="str">
        <f>IF(H339="","",IF(H339="","",(VLOOKUP(H339,Listes!$C$37:$D$41,2,FALSE))))</f>
        <v/>
      </c>
      <c r="K339" s="86"/>
      <c r="L339" s="86"/>
      <c r="M339" s="26" t="str">
        <f>IF($H339="","",IF($C339=Listes!$B$38,IF('Dépenses forfaitaire'!$E339&lt;=Listes!$B$58,('Dépenses forfaitaire'!$E339*(VLOOKUP('Dépenses forfaitaire'!$D339,Listes!$A$59:$E$65,2,FALSE))),IF('Dépenses forfaitaire'!$E339&gt;Listes!$E$58,('Dépenses forfaitaire'!$E339*(VLOOKUP('Dépenses forfaitaire'!$D339,Listes!$A$59:$E$65,5,FALSE))),('Dépenses forfaitaire'!$E339*(VLOOKUP('Dépenses forfaitaire'!$D339,Listes!$A$59:$E$65,3,FALSE)))+(VLOOKUP('Dépenses forfaitaire'!$D339,Listes!$A$59:$E$65,4,FALSE))))))</f>
        <v/>
      </c>
      <c r="N339" s="26" t="str">
        <f>IF($H339="","",IF($C339=Listes!$B$37,IF('Dépenses forfaitaire'!$E339&lt;=Listes!$B$47,('Dépenses forfaitaire'!$E339*(VLOOKUP('Dépenses forfaitaire'!$D339,Listes!$A$48:$E$54,2,FALSE))),IF('Dépenses forfaitaire'!$E339&gt;Listes!$D$47,('Dépenses forfaitaire'!$E339*(VLOOKUP('Dépenses forfaitaire'!$D339,Listes!$A$48:$E$54,5,FALSE))),('Dépenses forfaitaire'!$E339*(VLOOKUP('Dépenses forfaitaire'!$D339,Listes!$A$48:$E$54,3,FALSE)))+(VLOOKUP('Dépenses forfaitaire'!$D339,Listes!$A$48:$E$54,4,FALSE))))))</f>
        <v/>
      </c>
      <c r="O339" s="26" t="str">
        <f>IF($H339="","",IF($C339=Listes!$B$40,Listes!$I$37,IF($C339=Listes!$B$41,(VLOOKUP('Dépenses forfaitaire'!$F339,Listes!$E$37:$F$42,2,FALSE)),IF($C339=Listes!$B$39,IF('Dépenses forfaitaire'!$E339&lt;=Listes!$A$69,'Dépenses forfaitaire'!$E339*Listes!$A$70,IF('Dépenses forfaitaire'!$E339&gt;Listes!$D$69,'Dépenses forfaitaire'!$E339*Listes!$D$70,(('Dépenses forfaitaire'!$E339*Listes!$B$70)+Listes!$C$70)))))))</f>
        <v/>
      </c>
      <c r="P339" s="27" t="str">
        <f t="shared" si="10"/>
        <v/>
      </c>
      <c r="Q339" s="93"/>
    </row>
    <row r="340" spans="1:17" ht="20.100000000000001" customHeight="1" x14ac:dyDescent="0.25">
      <c r="A340" s="17">
        <v>334</v>
      </c>
      <c r="B340" s="86"/>
      <c r="C340" s="256"/>
      <c r="D340" s="86"/>
      <c r="E340" s="86"/>
      <c r="F340" s="86"/>
      <c r="G340" s="86"/>
      <c r="H340" s="31" t="str">
        <f>IF(C340="","",IF(C340="","",(VLOOKUP(C340,Listes!$B$37:$C$41,2,FALSE))))</f>
        <v/>
      </c>
      <c r="I340" s="86" t="str">
        <f t="shared" si="11"/>
        <v/>
      </c>
      <c r="J340" s="27" t="str">
        <f>IF(H340="","",IF(H340="","",(VLOOKUP(H340,Listes!$C$37:$D$41,2,FALSE))))</f>
        <v/>
      </c>
      <c r="K340" s="86"/>
      <c r="L340" s="86"/>
      <c r="M340" s="26" t="str">
        <f>IF($H340="","",IF($C340=Listes!$B$38,IF('Dépenses forfaitaire'!$E340&lt;=Listes!$B$58,('Dépenses forfaitaire'!$E340*(VLOOKUP('Dépenses forfaitaire'!$D340,Listes!$A$59:$E$65,2,FALSE))),IF('Dépenses forfaitaire'!$E340&gt;Listes!$E$58,('Dépenses forfaitaire'!$E340*(VLOOKUP('Dépenses forfaitaire'!$D340,Listes!$A$59:$E$65,5,FALSE))),('Dépenses forfaitaire'!$E340*(VLOOKUP('Dépenses forfaitaire'!$D340,Listes!$A$59:$E$65,3,FALSE)))+(VLOOKUP('Dépenses forfaitaire'!$D340,Listes!$A$59:$E$65,4,FALSE))))))</f>
        <v/>
      </c>
      <c r="N340" s="26" t="str">
        <f>IF($H340="","",IF($C340=Listes!$B$37,IF('Dépenses forfaitaire'!$E340&lt;=Listes!$B$47,('Dépenses forfaitaire'!$E340*(VLOOKUP('Dépenses forfaitaire'!$D340,Listes!$A$48:$E$54,2,FALSE))),IF('Dépenses forfaitaire'!$E340&gt;Listes!$D$47,('Dépenses forfaitaire'!$E340*(VLOOKUP('Dépenses forfaitaire'!$D340,Listes!$A$48:$E$54,5,FALSE))),('Dépenses forfaitaire'!$E340*(VLOOKUP('Dépenses forfaitaire'!$D340,Listes!$A$48:$E$54,3,FALSE)))+(VLOOKUP('Dépenses forfaitaire'!$D340,Listes!$A$48:$E$54,4,FALSE))))))</f>
        <v/>
      </c>
      <c r="O340" s="26" t="str">
        <f>IF($H340="","",IF($C340=Listes!$B$40,Listes!$I$37,IF($C340=Listes!$B$41,(VLOOKUP('Dépenses forfaitaire'!$F340,Listes!$E$37:$F$42,2,FALSE)),IF($C340=Listes!$B$39,IF('Dépenses forfaitaire'!$E340&lt;=Listes!$A$69,'Dépenses forfaitaire'!$E340*Listes!$A$70,IF('Dépenses forfaitaire'!$E340&gt;Listes!$D$69,'Dépenses forfaitaire'!$E340*Listes!$D$70,(('Dépenses forfaitaire'!$E340*Listes!$B$70)+Listes!$C$70)))))))</f>
        <v/>
      </c>
      <c r="P340" s="27" t="str">
        <f t="shared" si="10"/>
        <v/>
      </c>
      <c r="Q340" s="93"/>
    </row>
    <row r="341" spans="1:17" ht="20.100000000000001" customHeight="1" x14ac:dyDescent="0.25">
      <c r="A341" s="17">
        <v>335</v>
      </c>
      <c r="B341" s="86"/>
      <c r="C341" s="256"/>
      <c r="D341" s="86"/>
      <c r="E341" s="86"/>
      <c r="F341" s="86"/>
      <c r="G341" s="86"/>
      <c r="H341" s="31" t="str">
        <f>IF(C341="","",IF(C341="","",(VLOOKUP(C341,Listes!$B$37:$C$41,2,FALSE))))</f>
        <v/>
      </c>
      <c r="I341" s="86" t="str">
        <f t="shared" si="11"/>
        <v/>
      </c>
      <c r="J341" s="27" t="str">
        <f>IF(H341="","",IF(H341="","",(VLOOKUP(H341,Listes!$C$37:$D$41,2,FALSE))))</f>
        <v/>
      </c>
      <c r="K341" s="86"/>
      <c r="L341" s="86"/>
      <c r="M341" s="26" t="str">
        <f>IF($H341="","",IF($C341=Listes!$B$38,IF('Dépenses forfaitaire'!$E341&lt;=Listes!$B$58,('Dépenses forfaitaire'!$E341*(VLOOKUP('Dépenses forfaitaire'!$D341,Listes!$A$59:$E$65,2,FALSE))),IF('Dépenses forfaitaire'!$E341&gt;Listes!$E$58,('Dépenses forfaitaire'!$E341*(VLOOKUP('Dépenses forfaitaire'!$D341,Listes!$A$59:$E$65,5,FALSE))),('Dépenses forfaitaire'!$E341*(VLOOKUP('Dépenses forfaitaire'!$D341,Listes!$A$59:$E$65,3,FALSE)))+(VLOOKUP('Dépenses forfaitaire'!$D341,Listes!$A$59:$E$65,4,FALSE))))))</f>
        <v/>
      </c>
      <c r="N341" s="26" t="str">
        <f>IF($H341="","",IF($C341=Listes!$B$37,IF('Dépenses forfaitaire'!$E341&lt;=Listes!$B$47,('Dépenses forfaitaire'!$E341*(VLOOKUP('Dépenses forfaitaire'!$D341,Listes!$A$48:$E$54,2,FALSE))),IF('Dépenses forfaitaire'!$E341&gt;Listes!$D$47,('Dépenses forfaitaire'!$E341*(VLOOKUP('Dépenses forfaitaire'!$D341,Listes!$A$48:$E$54,5,FALSE))),('Dépenses forfaitaire'!$E341*(VLOOKUP('Dépenses forfaitaire'!$D341,Listes!$A$48:$E$54,3,FALSE)))+(VLOOKUP('Dépenses forfaitaire'!$D341,Listes!$A$48:$E$54,4,FALSE))))))</f>
        <v/>
      </c>
      <c r="O341" s="26" t="str">
        <f>IF($H341="","",IF($C341=Listes!$B$40,Listes!$I$37,IF($C341=Listes!$B$41,(VLOOKUP('Dépenses forfaitaire'!$F341,Listes!$E$37:$F$42,2,FALSE)),IF($C341=Listes!$B$39,IF('Dépenses forfaitaire'!$E341&lt;=Listes!$A$69,'Dépenses forfaitaire'!$E341*Listes!$A$70,IF('Dépenses forfaitaire'!$E341&gt;Listes!$D$69,'Dépenses forfaitaire'!$E341*Listes!$D$70,(('Dépenses forfaitaire'!$E341*Listes!$B$70)+Listes!$C$70)))))))</f>
        <v/>
      </c>
      <c r="P341" s="27" t="str">
        <f t="shared" si="10"/>
        <v/>
      </c>
      <c r="Q341" s="93"/>
    </row>
    <row r="342" spans="1:17" ht="20.100000000000001" customHeight="1" x14ac:dyDescent="0.25">
      <c r="A342" s="17">
        <v>336</v>
      </c>
      <c r="B342" s="86"/>
      <c r="C342" s="256"/>
      <c r="D342" s="86"/>
      <c r="E342" s="86"/>
      <c r="F342" s="86"/>
      <c r="G342" s="86"/>
      <c r="H342" s="31" t="str">
        <f>IF(C342="","",IF(C342="","",(VLOOKUP(C342,Listes!$B$37:$C$41,2,FALSE))))</f>
        <v/>
      </c>
      <c r="I342" s="86" t="str">
        <f t="shared" si="11"/>
        <v/>
      </c>
      <c r="J342" s="27" t="str">
        <f>IF(H342="","",IF(H342="","",(VLOOKUP(H342,Listes!$C$37:$D$41,2,FALSE))))</f>
        <v/>
      </c>
      <c r="K342" s="86"/>
      <c r="L342" s="86"/>
      <c r="M342" s="26" t="str">
        <f>IF($H342="","",IF($C342=Listes!$B$38,IF('Dépenses forfaitaire'!$E342&lt;=Listes!$B$58,('Dépenses forfaitaire'!$E342*(VLOOKUP('Dépenses forfaitaire'!$D342,Listes!$A$59:$E$65,2,FALSE))),IF('Dépenses forfaitaire'!$E342&gt;Listes!$E$58,('Dépenses forfaitaire'!$E342*(VLOOKUP('Dépenses forfaitaire'!$D342,Listes!$A$59:$E$65,5,FALSE))),('Dépenses forfaitaire'!$E342*(VLOOKUP('Dépenses forfaitaire'!$D342,Listes!$A$59:$E$65,3,FALSE)))+(VLOOKUP('Dépenses forfaitaire'!$D342,Listes!$A$59:$E$65,4,FALSE))))))</f>
        <v/>
      </c>
      <c r="N342" s="26" t="str">
        <f>IF($H342="","",IF($C342=Listes!$B$37,IF('Dépenses forfaitaire'!$E342&lt;=Listes!$B$47,('Dépenses forfaitaire'!$E342*(VLOOKUP('Dépenses forfaitaire'!$D342,Listes!$A$48:$E$54,2,FALSE))),IF('Dépenses forfaitaire'!$E342&gt;Listes!$D$47,('Dépenses forfaitaire'!$E342*(VLOOKUP('Dépenses forfaitaire'!$D342,Listes!$A$48:$E$54,5,FALSE))),('Dépenses forfaitaire'!$E342*(VLOOKUP('Dépenses forfaitaire'!$D342,Listes!$A$48:$E$54,3,FALSE)))+(VLOOKUP('Dépenses forfaitaire'!$D342,Listes!$A$48:$E$54,4,FALSE))))))</f>
        <v/>
      </c>
      <c r="O342" s="26" t="str">
        <f>IF($H342="","",IF($C342=Listes!$B$40,Listes!$I$37,IF($C342=Listes!$B$41,(VLOOKUP('Dépenses forfaitaire'!$F342,Listes!$E$37:$F$42,2,FALSE)),IF($C342=Listes!$B$39,IF('Dépenses forfaitaire'!$E342&lt;=Listes!$A$69,'Dépenses forfaitaire'!$E342*Listes!$A$70,IF('Dépenses forfaitaire'!$E342&gt;Listes!$D$69,'Dépenses forfaitaire'!$E342*Listes!$D$70,(('Dépenses forfaitaire'!$E342*Listes!$B$70)+Listes!$C$70)))))))</f>
        <v/>
      </c>
      <c r="P342" s="27" t="str">
        <f t="shared" si="10"/>
        <v/>
      </c>
      <c r="Q342" s="93"/>
    </row>
    <row r="343" spans="1:17" ht="20.100000000000001" customHeight="1" x14ac:dyDescent="0.25">
      <c r="A343" s="17">
        <v>337</v>
      </c>
      <c r="B343" s="86"/>
      <c r="C343" s="256"/>
      <c r="D343" s="86"/>
      <c r="E343" s="86"/>
      <c r="F343" s="86"/>
      <c r="G343" s="86"/>
      <c r="H343" s="31" t="str">
        <f>IF(C343="","",IF(C343="","",(VLOOKUP(C343,Listes!$B$37:$C$41,2,FALSE))))</f>
        <v/>
      </c>
      <c r="I343" s="86" t="str">
        <f t="shared" si="11"/>
        <v/>
      </c>
      <c r="J343" s="27" t="str">
        <f>IF(H343="","",IF(H343="","",(VLOOKUP(H343,Listes!$C$37:$D$41,2,FALSE))))</f>
        <v/>
      </c>
      <c r="K343" s="86"/>
      <c r="L343" s="86"/>
      <c r="M343" s="26" t="str">
        <f>IF($H343="","",IF($C343=Listes!$B$38,IF('Dépenses forfaitaire'!$E343&lt;=Listes!$B$58,('Dépenses forfaitaire'!$E343*(VLOOKUP('Dépenses forfaitaire'!$D343,Listes!$A$59:$E$65,2,FALSE))),IF('Dépenses forfaitaire'!$E343&gt;Listes!$E$58,('Dépenses forfaitaire'!$E343*(VLOOKUP('Dépenses forfaitaire'!$D343,Listes!$A$59:$E$65,5,FALSE))),('Dépenses forfaitaire'!$E343*(VLOOKUP('Dépenses forfaitaire'!$D343,Listes!$A$59:$E$65,3,FALSE)))+(VLOOKUP('Dépenses forfaitaire'!$D343,Listes!$A$59:$E$65,4,FALSE))))))</f>
        <v/>
      </c>
      <c r="N343" s="26" t="str">
        <f>IF($H343="","",IF($C343=Listes!$B$37,IF('Dépenses forfaitaire'!$E343&lt;=Listes!$B$47,('Dépenses forfaitaire'!$E343*(VLOOKUP('Dépenses forfaitaire'!$D343,Listes!$A$48:$E$54,2,FALSE))),IF('Dépenses forfaitaire'!$E343&gt;Listes!$D$47,('Dépenses forfaitaire'!$E343*(VLOOKUP('Dépenses forfaitaire'!$D343,Listes!$A$48:$E$54,5,FALSE))),('Dépenses forfaitaire'!$E343*(VLOOKUP('Dépenses forfaitaire'!$D343,Listes!$A$48:$E$54,3,FALSE)))+(VLOOKUP('Dépenses forfaitaire'!$D343,Listes!$A$48:$E$54,4,FALSE))))))</f>
        <v/>
      </c>
      <c r="O343" s="26" t="str">
        <f>IF($H343="","",IF($C343=Listes!$B$40,Listes!$I$37,IF($C343=Listes!$B$41,(VLOOKUP('Dépenses forfaitaire'!$F343,Listes!$E$37:$F$42,2,FALSE)),IF($C343=Listes!$B$39,IF('Dépenses forfaitaire'!$E343&lt;=Listes!$A$69,'Dépenses forfaitaire'!$E343*Listes!$A$70,IF('Dépenses forfaitaire'!$E343&gt;Listes!$D$69,'Dépenses forfaitaire'!$E343*Listes!$D$70,(('Dépenses forfaitaire'!$E343*Listes!$B$70)+Listes!$C$70)))))))</f>
        <v/>
      </c>
      <c r="P343" s="27" t="str">
        <f t="shared" si="10"/>
        <v/>
      </c>
      <c r="Q343" s="93"/>
    </row>
    <row r="344" spans="1:17" ht="20.100000000000001" customHeight="1" x14ac:dyDescent="0.25">
      <c r="A344" s="17">
        <v>338</v>
      </c>
      <c r="B344" s="86"/>
      <c r="C344" s="256"/>
      <c r="D344" s="86"/>
      <c r="E344" s="86"/>
      <c r="F344" s="86"/>
      <c r="G344" s="86"/>
      <c r="H344" s="31" t="str">
        <f>IF(C344="","",IF(C344="","",(VLOOKUP(C344,Listes!$B$37:$C$41,2,FALSE))))</f>
        <v/>
      </c>
      <c r="I344" s="86" t="str">
        <f t="shared" si="11"/>
        <v/>
      </c>
      <c r="J344" s="27" t="str">
        <f>IF(H344="","",IF(H344="","",(VLOOKUP(H344,Listes!$C$37:$D$41,2,FALSE))))</f>
        <v/>
      </c>
      <c r="K344" s="86"/>
      <c r="L344" s="86"/>
      <c r="M344" s="26" t="str">
        <f>IF($H344="","",IF($C344=Listes!$B$38,IF('Dépenses forfaitaire'!$E344&lt;=Listes!$B$58,('Dépenses forfaitaire'!$E344*(VLOOKUP('Dépenses forfaitaire'!$D344,Listes!$A$59:$E$65,2,FALSE))),IF('Dépenses forfaitaire'!$E344&gt;Listes!$E$58,('Dépenses forfaitaire'!$E344*(VLOOKUP('Dépenses forfaitaire'!$D344,Listes!$A$59:$E$65,5,FALSE))),('Dépenses forfaitaire'!$E344*(VLOOKUP('Dépenses forfaitaire'!$D344,Listes!$A$59:$E$65,3,FALSE)))+(VLOOKUP('Dépenses forfaitaire'!$D344,Listes!$A$59:$E$65,4,FALSE))))))</f>
        <v/>
      </c>
      <c r="N344" s="26" t="str">
        <f>IF($H344="","",IF($C344=Listes!$B$37,IF('Dépenses forfaitaire'!$E344&lt;=Listes!$B$47,('Dépenses forfaitaire'!$E344*(VLOOKUP('Dépenses forfaitaire'!$D344,Listes!$A$48:$E$54,2,FALSE))),IF('Dépenses forfaitaire'!$E344&gt;Listes!$D$47,('Dépenses forfaitaire'!$E344*(VLOOKUP('Dépenses forfaitaire'!$D344,Listes!$A$48:$E$54,5,FALSE))),('Dépenses forfaitaire'!$E344*(VLOOKUP('Dépenses forfaitaire'!$D344,Listes!$A$48:$E$54,3,FALSE)))+(VLOOKUP('Dépenses forfaitaire'!$D344,Listes!$A$48:$E$54,4,FALSE))))))</f>
        <v/>
      </c>
      <c r="O344" s="26" t="str">
        <f>IF($H344="","",IF($C344=Listes!$B$40,Listes!$I$37,IF($C344=Listes!$B$41,(VLOOKUP('Dépenses forfaitaire'!$F344,Listes!$E$37:$F$42,2,FALSE)),IF($C344=Listes!$B$39,IF('Dépenses forfaitaire'!$E344&lt;=Listes!$A$69,'Dépenses forfaitaire'!$E344*Listes!$A$70,IF('Dépenses forfaitaire'!$E344&gt;Listes!$D$69,'Dépenses forfaitaire'!$E344*Listes!$D$70,(('Dépenses forfaitaire'!$E344*Listes!$B$70)+Listes!$C$70)))))))</f>
        <v/>
      </c>
      <c r="P344" s="27" t="str">
        <f t="shared" si="10"/>
        <v/>
      </c>
      <c r="Q344" s="93"/>
    </row>
    <row r="345" spans="1:17" ht="20.100000000000001" customHeight="1" x14ac:dyDescent="0.25">
      <c r="A345" s="17">
        <v>339</v>
      </c>
      <c r="B345" s="86"/>
      <c r="C345" s="256"/>
      <c r="D345" s="86"/>
      <c r="E345" s="86"/>
      <c r="F345" s="86"/>
      <c r="G345" s="86"/>
      <c r="H345" s="31" t="str">
        <f>IF(C345="","",IF(C345="","",(VLOOKUP(C345,Listes!$B$37:$C$41,2,FALSE))))</f>
        <v/>
      </c>
      <c r="I345" s="86" t="str">
        <f t="shared" si="11"/>
        <v/>
      </c>
      <c r="J345" s="27" t="str">
        <f>IF(H345="","",IF(H345="","",(VLOOKUP(H345,Listes!$C$37:$D$41,2,FALSE))))</f>
        <v/>
      </c>
      <c r="K345" s="86"/>
      <c r="L345" s="86"/>
      <c r="M345" s="26" t="str">
        <f>IF($H345="","",IF($C345=Listes!$B$38,IF('Dépenses forfaitaire'!$E345&lt;=Listes!$B$58,('Dépenses forfaitaire'!$E345*(VLOOKUP('Dépenses forfaitaire'!$D345,Listes!$A$59:$E$65,2,FALSE))),IF('Dépenses forfaitaire'!$E345&gt;Listes!$E$58,('Dépenses forfaitaire'!$E345*(VLOOKUP('Dépenses forfaitaire'!$D345,Listes!$A$59:$E$65,5,FALSE))),('Dépenses forfaitaire'!$E345*(VLOOKUP('Dépenses forfaitaire'!$D345,Listes!$A$59:$E$65,3,FALSE)))+(VLOOKUP('Dépenses forfaitaire'!$D345,Listes!$A$59:$E$65,4,FALSE))))))</f>
        <v/>
      </c>
      <c r="N345" s="26" t="str">
        <f>IF($H345="","",IF($C345=Listes!$B$37,IF('Dépenses forfaitaire'!$E345&lt;=Listes!$B$47,('Dépenses forfaitaire'!$E345*(VLOOKUP('Dépenses forfaitaire'!$D345,Listes!$A$48:$E$54,2,FALSE))),IF('Dépenses forfaitaire'!$E345&gt;Listes!$D$47,('Dépenses forfaitaire'!$E345*(VLOOKUP('Dépenses forfaitaire'!$D345,Listes!$A$48:$E$54,5,FALSE))),('Dépenses forfaitaire'!$E345*(VLOOKUP('Dépenses forfaitaire'!$D345,Listes!$A$48:$E$54,3,FALSE)))+(VLOOKUP('Dépenses forfaitaire'!$D345,Listes!$A$48:$E$54,4,FALSE))))))</f>
        <v/>
      </c>
      <c r="O345" s="26" t="str">
        <f>IF($H345="","",IF($C345=Listes!$B$40,Listes!$I$37,IF($C345=Listes!$B$41,(VLOOKUP('Dépenses forfaitaire'!$F345,Listes!$E$37:$F$42,2,FALSE)),IF($C345=Listes!$B$39,IF('Dépenses forfaitaire'!$E345&lt;=Listes!$A$69,'Dépenses forfaitaire'!$E345*Listes!$A$70,IF('Dépenses forfaitaire'!$E345&gt;Listes!$D$69,'Dépenses forfaitaire'!$E345*Listes!$D$70,(('Dépenses forfaitaire'!$E345*Listes!$B$70)+Listes!$C$70)))))))</f>
        <v/>
      </c>
      <c r="P345" s="27" t="str">
        <f t="shared" si="10"/>
        <v/>
      </c>
      <c r="Q345" s="93"/>
    </row>
    <row r="346" spans="1:17" ht="20.100000000000001" customHeight="1" x14ac:dyDescent="0.25">
      <c r="A346" s="17">
        <v>340</v>
      </c>
      <c r="B346" s="86"/>
      <c r="C346" s="256"/>
      <c r="D346" s="86"/>
      <c r="E346" s="86"/>
      <c r="F346" s="86"/>
      <c r="G346" s="86"/>
      <c r="H346" s="31" t="str">
        <f>IF(C346="","",IF(C346="","",(VLOOKUP(C346,Listes!$B$37:$C$41,2,FALSE))))</f>
        <v/>
      </c>
      <c r="I346" s="86" t="str">
        <f t="shared" si="11"/>
        <v/>
      </c>
      <c r="J346" s="27" t="str">
        <f>IF(H346="","",IF(H346="","",(VLOOKUP(H346,Listes!$C$37:$D$41,2,FALSE))))</f>
        <v/>
      </c>
      <c r="K346" s="86"/>
      <c r="L346" s="86"/>
      <c r="M346" s="26" t="str">
        <f>IF($H346="","",IF($C346=Listes!$B$38,IF('Dépenses forfaitaire'!$E346&lt;=Listes!$B$58,('Dépenses forfaitaire'!$E346*(VLOOKUP('Dépenses forfaitaire'!$D346,Listes!$A$59:$E$65,2,FALSE))),IF('Dépenses forfaitaire'!$E346&gt;Listes!$E$58,('Dépenses forfaitaire'!$E346*(VLOOKUP('Dépenses forfaitaire'!$D346,Listes!$A$59:$E$65,5,FALSE))),('Dépenses forfaitaire'!$E346*(VLOOKUP('Dépenses forfaitaire'!$D346,Listes!$A$59:$E$65,3,FALSE)))+(VLOOKUP('Dépenses forfaitaire'!$D346,Listes!$A$59:$E$65,4,FALSE))))))</f>
        <v/>
      </c>
      <c r="N346" s="26" t="str">
        <f>IF($H346="","",IF($C346=Listes!$B$37,IF('Dépenses forfaitaire'!$E346&lt;=Listes!$B$47,('Dépenses forfaitaire'!$E346*(VLOOKUP('Dépenses forfaitaire'!$D346,Listes!$A$48:$E$54,2,FALSE))),IF('Dépenses forfaitaire'!$E346&gt;Listes!$D$47,('Dépenses forfaitaire'!$E346*(VLOOKUP('Dépenses forfaitaire'!$D346,Listes!$A$48:$E$54,5,FALSE))),('Dépenses forfaitaire'!$E346*(VLOOKUP('Dépenses forfaitaire'!$D346,Listes!$A$48:$E$54,3,FALSE)))+(VLOOKUP('Dépenses forfaitaire'!$D346,Listes!$A$48:$E$54,4,FALSE))))))</f>
        <v/>
      </c>
      <c r="O346" s="26" t="str">
        <f>IF($H346="","",IF($C346=Listes!$B$40,Listes!$I$37,IF($C346=Listes!$B$41,(VLOOKUP('Dépenses forfaitaire'!$F346,Listes!$E$37:$F$42,2,FALSE)),IF($C346=Listes!$B$39,IF('Dépenses forfaitaire'!$E346&lt;=Listes!$A$69,'Dépenses forfaitaire'!$E346*Listes!$A$70,IF('Dépenses forfaitaire'!$E346&gt;Listes!$D$69,'Dépenses forfaitaire'!$E346*Listes!$D$70,(('Dépenses forfaitaire'!$E346*Listes!$B$70)+Listes!$C$70)))))))</f>
        <v/>
      </c>
      <c r="P346" s="27" t="str">
        <f t="shared" si="10"/>
        <v/>
      </c>
      <c r="Q346" s="93"/>
    </row>
    <row r="347" spans="1:17" ht="20.100000000000001" customHeight="1" x14ac:dyDescent="0.25">
      <c r="A347" s="17">
        <v>341</v>
      </c>
      <c r="B347" s="86"/>
      <c r="C347" s="256"/>
      <c r="D347" s="86"/>
      <c r="E347" s="86"/>
      <c r="F347" s="86"/>
      <c r="G347" s="86"/>
      <c r="H347" s="31" t="str">
        <f>IF(C347="","",IF(C347="","",(VLOOKUP(C347,Listes!$B$37:$C$41,2,FALSE))))</f>
        <v/>
      </c>
      <c r="I347" s="86" t="str">
        <f t="shared" si="11"/>
        <v/>
      </c>
      <c r="J347" s="27" t="str">
        <f>IF(H347="","",IF(H347="","",(VLOOKUP(H347,Listes!$C$37:$D$41,2,FALSE))))</f>
        <v/>
      </c>
      <c r="K347" s="86"/>
      <c r="L347" s="86"/>
      <c r="M347" s="26" t="str">
        <f>IF($H347="","",IF($C347=Listes!$B$38,IF('Dépenses forfaitaire'!$E347&lt;=Listes!$B$58,('Dépenses forfaitaire'!$E347*(VLOOKUP('Dépenses forfaitaire'!$D347,Listes!$A$59:$E$65,2,FALSE))),IF('Dépenses forfaitaire'!$E347&gt;Listes!$E$58,('Dépenses forfaitaire'!$E347*(VLOOKUP('Dépenses forfaitaire'!$D347,Listes!$A$59:$E$65,5,FALSE))),('Dépenses forfaitaire'!$E347*(VLOOKUP('Dépenses forfaitaire'!$D347,Listes!$A$59:$E$65,3,FALSE)))+(VLOOKUP('Dépenses forfaitaire'!$D347,Listes!$A$59:$E$65,4,FALSE))))))</f>
        <v/>
      </c>
      <c r="N347" s="26" t="str">
        <f>IF($H347="","",IF($C347=Listes!$B$37,IF('Dépenses forfaitaire'!$E347&lt;=Listes!$B$47,('Dépenses forfaitaire'!$E347*(VLOOKUP('Dépenses forfaitaire'!$D347,Listes!$A$48:$E$54,2,FALSE))),IF('Dépenses forfaitaire'!$E347&gt;Listes!$D$47,('Dépenses forfaitaire'!$E347*(VLOOKUP('Dépenses forfaitaire'!$D347,Listes!$A$48:$E$54,5,FALSE))),('Dépenses forfaitaire'!$E347*(VLOOKUP('Dépenses forfaitaire'!$D347,Listes!$A$48:$E$54,3,FALSE)))+(VLOOKUP('Dépenses forfaitaire'!$D347,Listes!$A$48:$E$54,4,FALSE))))))</f>
        <v/>
      </c>
      <c r="O347" s="26" t="str">
        <f>IF($H347="","",IF($C347=Listes!$B$40,Listes!$I$37,IF($C347=Listes!$B$41,(VLOOKUP('Dépenses forfaitaire'!$F347,Listes!$E$37:$F$42,2,FALSE)),IF($C347=Listes!$B$39,IF('Dépenses forfaitaire'!$E347&lt;=Listes!$A$69,'Dépenses forfaitaire'!$E347*Listes!$A$70,IF('Dépenses forfaitaire'!$E347&gt;Listes!$D$69,'Dépenses forfaitaire'!$E347*Listes!$D$70,(('Dépenses forfaitaire'!$E347*Listes!$B$70)+Listes!$C$70)))))))</f>
        <v/>
      </c>
      <c r="P347" s="27" t="str">
        <f t="shared" si="10"/>
        <v/>
      </c>
      <c r="Q347" s="93"/>
    </row>
    <row r="348" spans="1:17" ht="20.100000000000001" customHeight="1" x14ac:dyDescent="0.25">
      <c r="A348" s="17">
        <v>342</v>
      </c>
      <c r="B348" s="86"/>
      <c r="C348" s="256"/>
      <c r="D348" s="86"/>
      <c r="E348" s="86"/>
      <c r="F348" s="86"/>
      <c r="G348" s="86"/>
      <c r="H348" s="31" t="str">
        <f>IF(C348="","",IF(C348="","",(VLOOKUP(C348,Listes!$B$37:$C$41,2,FALSE))))</f>
        <v/>
      </c>
      <c r="I348" s="86" t="str">
        <f t="shared" si="11"/>
        <v/>
      </c>
      <c r="J348" s="27" t="str">
        <f>IF(H348="","",IF(H348="","",(VLOOKUP(H348,Listes!$C$37:$D$41,2,FALSE))))</f>
        <v/>
      </c>
      <c r="K348" s="86"/>
      <c r="L348" s="86"/>
      <c r="M348" s="26" t="str">
        <f>IF($H348="","",IF($C348=Listes!$B$38,IF('Dépenses forfaitaire'!$E348&lt;=Listes!$B$58,('Dépenses forfaitaire'!$E348*(VLOOKUP('Dépenses forfaitaire'!$D348,Listes!$A$59:$E$65,2,FALSE))),IF('Dépenses forfaitaire'!$E348&gt;Listes!$E$58,('Dépenses forfaitaire'!$E348*(VLOOKUP('Dépenses forfaitaire'!$D348,Listes!$A$59:$E$65,5,FALSE))),('Dépenses forfaitaire'!$E348*(VLOOKUP('Dépenses forfaitaire'!$D348,Listes!$A$59:$E$65,3,FALSE)))+(VLOOKUP('Dépenses forfaitaire'!$D348,Listes!$A$59:$E$65,4,FALSE))))))</f>
        <v/>
      </c>
      <c r="N348" s="26" t="str">
        <f>IF($H348="","",IF($C348=Listes!$B$37,IF('Dépenses forfaitaire'!$E348&lt;=Listes!$B$47,('Dépenses forfaitaire'!$E348*(VLOOKUP('Dépenses forfaitaire'!$D348,Listes!$A$48:$E$54,2,FALSE))),IF('Dépenses forfaitaire'!$E348&gt;Listes!$D$47,('Dépenses forfaitaire'!$E348*(VLOOKUP('Dépenses forfaitaire'!$D348,Listes!$A$48:$E$54,5,FALSE))),('Dépenses forfaitaire'!$E348*(VLOOKUP('Dépenses forfaitaire'!$D348,Listes!$A$48:$E$54,3,FALSE)))+(VLOOKUP('Dépenses forfaitaire'!$D348,Listes!$A$48:$E$54,4,FALSE))))))</f>
        <v/>
      </c>
      <c r="O348" s="26" t="str">
        <f>IF($H348="","",IF($C348=Listes!$B$40,Listes!$I$37,IF($C348=Listes!$B$41,(VLOOKUP('Dépenses forfaitaire'!$F348,Listes!$E$37:$F$42,2,FALSE)),IF($C348=Listes!$B$39,IF('Dépenses forfaitaire'!$E348&lt;=Listes!$A$69,'Dépenses forfaitaire'!$E348*Listes!$A$70,IF('Dépenses forfaitaire'!$E348&gt;Listes!$D$69,'Dépenses forfaitaire'!$E348*Listes!$D$70,(('Dépenses forfaitaire'!$E348*Listes!$B$70)+Listes!$C$70)))))))</f>
        <v/>
      </c>
      <c r="P348" s="27" t="str">
        <f t="shared" si="10"/>
        <v/>
      </c>
      <c r="Q348" s="93"/>
    </row>
    <row r="349" spans="1:17" ht="20.100000000000001" customHeight="1" x14ac:dyDescent="0.25">
      <c r="A349" s="17">
        <v>343</v>
      </c>
      <c r="B349" s="86"/>
      <c r="C349" s="256"/>
      <c r="D349" s="86"/>
      <c r="E349" s="86"/>
      <c r="F349" s="86"/>
      <c r="G349" s="86"/>
      <c r="H349" s="31" t="str">
        <f>IF(C349="","",IF(C349="","",(VLOOKUP(C349,Listes!$B$37:$C$41,2,FALSE))))</f>
        <v/>
      </c>
      <c r="I349" s="86" t="str">
        <f t="shared" si="11"/>
        <v/>
      </c>
      <c r="J349" s="27" t="str">
        <f>IF(H349="","",IF(H349="","",(VLOOKUP(H349,Listes!$C$37:$D$41,2,FALSE))))</f>
        <v/>
      </c>
      <c r="K349" s="86"/>
      <c r="L349" s="86"/>
      <c r="M349" s="26" t="str">
        <f>IF($H349="","",IF($C349=Listes!$B$38,IF('Dépenses forfaitaire'!$E349&lt;=Listes!$B$58,('Dépenses forfaitaire'!$E349*(VLOOKUP('Dépenses forfaitaire'!$D349,Listes!$A$59:$E$65,2,FALSE))),IF('Dépenses forfaitaire'!$E349&gt;Listes!$E$58,('Dépenses forfaitaire'!$E349*(VLOOKUP('Dépenses forfaitaire'!$D349,Listes!$A$59:$E$65,5,FALSE))),('Dépenses forfaitaire'!$E349*(VLOOKUP('Dépenses forfaitaire'!$D349,Listes!$A$59:$E$65,3,FALSE)))+(VLOOKUP('Dépenses forfaitaire'!$D349,Listes!$A$59:$E$65,4,FALSE))))))</f>
        <v/>
      </c>
      <c r="N349" s="26" t="str">
        <f>IF($H349="","",IF($C349=Listes!$B$37,IF('Dépenses forfaitaire'!$E349&lt;=Listes!$B$47,('Dépenses forfaitaire'!$E349*(VLOOKUP('Dépenses forfaitaire'!$D349,Listes!$A$48:$E$54,2,FALSE))),IF('Dépenses forfaitaire'!$E349&gt;Listes!$D$47,('Dépenses forfaitaire'!$E349*(VLOOKUP('Dépenses forfaitaire'!$D349,Listes!$A$48:$E$54,5,FALSE))),('Dépenses forfaitaire'!$E349*(VLOOKUP('Dépenses forfaitaire'!$D349,Listes!$A$48:$E$54,3,FALSE)))+(VLOOKUP('Dépenses forfaitaire'!$D349,Listes!$A$48:$E$54,4,FALSE))))))</f>
        <v/>
      </c>
      <c r="O349" s="26" t="str">
        <f>IF($H349="","",IF($C349=Listes!$B$40,Listes!$I$37,IF($C349=Listes!$B$41,(VLOOKUP('Dépenses forfaitaire'!$F349,Listes!$E$37:$F$42,2,FALSE)),IF($C349=Listes!$B$39,IF('Dépenses forfaitaire'!$E349&lt;=Listes!$A$69,'Dépenses forfaitaire'!$E349*Listes!$A$70,IF('Dépenses forfaitaire'!$E349&gt;Listes!$D$69,'Dépenses forfaitaire'!$E349*Listes!$D$70,(('Dépenses forfaitaire'!$E349*Listes!$B$70)+Listes!$C$70)))))))</f>
        <v/>
      </c>
      <c r="P349" s="27" t="str">
        <f t="shared" si="10"/>
        <v/>
      </c>
      <c r="Q349" s="93"/>
    </row>
    <row r="350" spans="1:17" ht="20.100000000000001" customHeight="1" x14ac:dyDescent="0.25">
      <c r="A350" s="17">
        <v>344</v>
      </c>
      <c r="B350" s="86"/>
      <c r="C350" s="256"/>
      <c r="D350" s="86"/>
      <c r="E350" s="86"/>
      <c r="F350" s="86"/>
      <c r="G350" s="86"/>
      <c r="H350" s="31" t="str">
        <f>IF(C350="","",IF(C350="","",(VLOOKUP(C350,Listes!$B$37:$C$41,2,FALSE))))</f>
        <v/>
      </c>
      <c r="I350" s="86" t="str">
        <f t="shared" si="11"/>
        <v/>
      </c>
      <c r="J350" s="27" t="str">
        <f>IF(H350="","",IF(H350="","",(VLOOKUP(H350,Listes!$C$37:$D$41,2,FALSE))))</f>
        <v/>
      </c>
      <c r="K350" s="86"/>
      <c r="L350" s="86"/>
      <c r="M350" s="26" t="str">
        <f>IF($H350="","",IF($C350=Listes!$B$38,IF('Dépenses forfaitaire'!$E350&lt;=Listes!$B$58,('Dépenses forfaitaire'!$E350*(VLOOKUP('Dépenses forfaitaire'!$D350,Listes!$A$59:$E$65,2,FALSE))),IF('Dépenses forfaitaire'!$E350&gt;Listes!$E$58,('Dépenses forfaitaire'!$E350*(VLOOKUP('Dépenses forfaitaire'!$D350,Listes!$A$59:$E$65,5,FALSE))),('Dépenses forfaitaire'!$E350*(VLOOKUP('Dépenses forfaitaire'!$D350,Listes!$A$59:$E$65,3,FALSE)))+(VLOOKUP('Dépenses forfaitaire'!$D350,Listes!$A$59:$E$65,4,FALSE))))))</f>
        <v/>
      </c>
      <c r="N350" s="26" t="str">
        <f>IF($H350="","",IF($C350=Listes!$B$37,IF('Dépenses forfaitaire'!$E350&lt;=Listes!$B$47,('Dépenses forfaitaire'!$E350*(VLOOKUP('Dépenses forfaitaire'!$D350,Listes!$A$48:$E$54,2,FALSE))),IF('Dépenses forfaitaire'!$E350&gt;Listes!$D$47,('Dépenses forfaitaire'!$E350*(VLOOKUP('Dépenses forfaitaire'!$D350,Listes!$A$48:$E$54,5,FALSE))),('Dépenses forfaitaire'!$E350*(VLOOKUP('Dépenses forfaitaire'!$D350,Listes!$A$48:$E$54,3,FALSE)))+(VLOOKUP('Dépenses forfaitaire'!$D350,Listes!$A$48:$E$54,4,FALSE))))))</f>
        <v/>
      </c>
      <c r="O350" s="26" t="str">
        <f>IF($H350="","",IF($C350=Listes!$B$40,Listes!$I$37,IF($C350=Listes!$B$41,(VLOOKUP('Dépenses forfaitaire'!$F350,Listes!$E$37:$F$42,2,FALSE)),IF($C350=Listes!$B$39,IF('Dépenses forfaitaire'!$E350&lt;=Listes!$A$69,'Dépenses forfaitaire'!$E350*Listes!$A$70,IF('Dépenses forfaitaire'!$E350&gt;Listes!$D$69,'Dépenses forfaitaire'!$E350*Listes!$D$70,(('Dépenses forfaitaire'!$E350*Listes!$B$70)+Listes!$C$70)))))))</f>
        <v/>
      </c>
      <c r="P350" s="27" t="str">
        <f t="shared" si="10"/>
        <v/>
      </c>
      <c r="Q350" s="93"/>
    </row>
    <row r="351" spans="1:17" ht="20.100000000000001" customHeight="1" x14ac:dyDescent="0.25">
      <c r="A351" s="17">
        <v>345</v>
      </c>
      <c r="B351" s="86"/>
      <c r="C351" s="256"/>
      <c r="D351" s="86"/>
      <c r="E351" s="86"/>
      <c r="F351" s="86"/>
      <c r="G351" s="86"/>
      <c r="H351" s="31" t="str">
        <f>IF(C351="","",IF(C351="","",(VLOOKUP(C351,Listes!$B$37:$C$41,2,FALSE))))</f>
        <v/>
      </c>
      <c r="I351" s="86" t="str">
        <f t="shared" si="11"/>
        <v/>
      </c>
      <c r="J351" s="27" t="str">
        <f>IF(H351="","",IF(H351="","",(VLOOKUP(H351,Listes!$C$37:$D$41,2,FALSE))))</f>
        <v/>
      </c>
      <c r="K351" s="86"/>
      <c r="L351" s="86"/>
      <c r="M351" s="26" t="str">
        <f>IF($H351="","",IF($C351=Listes!$B$38,IF('Dépenses forfaitaire'!$E351&lt;=Listes!$B$58,('Dépenses forfaitaire'!$E351*(VLOOKUP('Dépenses forfaitaire'!$D351,Listes!$A$59:$E$65,2,FALSE))),IF('Dépenses forfaitaire'!$E351&gt;Listes!$E$58,('Dépenses forfaitaire'!$E351*(VLOOKUP('Dépenses forfaitaire'!$D351,Listes!$A$59:$E$65,5,FALSE))),('Dépenses forfaitaire'!$E351*(VLOOKUP('Dépenses forfaitaire'!$D351,Listes!$A$59:$E$65,3,FALSE)))+(VLOOKUP('Dépenses forfaitaire'!$D351,Listes!$A$59:$E$65,4,FALSE))))))</f>
        <v/>
      </c>
      <c r="N351" s="26" t="str">
        <f>IF($H351="","",IF($C351=Listes!$B$37,IF('Dépenses forfaitaire'!$E351&lt;=Listes!$B$47,('Dépenses forfaitaire'!$E351*(VLOOKUP('Dépenses forfaitaire'!$D351,Listes!$A$48:$E$54,2,FALSE))),IF('Dépenses forfaitaire'!$E351&gt;Listes!$D$47,('Dépenses forfaitaire'!$E351*(VLOOKUP('Dépenses forfaitaire'!$D351,Listes!$A$48:$E$54,5,FALSE))),('Dépenses forfaitaire'!$E351*(VLOOKUP('Dépenses forfaitaire'!$D351,Listes!$A$48:$E$54,3,FALSE)))+(VLOOKUP('Dépenses forfaitaire'!$D351,Listes!$A$48:$E$54,4,FALSE))))))</f>
        <v/>
      </c>
      <c r="O351" s="26" t="str">
        <f>IF($H351="","",IF($C351=Listes!$B$40,Listes!$I$37,IF($C351=Listes!$B$41,(VLOOKUP('Dépenses forfaitaire'!$F351,Listes!$E$37:$F$42,2,FALSE)),IF($C351=Listes!$B$39,IF('Dépenses forfaitaire'!$E351&lt;=Listes!$A$69,'Dépenses forfaitaire'!$E351*Listes!$A$70,IF('Dépenses forfaitaire'!$E351&gt;Listes!$D$69,'Dépenses forfaitaire'!$E351*Listes!$D$70,(('Dépenses forfaitaire'!$E351*Listes!$B$70)+Listes!$C$70)))))))</f>
        <v/>
      </c>
      <c r="P351" s="27" t="str">
        <f t="shared" si="10"/>
        <v/>
      </c>
      <c r="Q351" s="93"/>
    </row>
    <row r="352" spans="1:17" ht="20.100000000000001" customHeight="1" x14ac:dyDescent="0.25">
      <c r="A352" s="17">
        <v>346</v>
      </c>
      <c r="B352" s="86"/>
      <c r="C352" s="256"/>
      <c r="D352" s="86"/>
      <c r="E352" s="86"/>
      <c r="F352" s="86"/>
      <c r="G352" s="86"/>
      <c r="H352" s="31" t="str">
        <f>IF(C352="","",IF(C352="","",(VLOOKUP(C352,Listes!$B$37:$C$41,2,FALSE))))</f>
        <v/>
      </c>
      <c r="I352" s="86" t="str">
        <f t="shared" si="11"/>
        <v/>
      </c>
      <c r="J352" s="27" t="str">
        <f>IF(H352="","",IF(H352="","",(VLOOKUP(H352,Listes!$C$37:$D$41,2,FALSE))))</f>
        <v/>
      </c>
      <c r="K352" s="86"/>
      <c r="L352" s="86"/>
      <c r="M352" s="26" t="str">
        <f>IF($H352="","",IF($C352=Listes!$B$38,IF('Dépenses forfaitaire'!$E352&lt;=Listes!$B$58,('Dépenses forfaitaire'!$E352*(VLOOKUP('Dépenses forfaitaire'!$D352,Listes!$A$59:$E$65,2,FALSE))),IF('Dépenses forfaitaire'!$E352&gt;Listes!$E$58,('Dépenses forfaitaire'!$E352*(VLOOKUP('Dépenses forfaitaire'!$D352,Listes!$A$59:$E$65,5,FALSE))),('Dépenses forfaitaire'!$E352*(VLOOKUP('Dépenses forfaitaire'!$D352,Listes!$A$59:$E$65,3,FALSE)))+(VLOOKUP('Dépenses forfaitaire'!$D352,Listes!$A$59:$E$65,4,FALSE))))))</f>
        <v/>
      </c>
      <c r="N352" s="26" t="str">
        <f>IF($H352="","",IF($C352=Listes!$B$37,IF('Dépenses forfaitaire'!$E352&lt;=Listes!$B$47,('Dépenses forfaitaire'!$E352*(VLOOKUP('Dépenses forfaitaire'!$D352,Listes!$A$48:$E$54,2,FALSE))),IF('Dépenses forfaitaire'!$E352&gt;Listes!$D$47,('Dépenses forfaitaire'!$E352*(VLOOKUP('Dépenses forfaitaire'!$D352,Listes!$A$48:$E$54,5,FALSE))),('Dépenses forfaitaire'!$E352*(VLOOKUP('Dépenses forfaitaire'!$D352,Listes!$A$48:$E$54,3,FALSE)))+(VLOOKUP('Dépenses forfaitaire'!$D352,Listes!$A$48:$E$54,4,FALSE))))))</f>
        <v/>
      </c>
      <c r="O352" s="26" t="str">
        <f>IF($H352="","",IF($C352=Listes!$B$40,Listes!$I$37,IF($C352=Listes!$B$41,(VLOOKUP('Dépenses forfaitaire'!$F352,Listes!$E$37:$F$42,2,FALSE)),IF($C352=Listes!$B$39,IF('Dépenses forfaitaire'!$E352&lt;=Listes!$A$69,'Dépenses forfaitaire'!$E352*Listes!$A$70,IF('Dépenses forfaitaire'!$E352&gt;Listes!$D$69,'Dépenses forfaitaire'!$E352*Listes!$D$70,(('Dépenses forfaitaire'!$E352*Listes!$B$70)+Listes!$C$70)))))))</f>
        <v/>
      </c>
      <c r="P352" s="27" t="str">
        <f t="shared" si="10"/>
        <v/>
      </c>
      <c r="Q352" s="93"/>
    </row>
    <row r="353" spans="1:17" ht="20.100000000000001" customHeight="1" x14ac:dyDescent="0.25">
      <c r="A353" s="17">
        <v>347</v>
      </c>
      <c r="B353" s="86"/>
      <c r="C353" s="256"/>
      <c r="D353" s="86"/>
      <c r="E353" s="86"/>
      <c r="F353" s="86"/>
      <c r="G353" s="86"/>
      <c r="H353" s="31" t="str">
        <f>IF(C353="","",IF(C353="","",(VLOOKUP(C353,Listes!$B$37:$C$41,2,FALSE))))</f>
        <v/>
      </c>
      <c r="I353" s="86" t="str">
        <f t="shared" si="11"/>
        <v/>
      </c>
      <c r="J353" s="27" t="str">
        <f>IF(H353="","",IF(H353="","",(VLOOKUP(H353,Listes!$C$37:$D$41,2,FALSE))))</f>
        <v/>
      </c>
      <c r="K353" s="86"/>
      <c r="L353" s="86"/>
      <c r="M353" s="26" t="str">
        <f>IF($H353="","",IF($C353=Listes!$B$38,IF('Dépenses forfaitaire'!$E353&lt;=Listes!$B$58,('Dépenses forfaitaire'!$E353*(VLOOKUP('Dépenses forfaitaire'!$D353,Listes!$A$59:$E$65,2,FALSE))),IF('Dépenses forfaitaire'!$E353&gt;Listes!$E$58,('Dépenses forfaitaire'!$E353*(VLOOKUP('Dépenses forfaitaire'!$D353,Listes!$A$59:$E$65,5,FALSE))),('Dépenses forfaitaire'!$E353*(VLOOKUP('Dépenses forfaitaire'!$D353,Listes!$A$59:$E$65,3,FALSE)))+(VLOOKUP('Dépenses forfaitaire'!$D353,Listes!$A$59:$E$65,4,FALSE))))))</f>
        <v/>
      </c>
      <c r="N353" s="26" t="str">
        <f>IF($H353="","",IF($C353=Listes!$B$37,IF('Dépenses forfaitaire'!$E353&lt;=Listes!$B$47,('Dépenses forfaitaire'!$E353*(VLOOKUP('Dépenses forfaitaire'!$D353,Listes!$A$48:$E$54,2,FALSE))),IF('Dépenses forfaitaire'!$E353&gt;Listes!$D$47,('Dépenses forfaitaire'!$E353*(VLOOKUP('Dépenses forfaitaire'!$D353,Listes!$A$48:$E$54,5,FALSE))),('Dépenses forfaitaire'!$E353*(VLOOKUP('Dépenses forfaitaire'!$D353,Listes!$A$48:$E$54,3,FALSE)))+(VLOOKUP('Dépenses forfaitaire'!$D353,Listes!$A$48:$E$54,4,FALSE))))))</f>
        <v/>
      </c>
      <c r="O353" s="26" t="str">
        <f>IF($H353="","",IF($C353=Listes!$B$40,Listes!$I$37,IF($C353=Listes!$B$41,(VLOOKUP('Dépenses forfaitaire'!$F353,Listes!$E$37:$F$42,2,FALSE)),IF($C353=Listes!$B$39,IF('Dépenses forfaitaire'!$E353&lt;=Listes!$A$69,'Dépenses forfaitaire'!$E353*Listes!$A$70,IF('Dépenses forfaitaire'!$E353&gt;Listes!$D$69,'Dépenses forfaitaire'!$E353*Listes!$D$70,(('Dépenses forfaitaire'!$E353*Listes!$B$70)+Listes!$C$70)))))))</f>
        <v/>
      </c>
      <c r="P353" s="27" t="str">
        <f t="shared" si="10"/>
        <v/>
      </c>
      <c r="Q353" s="93"/>
    </row>
    <row r="354" spans="1:17" ht="20.100000000000001" customHeight="1" x14ac:dyDescent="0.25">
      <c r="A354" s="17">
        <v>348</v>
      </c>
      <c r="B354" s="86"/>
      <c r="C354" s="256"/>
      <c r="D354" s="86"/>
      <c r="E354" s="86"/>
      <c r="F354" s="86"/>
      <c r="G354" s="86"/>
      <c r="H354" s="31" t="str">
        <f>IF(C354="","",IF(C354="","",(VLOOKUP(C354,Listes!$B$37:$C$41,2,FALSE))))</f>
        <v/>
      </c>
      <c r="I354" s="86" t="str">
        <f t="shared" si="11"/>
        <v/>
      </c>
      <c r="J354" s="27" t="str">
        <f>IF(H354="","",IF(H354="","",(VLOOKUP(H354,Listes!$C$37:$D$41,2,FALSE))))</f>
        <v/>
      </c>
      <c r="K354" s="86"/>
      <c r="L354" s="86"/>
      <c r="M354" s="26" t="str">
        <f>IF($H354="","",IF($C354=Listes!$B$38,IF('Dépenses forfaitaire'!$E354&lt;=Listes!$B$58,('Dépenses forfaitaire'!$E354*(VLOOKUP('Dépenses forfaitaire'!$D354,Listes!$A$59:$E$65,2,FALSE))),IF('Dépenses forfaitaire'!$E354&gt;Listes!$E$58,('Dépenses forfaitaire'!$E354*(VLOOKUP('Dépenses forfaitaire'!$D354,Listes!$A$59:$E$65,5,FALSE))),('Dépenses forfaitaire'!$E354*(VLOOKUP('Dépenses forfaitaire'!$D354,Listes!$A$59:$E$65,3,FALSE)))+(VLOOKUP('Dépenses forfaitaire'!$D354,Listes!$A$59:$E$65,4,FALSE))))))</f>
        <v/>
      </c>
      <c r="N354" s="26" t="str">
        <f>IF($H354="","",IF($C354=Listes!$B$37,IF('Dépenses forfaitaire'!$E354&lt;=Listes!$B$47,('Dépenses forfaitaire'!$E354*(VLOOKUP('Dépenses forfaitaire'!$D354,Listes!$A$48:$E$54,2,FALSE))),IF('Dépenses forfaitaire'!$E354&gt;Listes!$D$47,('Dépenses forfaitaire'!$E354*(VLOOKUP('Dépenses forfaitaire'!$D354,Listes!$A$48:$E$54,5,FALSE))),('Dépenses forfaitaire'!$E354*(VLOOKUP('Dépenses forfaitaire'!$D354,Listes!$A$48:$E$54,3,FALSE)))+(VLOOKUP('Dépenses forfaitaire'!$D354,Listes!$A$48:$E$54,4,FALSE))))))</f>
        <v/>
      </c>
      <c r="O354" s="26" t="str">
        <f>IF($H354="","",IF($C354=Listes!$B$40,Listes!$I$37,IF($C354=Listes!$B$41,(VLOOKUP('Dépenses forfaitaire'!$F354,Listes!$E$37:$F$42,2,FALSE)),IF($C354=Listes!$B$39,IF('Dépenses forfaitaire'!$E354&lt;=Listes!$A$69,'Dépenses forfaitaire'!$E354*Listes!$A$70,IF('Dépenses forfaitaire'!$E354&gt;Listes!$D$69,'Dépenses forfaitaire'!$E354*Listes!$D$70,(('Dépenses forfaitaire'!$E354*Listes!$B$70)+Listes!$C$70)))))))</f>
        <v/>
      </c>
      <c r="P354" s="27" t="str">
        <f t="shared" si="10"/>
        <v/>
      </c>
      <c r="Q354" s="93"/>
    </row>
    <row r="355" spans="1:17" ht="20.100000000000001" customHeight="1" x14ac:dyDescent="0.25">
      <c r="A355" s="17">
        <v>349</v>
      </c>
      <c r="B355" s="86"/>
      <c r="C355" s="256"/>
      <c r="D355" s="86"/>
      <c r="E355" s="86"/>
      <c r="F355" s="86"/>
      <c r="G355" s="86"/>
      <c r="H355" s="31" t="str">
        <f>IF(C355="","",IF(C355="","",(VLOOKUP(C355,Listes!$B$37:$C$41,2,FALSE))))</f>
        <v/>
      </c>
      <c r="I355" s="86" t="str">
        <f t="shared" si="11"/>
        <v/>
      </c>
      <c r="J355" s="27" t="str">
        <f>IF(H355="","",IF(H355="","",(VLOOKUP(H355,Listes!$C$37:$D$41,2,FALSE))))</f>
        <v/>
      </c>
      <c r="K355" s="86"/>
      <c r="L355" s="86"/>
      <c r="M355" s="26" t="str">
        <f>IF($H355="","",IF($C355=Listes!$B$38,IF('Dépenses forfaitaire'!$E355&lt;=Listes!$B$58,('Dépenses forfaitaire'!$E355*(VLOOKUP('Dépenses forfaitaire'!$D355,Listes!$A$59:$E$65,2,FALSE))),IF('Dépenses forfaitaire'!$E355&gt;Listes!$E$58,('Dépenses forfaitaire'!$E355*(VLOOKUP('Dépenses forfaitaire'!$D355,Listes!$A$59:$E$65,5,FALSE))),('Dépenses forfaitaire'!$E355*(VLOOKUP('Dépenses forfaitaire'!$D355,Listes!$A$59:$E$65,3,FALSE)))+(VLOOKUP('Dépenses forfaitaire'!$D355,Listes!$A$59:$E$65,4,FALSE))))))</f>
        <v/>
      </c>
      <c r="N355" s="26" t="str">
        <f>IF($H355="","",IF($C355=Listes!$B$37,IF('Dépenses forfaitaire'!$E355&lt;=Listes!$B$47,('Dépenses forfaitaire'!$E355*(VLOOKUP('Dépenses forfaitaire'!$D355,Listes!$A$48:$E$54,2,FALSE))),IF('Dépenses forfaitaire'!$E355&gt;Listes!$D$47,('Dépenses forfaitaire'!$E355*(VLOOKUP('Dépenses forfaitaire'!$D355,Listes!$A$48:$E$54,5,FALSE))),('Dépenses forfaitaire'!$E355*(VLOOKUP('Dépenses forfaitaire'!$D355,Listes!$A$48:$E$54,3,FALSE)))+(VLOOKUP('Dépenses forfaitaire'!$D355,Listes!$A$48:$E$54,4,FALSE))))))</f>
        <v/>
      </c>
      <c r="O355" s="26" t="str">
        <f>IF($H355="","",IF($C355=Listes!$B$40,Listes!$I$37,IF($C355=Listes!$B$41,(VLOOKUP('Dépenses forfaitaire'!$F355,Listes!$E$37:$F$42,2,FALSE)),IF($C355=Listes!$B$39,IF('Dépenses forfaitaire'!$E355&lt;=Listes!$A$69,'Dépenses forfaitaire'!$E355*Listes!$A$70,IF('Dépenses forfaitaire'!$E355&gt;Listes!$D$69,'Dépenses forfaitaire'!$E355*Listes!$D$70,(('Dépenses forfaitaire'!$E355*Listes!$B$70)+Listes!$C$70)))))))</f>
        <v/>
      </c>
      <c r="P355" s="27" t="str">
        <f t="shared" si="10"/>
        <v/>
      </c>
      <c r="Q355" s="93"/>
    </row>
    <row r="356" spans="1:17" ht="20.100000000000001" customHeight="1" x14ac:dyDescent="0.25">
      <c r="A356" s="17">
        <v>350</v>
      </c>
      <c r="B356" s="86"/>
      <c r="C356" s="256"/>
      <c r="D356" s="86"/>
      <c r="E356" s="86"/>
      <c r="F356" s="86"/>
      <c r="G356" s="86"/>
      <c r="H356" s="31" t="str">
        <f>IF(C356="","",IF(C356="","",(VLOOKUP(C356,Listes!$B$37:$C$41,2,FALSE))))</f>
        <v/>
      </c>
      <c r="I356" s="86" t="str">
        <f t="shared" si="11"/>
        <v/>
      </c>
      <c r="J356" s="27" t="str">
        <f>IF(H356="","",IF(H356="","",(VLOOKUP(H356,Listes!$C$37:$D$41,2,FALSE))))</f>
        <v/>
      </c>
      <c r="K356" s="86"/>
      <c r="L356" s="86"/>
      <c r="M356" s="26" t="str">
        <f>IF($H356="","",IF($C356=Listes!$B$38,IF('Dépenses forfaitaire'!$E356&lt;=Listes!$B$58,('Dépenses forfaitaire'!$E356*(VLOOKUP('Dépenses forfaitaire'!$D356,Listes!$A$59:$E$65,2,FALSE))),IF('Dépenses forfaitaire'!$E356&gt;Listes!$E$58,('Dépenses forfaitaire'!$E356*(VLOOKUP('Dépenses forfaitaire'!$D356,Listes!$A$59:$E$65,5,FALSE))),('Dépenses forfaitaire'!$E356*(VLOOKUP('Dépenses forfaitaire'!$D356,Listes!$A$59:$E$65,3,FALSE)))+(VLOOKUP('Dépenses forfaitaire'!$D356,Listes!$A$59:$E$65,4,FALSE))))))</f>
        <v/>
      </c>
      <c r="N356" s="26" t="str">
        <f>IF($H356="","",IF($C356=Listes!$B$37,IF('Dépenses forfaitaire'!$E356&lt;=Listes!$B$47,('Dépenses forfaitaire'!$E356*(VLOOKUP('Dépenses forfaitaire'!$D356,Listes!$A$48:$E$54,2,FALSE))),IF('Dépenses forfaitaire'!$E356&gt;Listes!$D$47,('Dépenses forfaitaire'!$E356*(VLOOKUP('Dépenses forfaitaire'!$D356,Listes!$A$48:$E$54,5,FALSE))),('Dépenses forfaitaire'!$E356*(VLOOKUP('Dépenses forfaitaire'!$D356,Listes!$A$48:$E$54,3,FALSE)))+(VLOOKUP('Dépenses forfaitaire'!$D356,Listes!$A$48:$E$54,4,FALSE))))))</f>
        <v/>
      </c>
      <c r="O356" s="26" t="str">
        <f>IF($H356="","",IF($C356=Listes!$B$40,Listes!$I$37,IF($C356=Listes!$B$41,(VLOOKUP('Dépenses forfaitaire'!$F356,Listes!$E$37:$F$42,2,FALSE)),IF($C356=Listes!$B$39,IF('Dépenses forfaitaire'!$E356&lt;=Listes!$A$69,'Dépenses forfaitaire'!$E356*Listes!$A$70,IF('Dépenses forfaitaire'!$E356&gt;Listes!$D$69,'Dépenses forfaitaire'!$E356*Listes!$D$70,(('Dépenses forfaitaire'!$E356*Listes!$B$70)+Listes!$C$70)))))))</f>
        <v/>
      </c>
      <c r="P356" s="27" t="str">
        <f t="shared" si="10"/>
        <v/>
      </c>
      <c r="Q356" s="93"/>
    </row>
    <row r="357" spans="1:17" ht="20.100000000000001" customHeight="1" x14ac:dyDescent="0.25">
      <c r="A357" s="17">
        <v>351</v>
      </c>
      <c r="B357" s="86"/>
      <c r="C357" s="256"/>
      <c r="D357" s="86"/>
      <c r="E357" s="86"/>
      <c r="F357" s="86"/>
      <c r="G357" s="86"/>
      <c r="H357" s="31" t="str">
        <f>IF(C357="","",IF(C357="","",(VLOOKUP(C357,Listes!$B$37:$C$41,2,FALSE))))</f>
        <v/>
      </c>
      <c r="I357" s="86" t="str">
        <f t="shared" si="11"/>
        <v/>
      </c>
      <c r="J357" s="27" t="str">
        <f>IF(H357="","",IF(H357="","",(VLOOKUP(H357,Listes!$C$37:$D$41,2,FALSE))))</f>
        <v/>
      </c>
      <c r="K357" s="86"/>
      <c r="L357" s="86"/>
      <c r="M357" s="26" t="str">
        <f>IF($H357="","",IF($C357=Listes!$B$38,IF('Dépenses forfaitaire'!$E357&lt;=Listes!$B$58,('Dépenses forfaitaire'!$E357*(VLOOKUP('Dépenses forfaitaire'!$D357,Listes!$A$59:$E$65,2,FALSE))),IF('Dépenses forfaitaire'!$E357&gt;Listes!$E$58,('Dépenses forfaitaire'!$E357*(VLOOKUP('Dépenses forfaitaire'!$D357,Listes!$A$59:$E$65,5,FALSE))),('Dépenses forfaitaire'!$E357*(VLOOKUP('Dépenses forfaitaire'!$D357,Listes!$A$59:$E$65,3,FALSE)))+(VLOOKUP('Dépenses forfaitaire'!$D357,Listes!$A$59:$E$65,4,FALSE))))))</f>
        <v/>
      </c>
      <c r="N357" s="26" t="str">
        <f>IF($H357="","",IF($C357=Listes!$B$37,IF('Dépenses forfaitaire'!$E357&lt;=Listes!$B$47,('Dépenses forfaitaire'!$E357*(VLOOKUP('Dépenses forfaitaire'!$D357,Listes!$A$48:$E$54,2,FALSE))),IF('Dépenses forfaitaire'!$E357&gt;Listes!$D$47,('Dépenses forfaitaire'!$E357*(VLOOKUP('Dépenses forfaitaire'!$D357,Listes!$A$48:$E$54,5,FALSE))),('Dépenses forfaitaire'!$E357*(VLOOKUP('Dépenses forfaitaire'!$D357,Listes!$A$48:$E$54,3,FALSE)))+(VLOOKUP('Dépenses forfaitaire'!$D357,Listes!$A$48:$E$54,4,FALSE))))))</f>
        <v/>
      </c>
      <c r="O357" s="26" t="str">
        <f>IF($H357="","",IF($C357=Listes!$B$40,Listes!$I$37,IF($C357=Listes!$B$41,(VLOOKUP('Dépenses forfaitaire'!$F357,Listes!$E$37:$F$42,2,FALSE)),IF($C357=Listes!$B$39,IF('Dépenses forfaitaire'!$E357&lt;=Listes!$A$69,'Dépenses forfaitaire'!$E357*Listes!$A$70,IF('Dépenses forfaitaire'!$E357&gt;Listes!$D$69,'Dépenses forfaitaire'!$E357*Listes!$D$70,(('Dépenses forfaitaire'!$E357*Listes!$B$70)+Listes!$C$70)))))))</f>
        <v/>
      </c>
      <c r="P357" s="27" t="str">
        <f t="shared" si="10"/>
        <v/>
      </c>
      <c r="Q357" s="93"/>
    </row>
    <row r="358" spans="1:17" ht="20.100000000000001" customHeight="1" x14ac:dyDescent="0.25">
      <c r="A358" s="17">
        <v>352</v>
      </c>
      <c r="B358" s="86"/>
      <c r="C358" s="256"/>
      <c r="D358" s="86"/>
      <c r="E358" s="86"/>
      <c r="F358" s="86"/>
      <c r="G358" s="86"/>
      <c r="H358" s="31" t="str">
        <f>IF(C358="","",IF(C358="","",(VLOOKUP(C358,Listes!$B$37:$C$41,2,FALSE))))</f>
        <v/>
      </c>
      <c r="I358" s="86" t="str">
        <f t="shared" si="11"/>
        <v/>
      </c>
      <c r="J358" s="27" t="str">
        <f>IF(H358="","",IF(H358="","",(VLOOKUP(H358,Listes!$C$37:$D$41,2,FALSE))))</f>
        <v/>
      </c>
      <c r="K358" s="86"/>
      <c r="L358" s="86"/>
      <c r="M358" s="26" t="str">
        <f>IF($H358="","",IF($C358=Listes!$B$38,IF('Dépenses forfaitaire'!$E358&lt;=Listes!$B$58,('Dépenses forfaitaire'!$E358*(VLOOKUP('Dépenses forfaitaire'!$D358,Listes!$A$59:$E$65,2,FALSE))),IF('Dépenses forfaitaire'!$E358&gt;Listes!$E$58,('Dépenses forfaitaire'!$E358*(VLOOKUP('Dépenses forfaitaire'!$D358,Listes!$A$59:$E$65,5,FALSE))),('Dépenses forfaitaire'!$E358*(VLOOKUP('Dépenses forfaitaire'!$D358,Listes!$A$59:$E$65,3,FALSE)))+(VLOOKUP('Dépenses forfaitaire'!$D358,Listes!$A$59:$E$65,4,FALSE))))))</f>
        <v/>
      </c>
      <c r="N358" s="26" t="str">
        <f>IF($H358="","",IF($C358=Listes!$B$37,IF('Dépenses forfaitaire'!$E358&lt;=Listes!$B$47,('Dépenses forfaitaire'!$E358*(VLOOKUP('Dépenses forfaitaire'!$D358,Listes!$A$48:$E$54,2,FALSE))),IF('Dépenses forfaitaire'!$E358&gt;Listes!$D$47,('Dépenses forfaitaire'!$E358*(VLOOKUP('Dépenses forfaitaire'!$D358,Listes!$A$48:$E$54,5,FALSE))),('Dépenses forfaitaire'!$E358*(VLOOKUP('Dépenses forfaitaire'!$D358,Listes!$A$48:$E$54,3,FALSE)))+(VLOOKUP('Dépenses forfaitaire'!$D358,Listes!$A$48:$E$54,4,FALSE))))))</f>
        <v/>
      </c>
      <c r="O358" s="26" t="str">
        <f>IF($H358="","",IF($C358=Listes!$B$40,Listes!$I$37,IF($C358=Listes!$B$41,(VLOOKUP('Dépenses forfaitaire'!$F358,Listes!$E$37:$F$42,2,FALSE)),IF($C358=Listes!$B$39,IF('Dépenses forfaitaire'!$E358&lt;=Listes!$A$69,'Dépenses forfaitaire'!$E358*Listes!$A$70,IF('Dépenses forfaitaire'!$E358&gt;Listes!$D$69,'Dépenses forfaitaire'!$E358*Listes!$D$70,(('Dépenses forfaitaire'!$E358*Listes!$B$70)+Listes!$C$70)))))))</f>
        <v/>
      </c>
      <c r="P358" s="27" t="str">
        <f t="shared" si="10"/>
        <v/>
      </c>
      <c r="Q358" s="93"/>
    </row>
    <row r="359" spans="1:17" ht="20.100000000000001" customHeight="1" x14ac:dyDescent="0.25">
      <c r="A359" s="17">
        <v>353</v>
      </c>
      <c r="B359" s="86"/>
      <c r="C359" s="256"/>
      <c r="D359" s="86"/>
      <c r="E359" s="86"/>
      <c r="F359" s="86"/>
      <c r="G359" s="86"/>
      <c r="H359" s="31" t="str">
        <f>IF(C359="","",IF(C359="","",(VLOOKUP(C359,Listes!$B$37:$C$41,2,FALSE))))</f>
        <v/>
      </c>
      <c r="I359" s="86" t="str">
        <f t="shared" si="11"/>
        <v/>
      </c>
      <c r="J359" s="27" t="str">
        <f>IF(H359="","",IF(H359="","",(VLOOKUP(H359,Listes!$C$37:$D$41,2,FALSE))))</f>
        <v/>
      </c>
      <c r="K359" s="86"/>
      <c r="L359" s="86"/>
      <c r="M359" s="26" t="str">
        <f>IF($H359="","",IF($C359=Listes!$B$38,IF('Dépenses forfaitaire'!$E359&lt;=Listes!$B$58,('Dépenses forfaitaire'!$E359*(VLOOKUP('Dépenses forfaitaire'!$D359,Listes!$A$59:$E$65,2,FALSE))),IF('Dépenses forfaitaire'!$E359&gt;Listes!$E$58,('Dépenses forfaitaire'!$E359*(VLOOKUP('Dépenses forfaitaire'!$D359,Listes!$A$59:$E$65,5,FALSE))),('Dépenses forfaitaire'!$E359*(VLOOKUP('Dépenses forfaitaire'!$D359,Listes!$A$59:$E$65,3,FALSE)))+(VLOOKUP('Dépenses forfaitaire'!$D359,Listes!$A$59:$E$65,4,FALSE))))))</f>
        <v/>
      </c>
      <c r="N359" s="26" t="str">
        <f>IF($H359="","",IF($C359=Listes!$B$37,IF('Dépenses forfaitaire'!$E359&lt;=Listes!$B$47,('Dépenses forfaitaire'!$E359*(VLOOKUP('Dépenses forfaitaire'!$D359,Listes!$A$48:$E$54,2,FALSE))),IF('Dépenses forfaitaire'!$E359&gt;Listes!$D$47,('Dépenses forfaitaire'!$E359*(VLOOKUP('Dépenses forfaitaire'!$D359,Listes!$A$48:$E$54,5,FALSE))),('Dépenses forfaitaire'!$E359*(VLOOKUP('Dépenses forfaitaire'!$D359,Listes!$A$48:$E$54,3,FALSE)))+(VLOOKUP('Dépenses forfaitaire'!$D359,Listes!$A$48:$E$54,4,FALSE))))))</f>
        <v/>
      </c>
      <c r="O359" s="26" t="str">
        <f>IF($H359="","",IF($C359=Listes!$B$40,Listes!$I$37,IF($C359=Listes!$B$41,(VLOOKUP('Dépenses forfaitaire'!$F359,Listes!$E$37:$F$42,2,FALSE)),IF($C359=Listes!$B$39,IF('Dépenses forfaitaire'!$E359&lt;=Listes!$A$69,'Dépenses forfaitaire'!$E359*Listes!$A$70,IF('Dépenses forfaitaire'!$E359&gt;Listes!$D$69,'Dépenses forfaitaire'!$E359*Listes!$D$70,(('Dépenses forfaitaire'!$E359*Listes!$B$70)+Listes!$C$70)))))))</f>
        <v/>
      </c>
      <c r="P359" s="27" t="str">
        <f t="shared" si="10"/>
        <v/>
      </c>
      <c r="Q359" s="93"/>
    </row>
    <row r="360" spans="1:17" ht="20.100000000000001" customHeight="1" x14ac:dyDescent="0.25">
      <c r="A360" s="17">
        <v>354</v>
      </c>
      <c r="B360" s="86"/>
      <c r="C360" s="256"/>
      <c r="D360" s="86"/>
      <c r="E360" s="86"/>
      <c r="F360" s="86"/>
      <c r="G360" s="86"/>
      <c r="H360" s="31" t="str">
        <f>IF(C360="","",IF(C360="","",(VLOOKUP(C360,Listes!$B$37:$C$41,2,FALSE))))</f>
        <v/>
      </c>
      <c r="I360" s="86" t="str">
        <f t="shared" si="11"/>
        <v/>
      </c>
      <c r="J360" s="27" t="str">
        <f>IF(H360="","",IF(H360="","",(VLOOKUP(H360,Listes!$C$37:$D$41,2,FALSE))))</f>
        <v/>
      </c>
      <c r="K360" s="86"/>
      <c r="L360" s="86"/>
      <c r="M360" s="26" t="str">
        <f>IF($H360="","",IF($C360=Listes!$B$38,IF('Dépenses forfaitaire'!$E360&lt;=Listes!$B$58,('Dépenses forfaitaire'!$E360*(VLOOKUP('Dépenses forfaitaire'!$D360,Listes!$A$59:$E$65,2,FALSE))),IF('Dépenses forfaitaire'!$E360&gt;Listes!$E$58,('Dépenses forfaitaire'!$E360*(VLOOKUP('Dépenses forfaitaire'!$D360,Listes!$A$59:$E$65,5,FALSE))),('Dépenses forfaitaire'!$E360*(VLOOKUP('Dépenses forfaitaire'!$D360,Listes!$A$59:$E$65,3,FALSE)))+(VLOOKUP('Dépenses forfaitaire'!$D360,Listes!$A$59:$E$65,4,FALSE))))))</f>
        <v/>
      </c>
      <c r="N360" s="26" t="str">
        <f>IF($H360="","",IF($C360=Listes!$B$37,IF('Dépenses forfaitaire'!$E360&lt;=Listes!$B$47,('Dépenses forfaitaire'!$E360*(VLOOKUP('Dépenses forfaitaire'!$D360,Listes!$A$48:$E$54,2,FALSE))),IF('Dépenses forfaitaire'!$E360&gt;Listes!$D$47,('Dépenses forfaitaire'!$E360*(VLOOKUP('Dépenses forfaitaire'!$D360,Listes!$A$48:$E$54,5,FALSE))),('Dépenses forfaitaire'!$E360*(VLOOKUP('Dépenses forfaitaire'!$D360,Listes!$A$48:$E$54,3,FALSE)))+(VLOOKUP('Dépenses forfaitaire'!$D360,Listes!$A$48:$E$54,4,FALSE))))))</f>
        <v/>
      </c>
      <c r="O360" s="26" t="str">
        <f>IF($H360="","",IF($C360=Listes!$B$40,Listes!$I$37,IF($C360=Listes!$B$41,(VLOOKUP('Dépenses forfaitaire'!$F360,Listes!$E$37:$F$42,2,FALSE)),IF($C360=Listes!$B$39,IF('Dépenses forfaitaire'!$E360&lt;=Listes!$A$69,'Dépenses forfaitaire'!$E360*Listes!$A$70,IF('Dépenses forfaitaire'!$E360&gt;Listes!$D$69,'Dépenses forfaitaire'!$E360*Listes!$D$70,(('Dépenses forfaitaire'!$E360*Listes!$B$70)+Listes!$C$70)))))))</f>
        <v/>
      </c>
      <c r="P360" s="27" t="str">
        <f t="shared" si="10"/>
        <v/>
      </c>
      <c r="Q360" s="93"/>
    </row>
    <row r="361" spans="1:17" ht="20.100000000000001" customHeight="1" x14ac:dyDescent="0.25">
      <c r="A361" s="17">
        <v>355</v>
      </c>
      <c r="B361" s="86"/>
      <c r="C361" s="256"/>
      <c r="D361" s="86"/>
      <c r="E361" s="86"/>
      <c r="F361" s="86"/>
      <c r="G361" s="86"/>
      <c r="H361" s="31" t="str">
        <f>IF(C361="","",IF(C361="","",(VLOOKUP(C361,Listes!$B$37:$C$41,2,FALSE))))</f>
        <v/>
      </c>
      <c r="I361" s="86" t="str">
        <f t="shared" si="11"/>
        <v/>
      </c>
      <c r="J361" s="27" t="str">
        <f>IF(H361="","",IF(H361="","",(VLOOKUP(H361,Listes!$C$37:$D$41,2,FALSE))))</f>
        <v/>
      </c>
      <c r="K361" s="86"/>
      <c r="L361" s="86"/>
      <c r="M361" s="26" t="str">
        <f>IF($H361="","",IF($C361=Listes!$B$38,IF('Dépenses forfaitaire'!$E361&lt;=Listes!$B$58,('Dépenses forfaitaire'!$E361*(VLOOKUP('Dépenses forfaitaire'!$D361,Listes!$A$59:$E$65,2,FALSE))),IF('Dépenses forfaitaire'!$E361&gt;Listes!$E$58,('Dépenses forfaitaire'!$E361*(VLOOKUP('Dépenses forfaitaire'!$D361,Listes!$A$59:$E$65,5,FALSE))),('Dépenses forfaitaire'!$E361*(VLOOKUP('Dépenses forfaitaire'!$D361,Listes!$A$59:$E$65,3,FALSE)))+(VLOOKUP('Dépenses forfaitaire'!$D361,Listes!$A$59:$E$65,4,FALSE))))))</f>
        <v/>
      </c>
      <c r="N361" s="26" t="str">
        <f>IF($H361="","",IF($C361=Listes!$B$37,IF('Dépenses forfaitaire'!$E361&lt;=Listes!$B$47,('Dépenses forfaitaire'!$E361*(VLOOKUP('Dépenses forfaitaire'!$D361,Listes!$A$48:$E$54,2,FALSE))),IF('Dépenses forfaitaire'!$E361&gt;Listes!$D$47,('Dépenses forfaitaire'!$E361*(VLOOKUP('Dépenses forfaitaire'!$D361,Listes!$A$48:$E$54,5,FALSE))),('Dépenses forfaitaire'!$E361*(VLOOKUP('Dépenses forfaitaire'!$D361,Listes!$A$48:$E$54,3,FALSE)))+(VLOOKUP('Dépenses forfaitaire'!$D361,Listes!$A$48:$E$54,4,FALSE))))))</f>
        <v/>
      </c>
      <c r="O361" s="26" t="str">
        <f>IF($H361="","",IF($C361=Listes!$B$40,Listes!$I$37,IF($C361=Listes!$B$41,(VLOOKUP('Dépenses forfaitaire'!$F361,Listes!$E$37:$F$42,2,FALSE)),IF($C361=Listes!$B$39,IF('Dépenses forfaitaire'!$E361&lt;=Listes!$A$69,'Dépenses forfaitaire'!$E361*Listes!$A$70,IF('Dépenses forfaitaire'!$E361&gt;Listes!$D$69,'Dépenses forfaitaire'!$E361*Listes!$D$70,(('Dépenses forfaitaire'!$E361*Listes!$B$70)+Listes!$C$70)))))))</f>
        <v/>
      </c>
      <c r="P361" s="27" t="str">
        <f t="shared" si="10"/>
        <v/>
      </c>
      <c r="Q361" s="93"/>
    </row>
    <row r="362" spans="1:17" ht="20.100000000000001" customHeight="1" x14ac:dyDescent="0.25">
      <c r="A362" s="17">
        <v>356</v>
      </c>
      <c r="B362" s="86"/>
      <c r="C362" s="256"/>
      <c r="D362" s="86"/>
      <c r="E362" s="86"/>
      <c r="F362" s="86"/>
      <c r="G362" s="86"/>
      <c r="H362" s="31" t="str">
        <f>IF(C362="","",IF(C362="","",(VLOOKUP(C362,Listes!$B$37:$C$41,2,FALSE))))</f>
        <v/>
      </c>
      <c r="I362" s="86" t="str">
        <f t="shared" si="11"/>
        <v/>
      </c>
      <c r="J362" s="27" t="str">
        <f>IF(H362="","",IF(H362="","",(VLOOKUP(H362,Listes!$C$37:$D$41,2,FALSE))))</f>
        <v/>
      </c>
      <c r="K362" s="86"/>
      <c r="L362" s="86"/>
      <c r="M362" s="26" t="str">
        <f>IF($H362="","",IF($C362=Listes!$B$38,IF('Dépenses forfaitaire'!$E362&lt;=Listes!$B$58,('Dépenses forfaitaire'!$E362*(VLOOKUP('Dépenses forfaitaire'!$D362,Listes!$A$59:$E$65,2,FALSE))),IF('Dépenses forfaitaire'!$E362&gt;Listes!$E$58,('Dépenses forfaitaire'!$E362*(VLOOKUP('Dépenses forfaitaire'!$D362,Listes!$A$59:$E$65,5,FALSE))),('Dépenses forfaitaire'!$E362*(VLOOKUP('Dépenses forfaitaire'!$D362,Listes!$A$59:$E$65,3,FALSE)))+(VLOOKUP('Dépenses forfaitaire'!$D362,Listes!$A$59:$E$65,4,FALSE))))))</f>
        <v/>
      </c>
      <c r="N362" s="26" t="str">
        <f>IF($H362="","",IF($C362=Listes!$B$37,IF('Dépenses forfaitaire'!$E362&lt;=Listes!$B$47,('Dépenses forfaitaire'!$E362*(VLOOKUP('Dépenses forfaitaire'!$D362,Listes!$A$48:$E$54,2,FALSE))),IF('Dépenses forfaitaire'!$E362&gt;Listes!$D$47,('Dépenses forfaitaire'!$E362*(VLOOKUP('Dépenses forfaitaire'!$D362,Listes!$A$48:$E$54,5,FALSE))),('Dépenses forfaitaire'!$E362*(VLOOKUP('Dépenses forfaitaire'!$D362,Listes!$A$48:$E$54,3,FALSE)))+(VLOOKUP('Dépenses forfaitaire'!$D362,Listes!$A$48:$E$54,4,FALSE))))))</f>
        <v/>
      </c>
      <c r="O362" s="26" t="str">
        <f>IF($H362="","",IF($C362=Listes!$B$40,Listes!$I$37,IF($C362=Listes!$B$41,(VLOOKUP('Dépenses forfaitaire'!$F362,Listes!$E$37:$F$42,2,FALSE)),IF($C362=Listes!$B$39,IF('Dépenses forfaitaire'!$E362&lt;=Listes!$A$69,'Dépenses forfaitaire'!$E362*Listes!$A$70,IF('Dépenses forfaitaire'!$E362&gt;Listes!$D$69,'Dépenses forfaitaire'!$E362*Listes!$D$70,(('Dépenses forfaitaire'!$E362*Listes!$B$70)+Listes!$C$70)))))))</f>
        <v/>
      </c>
      <c r="P362" s="27" t="str">
        <f t="shared" si="10"/>
        <v/>
      </c>
      <c r="Q362" s="93"/>
    </row>
    <row r="363" spans="1:17" ht="20.100000000000001" customHeight="1" x14ac:dyDescent="0.25">
      <c r="A363" s="17">
        <v>357</v>
      </c>
      <c r="B363" s="86"/>
      <c r="C363" s="256"/>
      <c r="D363" s="86"/>
      <c r="E363" s="86"/>
      <c r="F363" s="86"/>
      <c r="G363" s="86"/>
      <c r="H363" s="31" t="str">
        <f>IF(C363="","",IF(C363="","",(VLOOKUP(C363,Listes!$B$37:$C$41,2,FALSE))))</f>
        <v/>
      </c>
      <c r="I363" s="86" t="str">
        <f t="shared" si="11"/>
        <v/>
      </c>
      <c r="J363" s="27" t="str">
        <f>IF(H363="","",IF(H363="","",(VLOOKUP(H363,Listes!$C$37:$D$41,2,FALSE))))</f>
        <v/>
      </c>
      <c r="K363" s="86"/>
      <c r="L363" s="86"/>
      <c r="M363" s="26" t="str">
        <f>IF($H363="","",IF($C363=Listes!$B$38,IF('Dépenses forfaitaire'!$E363&lt;=Listes!$B$58,('Dépenses forfaitaire'!$E363*(VLOOKUP('Dépenses forfaitaire'!$D363,Listes!$A$59:$E$65,2,FALSE))),IF('Dépenses forfaitaire'!$E363&gt;Listes!$E$58,('Dépenses forfaitaire'!$E363*(VLOOKUP('Dépenses forfaitaire'!$D363,Listes!$A$59:$E$65,5,FALSE))),('Dépenses forfaitaire'!$E363*(VLOOKUP('Dépenses forfaitaire'!$D363,Listes!$A$59:$E$65,3,FALSE)))+(VLOOKUP('Dépenses forfaitaire'!$D363,Listes!$A$59:$E$65,4,FALSE))))))</f>
        <v/>
      </c>
      <c r="N363" s="26" t="str">
        <f>IF($H363="","",IF($C363=Listes!$B$37,IF('Dépenses forfaitaire'!$E363&lt;=Listes!$B$47,('Dépenses forfaitaire'!$E363*(VLOOKUP('Dépenses forfaitaire'!$D363,Listes!$A$48:$E$54,2,FALSE))),IF('Dépenses forfaitaire'!$E363&gt;Listes!$D$47,('Dépenses forfaitaire'!$E363*(VLOOKUP('Dépenses forfaitaire'!$D363,Listes!$A$48:$E$54,5,FALSE))),('Dépenses forfaitaire'!$E363*(VLOOKUP('Dépenses forfaitaire'!$D363,Listes!$A$48:$E$54,3,FALSE)))+(VLOOKUP('Dépenses forfaitaire'!$D363,Listes!$A$48:$E$54,4,FALSE))))))</f>
        <v/>
      </c>
      <c r="O363" s="26" t="str">
        <f>IF($H363="","",IF($C363=Listes!$B$40,Listes!$I$37,IF($C363=Listes!$B$41,(VLOOKUP('Dépenses forfaitaire'!$F363,Listes!$E$37:$F$42,2,FALSE)),IF($C363=Listes!$B$39,IF('Dépenses forfaitaire'!$E363&lt;=Listes!$A$69,'Dépenses forfaitaire'!$E363*Listes!$A$70,IF('Dépenses forfaitaire'!$E363&gt;Listes!$D$69,'Dépenses forfaitaire'!$E363*Listes!$D$70,(('Dépenses forfaitaire'!$E363*Listes!$B$70)+Listes!$C$70)))))))</f>
        <v/>
      </c>
      <c r="P363" s="27" t="str">
        <f t="shared" si="10"/>
        <v/>
      </c>
      <c r="Q363" s="93"/>
    </row>
    <row r="364" spans="1:17" ht="20.100000000000001" customHeight="1" x14ac:dyDescent="0.25">
      <c r="A364" s="17">
        <v>358</v>
      </c>
      <c r="B364" s="86"/>
      <c r="C364" s="256"/>
      <c r="D364" s="86"/>
      <c r="E364" s="86"/>
      <c r="F364" s="86"/>
      <c r="G364" s="86"/>
      <c r="H364" s="31" t="str">
        <f>IF(C364="","",IF(C364="","",(VLOOKUP(C364,Listes!$B$37:$C$41,2,FALSE))))</f>
        <v/>
      </c>
      <c r="I364" s="86" t="str">
        <f t="shared" si="11"/>
        <v/>
      </c>
      <c r="J364" s="27" t="str">
        <f>IF(H364="","",IF(H364="","",(VLOOKUP(H364,Listes!$C$37:$D$41,2,FALSE))))</f>
        <v/>
      </c>
      <c r="K364" s="86"/>
      <c r="L364" s="86"/>
      <c r="M364" s="26" t="str">
        <f>IF($H364="","",IF($C364=Listes!$B$38,IF('Dépenses forfaitaire'!$E364&lt;=Listes!$B$58,('Dépenses forfaitaire'!$E364*(VLOOKUP('Dépenses forfaitaire'!$D364,Listes!$A$59:$E$65,2,FALSE))),IF('Dépenses forfaitaire'!$E364&gt;Listes!$E$58,('Dépenses forfaitaire'!$E364*(VLOOKUP('Dépenses forfaitaire'!$D364,Listes!$A$59:$E$65,5,FALSE))),('Dépenses forfaitaire'!$E364*(VLOOKUP('Dépenses forfaitaire'!$D364,Listes!$A$59:$E$65,3,FALSE)))+(VLOOKUP('Dépenses forfaitaire'!$D364,Listes!$A$59:$E$65,4,FALSE))))))</f>
        <v/>
      </c>
      <c r="N364" s="26" t="str">
        <f>IF($H364="","",IF($C364=Listes!$B$37,IF('Dépenses forfaitaire'!$E364&lt;=Listes!$B$47,('Dépenses forfaitaire'!$E364*(VLOOKUP('Dépenses forfaitaire'!$D364,Listes!$A$48:$E$54,2,FALSE))),IF('Dépenses forfaitaire'!$E364&gt;Listes!$D$47,('Dépenses forfaitaire'!$E364*(VLOOKUP('Dépenses forfaitaire'!$D364,Listes!$A$48:$E$54,5,FALSE))),('Dépenses forfaitaire'!$E364*(VLOOKUP('Dépenses forfaitaire'!$D364,Listes!$A$48:$E$54,3,FALSE)))+(VLOOKUP('Dépenses forfaitaire'!$D364,Listes!$A$48:$E$54,4,FALSE))))))</f>
        <v/>
      </c>
      <c r="O364" s="26" t="str">
        <f>IF($H364="","",IF($C364=Listes!$B$40,Listes!$I$37,IF($C364=Listes!$B$41,(VLOOKUP('Dépenses forfaitaire'!$F364,Listes!$E$37:$F$42,2,FALSE)),IF($C364=Listes!$B$39,IF('Dépenses forfaitaire'!$E364&lt;=Listes!$A$69,'Dépenses forfaitaire'!$E364*Listes!$A$70,IF('Dépenses forfaitaire'!$E364&gt;Listes!$D$69,'Dépenses forfaitaire'!$E364*Listes!$D$70,(('Dépenses forfaitaire'!$E364*Listes!$B$70)+Listes!$C$70)))))))</f>
        <v/>
      </c>
      <c r="P364" s="27" t="str">
        <f t="shared" si="10"/>
        <v/>
      </c>
      <c r="Q364" s="93"/>
    </row>
    <row r="365" spans="1:17" ht="20.100000000000001" customHeight="1" x14ac:dyDescent="0.25">
      <c r="A365" s="17">
        <v>359</v>
      </c>
      <c r="B365" s="86"/>
      <c r="C365" s="256"/>
      <c r="D365" s="86"/>
      <c r="E365" s="86"/>
      <c r="F365" s="86"/>
      <c r="G365" s="86"/>
      <c r="H365" s="31" t="str">
        <f>IF(C365="","",IF(C365="","",(VLOOKUP(C365,Listes!$B$37:$C$41,2,FALSE))))</f>
        <v/>
      </c>
      <c r="I365" s="86" t="str">
        <f t="shared" si="11"/>
        <v/>
      </c>
      <c r="J365" s="27" t="str">
        <f>IF(H365="","",IF(H365="","",(VLOOKUP(H365,Listes!$C$37:$D$41,2,FALSE))))</f>
        <v/>
      </c>
      <c r="K365" s="86"/>
      <c r="L365" s="86"/>
      <c r="M365" s="26" t="str">
        <f>IF($H365="","",IF($C365=Listes!$B$38,IF('Dépenses forfaitaire'!$E365&lt;=Listes!$B$58,('Dépenses forfaitaire'!$E365*(VLOOKUP('Dépenses forfaitaire'!$D365,Listes!$A$59:$E$65,2,FALSE))),IF('Dépenses forfaitaire'!$E365&gt;Listes!$E$58,('Dépenses forfaitaire'!$E365*(VLOOKUP('Dépenses forfaitaire'!$D365,Listes!$A$59:$E$65,5,FALSE))),('Dépenses forfaitaire'!$E365*(VLOOKUP('Dépenses forfaitaire'!$D365,Listes!$A$59:$E$65,3,FALSE)))+(VLOOKUP('Dépenses forfaitaire'!$D365,Listes!$A$59:$E$65,4,FALSE))))))</f>
        <v/>
      </c>
      <c r="N365" s="26" t="str">
        <f>IF($H365="","",IF($C365=Listes!$B$37,IF('Dépenses forfaitaire'!$E365&lt;=Listes!$B$47,('Dépenses forfaitaire'!$E365*(VLOOKUP('Dépenses forfaitaire'!$D365,Listes!$A$48:$E$54,2,FALSE))),IF('Dépenses forfaitaire'!$E365&gt;Listes!$D$47,('Dépenses forfaitaire'!$E365*(VLOOKUP('Dépenses forfaitaire'!$D365,Listes!$A$48:$E$54,5,FALSE))),('Dépenses forfaitaire'!$E365*(VLOOKUP('Dépenses forfaitaire'!$D365,Listes!$A$48:$E$54,3,FALSE)))+(VLOOKUP('Dépenses forfaitaire'!$D365,Listes!$A$48:$E$54,4,FALSE))))))</f>
        <v/>
      </c>
      <c r="O365" s="26" t="str">
        <f>IF($H365="","",IF($C365=Listes!$B$40,Listes!$I$37,IF($C365=Listes!$B$41,(VLOOKUP('Dépenses forfaitaire'!$F365,Listes!$E$37:$F$42,2,FALSE)),IF($C365=Listes!$B$39,IF('Dépenses forfaitaire'!$E365&lt;=Listes!$A$69,'Dépenses forfaitaire'!$E365*Listes!$A$70,IF('Dépenses forfaitaire'!$E365&gt;Listes!$D$69,'Dépenses forfaitaire'!$E365*Listes!$D$70,(('Dépenses forfaitaire'!$E365*Listes!$B$70)+Listes!$C$70)))))))</f>
        <v/>
      </c>
      <c r="P365" s="27" t="str">
        <f t="shared" si="10"/>
        <v/>
      </c>
      <c r="Q365" s="93"/>
    </row>
    <row r="366" spans="1:17" ht="20.100000000000001" customHeight="1" x14ac:dyDescent="0.25">
      <c r="A366" s="17">
        <v>360</v>
      </c>
      <c r="B366" s="86"/>
      <c r="C366" s="256"/>
      <c r="D366" s="86"/>
      <c r="E366" s="86"/>
      <c r="F366" s="86"/>
      <c r="G366" s="86"/>
      <c r="H366" s="31" t="str">
        <f>IF(C366="","",IF(C366="","",(VLOOKUP(C366,Listes!$B$37:$C$41,2,FALSE))))</f>
        <v/>
      </c>
      <c r="I366" s="86" t="str">
        <f t="shared" si="11"/>
        <v/>
      </c>
      <c r="J366" s="27" t="str">
        <f>IF(H366="","",IF(H366="","",(VLOOKUP(H366,Listes!$C$37:$D$41,2,FALSE))))</f>
        <v/>
      </c>
      <c r="K366" s="86"/>
      <c r="L366" s="86"/>
      <c r="M366" s="26" t="str">
        <f>IF($H366="","",IF($C366=Listes!$B$38,IF('Dépenses forfaitaire'!$E366&lt;=Listes!$B$58,('Dépenses forfaitaire'!$E366*(VLOOKUP('Dépenses forfaitaire'!$D366,Listes!$A$59:$E$65,2,FALSE))),IF('Dépenses forfaitaire'!$E366&gt;Listes!$E$58,('Dépenses forfaitaire'!$E366*(VLOOKUP('Dépenses forfaitaire'!$D366,Listes!$A$59:$E$65,5,FALSE))),('Dépenses forfaitaire'!$E366*(VLOOKUP('Dépenses forfaitaire'!$D366,Listes!$A$59:$E$65,3,FALSE)))+(VLOOKUP('Dépenses forfaitaire'!$D366,Listes!$A$59:$E$65,4,FALSE))))))</f>
        <v/>
      </c>
      <c r="N366" s="26" t="str">
        <f>IF($H366="","",IF($C366=Listes!$B$37,IF('Dépenses forfaitaire'!$E366&lt;=Listes!$B$47,('Dépenses forfaitaire'!$E366*(VLOOKUP('Dépenses forfaitaire'!$D366,Listes!$A$48:$E$54,2,FALSE))),IF('Dépenses forfaitaire'!$E366&gt;Listes!$D$47,('Dépenses forfaitaire'!$E366*(VLOOKUP('Dépenses forfaitaire'!$D366,Listes!$A$48:$E$54,5,FALSE))),('Dépenses forfaitaire'!$E366*(VLOOKUP('Dépenses forfaitaire'!$D366,Listes!$A$48:$E$54,3,FALSE)))+(VLOOKUP('Dépenses forfaitaire'!$D366,Listes!$A$48:$E$54,4,FALSE))))))</f>
        <v/>
      </c>
      <c r="O366" s="26" t="str">
        <f>IF($H366="","",IF($C366=Listes!$B$40,Listes!$I$37,IF($C366=Listes!$B$41,(VLOOKUP('Dépenses forfaitaire'!$F366,Listes!$E$37:$F$42,2,FALSE)),IF($C366=Listes!$B$39,IF('Dépenses forfaitaire'!$E366&lt;=Listes!$A$69,'Dépenses forfaitaire'!$E366*Listes!$A$70,IF('Dépenses forfaitaire'!$E366&gt;Listes!$D$69,'Dépenses forfaitaire'!$E366*Listes!$D$70,(('Dépenses forfaitaire'!$E366*Listes!$B$70)+Listes!$C$70)))))))</f>
        <v/>
      </c>
      <c r="P366" s="27" t="str">
        <f t="shared" si="10"/>
        <v/>
      </c>
      <c r="Q366" s="93"/>
    </row>
    <row r="367" spans="1:17" ht="20.100000000000001" customHeight="1" x14ac:dyDescent="0.25">
      <c r="A367" s="17">
        <v>361</v>
      </c>
      <c r="B367" s="86"/>
      <c r="C367" s="256"/>
      <c r="D367" s="86"/>
      <c r="E367" s="86"/>
      <c r="F367" s="86"/>
      <c r="G367" s="86"/>
      <c r="H367" s="31" t="str">
        <f>IF(C367="","",IF(C367="","",(VLOOKUP(C367,Listes!$B$37:$C$41,2,FALSE))))</f>
        <v/>
      </c>
      <c r="I367" s="86" t="str">
        <f t="shared" si="11"/>
        <v/>
      </c>
      <c r="J367" s="27" t="str">
        <f>IF(H367="","",IF(H367="","",(VLOOKUP(H367,Listes!$C$37:$D$41,2,FALSE))))</f>
        <v/>
      </c>
      <c r="K367" s="86"/>
      <c r="L367" s="86"/>
      <c r="M367" s="26" t="str">
        <f>IF($H367="","",IF($C367=Listes!$B$38,IF('Dépenses forfaitaire'!$E367&lt;=Listes!$B$58,('Dépenses forfaitaire'!$E367*(VLOOKUP('Dépenses forfaitaire'!$D367,Listes!$A$59:$E$65,2,FALSE))),IF('Dépenses forfaitaire'!$E367&gt;Listes!$E$58,('Dépenses forfaitaire'!$E367*(VLOOKUP('Dépenses forfaitaire'!$D367,Listes!$A$59:$E$65,5,FALSE))),('Dépenses forfaitaire'!$E367*(VLOOKUP('Dépenses forfaitaire'!$D367,Listes!$A$59:$E$65,3,FALSE)))+(VLOOKUP('Dépenses forfaitaire'!$D367,Listes!$A$59:$E$65,4,FALSE))))))</f>
        <v/>
      </c>
      <c r="N367" s="26" t="str">
        <f>IF($H367="","",IF($C367=Listes!$B$37,IF('Dépenses forfaitaire'!$E367&lt;=Listes!$B$47,('Dépenses forfaitaire'!$E367*(VLOOKUP('Dépenses forfaitaire'!$D367,Listes!$A$48:$E$54,2,FALSE))),IF('Dépenses forfaitaire'!$E367&gt;Listes!$D$47,('Dépenses forfaitaire'!$E367*(VLOOKUP('Dépenses forfaitaire'!$D367,Listes!$A$48:$E$54,5,FALSE))),('Dépenses forfaitaire'!$E367*(VLOOKUP('Dépenses forfaitaire'!$D367,Listes!$A$48:$E$54,3,FALSE)))+(VLOOKUP('Dépenses forfaitaire'!$D367,Listes!$A$48:$E$54,4,FALSE))))))</f>
        <v/>
      </c>
      <c r="O367" s="26" t="str">
        <f>IF($H367="","",IF($C367=Listes!$B$40,Listes!$I$37,IF($C367=Listes!$B$41,(VLOOKUP('Dépenses forfaitaire'!$F367,Listes!$E$37:$F$42,2,FALSE)),IF($C367=Listes!$B$39,IF('Dépenses forfaitaire'!$E367&lt;=Listes!$A$69,'Dépenses forfaitaire'!$E367*Listes!$A$70,IF('Dépenses forfaitaire'!$E367&gt;Listes!$D$69,'Dépenses forfaitaire'!$E367*Listes!$D$70,(('Dépenses forfaitaire'!$E367*Listes!$B$70)+Listes!$C$70)))))))</f>
        <v/>
      </c>
      <c r="P367" s="27" t="str">
        <f t="shared" si="10"/>
        <v/>
      </c>
      <c r="Q367" s="93"/>
    </row>
    <row r="368" spans="1:17" ht="20.100000000000001" customHeight="1" x14ac:dyDescent="0.25">
      <c r="A368" s="17">
        <v>362</v>
      </c>
      <c r="B368" s="86"/>
      <c r="C368" s="256"/>
      <c r="D368" s="86"/>
      <c r="E368" s="86"/>
      <c r="F368" s="86"/>
      <c r="G368" s="86"/>
      <c r="H368" s="31" t="str">
        <f>IF(C368="","",IF(C368="","",(VLOOKUP(C368,Listes!$B$37:$C$41,2,FALSE))))</f>
        <v/>
      </c>
      <c r="I368" s="86" t="str">
        <f t="shared" si="11"/>
        <v/>
      </c>
      <c r="J368" s="27" t="str">
        <f>IF(H368="","",IF(H368="","",(VLOOKUP(H368,Listes!$C$37:$D$41,2,FALSE))))</f>
        <v/>
      </c>
      <c r="K368" s="86"/>
      <c r="L368" s="86"/>
      <c r="M368" s="26" t="str">
        <f>IF($H368="","",IF($C368=Listes!$B$38,IF('Dépenses forfaitaire'!$E368&lt;=Listes!$B$58,('Dépenses forfaitaire'!$E368*(VLOOKUP('Dépenses forfaitaire'!$D368,Listes!$A$59:$E$65,2,FALSE))),IF('Dépenses forfaitaire'!$E368&gt;Listes!$E$58,('Dépenses forfaitaire'!$E368*(VLOOKUP('Dépenses forfaitaire'!$D368,Listes!$A$59:$E$65,5,FALSE))),('Dépenses forfaitaire'!$E368*(VLOOKUP('Dépenses forfaitaire'!$D368,Listes!$A$59:$E$65,3,FALSE)))+(VLOOKUP('Dépenses forfaitaire'!$D368,Listes!$A$59:$E$65,4,FALSE))))))</f>
        <v/>
      </c>
      <c r="N368" s="26" t="str">
        <f>IF($H368="","",IF($C368=Listes!$B$37,IF('Dépenses forfaitaire'!$E368&lt;=Listes!$B$47,('Dépenses forfaitaire'!$E368*(VLOOKUP('Dépenses forfaitaire'!$D368,Listes!$A$48:$E$54,2,FALSE))),IF('Dépenses forfaitaire'!$E368&gt;Listes!$D$47,('Dépenses forfaitaire'!$E368*(VLOOKUP('Dépenses forfaitaire'!$D368,Listes!$A$48:$E$54,5,FALSE))),('Dépenses forfaitaire'!$E368*(VLOOKUP('Dépenses forfaitaire'!$D368,Listes!$A$48:$E$54,3,FALSE)))+(VLOOKUP('Dépenses forfaitaire'!$D368,Listes!$A$48:$E$54,4,FALSE))))))</f>
        <v/>
      </c>
      <c r="O368" s="26" t="str">
        <f>IF($H368="","",IF($C368=Listes!$B$40,Listes!$I$37,IF($C368=Listes!$B$41,(VLOOKUP('Dépenses forfaitaire'!$F368,Listes!$E$37:$F$42,2,FALSE)),IF($C368=Listes!$B$39,IF('Dépenses forfaitaire'!$E368&lt;=Listes!$A$69,'Dépenses forfaitaire'!$E368*Listes!$A$70,IF('Dépenses forfaitaire'!$E368&gt;Listes!$D$69,'Dépenses forfaitaire'!$E368*Listes!$D$70,(('Dépenses forfaitaire'!$E368*Listes!$B$70)+Listes!$C$70)))))))</f>
        <v/>
      </c>
      <c r="P368" s="27" t="str">
        <f t="shared" si="10"/>
        <v/>
      </c>
      <c r="Q368" s="93"/>
    </row>
    <row r="369" spans="1:17" ht="20.100000000000001" customHeight="1" x14ac:dyDescent="0.25">
      <c r="A369" s="17">
        <v>363</v>
      </c>
      <c r="B369" s="86"/>
      <c r="C369" s="256"/>
      <c r="D369" s="86"/>
      <c r="E369" s="86"/>
      <c r="F369" s="86"/>
      <c r="G369" s="86"/>
      <c r="H369" s="31" t="str">
        <f>IF(C369="","",IF(C369="","",(VLOOKUP(C369,Listes!$B$37:$C$41,2,FALSE))))</f>
        <v/>
      </c>
      <c r="I369" s="86" t="str">
        <f t="shared" si="11"/>
        <v/>
      </c>
      <c r="J369" s="27" t="str">
        <f>IF(H369="","",IF(H369="","",(VLOOKUP(H369,Listes!$C$37:$D$41,2,FALSE))))</f>
        <v/>
      </c>
      <c r="K369" s="86"/>
      <c r="L369" s="86"/>
      <c r="M369" s="26" t="str">
        <f>IF($H369="","",IF($C369=Listes!$B$38,IF('Dépenses forfaitaire'!$E369&lt;=Listes!$B$58,('Dépenses forfaitaire'!$E369*(VLOOKUP('Dépenses forfaitaire'!$D369,Listes!$A$59:$E$65,2,FALSE))),IF('Dépenses forfaitaire'!$E369&gt;Listes!$E$58,('Dépenses forfaitaire'!$E369*(VLOOKUP('Dépenses forfaitaire'!$D369,Listes!$A$59:$E$65,5,FALSE))),('Dépenses forfaitaire'!$E369*(VLOOKUP('Dépenses forfaitaire'!$D369,Listes!$A$59:$E$65,3,FALSE)))+(VLOOKUP('Dépenses forfaitaire'!$D369,Listes!$A$59:$E$65,4,FALSE))))))</f>
        <v/>
      </c>
      <c r="N369" s="26" t="str">
        <f>IF($H369="","",IF($C369=Listes!$B$37,IF('Dépenses forfaitaire'!$E369&lt;=Listes!$B$47,('Dépenses forfaitaire'!$E369*(VLOOKUP('Dépenses forfaitaire'!$D369,Listes!$A$48:$E$54,2,FALSE))),IF('Dépenses forfaitaire'!$E369&gt;Listes!$D$47,('Dépenses forfaitaire'!$E369*(VLOOKUP('Dépenses forfaitaire'!$D369,Listes!$A$48:$E$54,5,FALSE))),('Dépenses forfaitaire'!$E369*(VLOOKUP('Dépenses forfaitaire'!$D369,Listes!$A$48:$E$54,3,FALSE)))+(VLOOKUP('Dépenses forfaitaire'!$D369,Listes!$A$48:$E$54,4,FALSE))))))</f>
        <v/>
      </c>
      <c r="O369" s="26" t="str">
        <f>IF($H369="","",IF($C369=Listes!$B$40,Listes!$I$37,IF($C369=Listes!$B$41,(VLOOKUP('Dépenses forfaitaire'!$F369,Listes!$E$37:$F$42,2,FALSE)),IF($C369=Listes!$B$39,IF('Dépenses forfaitaire'!$E369&lt;=Listes!$A$69,'Dépenses forfaitaire'!$E369*Listes!$A$70,IF('Dépenses forfaitaire'!$E369&gt;Listes!$D$69,'Dépenses forfaitaire'!$E369*Listes!$D$70,(('Dépenses forfaitaire'!$E369*Listes!$B$70)+Listes!$C$70)))))))</f>
        <v/>
      </c>
      <c r="P369" s="27" t="str">
        <f t="shared" si="10"/>
        <v/>
      </c>
      <c r="Q369" s="93"/>
    </row>
    <row r="370" spans="1:17" ht="20.100000000000001" customHeight="1" x14ac:dyDescent="0.25">
      <c r="A370" s="17">
        <v>364</v>
      </c>
      <c r="B370" s="86"/>
      <c r="C370" s="256"/>
      <c r="D370" s="86"/>
      <c r="E370" s="86"/>
      <c r="F370" s="86"/>
      <c r="G370" s="86"/>
      <c r="H370" s="31" t="str">
        <f>IF(C370="","",IF(C370="","",(VLOOKUP(C370,Listes!$B$37:$C$41,2,FALSE))))</f>
        <v/>
      </c>
      <c r="I370" s="86" t="str">
        <f t="shared" si="11"/>
        <v/>
      </c>
      <c r="J370" s="27" t="str">
        <f>IF(H370="","",IF(H370="","",(VLOOKUP(H370,Listes!$C$37:$D$41,2,FALSE))))</f>
        <v/>
      </c>
      <c r="K370" s="86"/>
      <c r="L370" s="86"/>
      <c r="M370" s="26" t="str">
        <f>IF($H370="","",IF($C370=Listes!$B$38,IF('Dépenses forfaitaire'!$E370&lt;=Listes!$B$58,('Dépenses forfaitaire'!$E370*(VLOOKUP('Dépenses forfaitaire'!$D370,Listes!$A$59:$E$65,2,FALSE))),IF('Dépenses forfaitaire'!$E370&gt;Listes!$E$58,('Dépenses forfaitaire'!$E370*(VLOOKUP('Dépenses forfaitaire'!$D370,Listes!$A$59:$E$65,5,FALSE))),('Dépenses forfaitaire'!$E370*(VLOOKUP('Dépenses forfaitaire'!$D370,Listes!$A$59:$E$65,3,FALSE)))+(VLOOKUP('Dépenses forfaitaire'!$D370,Listes!$A$59:$E$65,4,FALSE))))))</f>
        <v/>
      </c>
      <c r="N370" s="26" t="str">
        <f>IF($H370="","",IF($C370=Listes!$B$37,IF('Dépenses forfaitaire'!$E370&lt;=Listes!$B$47,('Dépenses forfaitaire'!$E370*(VLOOKUP('Dépenses forfaitaire'!$D370,Listes!$A$48:$E$54,2,FALSE))),IF('Dépenses forfaitaire'!$E370&gt;Listes!$D$47,('Dépenses forfaitaire'!$E370*(VLOOKUP('Dépenses forfaitaire'!$D370,Listes!$A$48:$E$54,5,FALSE))),('Dépenses forfaitaire'!$E370*(VLOOKUP('Dépenses forfaitaire'!$D370,Listes!$A$48:$E$54,3,FALSE)))+(VLOOKUP('Dépenses forfaitaire'!$D370,Listes!$A$48:$E$54,4,FALSE))))))</f>
        <v/>
      </c>
      <c r="O370" s="26" t="str">
        <f>IF($H370="","",IF($C370=Listes!$B$40,Listes!$I$37,IF($C370=Listes!$B$41,(VLOOKUP('Dépenses forfaitaire'!$F370,Listes!$E$37:$F$42,2,FALSE)),IF($C370=Listes!$B$39,IF('Dépenses forfaitaire'!$E370&lt;=Listes!$A$69,'Dépenses forfaitaire'!$E370*Listes!$A$70,IF('Dépenses forfaitaire'!$E370&gt;Listes!$D$69,'Dépenses forfaitaire'!$E370*Listes!$D$70,(('Dépenses forfaitaire'!$E370*Listes!$B$70)+Listes!$C$70)))))))</f>
        <v/>
      </c>
      <c r="P370" s="27" t="str">
        <f t="shared" si="10"/>
        <v/>
      </c>
      <c r="Q370" s="93"/>
    </row>
    <row r="371" spans="1:17" ht="20.100000000000001" customHeight="1" x14ac:dyDescent="0.25">
      <c r="A371" s="17">
        <v>365</v>
      </c>
      <c r="B371" s="86"/>
      <c r="C371" s="256"/>
      <c r="D371" s="86"/>
      <c r="E371" s="86"/>
      <c r="F371" s="86"/>
      <c r="G371" s="86"/>
      <c r="H371" s="31" t="str">
        <f>IF(C371="","",IF(C371="","",(VLOOKUP(C371,Listes!$B$37:$C$41,2,FALSE))))</f>
        <v/>
      </c>
      <c r="I371" s="86" t="str">
        <f t="shared" si="11"/>
        <v/>
      </c>
      <c r="J371" s="27" t="str">
        <f>IF(H371="","",IF(H371="","",(VLOOKUP(H371,Listes!$C$37:$D$41,2,FALSE))))</f>
        <v/>
      </c>
      <c r="K371" s="86"/>
      <c r="L371" s="86"/>
      <c r="M371" s="26" t="str">
        <f>IF($H371="","",IF($C371=Listes!$B$38,IF('Dépenses forfaitaire'!$E371&lt;=Listes!$B$58,('Dépenses forfaitaire'!$E371*(VLOOKUP('Dépenses forfaitaire'!$D371,Listes!$A$59:$E$65,2,FALSE))),IF('Dépenses forfaitaire'!$E371&gt;Listes!$E$58,('Dépenses forfaitaire'!$E371*(VLOOKUP('Dépenses forfaitaire'!$D371,Listes!$A$59:$E$65,5,FALSE))),('Dépenses forfaitaire'!$E371*(VLOOKUP('Dépenses forfaitaire'!$D371,Listes!$A$59:$E$65,3,FALSE)))+(VLOOKUP('Dépenses forfaitaire'!$D371,Listes!$A$59:$E$65,4,FALSE))))))</f>
        <v/>
      </c>
      <c r="N371" s="26" t="str">
        <f>IF($H371="","",IF($C371=Listes!$B$37,IF('Dépenses forfaitaire'!$E371&lt;=Listes!$B$47,('Dépenses forfaitaire'!$E371*(VLOOKUP('Dépenses forfaitaire'!$D371,Listes!$A$48:$E$54,2,FALSE))),IF('Dépenses forfaitaire'!$E371&gt;Listes!$D$47,('Dépenses forfaitaire'!$E371*(VLOOKUP('Dépenses forfaitaire'!$D371,Listes!$A$48:$E$54,5,FALSE))),('Dépenses forfaitaire'!$E371*(VLOOKUP('Dépenses forfaitaire'!$D371,Listes!$A$48:$E$54,3,FALSE)))+(VLOOKUP('Dépenses forfaitaire'!$D371,Listes!$A$48:$E$54,4,FALSE))))))</f>
        <v/>
      </c>
      <c r="O371" s="26" t="str">
        <f>IF($H371="","",IF($C371=Listes!$B$40,Listes!$I$37,IF($C371=Listes!$B$41,(VLOOKUP('Dépenses forfaitaire'!$F371,Listes!$E$37:$F$42,2,FALSE)),IF($C371=Listes!$B$39,IF('Dépenses forfaitaire'!$E371&lt;=Listes!$A$69,'Dépenses forfaitaire'!$E371*Listes!$A$70,IF('Dépenses forfaitaire'!$E371&gt;Listes!$D$69,'Dépenses forfaitaire'!$E371*Listes!$D$70,(('Dépenses forfaitaire'!$E371*Listes!$B$70)+Listes!$C$70)))))))</f>
        <v/>
      </c>
      <c r="P371" s="27" t="str">
        <f t="shared" si="10"/>
        <v/>
      </c>
      <c r="Q371" s="93"/>
    </row>
    <row r="372" spans="1:17" ht="20.100000000000001" customHeight="1" x14ac:dyDescent="0.25">
      <c r="A372" s="17">
        <v>366</v>
      </c>
      <c r="B372" s="86"/>
      <c r="C372" s="256"/>
      <c r="D372" s="86"/>
      <c r="E372" s="86"/>
      <c r="F372" s="86"/>
      <c r="G372" s="86"/>
      <c r="H372" s="31" t="str">
        <f>IF(C372="","",IF(C372="","",(VLOOKUP(C372,Listes!$B$37:$C$41,2,FALSE))))</f>
        <v/>
      </c>
      <c r="I372" s="86" t="str">
        <f t="shared" si="11"/>
        <v/>
      </c>
      <c r="J372" s="27" t="str">
        <f>IF(H372="","",IF(H372="","",(VLOOKUP(H372,Listes!$C$37:$D$41,2,FALSE))))</f>
        <v/>
      </c>
      <c r="K372" s="86"/>
      <c r="L372" s="86"/>
      <c r="M372" s="26" t="str">
        <f>IF($H372="","",IF($C372=Listes!$B$38,IF('Dépenses forfaitaire'!$E372&lt;=Listes!$B$58,('Dépenses forfaitaire'!$E372*(VLOOKUP('Dépenses forfaitaire'!$D372,Listes!$A$59:$E$65,2,FALSE))),IF('Dépenses forfaitaire'!$E372&gt;Listes!$E$58,('Dépenses forfaitaire'!$E372*(VLOOKUP('Dépenses forfaitaire'!$D372,Listes!$A$59:$E$65,5,FALSE))),('Dépenses forfaitaire'!$E372*(VLOOKUP('Dépenses forfaitaire'!$D372,Listes!$A$59:$E$65,3,FALSE)))+(VLOOKUP('Dépenses forfaitaire'!$D372,Listes!$A$59:$E$65,4,FALSE))))))</f>
        <v/>
      </c>
      <c r="N372" s="26" t="str">
        <f>IF($H372="","",IF($C372=Listes!$B$37,IF('Dépenses forfaitaire'!$E372&lt;=Listes!$B$47,('Dépenses forfaitaire'!$E372*(VLOOKUP('Dépenses forfaitaire'!$D372,Listes!$A$48:$E$54,2,FALSE))),IF('Dépenses forfaitaire'!$E372&gt;Listes!$D$47,('Dépenses forfaitaire'!$E372*(VLOOKUP('Dépenses forfaitaire'!$D372,Listes!$A$48:$E$54,5,FALSE))),('Dépenses forfaitaire'!$E372*(VLOOKUP('Dépenses forfaitaire'!$D372,Listes!$A$48:$E$54,3,FALSE)))+(VLOOKUP('Dépenses forfaitaire'!$D372,Listes!$A$48:$E$54,4,FALSE))))))</f>
        <v/>
      </c>
      <c r="O372" s="26" t="str">
        <f>IF($H372="","",IF($C372=Listes!$B$40,Listes!$I$37,IF($C372=Listes!$B$41,(VLOOKUP('Dépenses forfaitaire'!$F372,Listes!$E$37:$F$42,2,FALSE)),IF($C372=Listes!$B$39,IF('Dépenses forfaitaire'!$E372&lt;=Listes!$A$69,'Dépenses forfaitaire'!$E372*Listes!$A$70,IF('Dépenses forfaitaire'!$E372&gt;Listes!$D$69,'Dépenses forfaitaire'!$E372*Listes!$D$70,(('Dépenses forfaitaire'!$E372*Listes!$B$70)+Listes!$C$70)))))))</f>
        <v/>
      </c>
      <c r="P372" s="27" t="str">
        <f t="shared" si="10"/>
        <v/>
      </c>
      <c r="Q372" s="93"/>
    </row>
    <row r="373" spans="1:17" ht="20.100000000000001" customHeight="1" x14ac:dyDescent="0.25">
      <c r="A373" s="17">
        <v>367</v>
      </c>
      <c r="B373" s="86"/>
      <c r="C373" s="256"/>
      <c r="D373" s="86"/>
      <c r="E373" s="86"/>
      <c r="F373" s="86"/>
      <c r="G373" s="86"/>
      <c r="H373" s="31" t="str">
        <f>IF(C373="","",IF(C373="","",(VLOOKUP(C373,Listes!$B$37:$C$41,2,FALSE))))</f>
        <v/>
      </c>
      <c r="I373" s="86" t="str">
        <f t="shared" si="11"/>
        <v/>
      </c>
      <c r="J373" s="27" t="str">
        <f>IF(H373="","",IF(H373="","",(VLOOKUP(H373,Listes!$C$37:$D$41,2,FALSE))))</f>
        <v/>
      </c>
      <c r="K373" s="86"/>
      <c r="L373" s="86"/>
      <c r="M373" s="26" t="str">
        <f>IF($H373="","",IF($C373=Listes!$B$38,IF('Dépenses forfaitaire'!$E373&lt;=Listes!$B$58,('Dépenses forfaitaire'!$E373*(VLOOKUP('Dépenses forfaitaire'!$D373,Listes!$A$59:$E$65,2,FALSE))),IF('Dépenses forfaitaire'!$E373&gt;Listes!$E$58,('Dépenses forfaitaire'!$E373*(VLOOKUP('Dépenses forfaitaire'!$D373,Listes!$A$59:$E$65,5,FALSE))),('Dépenses forfaitaire'!$E373*(VLOOKUP('Dépenses forfaitaire'!$D373,Listes!$A$59:$E$65,3,FALSE)))+(VLOOKUP('Dépenses forfaitaire'!$D373,Listes!$A$59:$E$65,4,FALSE))))))</f>
        <v/>
      </c>
      <c r="N373" s="26" t="str">
        <f>IF($H373="","",IF($C373=Listes!$B$37,IF('Dépenses forfaitaire'!$E373&lt;=Listes!$B$47,('Dépenses forfaitaire'!$E373*(VLOOKUP('Dépenses forfaitaire'!$D373,Listes!$A$48:$E$54,2,FALSE))),IF('Dépenses forfaitaire'!$E373&gt;Listes!$D$47,('Dépenses forfaitaire'!$E373*(VLOOKUP('Dépenses forfaitaire'!$D373,Listes!$A$48:$E$54,5,FALSE))),('Dépenses forfaitaire'!$E373*(VLOOKUP('Dépenses forfaitaire'!$D373,Listes!$A$48:$E$54,3,FALSE)))+(VLOOKUP('Dépenses forfaitaire'!$D373,Listes!$A$48:$E$54,4,FALSE))))))</f>
        <v/>
      </c>
      <c r="O373" s="26" t="str">
        <f>IF($H373="","",IF($C373=Listes!$B$40,Listes!$I$37,IF($C373=Listes!$B$41,(VLOOKUP('Dépenses forfaitaire'!$F373,Listes!$E$37:$F$42,2,FALSE)),IF($C373=Listes!$B$39,IF('Dépenses forfaitaire'!$E373&lt;=Listes!$A$69,'Dépenses forfaitaire'!$E373*Listes!$A$70,IF('Dépenses forfaitaire'!$E373&gt;Listes!$D$69,'Dépenses forfaitaire'!$E373*Listes!$D$70,(('Dépenses forfaitaire'!$E373*Listes!$B$70)+Listes!$C$70)))))))</f>
        <v/>
      </c>
      <c r="P373" s="27" t="str">
        <f t="shared" si="10"/>
        <v/>
      </c>
      <c r="Q373" s="93"/>
    </row>
    <row r="374" spans="1:17" ht="20.100000000000001" customHeight="1" x14ac:dyDescent="0.25">
      <c r="A374" s="17">
        <v>368</v>
      </c>
      <c r="B374" s="86"/>
      <c r="C374" s="256"/>
      <c r="D374" s="86"/>
      <c r="E374" s="86"/>
      <c r="F374" s="86"/>
      <c r="G374" s="86"/>
      <c r="H374" s="31" t="str">
        <f>IF(C374="","",IF(C374="","",(VLOOKUP(C374,Listes!$B$37:$C$41,2,FALSE))))</f>
        <v/>
      </c>
      <c r="I374" s="86" t="str">
        <f t="shared" si="11"/>
        <v/>
      </c>
      <c r="J374" s="27" t="str">
        <f>IF(H374="","",IF(H374="","",(VLOOKUP(H374,Listes!$C$37:$D$41,2,FALSE))))</f>
        <v/>
      </c>
      <c r="K374" s="86"/>
      <c r="L374" s="86"/>
      <c r="M374" s="26" t="str">
        <f>IF($H374="","",IF($C374=Listes!$B$38,IF('Dépenses forfaitaire'!$E374&lt;=Listes!$B$58,('Dépenses forfaitaire'!$E374*(VLOOKUP('Dépenses forfaitaire'!$D374,Listes!$A$59:$E$65,2,FALSE))),IF('Dépenses forfaitaire'!$E374&gt;Listes!$E$58,('Dépenses forfaitaire'!$E374*(VLOOKUP('Dépenses forfaitaire'!$D374,Listes!$A$59:$E$65,5,FALSE))),('Dépenses forfaitaire'!$E374*(VLOOKUP('Dépenses forfaitaire'!$D374,Listes!$A$59:$E$65,3,FALSE)))+(VLOOKUP('Dépenses forfaitaire'!$D374,Listes!$A$59:$E$65,4,FALSE))))))</f>
        <v/>
      </c>
      <c r="N374" s="26" t="str">
        <f>IF($H374="","",IF($C374=Listes!$B$37,IF('Dépenses forfaitaire'!$E374&lt;=Listes!$B$47,('Dépenses forfaitaire'!$E374*(VLOOKUP('Dépenses forfaitaire'!$D374,Listes!$A$48:$E$54,2,FALSE))),IF('Dépenses forfaitaire'!$E374&gt;Listes!$D$47,('Dépenses forfaitaire'!$E374*(VLOOKUP('Dépenses forfaitaire'!$D374,Listes!$A$48:$E$54,5,FALSE))),('Dépenses forfaitaire'!$E374*(VLOOKUP('Dépenses forfaitaire'!$D374,Listes!$A$48:$E$54,3,FALSE)))+(VLOOKUP('Dépenses forfaitaire'!$D374,Listes!$A$48:$E$54,4,FALSE))))))</f>
        <v/>
      </c>
      <c r="O374" s="26" t="str">
        <f>IF($H374="","",IF($C374=Listes!$B$40,Listes!$I$37,IF($C374=Listes!$B$41,(VLOOKUP('Dépenses forfaitaire'!$F374,Listes!$E$37:$F$42,2,FALSE)),IF($C374=Listes!$B$39,IF('Dépenses forfaitaire'!$E374&lt;=Listes!$A$69,'Dépenses forfaitaire'!$E374*Listes!$A$70,IF('Dépenses forfaitaire'!$E374&gt;Listes!$D$69,'Dépenses forfaitaire'!$E374*Listes!$D$70,(('Dépenses forfaitaire'!$E374*Listes!$B$70)+Listes!$C$70)))))))</f>
        <v/>
      </c>
      <c r="P374" s="27" t="str">
        <f t="shared" si="10"/>
        <v/>
      </c>
      <c r="Q374" s="93"/>
    </row>
    <row r="375" spans="1:17" ht="20.100000000000001" customHeight="1" x14ac:dyDescent="0.25">
      <c r="A375" s="17">
        <v>369</v>
      </c>
      <c r="B375" s="86"/>
      <c r="C375" s="256"/>
      <c r="D375" s="86"/>
      <c r="E375" s="86"/>
      <c r="F375" s="86"/>
      <c r="G375" s="86"/>
      <c r="H375" s="31" t="str">
        <f>IF(C375="","",IF(C375="","",(VLOOKUP(C375,Listes!$B$37:$C$41,2,FALSE))))</f>
        <v/>
      </c>
      <c r="I375" s="86" t="str">
        <f t="shared" si="11"/>
        <v/>
      </c>
      <c r="J375" s="27" t="str">
        <f>IF(H375="","",IF(H375="","",(VLOOKUP(H375,Listes!$C$37:$D$41,2,FALSE))))</f>
        <v/>
      </c>
      <c r="K375" s="86"/>
      <c r="L375" s="86"/>
      <c r="M375" s="26" t="str">
        <f>IF($H375="","",IF($C375=Listes!$B$38,IF('Dépenses forfaitaire'!$E375&lt;=Listes!$B$58,('Dépenses forfaitaire'!$E375*(VLOOKUP('Dépenses forfaitaire'!$D375,Listes!$A$59:$E$65,2,FALSE))),IF('Dépenses forfaitaire'!$E375&gt;Listes!$E$58,('Dépenses forfaitaire'!$E375*(VLOOKUP('Dépenses forfaitaire'!$D375,Listes!$A$59:$E$65,5,FALSE))),('Dépenses forfaitaire'!$E375*(VLOOKUP('Dépenses forfaitaire'!$D375,Listes!$A$59:$E$65,3,FALSE)))+(VLOOKUP('Dépenses forfaitaire'!$D375,Listes!$A$59:$E$65,4,FALSE))))))</f>
        <v/>
      </c>
      <c r="N375" s="26" t="str">
        <f>IF($H375="","",IF($C375=Listes!$B$37,IF('Dépenses forfaitaire'!$E375&lt;=Listes!$B$47,('Dépenses forfaitaire'!$E375*(VLOOKUP('Dépenses forfaitaire'!$D375,Listes!$A$48:$E$54,2,FALSE))),IF('Dépenses forfaitaire'!$E375&gt;Listes!$D$47,('Dépenses forfaitaire'!$E375*(VLOOKUP('Dépenses forfaitaire'!$D375,Listes!$A$48:$E$54,5,FALSE))),('Dépenses forfaitaire'!$E375*(VLOOKUP('Dépenses forfaitaire'!$D375,Listes!$A$48:$E$54,3,FALSE)))+(VLOOKUP('Dépenses forfaitaire'!$D375,Listes!$A$48:$E$54,4,FALSE))))))</f>
        <v/>
      </c>
      <c r="O375" s="26" t="str">
        <f>IF($H375="","",IF($C375=Listes!$B$40,Listes!$I$37,IF($C375=Listes!$B$41,(VLOOKUP('Dépenses forfaitaire'!$F375,Listes!$E$37:$F$42,2,FALSE)),IF($C375=Listes!$B$39,IF('Dépenses forfaitaire'!$E375&lt;=Listes!$A$69,'Dépenses forfaitaire'!$E375*Listes!$A$70,IF('Dépenses forfaitaire'!$E375&gt;Listes!$D$69,'Dépenses forfaitaire'!$E375*Listes!$D$70,(('Dépenses forfaitaire'!$E375*Listes!$B$70)+Listes!$C$70)))))))</f>
        <v/>
      </c>
      <c r="P375" s="27" t="str">
        <f t="shared" si="10"/>
        <v/>
      </c>
      <c r="Q375" s="93"/>
    </row>
    <row r="376" spans="1:17" ht="20.100000000000001" customHeight="1" x14ac:dyDescent="0.25">
      <c r="A376" s="17">
        <v>370</v>
      </c>
      <c r="B376" s="86"/>
      <c r="C376" s="256"/>
      <c r="D376" s="86"/>
      <c r="E376" s="86"/>
      <c r="F376" s="86"/>
      <c r="G376" s="86"/>
      <c r="H376" s="31" t="str">
        <f>IF(C376="","",IF(C376="","",(VLOOKUP(C376,Listes!$B$37:$C$41,2,FALSE))))</f>
        <v/>
      </c>
      <c r="I376" s="86" t="str">
        <f t="shared" si="11"/>
        <v/>
      </c>
      <c r="J376" s="27" t="str">
        <f>IF(H376="","",IF(H376="","",(VLOOKUP(H376,Listes!$C$37:$D$41,2,FALSE))))</f>
        <v/>
      </c>
      <c r="K376" s="86"/>
      <c r="L376" s="86"/>
      <c r="M376" s="26" t="str">
        <f>IF($H376="","",IF($C376=Listes!$B$38,IF('Dépenses forfaitaire'!$E376&lt;=Listes!$B$58,('Dépenses forfaitaire'!$E376*(VLOOKUP('Dépenses forfaitaire'!$D376,Listes!$A$59:$E$65,2,FALSE))),IF('Dépenses forfaitaire'!$E376&gt;Listes!$E$58,('Dépenses forfaitaire'!$E376*(VLOOKUP('Dépenses forfaitaire'!$D376,Listes!$A$59:$E$65,5,FALSE))),('Dépenses forfaitaire'!$E376*(VLOOKUP('Dépenses forfaitaire'!$D376,Listes!$A$59:$E$65,3,FALSE)))+(VLOOKUP('Dépenses forfaitaire'!$D376,Listes!$A$59:$E$65,4,FALSE))))))</f>
        <v/>
      </c>
      <c r="N376" s="26" t="str">
        <f>IF($H376="","",IF($C376=Listes!$B$37,IF('Dépenses forfaitaire'!$E376&lt;=Listes!$B$47,('Dépenses forfaitaire'!$E376*(VLOOKUP('Dépenses forfaitaire'!$D376,Listes!$A$48:$E$54,2,FALSE))),IF('Dépenses forfaitaire'!$E376&gt;Listes!$D$47,('Dépenses forfaitaire'!$E376*(VLOOKUP('Dépenses forfaitaire'!$D376,Listes!$A$48:$E$54,5,FALSE))),('Dépenses forfaitaire'!$E376*(VLOOKUP('Dépenses forfaitaire'!$D376,Listes!$A$48:$E$54,3,FALSE)))+(VLOOKUP('Dépenses forfaitaire'!$D376,Listes!$A$48:$E$54,4,FALSE))))))</f>
        <v/>
      </c>
      <c r="O376" s="26" t="str">
        <f>IF($H376="","",IF($C376=Listes!$B$40,Listes!$I$37,IF($C376=Listes!$B$41,(VLOOKUP('Dépenses forfaitaire'!$F376,Listes!$E$37:$F$42,2,FALSE)),IF($C376=Listes!$B$39,IF('Dépenses forfaitaire'!$E376&lt;=Listes!$A$69,'Dépenses forfaitaire'!$E376*Listes!$A$70,IF('Dépenses forfaitaire'!$E376&gt;Listes!$D$69,'Dépenses forfaitaire'!$E376*Listes!$D$70,(('Dépenses forfaitaire'!$E376*Listes!$B$70)+Listes!$C$70)))))))</f>
        <v/>
      </c>
      <c r="P376" s="27" t="str">
        <f t="shared" si="10"/>
        <v/>
      </c>
      <c r="Q376" s="93"/>
    </row>
    <row r="377" spans="1:17" ht="20.100000000000001" customHeight="1" x14ac:dyDescent="0.25">
      <c r="A377" s="17">
        <v>371</v>
      </c>
      <c r="B377" s="86"/>
      <c r="C377" s="256"/>
      <c r="D377" s="86"/>
      <c r="E377" s="86"/>
      <c r="F377" s="86"/>
      <c r="G377" s="86"/>
      <c r="H377" s="31" t="str">
        <f>IF(C377="","",IF(C377="","",(VLOOKUP(C377,Listes!$B$37:$C$41,2,FALSE))))</f>
        <v/>
      </c>
      <c r="I377" s="86" t="str">
        <f t="shared" si="11"/>
        <v/>
      </c>
      <c r="J377" s="27" t="str">
        <f>IF(H377="","",IF(H377="","",(VLOOKUP(H377,Listes!$C$37:$D$41,2,FALSE))))</f>
        <v/>
      </c>
      <c r="K377" s="86"/>
      <c r="L377" s="86"/>
      <c r="M377" s="26" t="str">
        <f>IF($H377="","",IF($C377=Listes!$B$38,IF('Dépenses forfaitaire'!$E377&lt;=Listes!$B$58,('Dépenses forfaitaire'!$E377*(VLOOKUP('Dépenses forfaitaire'!$D377,Listes!$A$59:$E$65,2,FALSE))),IF('Dépenses forfaitaire'!$E377&gt;Listes!$E$58,('Dépenses forfaitaire'!$E377*(VLOOKUP('Dépenses forfaitaire'!$D377,Listes!$A$59:$E$65,5,FALSE))),('Dépenses forfaitaire'!$E377*(VLOOKUP('Dépenses forfaitaire'!$D377,Listes!$A$59:$E$65,3,FALSE)))+(VLOOKUP('Dépenses forfaitaire'!$D377,Listes!$A$59:$E$65,4,FALSE))))))</f>
        <v/>
      </c>
      <c r="N377" s="26" t="str">
        <f>IF($H377="","",IF($C377=Listes!$B$37,IF('Dépenses forfaitaire'!$E377&lt;=Listes!$B$47,('Dépenses forfaitaire'!$E377*(VLOOKUP('Dépenses forfaitaire'!$D377,Listes!$A$48:$E$54,2,FALSE))),IF('Dépenses forfaitaire'!$E377&gt;Listes!$D$47,('Dépenses forfaitaire'!$E377*(VLOOKUP('Dépenses forfaitaire'!$D377,Listes!$A$48:$E$54,5,FALSE))),('Dépenses forfaitaire'!$E377*(VLOOKUP('Dépenses forfaitaire'!$D377,Listes!$A$48:$E$54,3,FALSE)))+(VLOOKUP('Dépenses forfaitaire'!$D377,Listes!$A$48:$E$54,4,FALSE))))))</f>
        <v/>
      </c>
      <c r="O377" s="26" t="str">
        <f>IF($H377="","",IF($C377=Listes!$B$40,Listes!$I$37,IF($C377=Listes!$B$41,(VLOOKUP('Dépenses forfaitaire'!$F377,Listes!$E$37:$F$42,2,FALSE)),IF($C377=Listes!$B$39,IF('Dépenses forfaitaire'!$E377&lt;=Listes!$A$69,'Dépenses forfaitaire'!$E377*Listes!$A$70,IF('Dépenses forfaitaire'!$E377&gt;Listes!$D$69,'Dépenses forfaitaire'!$E377*Listes!$D$70,(('Dépenses forfaitaire'!$E377*Listes!$B$70)+Listes!$C$70)))))))</f>
        <v/>
      </c>
      <c r="P377" s="27" t="str">
        <f t="shared" si="10"/>
        <v/>
      </c>
      <c r="Q377" s="93"/>
    </row>
    <row r="378" spans="1:17" ht="20.100000000000001" customHeight="1" x14ac:dyDescent="0.25">
      <c r="A378" s="17">
        <v>372</v>
      </c>
      <c r="B378" s="86"/>
      <c r="C378" s="256"/>
      <c r="D378" s="86"/>
      <c r="E378" s="86"/>
      <c r="F378" s="86"/>
      <c r="G378" s="86"/>
      <c r="H378" s="31" t="str">
        <f>IF(C378="","",IF(C378="","",(VLOOKUP(C378,Listes!$B$37:$C$41,2,FALSE))))</f>
        <v/>
      </c>
      <c r="I378" s="86" t="str">
        <f t="shared" si="11"/>
        <v/>
      </c>
      <c r="J378" s="27" t="str">
        <f>IF(H378="","",IF(H378="","",(VLOOKUP(H378,Listes!$C$37:$D$41,2,FALSE))))</f>
        <v/>
      </c>
      <c r="K378" s="86"/>
      <c r="L378" s="86"/>
      <c r="M378" s="26" t="str">
        <f>IF($H378="","",IF($C378=Listes!$B$38,IF('Dépenses forfaitaire'!$E378&lt;=Listes!$B$58,('Dépenses forfaitaire'!$E378*(VLOOKUP('Dépenses forfaitaire'!$D378,Listes!$A$59:$E$65,2,FALSE))),IF('Dépenses forfaitaire'!$E378&gt;Listes!$E$58,('Dépenses forfaitaire'!$E378*(VLOOKUP('Dépenses forfaitaire'!$D378,Listes!$A$59:$E$65,5,FALSE))),('Dépenses forfaitaire'!$E378*(VLOOKUP('Dépenses forfaitaire'!$D378,Listes!$A$59:$E$65,3,FALSE)))+(VLOOKUP('Dépenses forfaitaire'!$D378,Listes!$A$59:$E$65,4,FALSE))))))</f>
        <v/>
      </c>
      <c r="N378" s="26" t="str">
        <f>IF($H378="","",IF($C378=Listes!$B$37,IF('Dépenses forfaitaire'!$E378&lt;=Listes!$B$47,('Dépenses forfaitaire'!$E378*(VLOOKUP('Dépenses forfaitaire'!$D378,Listes!$A$48:$E$54,2,FALSE))),IF('Dépenses forfaitaire'!$E378&gt;Listes!$D$47,('Dépenses forfaitaire'!$E378*(VLOOKUP('Dépenses forfaitaire'!$D378,Listes!$A$48:$E$54,5,FALSE))),('Dépenses forfaitaire'!$E378*(VLOOKUP('Dépenses forfaitaire'!$D378,Listes!$A$48:$E$54,3,FALSE)))+(VLOOKUP('Dépenses forfaitaire'!$D378,Listes!$A$48:$E$54,4,FALSE))))))</f>
        <v/>
      </c>
      <c r="O378" s="26" t="str">
        <f>IF($H378="","",IF($C378=Listes!$B$40,Listes!$I$37,IF($C378=Listes!$B$41,(VLOOKUP('Dépenses forfaitaire'!$F378,Listes!$E$37:$F$42,2,FALSE)),IF($C378=Listes!$B$39,IF('Dépenses forfaitaire'!$E378&lt;=Listes!$A$69,'Dépenses forfaitaire'!$E378*Listes!$A$70,IF('Dépenses forfaitaire'!$E378&gt;Listes!$D$69,'Dépenses forfaitaire'!$E378*Listes!$D$70,(('Dépenses forfaitaire'!$E378*Listes!$B$70)+Listes!$C$70)))))))</f>
        <v/>
      </c>
      <c r="P378" s="27" t="str">
        <f t="shared" si="10"/>
        <v/>
      </c>
      <c r="Q378" s="93"/>
    </row>
    <row r="379" spans="1:17" ht="20.100000000000001" customHeight="1" x14ac:dyDescent="0.25">
      <c r="A379" s="17">
        <v>373</v>
      </c>
      <c r="B379" s="86"/>
      <c r="C379" s="256"/>
      <c r="D379" s="86"/>
      <c r="E379" s="86"/>
      <c r="F379" s="86"/>
      <c r="G379" s="86"/>
      <c r="H379" s="31" t="str">
        <f>IF(C379="","",IF(C379="","",(VLOOKUP(C379,Listes!$B$37:$C$41,2,FALSE))))</f>
        <v/>
      </c>
      <c r="I379" s="86" t="str">
        <f t="shared" si="11"/>
        <v/>
      </c>
      <c r="J379" s="27" t="str">
        <f>IF(H379="","",IF(H379="","",(VLOOKUP(H379,Listes!$C$37:$D$41,2,FALSE))))</f>
        <v/>
      </c>
      <c r="K379" s="86"/>
      <c r="L379" s="86"/>
      <c r="M379" s="26" t="str">
        <f>IF($H379="","",IF($C379=Listes!$B$38,IF('Dépenses forfaitaire'!$E379&lt;=Listes!$B$58,('Dépenses forfaitaire'!$E379*(VLOOKUP('Dépenses forfaitaire'!$D379,Listes!$A$59:$E$65,2,FALSE))),IF('Dépenses forfaitaire'!$E379&gt;Listes!$E$58,('Dépenses forfaitaire'!$E379*(VLOOKUP('Dépenses forfaitaire'!$D379,Listes!$A$59:$E$65,5,FALSE))),('Dépenses forfaitaire'!$E379*(VLOOKUP('Dépenses forfaitaire'!$D379,Listes!$A$59:$E$65,3,FALSE)))+(VLOOKUP('Dépenses forfaitaire'!$D379,Listes!$A$59:$E$65,4,FALSE))))))</f>
        <v/>
      </c>
      <c r="N379" s="26" t="str">
        <f>IF($H379="","",IF($C379=Listes!$B$37,IF('Dépenses forfaitaire'!$E379&lt;=Listes!$B$47,('Dépenses forfaitaire'!$E379*(VLOOKUP('Dépenses forfaitaire'!$D379,Listes!$A$48:$E$54,2,FALSE))),IF('Dépenses forfaitaire'!$E379&gt;Listes!$D$47,('Dépenses forfaitaire'!$E379*(VLOOKUP('Dépenses forfaitaire'!$D379,Listes!$A$48:$E$54,5,FALSE))),('Dépenses forfaitaire'!$E379*(VLOOKUP('Dépenses forfaitaire'!$D379,Listes!$A$48:$E$54,3,FALSE)))+(VLOOKUP('Dépenses forfaitaire'!$D379,Listes!$A$48:$E$54,4,FALSE))))))</f>
        <v/>
      </c>
      <c r="O379" s="26" t="str">
        <f>IF($H379="","",IF($C379=Listes!$B$40,Listes!$I$37,IF($C379=Listes!$B$41,(VLOOKUP('Dépenses forfaitaire'!$F379,Listes!$E$37:$F$42,2,FALSE)),IF($C379=Listes!$B$39,IF('Dépenses forfaitaire'!$E379&lt;=Listes!$A$69,'Dépenses forfaitaire'!$E379*Listes!$A$70,IF('Dépenses forfaitaire'!$E379&gt;Listes!$D$69,'Dépenses forfaitaire'!$E379*Listes!$D$70,(('Dépenses forfaitaire'!$E379*Listes!$B$70)+Listes!$C$70)))))))</f>
        <v/>
      </c>
      <c r="P379" s="27" t="str">
        <f t="shared" si="10"/>
        <v/>
      </c>
      <c r="Q379" s="93"/>
    </row>
    <row r="380" spans="1:17" ht="20.100000000000001" customHeight="1" x14ac:dyDescent="0.25">
      <c r="A380" s="17">
        <v>374</v>
      </c>
      <c r="B380" s="86"/>
      <c r="C380" s="256"/>
      <c r="D380" s="86"/>
      <c r="E380" s="86"/>
      <c r="F380" s="86"/>
      <c r="G380" s="86"/>
      <c r="H380" s="31" t="str">
        <f>IF(C380="","",IF(C380="","",(VLOOKUP(C380,Listes!$B$37:$C$41,2,FALSE))))</f>
        <v/>
      </c>
      <c r="I380" s="86" t="str">
        <f t="shared" si="11"/>
        <v/>
      </c>
      <c r="J380" s="27" t="str">
        <f>IF(H380="","",IF(H380="","",(VLOOKUP(H380,Listes!$C$37:$D$41,2,FALSE))))</f>
        <v/>
      </c>
      <c r="K380" s="86"/>
      <c r="L380" s="86"/>
      <c r="M380" s="26" t="str">
        <f>IF($H380="","",IF($C380=Listes!$B$38,IF('Dépenses forfaitaire'!$E380&lt;=Listes!$B$58,('Dépenses forfaitaire'!$E380*(VLOOKUP('Dépenses forfaitaire'!$D380,Listes!$A$59:$E$65,2,FALSE))),IF('Dépenses forfaitaire'!$E380&gt;Listes!$E$58,('Dépenses forfaitaire'!$E380*(VLOOKUP('Dépenses forfaitaire'!$D380,Listes!$A$59:$E$65,5,FALSE))),('Dépenses forfaitaire'!$E380*(VLOOKUP('Dépenses forfaitaire'!$D380,Listes!$A$59:$E$65,3,FALSE)))+(VLOOKUP('Dépenses forfaitaire'!$D380,Listes!$A$59:$E$65,4,FALSE))))))</f>
        <v/>
      </c>
      <c r="N380" s="26" t="str">
        <f>IF($H380="","",IF($C380=Listes!$B$37,IF('Dépenses forfaitaire'!$E380&lt;=Listes!$B$47,('Dépenses forfaitaire'!$E380*(VLOOKUP('Dépenses forfaitaire'!$D380,Listes!$A$48:$E$54,2,FALSE))),IF('Dépenses forfaitaire'!$E380&gt;Listes!$D$47,('Dépenses forfaitaire'!$E380*(VLOOKUP('Dépenses forfaitaire'!$D380,Listes!$A$48:$E$54,5,FALSE))),('Dépenses forfaitaire'!$E380*(VLOOKUP('Dépenses forfaitaire'!$D380,Listes!$A$48:$E$54,3,FALSE)))+(VLOOKUP('Dépenses forfaitaire'!$D380,Listes!$A$48:$E$54,4,FALSE))))))</f>
        <v/>
      </c>
      <c r="O380" s="26" t="str">
        <f>IF($H380="","",IF($C380=Listes!$B$40,Listes!$I$37,IF($C380=Listes!$B$41,(VLOOKUP('Dépenses forfaitaire'!$F380,Listes!$E$37:$F$42,2,FALSE)),IF($C380=Listes!$B$39,IF('Dépenses forfaitaire'!$E380&lt;=Listes!$A$69,'Dépenses forfaitaire'!$E380*Listes!$A$70,IF('Dépenses forfaitaire'!$E380&gt;Listes!$D$69,'Dépenses forfaitaire'!$E380*Listes!$D$70,(('Dépenses forfaitaire'!$E380*Listes!$B$70)+Listes!$C$70)))))))</f>
        <v/>
      </c>
      <c r="P380" s="27" t="str">
        <f t="shared" si="10"/>
        <v/>
      </c>
      <c r="Q380" s="93"/>
    </row>
    <row r="381" spans="1:17" ht="20.100000000000001" customHeight="1" x14ac:dyDescent="0.25">
      <c r="A381" s="17">
        <v>375</v>
      </c>
      <c r="B381" s="86"/>
      <c r="C381" s="256"/>
      <c r="D381" s="86"/>
      <c r="E381" s="86"/>
      <c r="F381" s="86"/>
      <c r="G381" s="86"/>
      <c r="H381" s="31" t="str">
        <f>IF(C381="","",IF(C381="","",(VLOOKUP(C381,Listes!$B$37:$C$41,2,FALSE))))</f>
        <v/>
      </c>
      <c r="I381" s="86" t="str">
        <f t="shared" si="11"/>
        <v/>
      </c>
      <c r="J381" s="27" t="str">
        <f>IF(H381="","",IF(H381="","",(VLOOKUP(H381,Listes!$C$37:$D$41,2,FALSE))))</f>
        <v/>
      </c>
      <c r="K381" s="86"/>
      <c r="L381" s="86"/>
      <c r="M381" s="26" t="str">
        <f>IF($H381="","",IF($C381=Listes!$B$38,IF('Dépenses forfaitaire'!$E381&lt;=Listes!$B$58,('Dépenses forfaitaire'!$E381*(VLOOKUP('Dépenses forfaitaire'!$D381,Listes!$A$59:$E$65,2,FALSE))),IF('Dépenses forfaitaire'!$E381&gt;Listes!$E$58,('Dépenses forfaitaire'!$E381*(VLOOKUP('Dépenses forfaitaire'!$D381,Listes!$A$59:$E$65,5,FALSE))),('Dépenses forfaitaire'!$E381*(VLOOKUP('Dépenses forfaitaire'!$D381,Listes!$A$59:$E$65,3,FALSE)))+(VLOOKUP('Dépenses forfaitaire'!$D381,Listes!$A$59:$E$65,4,FALSE))))))</f>
        <v/>
      </c>
      <c r="N381" s="26" t="str">
        <f>IF($H381="","",IF($C381=Listes!$B$37,IF('Dépenses forfaitaire'!$E381&lt;=Listes!$B$47,('Dépenses forfaitaire'!$E381*(VLOOKUP('Dépenses forfaitaire'!$D381,Listes!$A$48:$E$54,2,FALSE))),IF('Dépenses forfaitaire'!$E381&gt;Listes!$D$47,('Dépenses forfaitaire'!$E381*(VLOOKUP('Dépenses forfaitaire'!$D381,Listes!$A$48:$E$54,5,FALSE))),('Dépenses forfaitaire'!$E381*(VLOOKUP('Dépenses forfaitaire'!$D381,Listes!$A$48:$E$54,3,FALSE)))+(VLOOKUP('Dépenses forfaitaire'!$D381,Listes!$A$48:$E$54,4,FALSE))))))</f>
        <v/>
      </c>
      <c r="O381" s="26" t="str">
        <f>IF($H381="","",IF($C381=Listes!$B$40,Listes!$I$37,IF($C381=Listes!$B$41,(VLOOKUP('Dépenses forfaitaire'!$F381,Listes!$E$37:$F$42,2,FALSE)),IF($C381=Listes!$B$39,IF('Dépenses forfaitaire'!$E381&lt;=Listes!$A$69,'Dépenses forfaitaire'!$E381*Listes!$A$70,IF('Dépenses forfaitaire'!$E381&gt;Listes!$D$69,'Dépenses forfaitaire'!$E381*Listes!$D$70,(('Dépenses forfaitaire'!$E381*Listes!$B$70)+Listes!$C$70)))))))</f>
        <v/>
      </c>
      <c r="P381" s="27" t="str">
        <f t="shared" si="10"/>
        <v/>
      </c>
      <c r="Q381" s="93"/>
    </row>
    <row r="382" spans="1:17" ht="20.100000000000001" customHeight="1" x14ac:dyDescent="0.25">
      <c r="A382" s="17">
        <v>376</v>
      </c>
      <c r="B382" s="86"/>
      <c r="C382" s="256"/>
      <c r="D382" s="86"/>
      <c r="E382" s="86"/>
      <c r="F382" s="86"/>
      <c r="G382" s="86"/>
      <c r="H382" s="31" t="str">
        <f>IF(C382="","",IF(C382="","",(VLOOKUP(C382,Listes!$B$37:$C$41,2,FALSE))))</f>
        <v/>
      </c>
      <c r="I382" s="86" t="str">
        <f t="shared" si="11"/>
        <v/>
      </c>
      <c r="J382" s="27" t="str">
        <f>IF(H382="","",IF(H382="","",(VLOOKUP(H382,Listes!$C$37:$D$41,2,FALSE))))</f>
        <v/>
      </c>
      <c r="K382" s="86"/>
      <c r="L382" s="86"/>
      <c r="M382" s="26" t="str">
        <f>IF($H382="","",IF($C382=Listes!$B$38,IF('Dépenses forfaitaire'!$E382&lt;=Listes!$B$58,('Dépenses forfaitaire'!$E382*(VLOOKUP('Dépenses forfaitaire'!$D382,Listes!$A$59:$E$65,2,FALSE))),IF('Dépenses forfaitaire'!$E382&gt;Listes!$E$58,('Dépenses forfaitaire'!$E382*(VLOOKUP('Dépenses forfaitaire'!$D382,Listes!$A$59:$E$65,5,FALSE))),('Dépenses forfaitaire'!$E382*(VLOOKUP('Dépenses forfaitaire'!$D382,Listes!$A$59:$E$65,3,FALSE)))+(VLOOKUP('Dépenses forfaitaire'!$D382,Listes!$A$59:$E$65,4,FALSE))))))</f>
        <v/>
      </c>
      <c r="N382" s="26" t="str">
        <f>IF($H382="","",IF($C382=Listes!$B$37,IF('Dépenses forfaitaire'!$E382&lt;=Listes!$B$47,('Dépenses forfaitaire'!$E382*(VLOOKUP('Dépenses forfaitaire'!$D382,Listes!$A$48:$E$54,2,FALSE))),IF('Dépenses forfaitaire'!$E382&gt;Listes!$D$47,('Dépenses forfaitaire'!$E382*(VLOOKUP('Dépenses forfaitaire'!$D382,Listes!$A$48:$E$54,5,FALSE))),('Dépenses forfaitaire'!$E382*(VLOOKUP('Dépenses forfaitaire'!$D382,Listes!$A$48:$E$54,3,FALSE)))+(VLOOKUP('Dépenses forfaitaire'!$D382,Listes!$A$48:$E$54,4,FALSE))))))</f>
        <v/>
      </c>
      <c r="O382" s="26" t="str">
        <f>IF($H382="","",IF($C382=Listes!$B$40,Listes!$I$37,IF($C382=Listes!$B$41,(VLOOKUP('Dépenses forfaitaire'!$F382,Listes!$E$37:$F$42,2,FALSE)),IF($C382=Listes!$B$39,IF('Dépenses forfaitaire'!$E382&lt;=Listes!$A$69,'Dépenses forfaitaire'!$E382*Listes!$A$70,IF('Dépenses forfaitaire'!$E382&gt;Listes!$D$69,'Dépenses forfaitaire'!$E382*Listes!$D$70,(('Dépenses forfaitaire'!$E382*Listes!$B$70)+Listes!$C$70)))))))</f>
        <v/>
      </c>
      <c r="P382" s="27" t="str">
        <f t="shared" si="10"/>
        <v/>
      </c>
      <c r="Q382" s="93"/>
    </row>
    <row r="383" spans="1:17" ht="20.100000000000001" customHeight="1" x14ac:dyDescent="0.25">
      <c r="A383" s="17">
        <v>377</v>
      </c>
      <c r="B383" s="86"/>
      <c r="C383" s="256"/>
      <c r="D383" s="86"/>
      <c r="E383" s="86"/>
      <c r="F383" s="86"/>
      <c r="G383" s="86"/>
      <c r="H383" s="31" t="str">
        <f>IF(C383="","",IF(C383="","",(VLOOKUP(C383,Listes!$B$37:$C$41,2,FALSE))))</f>
        <v/>
      </c>
      <c r="I383" s="86" t="str">
        <f t="shared" si="11"/>
        <v/>
      </c>
      <c r="J383" s="27" t="str">
        <f>IF(H383="","",IF(H383="","",(VLOOKUP(H383,Listes!$C$37:$D$41,2,FALSE))))</f>
        <v/>
      </c>
      <c r="K383" s="86"/>
      <c r="L383" s="86"/>
      <c r="M383" s="26" t="str">
        <f>IF($H383="","",IF($C383=Listes!$B$38,IF('Dépenses forfaitaire'!$E383&lt;=Listes!$B$58,('Dépenses forfaitaire'!$E383*(VLOOKUP('Dépenses forfaitaire'!$D383,Listes!$A$59:$E$65,2,FALSE))),IF('Dépenses forfaitaire'!$E383&gt;Listes!$E$58,('Dépenses forfaitaire'!$E383*(VLOOKUP('Dépenses forfaitaire'!$D383,Listes!$A$59:$E$65,5,FALSE))),('Dépenses forfaitaire'!$E383*(VLOOKUP('Dépenses forfaitaire'!$D383,Listes!$A$59:$E$65,3,FALSE)))+(VLOOKUP('Dépenses forfaitaire'!$D383,Listes!$A$59:$E$65,4,FALSE))))))</f>
        <v/>
      </c>
      <c r="N383" s="26" t="str">
        <f>IF($H383="","",IF($C383=Listes!$B$37,IF('Dépenses forfaitaire'!$E383&lt;=Listes!$B$47,('Dépenses forfaitaire'!$E383*(VLOOKUP('Dépenses forfaitaire'!$D383,Listes!$A$48:$E$54,2,FALSE))),IF('Dépenses forfaitaire'!$E383&gt;Listes!$D$47,('Dépenses forfaitaire'!$E383*(VLOOKUP('Dépenses forfaitaire'!$D383,Listes!$A$48:$E$54,5,FALSE))),('Dépenses forfaitaire'!$E383*(VLOOKUP('Dépenses forfaitaire'!$D383,Listes!$A$48:$E$54,3,FALSE)))+(VLOOKUP('Dépenses forfaitaire'!$D383,Listes!$A$48:$E$54,4,FALSE))))))</f>
        <v/>
      </c>
      <c r="O383" s="26" t="str">
        <f>IF($H383="","",IF($C383=Listes!$B$40,Listes!$I$37,IF($C383=Listes!$B$41,(VLOOKUP('Dépenses forfaitaire'!$F383,Listes!$E$37:$F$42,2,FALSE)),IF($C383=Listes!$B$39,IF('Dépenses forfaitaire'!$E383&lt;=Listes!$A$69,'Dépenses forfaitaire'!$E383*Listes!$A$70,IF('Dépenses forfaitaire'!$E383&gt;Listes!$D$69,'Dépenses forfaitaire'!$E383*Listes!$D$70,(('Dépenses forfaitaire'!$E383*Listes!$B$70)+Listes!$C$70)))))))</f>
        <v/>
      </c>
      <c r="P383" s="27" t="str">
        <f t="shared" si="10"/>
        <v/>
      </c>
      <c r="Q383" s="93"/>
    </row>
    <row r="384" spans="1:17" ht="20.100000000000001" customHeight="1" x14ac:dyDescent="0.25">
      <c r="A384" s="17">
        <v>378</v>
      </c>
      <c r="B384" s="86"/>
      <c r="C384" s="256"/>
      <c r="D384" s="86"/>
      <c r="E384" s="86"/>
      <c r="F384" s="86"/>
      <c r="G384" s="86"/>
      <c r="H384" s="31" t="str">
        <f>IF(C384="","",IF(C384="","",(VLOOKUP(C384,Listes!$B$37:$C$41,2,FALSE))))</f>
        <v/>
      </c>
      <c r="I384" s="86" t="str">
        <f t="shared" si="11"/>
        <v/>
      </c>
      <c r="J384" s="27" t="str">
        <f>IF(H384="","",IF(H384="","",(VLOOKUP(H384,Listes!$C$37:$D$41,2,FALSE))))</f>
        <v/>
      </c>
      <c r="K384" s="86"/>
      <c r="L384" s="86"/>
      <c r="M384" s="26" t="str">
        <f>IF($H384="","",IF($C384=Listes!$B$38,IF('Dépenses forfaitaire'!$E384&lt;=Listes!$B$58,('Dépenses forfaitaire'!$E384*(VLOOKUP('Dépenses forfaitaire'!$D384,Listes!$A$59:$E$65,2,FALSE))),IF('Dépenses forfaitaire'!$E384&gt;Listes!$E$58,('Dépenses forfaitaire'!$E384*(VLOOKUP('Dépenses forfaitaire'!$D384,Listes!$A$59:$E$65,5,FALSE))),('Dépenses forfaitaire'!$E384*(VLOOKUP('Dépenses forfaitaire'!$D384,Listes!$A$59:$E$65,3,FALSE)))+(VLOOKUP('Dépenses forfaitaire'!$D384,Listes!$A$59:$E$65,4,FALSE))))))</f>
        <v/>
      </c>
      <c r="N384" s="26" t="str">
        <f>IF($H384="","",IF($C384=Listes!$B$37,IF('Dépenses forfaitaire'!$E384&lt;=Listes!$B$47,('Dépenses forfaitaire'!$E384*(VLOOKUP('Dépenses forfaitaire'!$D384,Listes!$A$48:$E$54,2,FALSE))),IF('Dépenses forfaitaire'!$E384&gt;Listes!$D$47,('Dépenses forfaitaire'!$E384*(VLOOKUP('Dépenses forfaitaire'!$D384,Listes!$A$48:$E$54,5,FALSE))),('Dépenses forfaitaire'!$E384*(VLOOKUP('Dépenses forfaitaire'!$D384,Listes!$A$48:$E$54,3,FALSE)))+(VLOOKUP('Dépenses forfaitaire'!$D384,Listes!$A$48:$E$54,4,FALSE))))))</f>
        <v/>
      </c>
      <c r="O384" s="26" t="str">
        <f>IF($H384="","",IF($C384=Listes!$B$40,Listes!$I$37,IF($C384=Listes!$B$41,(VLOOKUP('Dépenses forfaitaire'!$F384,Listes!$E$37:$F$42,2,FALSE)),IF($C384=Listes!$B$39,IF('Dépenses forfaitaire'!$E384&lt;=Listes!$A$69,'Dépenses forfaitaire'!$E384*Listes!$A$70,IF('Dépenses forfaitaire'!$E384&gt;Listes!$D$69,'Dépenses forfaitaire'!$E384*Listes!$D$70,(('Dépenses forfaitaire'!$E384*Listes!$B$70)+Listes!$C$70)))))))</f>
        <v/>
      </c>
      <c r="P384" s="27" t="str">
        <f t="shared" si="10"/>
        <v/>
      </c>
      <c r="Q384" s="93"/>
    </row>
    <row r="385" spans="1:17" ht="20.100000000000001" customHeight="1" x14ac:dyDescent="0.25">
      <c r="A385" s="17">
        <v>379</v>
      </c>
      <c r="B385" s="86"/>
      <c r="C385" s="256"/>
      <c r="D385" s="86"/>
      <c r="E385" s="86"/>
      <c r="F385" s="86"/>
      <c r="G385" s="86"/>
      <c r="H385" s="31" t="str">
        <f>IF(C385="","",IF(C385="","",(VLOOKUP(C385,Listes!$B$37:$C$41,2,FALSE))))</f>
        <v/>
      </c>
      <c r="I385" s="86" t="str">
        <f t="shared" si="11"/>
        <v/>
      </c>
      <c r="J385" s="27" t="str">
        <f>IF(H385="","",IF(H385="","",(VLOOKUP(H385,Listes!$C$37:$D$41,2,FALSE))))</f>
        <v/>
      </c>
      <c r="K385" s="86"/>
      <c r="L385" s="86"/>
      <c r="M385" s="26" t="str">
        <f>IF($H385="","",IF($C385=Listes!$B$38,IF('Dépenses forfaitaire'!$E385&lt;=Listes!$B$58,('Dépenses forfaitaire'!$E385*(VLOOKUP('Dépenses forfaitaire'!$D385,Listes!$A$59:$E$65,2,FALSE))),IF('Dépenses forfaitaire'!$E385&gt;Listes!$E$58,('Dépenses forfaitaire'!$E385*(VLOOKUP('Dépenses forfaitaire'!$D385,Listes!$A$59:$E$65,5,FALSE))),('Dépenses forfaitaire'!$E385*(VLOOKUP('Dépenses forfaitaire'!$D385,Listes!$A$59:$E$65,3,FALSE)))+(VLOOKUP('Dépenses forfaitaire'!$D385,Listes!$A$59:$E$65,4,FALSE))))))</f>
        <v/>
      </c>
      <c r="N385" s="26" t="str">
        <f>IF($H385="","",IF($C385=Listes!$B$37,IF('Dépenses forfaitaire'!$E385&lt;=Listes!$B$47,('Dépenses forfaitaire'!$E385*(VLOOKUP('Dépenses forfaitaire'!$D385,Listes!$A$48:$E$54,2,FALSE))),IF('Dépenses forfaitaire'!$E385&gt;Listes!$D$47,('Dépenses forfaitaire'!$E385*(VLOOKUP('Dépenses forfaitaire'!$D385,Listes!$A$48:$E$54,5,FALSE))),('Dépenses forfaitaire'!$E385*(VLOOKUP('Dépenses forfaitaire'!$D385,Listes!$A$48:$E$54,3,FALSE)))+(VLOOKUP('Dépenses forfaitaire'!$D385,Listes!$A$48:$E$54,4,FALSE))))))</f>
        <v/>
      </c>
      <c r="O385" s="26" t="str">
        <f>IF($H385="","",IF($C385=Listes!$B$40,Listes!$I$37,IF($C385=Listes!$B$41,(VLOOKUP('Dépenses forfaitaire'!$F385,Listes!$E$37:$F$42,2,FALSE)),IF($C385=Listes!$B$39,IF('Dépenses forfaitaire'!$E385&lt;=Listes!$A$69,'Dépenses forfaitaire'!$E385*Listes!$A$70,IF('Dépenses forfaitaire'!$E385&gt;Listes!$D$69,'Dépenses forfaitaire'!$E385*Listes!$D$70,(('Dépenses forfaitaire'!$E385*Listes!$B$70)+Listes!$C$70)))))))</f>
        <v/>
      </c>
      <c r="P385" s="27" t="str">
        <f t="shared" si="10"/>
        <v/>
      </c>
      <c r="Q385" s="93"/>
    </row>
    <row r="386" spans="1:17" ht="20.100000000000001" customHeight="1" x14ac:dyDescent="0.25">
      <c r="A386" s="17">
        <v>380</v>
      </c>
      <c r="B386" s="86"/>
      <c r="C386" s="256"/>
      <c r="D386" s="86"/>
      <c r="E386" s="86"/>
      <c r="F386" s="86"/>
      <c r="G386" s="86"/>
      <c r="H386" s="31" t="str">
        <f>IF(C386="","",IF(C386="","",(VLOOKUP(C386,Listes!$B$37:$C$41,2,FALSE))))</f>
        <v/>
      </c>
      <c r="I386" s="86" t="str">
        <f t="shared" si="11"/>
        <v/>
      </c>
      <c r="J386" s="27" t="str">
        <f>IF(H386="","",IF(H386="","",(VLOOKUP(H386,Listes!$C$37:$D$41,2,FALSE))))</f>
        <v/>
      </c>
      <c r="K386" s="86"/>
      <c r="L386" s="86"/>
      <c r="M386" s="26" t="str">
        <f>IF($H386="","",IF($C386=Listes!$B$38,IF('Dépenses forfaitaire'!$E386&lt;=Listes!$B$58,('Dépenses forfaitaire'!$E386*(VLOOKUP('Dépenses forfaitaire'!$D386,Listes!$A$59:$E$65,2,FALSE))),IF('Dépenses forfaitaire'!$E386&gt;Listes!$E$58,('Dépenses forfaitaire'!$E386*(VLOOKUP('Dépenses forfaitaire'!$D386,Listes!$A$59:$E$65,5,FALSE))),('Dépenses forfaitaire'!$E386*(VLOOKUP('Dépenses forfaitaire'!$D386,Listes!$A$59:$E$65,3,FALSE)))+(VLOOKUP('Dépenses forfaitaire'!$D386,Listes!$A$59:$E$65,4,FALSE))))))</f>
        <v/>
      </c>
      <c r="N386" s="26" t="str">
        <f>IF($H386="","",IF($C386=Listes!$B$37,IF('Dépenses forfaitaire'!$E386&lt;=Listes!$B$47,('Dépenses forfaitaire'!$E386*(VLOOKUP('Dépenses forfaitaire'!$D386,Listes!$A$48:$E$54,2,FALSE))),IF('Dépenses forfaitaire'!$E386&gt;Listes!$D$47,('Dépenses forfaitaire'!$E386*(VLOOKUP('Dépenses forfaitaire'!$D386,Listes!$A$48:$E$54,5,FALSE))),('Dépenses forfaitaire'!$E386*(VLOOKUP('Dépenses forfaitaire'!$D386,Listes!$A$48:$E$54,3,FALSE)))+(VLOOKUP('Dépenses forfaitaire'!$D386,Listes!$A$48:$E$54,4,FALSE))))))</f>
        <v/>
      </c>
      <c r="O386" s="26" t="str">
        <f>IF($H386="","",IF($C386=Listes!$B$40,Listes!$I$37,IF($C386=Listes!$B$41,(VLOOKUP('Dépenses forfaitaire'!$F386,Listes!$E$37:$F$42,2,FALSE)),IF($C386=Listes!$B$39,IF('Dépenses forfaitaire'!$E386&lt;=Listes!$A$69,'Dépenses forfaitaire'!$E386*Listes!$A$70,IF('Dépenses forfaitaire'!$E386&gt;Listes!$D$69,'Dépenses forfaitaire'!$E386*Listes!$D$70,(('Dépenses forfaitaire'!$E386*Listes!$B$70)+Listes!$C$70)))))))</f>
        <v/>
      </c>
      <c r="P386" s="27" t="str">
        <f t="shared" si="10"/>
        <v/>
      </c>
      <c r="Q386" s="93"/>
    </row>
    <row r="387" spans="1:17" ht="20.100000000000001" customHeight="1" x14ac:dyDescent="0.25">
      <c r="A387" s="17">
        <v>381</v>
      </c>
      <c r="B387" s="86"/>
      <c r="C387" s="256"/>
      <c r="D387" s="86"/>
      <c r="E387" s="86"/>
      <c r="F387" s="86"/>
      <c r="G387" s="86"/>
      <c r="H387" s="31" t="str">
        <f>IF(C387="","",IF(C387="","",(VLOOKUP(C387,Listes!$B$37:$C$41,2,FALSE))))</f>
        <v/>
      </c>
      <c r="I387" s="86" t="str">
        <f t="shared" si="11"/>
        <v/>
      </c>
      <c r="J387" s="27" t="str">
        <f>IF(H387="","",IF(H387="","",(VLOOKUP(H387,Listes!$C$37:$D$41,2,FALSE))))</f>
        <v/>
      </c>
      <c r="K387" s="86"/>
      <c r="L387" s="86"/>
      <c r="M387" s="26" t="str">
        <f>IF($H387="","",IF($C387=Listes!$B$38,IF('Dépenses forfaitaire'!$E387&lt;=Listes!$B$58,('Dépenses forfaitaire'!$E387*(VLOOKUP('Dépenses forfaitaire'!$D387,Listes!$A$59:$E$65,2,FALSE))),IF('Dépenses forfaitaire'!$E387&gt;Listes!$E$58,('Dépenses forfaitaire'!$E387*(VLOOKUP('Dépenses forfaitaire'!$D387,Listes!$A$59:$E$65,5,FALSE))),('Dépenses forfaitaire'!$E387*(VLOOKUP('Dépenses forfaitaire'!$D387,Listes!$A$59:$E$65,3,FALSE)))+(VLOOKUP('Dépenses forfaitaire'!$D387,Listes!$A$59:$E$65,4,FALSE))))))</f>
        <v/>
      </c>
      <c r="N387" s="26" t="str">
        <f>IF($H387="","",IF($C387=Listes!$B$37,IF('Dépenses forfaitaire'!$E387&lt;=Listes!$B$47,('Dépenses forfaitaire'!$E387*(VLOOKUP('Dépenses forfaitaire'!$D387,Listes!$A$48:$E$54,2,FALSE))),IF('Dépenses forfaitaire'!$E387&gt;Listes!$D$47,('Dépenses forfaitaire'!$E387*(VLOOKUP('Dépenses forfaitaire'!$D387,Listes!$A$48:$E$54,5,FALSE))),('Dépenses forfaitaire'!$E387*(VLOOKUP('Dépenses forfaitaire'!$D387,Listes!$A$48:$E$54,3,FALSE)))+(VLOOKUP('Dépenses forfaitaire'!$D387,Listes!$A$48:$E$54,4,FALSE))))))</f>
        <v/>
      </c>
      <c r="O387" s="26" t="str">
        <f>IF($H387="","",IF($C387=Listes!$B$40,Listes!$I$37,IF($C387=Listes!$B$41,(VLOOKUP('Dépenses forfaitaire'!$F387,Listes!$E$37:$F$42,2,FALSE)),IF($C387=Listes!$B$39,IF('Dépenses forfaitaire'!$E387&lt;=Listes!$A$69,'Dépenses forfaitaire'!$E387*Listes!$A$70,IF('Dépenses forfaitaire'!$E387&gt;Listes!$D$69,'Dépenses forfaitaire'!$E387*Listes!$D$70,(('Dépenses forfaitaire'!$E387*Listes!$B$70)+Listes!$C$70)))))))</f>
        <v/>
      </c>
      <c r="P387" s="27" t="str">
        <f t="shared" si="10"/>
        <v/>
      </c>
      <c r="Q387" s="93"/>
    </row>
    <row r="388" spans="1:17" ht="20.100000000000001" customHeight="1" x14ac:dyDescent="0.25">
      <c r="A388" s="17">
        <v>382</v>
      </c>
      <c r="B388" s="86"/>
      <c r="C388" s="256"/>
      <c r="D388" s="86"/>
      <c r="E388" s="86"/>
      <c r="F388" s="86"/>
      <c r="G388" s="86"/>
      <c r="H388" s="31" t="str">
        <f>IF(C388="","",IF(C388="","",(VLOOKUP(C388,Listes!$B$37:$C$41,2,FALSE))))</f>
        <v/>
      </c>
      <c r="I388" s="86" t="str">
        <f t="shared" si="11"/>
        <v/>
      </c>
      <c r="J388" s="27" t="str">
        <f>IF(H388="","",IF(H388="","",(VLOOKUP(H388,Listes!$C$37:$D$41,2,FALSE))))</f>
        <v/>
      </c>
      <c r="K388" s="86"/>
      <c r="L388" s="86"/>
      <c r="M388" s="26" t="str">
        <f>IF($H388="","",IF($C388=Listes!$B$38,IF('Dépenses forfaitaire'!$E388&lt;=Listes!$B$58,('Dépenses forfaitaire'!$E388*(VLOOKUP('Dépenses forfaitaire'!$D388,Listes!$A$59:$E$65,2,FALSE))),IF('Dépenses forfaitaire'!$E388&gt;Listes!$E$58,('Dépenses forfaitaire'!$E388*(VLOOKUP('Dépenses forfaitaire'!$D388,Listes!$A$59:$E$65,5,FALSE))),('Dépenses forfaitaire'!$E388*(VLOOKUP('Dépenses forfaitaire'!$D388,Listes!$A$59:$E$65,3,FALSE)))+(VLOOKUP('Dépenses forfaitaire'!$D388,Listes!$A$59:$E$65,4,FALSE))))))</f>
        <v/>
      </c>
      <c r="N388" s="26" t="str">
        <f>IF($H388="","",IF($C388=Listes!$B$37,IF('Dépenses forfaitaire'!$E388&lt;=Listes!$B$47,('Dépenses forfaitaire'!$E388*(VLOOKUP('Dépenses forfaitaire'!$D388,Listes!$A$48:$E$54,2,FALSE))),IF('Dépenses forfaitaire'!$E388&gt;Listes!$D$47,('Dépenses forfaitaire'!$E388*(VLOOKUP('Dépenses forfaitaire'!$D388,Listes!$A$48:$E$54,5,FALSE))),('Dépenses forfaitaire'!$E388*(VLOOKUP('Dépenses forfaitaire'!$D388,Listes!$A$48:$E$54,3,FALSE)))+(VLOOKUP('Dépenses forfaitaire'!$D388,Listes!$A$48:$E$54,4,FALSE))))))</f>
        <v/>
      </c>
      <c r="O388" s="26" t="str">
        <f>IF($H388="","",IF($C388=Listes!$B$40,Listes!$I$37,IF($C388=Listes!$B$41,(VLOOKUP('Dépenses forfaitaire'!$F388,Listes!$E$37:$F$42,2,FALSE)),IF($C388=Listes!$B$39,IF('Dépenses forfaitaire'!$E388&lt;=Listes!$A$69,'Dépenses forfaitaire'!$E388*Listes!$A$70,IF('Dépenses forfaitaire'!$E388&gt;Listes!$D$69,'Dépenses forfaitaire'!$E388*Listes!$D$70,(('Dépenses forfaitaire'!$E388*Listes!$B$70)+Listes!$C$70)))))))</f>
        <v/>
      </c>
      <c r="P388" s="27" t="str">
        <f t="shared" si="10"/>
        <v/>
      </c>
      <c r="Q388" s="93"/>
    </row>
    <row r="389" spans="1:17" ht="20.100000000000001" customHeight="1" x14ac:dyDescent="0.25">
      <c r="A389" s="17">
        <v>383</v>
      </c>
      <c r="B389" s="86"/>
      <c r="C389" s="256"/>
      <c r="D389" s="86"/>
      <c r="E389" s="86"/>
      <c r="F389" s="86"/>
      <c r="G389" s="86"/>
      <c r="H389" s="31" t="str">
        <f>IF(C389="","",IF(C389="","",(VLOOKUP(C389,Listes!$B$37:$C$41,2,FALSE))))</f>
        <v/>
      </c>
      <c r="I389" s="86" t="str">
        <f t="shared" si="11"/>
        <v/>
      </c>
      <c r="J389" s="27" t="str">
        <f>IF(H389="","",IF(H389="","",(VLOOKUP(H389,Listes!$C$37:$D$41,2,FALSE))))</f>
        <v/>
      </c>
      <c r="K389" s="86"/>
      <c r="L389" s="86"/>
      <c r="M389" s="26" t="str">
        <f>IF($H389="","",IF($C389=Listes!$B$38,IF('Dépenses forfaitaire'!$E389&lt;=Listes!$B$58,('Dépenses forfaitaire'!$E389*(VLOOKUP('Dépenses forfaitaire'!$D389,Listes!$A$59:$E$65,2,FALSE))),IF('Dépenses forfaitaire'!$E389&gt;Listes!$E$58,('Dépenses forfaitaire'!$E389*(VLOOKUP('Dépenses forfaitaire'!$D389,Listes!$A$59:$E$65,5,FALSE))),('Dépenses forfaitaire'!$E389*(VLOOKUP('Dépenses forfaitaire'!$D389,Listes!$A$59:$E$65,3,FALSE)))+(VLOOKUP('Dépenses forfaitaire'!$D389,Listes!$A$59:$E$65,4,FALSE))))))</f>
        <v/>
      </c>
      <c r="N389" s="26" t="str">
        <f>IF($H389="","",IF($C389=Listes!$B$37,IF('Dépenses forfaitaire'!$E389&lt;=Listes!$B$47,('Dépenses forfaitaire'!$E389*(VLOOKUP('Dépenses forfaitaire'!$D389,Listes!$A$48:$E$54,2,FALSE))),IF('Dépenses forfaitaire'!$E389&gt;Listes!$D$47,('Dépenses forfaitaire'!$E389*(VLOOKUP('Dépenses forfaitaire'!$D389,Listes!$A$48:$E$54,5,FALSE))),('Dépenses forfaitaire'!$E389*(VLOOKUP('Dépenses forfaitaire'!$D389,Listes!$A$48:$E$54,3,FALSE)))+(VLOOKUP('Dépenses forfaitaire'!$D389,Listes!$A$48:$E$54,4,FALSE))))))</f>
        <v/>
      </c>
      <c r="O389" s="26" t="str">
        <f>IF($H389="","",IF($C389=Listes!$B$40,Listes!$I$37,IF($C389=Listes!$B$41,(VLOOKUP('Dépenses forfaitaire'!$F389,Listes!$E$37:$F$42,2,FALSE)),IF($C389=Listes!$B$39,IF('Dépenses forfaitaire'!$E389&lt;=Listes!$A$69,'Dépenses forfaitaire'!$E389*Listes!$A$70,IF('Dépenses forfaitaire'!$E389&gt;Listes!$D$69,'Dépenses forfaitaire'!$E389*Listes!$D$70,(('Dépenses forfaitaire'!$E389*Listes!$B$70)+Listes!$C$70)))))))</f>
        <v/>
      </c>
      <c r="P389" s="27" t="str">
        <f t="shared" si="10"/>
        <v/>
      </c>
      <c r="Q389" s="93"/>
    </row>
    <row r="390" spans="1:17" ht="20.100000000000001" customHeight="1" x14ac:dyDescent="0.25">
      <c r="A390" s="17">
        <v>384</v>
      </c>
      <c r="B390" s="86"/>
      <c r="C390" s="256"/>
      <c r="D390" s="86"/>
      <c r="E390" s="86"/>
      <c r="F390" s="86"/>
      <c r="G390" s="86"/>
      <c r="H390" s="31" t="str">
        <f>IF(C390="","",IF(C390="","",(VLOOKUP(C390,Listes!$B$37:$C$41,2,FALSE))))</f>
        <v/>
      </c>
      <c r="I390" s="86" t="str">
        <f t="shared" si="11"/>
        <v/>
      </c>
      <c r="J390" s="27" t="str">
        <f>IF(H390="","",IF(H390="","",(VLOOKUP(H390,Listes!$C$37:$D$41,2,FALSE))))</f>
        <v/>
      </c>
      <c r="K390" s="86"/>
      <c r="L390" s="86"/>
      <c r="M390" s="26" t="str">
        <f>IF($H390="","",IF($C390=Listes!$B$38,IF('Dépenses forfaitaire'!$E390&lt;=Listes!$B$58,('Dépenses forfaitaire'!$E390*(VLOOKUP('Dépenses forfaitaire'!$D390,Listes!$A$59:$E$65,2,FALSE))),IF('Dépenses forfaitaire'!$E390&gt;Listes!$E$58,('Dépenses forfaitaire'!$E390*(VLOOKUP('Dépenses forfaitaire'!$D390,Listes!$A$59:$E$65,5,FALSE))),('Dépenses forfaitaire'!$E390*(VLOOKUP('Dépenses forfaitaire'!$D390,Listes!$A$59:$E$65,3,FALSE)))+(VLOOKUP('Dépenses forfaitaire'!$D390,Listes!$A$59:$E$65,4,FALSE))))))</f>
        <v/>
      </c>
      <c r="N390" s="26" t="str">
        <f>IF($H390="","",IF($C390=Listes!$B$37,IF('Dépenses forfaitaire'!$E390&lt;=Listes!$B$47,('Dépenses forfaitaire'!$E390*(VLOOKUP('Dépenses forfaitaire'!$D390,Listes!$A$48:$E$54,2,FALSE))),IF('Dépenses forfaitaire'!$E390&gt;Listes!$D$47,('Dépenses forfaitaire'!$E390*(VLOOKUP('Dépenses forfaitaire'!$D390,Listes!$A$48:$E$54,5,FALSE))),('Dépenses forfaitaire'!$E390*(VLOOKUP('Dépenses forfaitaire'!$D390,Listes!$A$48:$E$54,3,FALSE)))+(VLOOKUP('Dépenses forfaitaire'!$D390,Listes!$A$48:$E$54,4,FALSE))))))</f>
        <v/>
      </c>
      <c r="O390" s="26" t="str">
        <f>IF($H390="","",IF($C390=Listes!$B$40,Listes!$I$37,IF($C390=Listes!$B$41,(VLOOKUP('Dépenses forfaitaire'!$F390,Listes!$E$37:$F$42,2,FALSE)),IF($C390=Listes!$B$39,IF('Dépenses forfaitaire'!$E390&lt;=Listes!$A$69,'Dépenses forfaitaire'!$E390*Listes!$A$70,IF('Dépenses forfaitaire'!$E390&gt;Listes!$D$69,'Dépenses forfaitaire'!$E390*Listes!$D$70,(('Dépenses forfaitaire'!$E390*Listes!$B$70)+Listes!$C$70)))))))</f>
        <v/>
      </c>
      <c r="P390" s="27" t="str">
        <f t="shared" ref="P390:P453" si="12">IF($I390="","",($O390+$N390+$M390)*$I390)</f>
        <v/>
      </c>
      <c r="Q390" s="93"/>
    </row>
    <row r="391" spans="1:17" ht="20.100000000000001" customHeight="1" x14ac:dyDescent="0.25">
      <c r="A391" s="17">
        <v>385</v>
      </c>
      <c r="B391" s="86"/>
      <c r="C391" s="256"/>
      <c r="D391" s="86"/>
      <c r="E391" s="86"/>
      <c r="F391" s="86"/>
      <c r="G391" s="86"/>
      <c r="H391" s="31" t="str">
        <f>IF(C391="","",IF(C391="","",(VLOOKUP(C391,Listes!$B$37:$C$41,2,FALSE))))</f>
        <v/>
      </c>
      <c r="I391" s="86" t="str">
        <f t="shared" ref="I391:I454" si="13">IF(H391="Frais de déplacement (barèmes kilométriques) ",1,"")</f>
        <v/>
      </c>
      <c r="J391" s="27" t="str">
        <f>IF(H391="","",IF(H391="","",(VLOOKUP(H391,Listes!$C$37:$D$41,2,FALSE))))</f>
        <v/>
      </c>
      <c r="K391" s="86"/>
      <c r="L391" s="86"/>
      <c r="M391" s="26" t="str">
        <f>IF($H391="","",IF($C391=Listes!$B$38,IF('Dépenses forfaitaire'!$E391&lt;=Listes!$B$58,('Dépenses forfaitaire'!$E391*(VLOOKUP('Dépenses forfaitaire'!$D391,Listes!$A$59:$E$65,2,FALSE))),IF('Dépenses forfaitaire'!$E391&gt;Listes!$E$58,('Dépenses forfaitaire'!$E391*(VLOOKUP('Dépenses forfaitaire'!$D391,Listes!$A$59:$E$65,5,FALSE))),('Dépenses forfaitaire'!$E391*(VLOOKUP('Dépenses forfaitaire'!$D391,Listes!$A$59:$E$65,3,FALSE)))+(VLOOKUP('Dépenses forfaitaire'!$D391,Listes!$A$59:$E$65,4,FALSE))))))</f>
        <v/>
      </c>
      <c r="N391" s="26" t="str">
        <f>IF($H391="","",IF($C391=Listes!$B$37,IF('Dépenses forfaitaire'!$E391&lt;=Listes!$B$47,('Dépenses forfaitaire'!$E391*(VLOOKUP('Dépenses forfaitaire'!$D391,Listes!$A$48:$E$54,2,FALSE))),IF('Dépenses forfaitaire'!$E391&gt;Listes!$D$47,('Dépenses forfaitaire'!$E391*(VLOOKUP('Dépenses forfaitaire'!$D391,Listes!$A$48:$E$54,5,FALSE))),('Dépenses forfaitaire'!$E391*(VLOOKUP('Dépenses forfaitaire'!$D391,Listes!$A$48:$E$54,3,FALSE)))+(VLOOKUP('Dépenses forfaitaire'!$D391,Listes!$A$48:$E$54,4,FALSE))))))</f>
        <v/>
      </c>
      <c r="O391" s="26" t="str">
        <f>IF($H391="","",IF($C391=Listes!$B$40,Listes!$I$37,IF($C391=Listes!$B$41,(VLOOKUP('Dépenses forfaitaire'!$F391,Listes!$E$37:$F$42,2,FALSE)),IF($C391=Listes!$B$39,IF('Dépenses forfaitaire'!$E391&lt;=Listes!$A$69,'Dépenses forfaitaire'!$E391*Listes!$A$70,IF('Dépenses forfaitaire'!$E391&gt;Listes!$D$69,'Dépenses forfaitaire'!$E391*Listes!$D$70,(('Dépenses forfaitaire'!$E391*Listes!$B$70)+Listes!$C$70)))))))</f>
        <v/>
      </c>
      <c r="P391" s="27" t="str">
        <f t="shared" si="12"/>
        <v/>
      </c>
      <c r="Q391" s="93"/>
    </row>
    <row r="392" spans="1:17" ht="20.100000000000001" customHeight="1" x14ac:dyDescent="0.25">
      <c r="A392" s="17">
        <v>386</v>
      </c>
      <c r="B392" s="86"/>
      <c r="C392" s="256"/>
      <c r="D392" s="86"/>
      <c r="E392" s="86"/>
      <c r="F392" s="86"/>
      <c r="G392" s="86"/>
      <c r="H392" s="31" t="str">
        <f>IF(C392="","",IF(C392="","",(VLOOKUP(C392,Listes!$B$37:$C$41,2,FALSE))))</f>
        <v/>
      </c>
      <c r="I392" s="86" t="str">
        <f t="shared" si="13"/>
        <v/>
      </c>
      <c r="J392" s="27" t="str">
        <f>IF(H392="","",IF(H392="","",(VLOOKUP(H392,Listes!$C$37:$D$41,2,FALSE))))</f>
        <v/>
      </c>
      <c r="K392" s="86"/>
      <c r="L392" s="86"/>
      <c r="M392" s="26" t="str">
        <f>IF($H392="","",IF($C392=Listes!$B$38,IF('Dépenses forfaitaire'!$E392&lt;=Listes!$B$58,('Dépenses forfaitaire'!$E392*(VLOOKUP('Dépenses forfaitaire'!$D392,Listes!$A$59:$E$65,2,FALSE))),IF('Dépenses forfaitaire'!$E392&gt;Listes!$E$58,('Dépenses forfaitaire'!$E392*(VLOOKUP('Dépenses forfaitaire'!$D392,Listes!$A$59:$E$65,5,FALSE))),('Dépenses forfaitaire'!$E392*(VLOOKUP('Dépenses forfaitaire'!$D392,Listes!$A$59:$E$65,3,FALSE)))+(VLOOKUP('Dépenses forfaitaire'!$D392,Listes!$A$59:$E$65,4,FALSE))))))</f>
        <v/>
      </c>
      <c r="N392" s="26" t="str">
        <f>IF($H392="","",IF($C392=Listes!$B$37,IF('Dépenses forfaitaire'!$E392&lt;=Listes!$B$47,('Dépenses forfaitaire'!$E392*(VLOOKUP('Dépenses forfaitaire'!$D392,Listes!$A$48:$E$54,2,FALSE))),IF('Dépenses forfaitaire'!$E392&gt;Listes!$D$47,('Dépenses forfaitaire'!$E392*(VLOOKUP('Dépenses forfaitaire'!$D392,Listes!$A$48:$E$54,5,FALSE))),('Dépenses forfaitaire'!$E392*(VLOOKUP('Dépenses forfaitaire'!$D392,Listes!$A$48:$E$54,3,FALSE)))+(VLOOKUP('Dépenses forfaitaire'!$D392,Listes!$A$48:$E$54,4,FALSE))))))</f>
        <v/>
      </c>
      <c r="O392" s="26" t="str">
        <f>IF($H392="","",IF($C392=Listes!$B$40,Listes!$I$37,IF($C392=Listes!$B$41,(VLOOKUP('Dépenses forfaitaire'!$F392,Listes!$E$37:$F$42,2,FALSE)),IF($C392=Listes!$B$39,IF('Dépenses forfaitaire'!$E392&lt;=Listes!$A$69,'Dépenses forfaitaire'!$E392*Listes!$A$70,IF('Dépenses forfaitaire'!$E392&gt;Listes!$D$69,'Dépenses forfaitaire'!$E392*Listes!$D$70,(('Dépenses forfaitaire'!$E392*Listes!$B$70)+Listes!$C$70)))))))</f>
        <v/>
      </c>
      <c r="P392" s="27" t="str">
        <f t="shared" si="12"/>
        <v/>
      </c>
      <c r="Q392" s="93"/>
    </row>
    <row r="393" spans="1:17" ht="20.100000000000001" customHeight="1" x14ac:dyDescent="0.25">
      <c r="A393" s="17">
        <v>387</v>
      </c>
      <c r="B393" s="86"/>
      <c r="C393" s="256"/>
      <c r="D393" s="86"/>
      <c r="E393" s="86"/>
      <c r="F393" s="86"/>
      <c r="G393" s="86"/>
      <c r="H393" s="31" t="str">
        <f>IF(C393="","",IF(C393="","",(VLOOKUP(C393,Listes!$B$37:$C$41,2,FALSE))))</f>
        <v/>
      </c>
      <c r="I393" s="86" t="str">
        <f t="shared" si="13"/>
        <v/>
      </c>
      <c r="J393" s="27" t="str">
        <f>IF(H393="","",IF(H393="","",(VLOOKUP(H393,Listes!$C$37:$D$41,2,FALSE))))</f>
        <v/>
      </c>
      <c r="K393" s="86"/>
      <c r="L393" s="86"/>
      <c r="M393" s="26" t="str">
        <f>IF($H393="","",IF($C393=Listes!$B$38,IF('Dépenses forfaitaire'!$E393&lt;=Listes!$B$58,('Dépenses forfaitaire'!$E393*(VLOOKUP('Dépenses forfaitaire'!$D393,Listes!$A$59:$E$65,2,FALSE))),IF('Dépenses forfaitaire'!$E393&gt;Listes!$E$58,('Dépenses forfaitaire'!$E393*(VLOOKUP('Dépenses forfaitaire'!$D393,Listes!$A$59:$E$65,5,FALSE))),('Dépenses forfaitaire'!$E393*(VLOOKUP('Dépenses forfaitaire'!$D393,Listes!$A$59:$E$65,3,FALSE)))+(VLOOKUP('Dépenses forfaitaire'!$D393,Listes!$A$59:$E$65,4,FALSE))))))</f>
        <v/>
      </c>
      <c r="N393" s="26" t="str">
        <f>IF($H393="","",IF($C393=Listes!$B$37,IF('Dépenses forfaitaire'!$E393&lt;=Listes!$B$47,('Dépenses forfaitaire'!$E393*(VLOOKUP('Dépenses forfaitaire'!$D393,Listes!$A$48:$E$54,2,FALSE))),IF('Dépenses forfaitaire'!$E393&gt;Listes!$D$47,('Dépenses forfaitaire'!$E393*(VLOOKUP('Dépenses forfaitaire'!$D393,Listes!$A$48:$E$54,5,FALSE))),('Dépenses forfaitaire'!$E393*(VLOOKUP('Dépenses forfaitaire'!$D393,Listes!$A$48:$E$54,3,FALSE)))+(VLOOKUP('Dépenses forfaitaire'!$D393,Listes!$A$48:$E$54,4,FALSE))))))</f>
        <v/>
      </c>
      <c r="O393" s="26" t="str">
        <f>IF($H393="","",IF($C393=Listes!$B$40,Listes!$I$37,IF($C393=Listes!$B$41,(VLOOKUP('Dépenses forfaitaire'!$F393,Listes!$E$37:$F$42,2,FALSE)),IF($C393=Listes!$B$39,IF('Dépenses forfaitaire'!$E393&lt;=Listes!$A$69,'Dépenses forfaitaire'!$E393*Listes!$A$70,IF('Dépenses forfaitaire'!$E393&gt;Listes!$D$69,'Dépenses forfaitaire'!$E393*Listes!$D$70,(('Dépenses forfaitaire'!$E393*Listes!$B$70)+Listes!$C$70)))))))</f>
        <v/>
      </c>
      <c r="P393" s="27" t="str">
        <f t="shared" si="12"/>
        <v/>
      </c>
      <c r="Q393" s="93"/>
    </row>
    <row r="394" spans="1:17" ht="20.100000000000001" customHeight="1" x14ac:dyDescent="0.25">
      <c r="A394" s="17">
        <v>388</v>
      </c>
      <c r="B394" s="86"/>
      <c r="C394" s="256"/>
      <c r="D394" s="86"/>
      <c r="E394" s="86"/>
      <c r="F394" s="86"/>
      <c r="G394" s="86"/>
      <c r="H394" s="31" t="str">
        <f>IF(C394="","",IF(C394="","",(VLOOKUP(C394,Listes!$B$37:$C$41,2,FALSE))))</f>
        <v/>
      </c>
      <c r="I394" s="86" t="str">
        <f t="shared" si="13"/>
        <v/>
      </c>
      <c r="J394" s="27" t="str">
        <f>IF(H394="","",IF(H394="","",(VLOOKUP(H394,Listes!$C$37:$D$41,2,FALSE))))</f>
        <v/>
      </c>
      <c r="K394" s="86"/>
      <c r="L394" s="86"/>
      <c r="M394" s="26" t="str">
        <f>IF($H394="","",IF($C394=Listes!$B$38,IF('Dépenses forfaitaire'!$E394&lt;=Listes!$B$58,('Dépenses forfaitaire'!$E394*(VLOOKUP('Dépenses forfaitaire'!$D394,Listes!$A$59:$E$65,2,FALSE))),IF('Dépenses forfaitaire'!$E394&gt;Listes!$E$58,('Dépenses forfaitaire'!$E394*(VLOOKUP('Dépenses forfaitaire'!$D394,Listes!$A$59:$E$65,5,FALSE))),('Dépenses forfaitaire'!$E394*(VLOOKUP('Dépenses forfaitaire'!$D394,Listes!$A$59:$E$65,3,FALSE)))+(VLOOKUP('Dépenses forfaitaire'!$D394,Listes!$A$59:$E$65,4,FALSE))))))</f>
        <v/>
      </c>
      <c r="N394" s="26" t="str">
        <f>IF($H394="","",IF($C394=Listes!$B$37,IF('Dépenses forfaitaire'!$E394&lt;=Listes!$B$47,('Dépenses forfaitaire'!$E394*(VLOOKUP('Dépenses forfaitaire'!$D394,Listes!$A$48:$E$54,2,FALSE))),IF('Dépenses forfaitaire'!$E394&gt;Listes!$D$47,('Dépenses forfaitaire'!$E394*(VLOOKUP('Dépenses forfaitaire'!$D394,Listes!$A$48:$E$54,5,FALSE))),('Dépenses forfaitaire'!$E394*(VLOOKUP('Dépenses forfaitaire'!$D394,Listes!$A$48:$E$54,3,FALSE)))+(VLOOKUP('Dépenses forfaitaire'!$D394,Listes!$A$48:$E$54,4,FALSE))))))</f>
        <v/>
      </c>
      <c r="O394" s="26" t="str">
        <f>IF($H394="","",IF($C394=Listes!$B$40,Listes!$I$37,IF($C394=Listes!$B$41,(VLOOKUP('Dépenses forfaitaire'!$F394,Listes!$E$37:$F$42,2,FALSE)),IF($C394=Listes!$B$39,IF('Dépenses forfaitaire'!$E394&lt;=Listes!$A$69,'Dépenses forfaitaire'!$E394*Listes!$A$70,IF('Dépenses forfaitaire'!$E394&gt;Listes!$D$69,'Dépenses forfaitaire'!$E394*Listes!$D$70,(('Dépenses forfaitaire'!$E394*Listes!$B$70)+Listes!$C$70)))))))</f>
        <v/>
      </c>
      <c r="P394" s="27" t="str">
        <f t="shared" si="12"/>
        <v/>
      </c>
      <c r="Q394" s="93"/>
    </row>
    <row r="395" spans="1:17" ht="20.100000000000001" customHeight="1" x14ac:dyDescent="0.25">
      <c r="A395" s="17">
        <v>389</v>
      </c>
      <c r="B395" s="86"/>
      <c r="C395" s="256"/>
      <c r="D395" s="86"/>
      <c r="E395" s="86"/>
      <c r="F395" s="86"/>
      <c r="G395" s="86"/>
      <c r="H395" s="31" t="str">
        <f>IF(C395="","",IF(C395="","",(VLOOKUP(C395,Listes!$B$37:$C$41,2,FALSE))))</f>
        <v/>
      </c>
      <c r="I395" s="86" t="str">
        <f t="shared" si="13"/>
        <v/>
      </c>
      <c r="J395" s="27" t="str">
        <f>IF(H395="","",IF(H395="","",(VLOOKUP(H395,Listes!$C$37:$D$41,2,FALSE))))</f>
        <v/>
      </c>
      <c r="K395" s="86"/>
      <c r="L395" s="86"/>
      <c r="M395" s="26" t="str">
        <f>IF($H395="","",IF($C395=Listes!$B$38,IF('Dépenses forfaitaire'!$E395&lt;=Listes!$B$58,('Dépenses forfaitaire'!$E395*(VLOOKUP('Dépenses forfaitaire'!$D395,Listes!$A$59:$E$65,2,FALSE))),IF('Dépenses forfaitaire'!$E395&gt;Listes!$E$58,('Dépenses forfaitaire'!$E395*(VLOOKUP('Dépenses forfaitaire'!$D395,Listes!$A$59:$E$65,5,FALSE))),('Dépenses forfaitaire'!$E395*(VLOOKUP('Dépenses forfaitaire'!$D395,Listes!$A$59:$E$65,3,FALSE)))+(VLOOKUP('Dépenses forfaitaire'!$D395,Listes!$A$59:$E$65,4,FALSE))))))</f>
        <v/>
      </c>
      <c r="N395" s="26" t="str">
        <f>IF($H395="","",IF($C395=Listes!$B$37,IF('Dépenses forfaitaire'!$E395&lt;=Listes!$B$47,('Dépenses forfaitaire'!$E395*(VLOOKUP('Dépenses forfaitaire'!$D395,Listes!$A$48:$E$54,2,FALSE))),IF('Dépenses forfaitaire'!$E395&gt;Listes!$D$47,('Dépenses forfaitaire'!$E395*(VLOOKUP('Dépenses forfaitaire'!$D395,Listes!$A$48:$E$54,5,FALSE))),('Dépenses forfaitaire'!$E395*(VLOOKUP('Dépenses forfaitaire'!$D395,Listes!$A$48:$E$54,3,FALSE)))+(VLOOKUP('Dépenses forfaitaire'!$D395,Listes!$A$48:$E$54,4,FALSE))))))</f>
        <v/>
      </c>
      <c r="O395" s="26" t="str">
        <f>IF($H395="","",IF($C395=Listes!$B$40,Listes!$I$37,IF($C395=Listes!$B$41,(VLOOKUP('Dépenses forfaitaire'!$F395,Listes!$E$37:$F$42,2,FALSE)),IF($C395=Listes!$B$39,IF('Dépenses forfaitaire'!$E395&lt;=Listes!$A$69,'Dépenses forfaitaire'!$E395*Listes!$A$70,IF('Dépenses forfaitaire'!$E395&gt;Listes!$D$69,'Dépenses forfaitaire'!$E395*Listes!$D$70,(('Dépenses forfaitaire'!$E395*Listes!$B$70)+Listes!$C$70)))))))</f>
        <v/>
      </c>
      <c r="P395" s="27" t="str">
        <f t="shared" si="12"/>
        <v/>
      </c>
      <c r="Q395" s="93"/>
    </row>
    <row r="396" spans="1:17" ht="20.100000000000001" customHeight="1" x14ac:dyDescent="0.25">
      <c r="A396" s="17">
        <v>390</v>
      </c>
      <c r="B396" s="86"/>
      <c r="C396" s="256"/>
      <c r="D396" s="86"/>
      <c r="E396" s="86"/>
      <c r="F396" s="86"/>
      <c r="G396" s="86"/>
      <c r="H396" s="31" t="str">
        <f>IF(C396="","",IF(C396="","",(VLOOKUP(C396,Listes!$B$37:$C$41,2,FALSE))))</f>
        <v/>
      </c>
      <c r="I396" s="86" t="str">
        <f t="shared" si="13"/>
        <v/>
      </c>
      <c r="J396" s="27" t="str">
        <f>IF(H396="","",IF(H396="","",(VLOOKUP(H396,Listes!$C$37:$D$41,2,FALSE))))</f>
        <v/>
      </c>
      <c r="K396" s="86"/>
      <c r="L396" s="86"/>
      <c r="M396" s="26" t="str">
        <f>IF($H396="","",IF($C396=Listes!$B$38,IF('Dépenses forfaitaire'!$E396&lt;=Listes!$B$58,('Dépenses forfaitaire'!$E396*(VLOOKUP('Dépenses forfaitaire'!$D396,Listes!$A$59:$E$65,2,FALSE))),IF('Dépenses forfaitaire'!$E396&gt;Listes!$E$58,('Dépenses forfaitaire'!$E396*(VLOOKUP('Dépenses forfaitaire'!$D396,Listes!$A$59:$E$65,5,FALSE))),('Dépenses forfaitaire'!$E396*(VLOOKUP('Dépenses forfaitaire'!$D396,Listes!$A$59:$E$65,3,FALSE)))+(VLOOKUP('Dépenses forfaitaire'!$D396,Listes!$A$59:$E$65,4,FALSE))))))</f>
        <v/>
      </c>
      <c r="N396" s="26" t="str">
        <f>IF($H396="","",IF($C396=Listes!$B$37,IF('Dépenses forfaitaire'!$E396&lt;=Listes!$B$47,('Dépenses forfaitaire'!$E396*(VLOOKUP('Dépenses forfaitaire'!$D396,Listes!$A$48:$E$54,2,FALSE))),IF('Dépenses forfaitaire'!$E396&gt;Listes!$D$47,('Dépenses forfaitaire'!$E396*(VLOOKUP('Dépenses forfaitaire'!$D396,Listes!$A$48:$E$54,5,FALSE))),('Dépenses forfaitaire'!$E396*(VLOOKUP('Dépenses forfaitaire'!$D396,Listes!$A$48:$E$54,3,FALSE)))+(VLOOKUP('Dépenses forfaitaire'!$D396,Listes!$A$48:$E$54,4,FALSE))))))</f>
        <v/>
      </c>
      <c r="O396" s="26" t="str">
        <f>IF($H396="","",IF($C396=Listes!$B$40,Listes!$I$37,IF($C396=Listes!$B$41,(VLOOKUP('Dépenses forfaitaire'!$F396,Listes!$E$37:$F$42,2,FALSE)),IF($C396=Listes!$B$39,IF('Dépenses forfaitaire'!$E396&lt;=Listes!$A$69,'Dépenses forfaitaire'!$E396*Listes!$A$70,IF('Dépenses forfaitaire'!$E396&gt;Listes!$D$69,'Dépenses forfaitaire'!$E396*Listes!$D$70,(('Dépenses forfaitaire'!$E396*Listes!$B$70)+Listes!$C$70)))))))</f>
        <v/>
      </c>
      <c r="P396" s="27" t="str">
        <f t="shared" si="12"/>
        <v/>
      </c>
      <c r="Q396" s="93"/>
    </row>
    <row r="397" spans="1:17" ht="20.100000000000001" customHeight="1" x14ac:dyDescent="0.25">
      <c r="A397" s="17">
        <v>391</v>
      </c>
      <c r="B397" s="86"/>
      <c r="C397" s="256"/>
      <c r="D397" s="86"/>
      <c r="E397" s="86"/>
      <c r="F397" s="86"/>
      <c r="G397" s="86"/>
      <c r="H397" s="31" t="str">
        <f>IF(C397="","",IF(C397="","",(VLOOKUP(C397,Listes!$B$37:$C$41,2,FALSE))))</f>
        <v/>
      </c>
      <c r="I397" s="86" t="str">
        <f t="shared" si="13"/>
        <v/>
      </c>
      <c r="J397" s="27" t="str">
        <f>IF(H397="","",IF(H397="","",(VLOOKUP(H397,Listes!$C$37:$D$41,2,FALSE))))</f>
        <v/>
      </c>
      <c r="K397" s="86"/>
      <c r="L397" s="86"/>
      <c r="M397" s="26" t="str">
        <f>IF($H397="","",IF($C397=Listes!$B$38,IF('Dépenses forfaitaire'!$E397&lt;=Listes!$B$58,('Dépenses forfaitaire'!$E397*(VLOOKUP('Dépenses forfaitaire'!$D397,Listes!$A$59:$E$65,2,FALSE))),IF('Dépenses forfaitaire'!$E397&gt;Listes!$E$58,('Dépenses forfaitaire'!$E397*(VLOOKUP('Dépenses forfaitaire'!$D397,Listes!$A$59:$E$65,5,FALSE))),('Dépenses forfaitaire'!$E397*(VLOOKUP('Dépenses forfaitaire'!$D397,Listes!$A$59:$E$65,3,FALSE)))+(VLOOKUP('Dépenses forfaitaire'!$D397,Listes!$A$59:$E$65,4,FALSE))))))</f>
        <v/>
      </c>
      <c r="N397" s="26" t="str">
        <f>IF($H397="","",IF($C397=Listes!$B$37,IF('Dépenses forfaitaire'!$E397&lt;=Listes!$B$47,('Dépenses forfaitaire'!$E397*(VLOOKUP('Dépenses forfaitaire'!$D397,Listes!$A$48:$E$54,2,FALSE))),IF('Dépenses forfaitaire'!$E397&gt;Listes!$D$47,('Dépenses forfaitaire'!$E397*(VLOOKUP('Dépenses forfaitaire'!$D397,Listes!$A$48:$E$54,5,FALSE))),('Dépenses forfaitaire'!$E397*(VLOOKUP('Dépenses forfaitaire'!$D397,Listes!$A$48:$E$54,3,FALSE)))+(VLOOKUP('Dépenses forfaitaire'!$D397,Listes!$A$48:$E$54,4,FALSE))))))</f>
        <v/>
      </c>
      <c r="O397" s="26" t="str">
        <f>IF($H397="","",IF($C397=Listes!$B$40,Listes!$I$37,IF($C397=Listes!$B$41,(VLOOKUP('Dépenses forfaitaire'!$F397,Listes!$E$37:$F$42,2,FALSE)),IF($C397=Listes!$B$39,IF('Dépenses forfaitaire'!$E397&lt;=Listes!$A$69,'Dépenses forfaitaire'!$E397*Listes!$A$70,IF('Dépenses forfaitaire'!$E397&gt;Listes!$D$69,'Dépenses forfaitaire'!$E397*Listes!$D$70,(('Dépenses forfaitaire'!$E397*Listes!$B$70)+Listes!$C$70)))))))</f>
        <v/>
      </c>
      <c r="P397" s="27" t="str">
        <f t="shared" si="12"/>
        <v/>
      </c>
      <c r="Q397" s="93"/>
    </row>
    <row r="398" spans="1:17" ht="20.100000000000001" customHeight="1" x14ac:dyDescent="0.25">
      <c r="A398" s="17">
        <v>392</v>
      </c>
      <c r="B398" s="86"/>
      <c r="C398" s="256"/>
      <c r="D398" s="86"/>
      <c r="E398" s="86"/>
      <c r="F398" s="86"/>
      <c r="G398" s="86"/>
      <c r="H398" s="31" t="str">
        <f>IF(C398="","",IF(C398="","",(VLOOKUP(C398,Listes!$B$37:$C$41,2,FALSE))))</f>
        <v/>
      </c>
      <c r="I398" s="86" t="str">
        <f t="shared" si="13"/>
        <v/>
      </c>
      <c r="J398" s="27" t="str">
        <f>IF(H398="","",IF(H398="","",(VLOOKUP(H398,Listes!$C$37:$D$41,2,FALSE))))</f>
        <v/>
      </c>
      <c r="K398" s="86"/>
      <c r="L398" s="86"/>
      <c r="M398" s="26" t="str">
        <f>IF($H398="","",IF($C398=Listes!$B$38,IF('Dépenses forfaitaire'!$E398&lt;=Listes!$B$58,('Dépenses forfaitaire'!$E398*(VLOOKUP('Dépenses forfaitaire'!$D398,Listes!$A$59:$E$65,2,FALSE))),IF('Dépenses forfaitaire'!$E398&gt;Listes!$E$58,('Dépenses forfaitaire'!$E398*(VLOOKUP('Dépenses forfaitaire'!$D398,Listes!$A$59:$E$65,5,FALSE))),('Dépenses forfaitaire'!$E398*(VLOOKUP('Dépenses forfaitaire'!$D398,Listes!$A$59:$E$65,3,FALSE)))+(VLOOKUP('Dépenses forfaitaire'!$D398,Listes!$A$59:$E$65,4,FALSE))))))</f>
        <v/>
      </c>
      <c r="N398" s="26" t="str">
        <f>IF($H398="","",IF($C398=Listes!$B$37,IF('Dépenses forfaitaire'!$E398&lt;=Listes!$B$47,('Dépenses forfaitaire'!$E398*(VLOOKUP('Dépenses forfaitaire'!$D398,Listes!$A$48:$E$54,2,FALSE))),IF('Dépenses forfaitaire'!$E398&gt;Listes!$D$47,('Dépenses forfaitaire'!$E398*(VLOOKUP('Dépenses forfaitaire'!$D398,Listes!$A$48:$E$54,5,FALSE))),('Dépenses forfaitaire'!$E398*(VLOOKUP('Dépenses forfaitaire'!$D398,Listes!$A$48:$E$54,3,FALSE)))+(VLOOKUP('Dépenses forfaitaire'!$D398,Listes!$A$48:$E$54,4,FALSE))))))</f>
        <v/>
      </c>
      <c r="O398" s="26" t="str">
        <f>IF($H398="","",IF($C398=Listes!$B$40,Listes!$I$37,IF($C398=Listes!$B$41,(VLOOKUP('Dépenses forfaitaire'!$F398,Listes!$E$37:$F$42,2,FALSE)),IF($C398=Listes!$B$39,IF('Dépenses forfaitaire'!$E398&lt;=Listes!$A$69,'Dépenses forfaitaire'!$E398*Listes!$A$70,IF('Dépenses forfaitaire'!$E398&gt;Listes!$D$69,'Dépenses forfaitaire'!$E398*Listes!$D$70,(('Dépenses forfaitaire'!$E398*Listes!$B$70)+Listes!$C$70)))))))</f>
        <v/>
      </c>
      <c r="P398" s="27" t="str">
        <f t="shared" si="12"/>
        <v/>
      </c>
      <c r="Q398" s="93"/>
    </row>
    <row r="399" spans="1:17" ht="20.100000000000001" customHeight="1" x14ac:dyDescent="0.25">
      <c r="A399" s="17">
        <v>393</v>
      </c>
      <c r="B399" s="86"/>
      <c r="C399" s="256"/>
      <c r="D399" s="86"/>
      <c r="E399" s="86"/>
      <c r="F399" s="86"/>
      <c r="G399" s="86"/>
      <c r="H399" s="31" t="str">
        <f>IF(C399="","",IF(C399="","",(VLOOKUP(C399,Listes!$B$37:$C$41,2,FALSE))))</f>
        <v/>
      </c>
      <c r="I399" s="86" t="str">
        <f t="shared" si="13"/>
        <v/>
      </c>
      <c r="J399" s="27" t="str">
        <f>IF(H399="","",IF(H399="","",(VLOOKUP(H399,Listes!$C$37:$D$41,2,FALSE))))</f>
        <v/>
      </c>
      <c r="K399" s="86"/>
      <c r="L399" s="86"/>
      <c r="M399" s="26" t="str">
        <f>IF($H399="","",IF($C399=Listes!$B$38,IF('Dépenses forfaitaire'!$E399&lt;=Listes!$B$58,('Dépenses forfaitaire'!$E399*(VLOOKUP('Dépenses forfaitaire'!$D399,Listes!$A$59:$E$65,2,FALSE))),IF('Dépenses forfaitaire'!$E399&gt;Listes!$E$58,('Dépenses forfaitaire'!$E399*(VLOOKUP('Dépenses forfaitaire'!$D399,Listes!$A$59:$E$65,5,FALSE))),('Dépenses forfaitaire'!$E399*(VLOOKUP('Dépenses forfaitaire'!$D399,Listes!$A$59:$E$65,3,FALSE)))+(VLOOKUP('Dépenses forfaitaire'!$D399,Listes!$A$59:$E$65,4,FALSE))))))</f>
        <v/>
      </c>
      <c r="N399" s="26" t="str">
        <f>IF($H399="","",IF($C399=Listes!$B$37,IF('Dépenses forfaitaire'!$E399&lt;=Listes!$B$47,('Dépenses forfaitaire'!$E399*(VLOOKUP('Dépenses forfaitaire'!$D399,Listes!$A$48:$E$54,2,FALSE))),IF('Dépenses forfaitaire'!$E399&gt;Listes!$D$47,('Dépenses forfaitaire'!$E399*(VLOOKUP('Dépenses forfaitaire'!$D399,Listes!$A$48:$E$54,5,FALSE))),('Dépenses forfaitaire'!$E399*(VLOOKUP('Dépenses forfaitaire'!$D399,Listes!$A$48:$E$54,3,FALSE)))+(VLOOKUP('Dépenses forfaitaire'!$D399,Listes!$A$48:$E$54,4,FALSE))))))</f>
        <v/>
      </c>
      <c r="O399" s="26" t="str">
        <f>IF($H399="","",IF($C399=Listes!$B$40,Listes!$I$37,IF($C399=Listes!$B$41,(VLOOKUP('Dépenses forfaitaire'!$F399,Listes!$E$37:$F$42,2,FALSE)),IF($C399=Listes!$B$39,IF('Dépenses forfaitaire'!$E399&lt;=Listes!$A$69,'Dépenses forfaitaire'!$E399*Listes!$A$70,IF('Dépenses forfaitaire'!$E399&gt;Listes!$D$69,'Dépenses forfaitaire'!$E399*Listes!$D$70,(('Dépenses forfaitaire'!$E399*Listes!$B$70)+Listes!$C$70)))))))</f>
        <v/>
      </c>
      <c r="P399" s="27" t="str">
        <f t="shared" si="12"/>
        <v/>
      </c>
      <c r="Q399" s="93"/>
    </row>
    <row r="400" spans="1:17" ht="20.100000000000001" customHeight="1" x14ac:dyDescent="0.25">
      <c r="A400" s="17">
        <v>394</v>
      </c>
      <c r="B400" s="86"/>
      <c r="C400" s="256"/>
      <c r="D400" s="86"/>
      <c r="E400" s="86"/>
      <c r="F400" s="86"/>
      <c r="G400" s="86"/>
      <c r="H400" s="31" t="str">
        <f>IF(C400="","",IF(C400="","",(VLOOKUP(C400,Listes!$B$37:$C$41,2,FALSE))))</f>
        <v/>
      </c>
      <c r="I400" s="86" t="str">
        <f t="shared" si="13"/>
        <v/>
      </c>
      <c r="J400" s="27" t="str">
        <f>IF(H400="","",IF(H400="","",(VLOOKUP(H400,Listes!$C$37:$D$41,2,FALSE))))</f>
        <v/>
      </c>
      <c r="K400" s="86"/>
      <c r="L400" s="86"/>
      <c r="M400" s="26" t="str">
        <f>IF($H400="","",IF($C400=Listes!$B$38,IF('Dépenses forfaitaire'!$E400&lt;=Listes!$B$58,('Dépenses forfaitaire'!$E400*(VLOOKUP('Dépenses forfaitaire'!$D400,Listes!$A$59:$E$65,2,FALSE))),IF('Dépenses forfaitaire'!$E400&gt;Listes!$E$58,('Dépenses forfaitaire'!$E400*(VLOOKUP('Dépenses forfaitaire'!$D400,Listes!$A$59:$E$65,5,FALSE))),('Dépenses forfaitaire'!$E400*(VLOOKUP('Dépenses forfaitaire'!$D400,Listes!$A$59:$E$65,3,FALSE)))+(VLOOKUP('Dépenses forfaitaire'!$D400,Listes!$A$59:$E$65,4,FALSE))))))</f>
        <v/>
      </c>
      <c r="N400" s="26" t="str">
        <f>IF($H400="","",IF($C400=Listes!$B$37,IF('Dépenses forfaitaire'!$E400&lt;=Listes!$B$47,('Dépenses forfaitaire'!$E400*(VLOOKUP('Dépenses forfaitaire'!$D400,Listes!$A$48:$E$54,2,FALSE))),IF('Dépenses forfaitaire'!$E400&gt;Listes!$D$47,('Dépenses forfaitaire'!$E400*(VLOOKUP('Dépenses forfaitaire'!$D400,Listes!$A$48:$E$54,5,FALSE))),('Dépenses forfaitaire'!$E400*(VLOOKUP('Dépenses forfaitaire'!$D400,Listes!$A$48:$E$54,3,FALSE)))+(VLOOKUP('Dépenses forfaitaire'!$D400,Listes!$A$48:$E$54,4,FALSE))))))</f>
        <v/>
      </c>
      <c r="O400" s="26" t="str">
        <f>IF($H400="","",IF($C400=Listes!$B$40,Listes!$I$37,IF($C400=Listes!$B$41,(VLOOKUP('Dépenses forfaitaire'!$F400,Listes!$E$37:$F$42,2,FALSE)),IF($C400=Listes!$B$39,IF('Dépenses forfaitaire'!$E400&lt;=Listes!$A$69,'Dépenses forfaitaire'!$E400*Listes!$A$70,IF('Dépenses forfaitaire'!$E400&gt;Listes!$D$69,'Dépenses forfaitaire'!$E400*Listes!$D$70,(('Dépenses forfaitaire'!$E400*Listes!$B$70)+Listes!$C$70)))))))</f>
        <v/>
      </c>
      <c r="P400" s="27" t="str">
        <f t="shared" si="12"/>
        <v/>
      </c>
      <c r="Q400" s="93"/>
    </row>
    <row r="401" spans="1:17" ht="20.100000000000001" customHeight="1" x14ac:dyDescent="0.25">
      <c r="A401" s="17">
        <v>395</v>
      </c>
      <c r="B401" s="86"/>
      <c r="C401" s="256"/>
      <c r="D401" s="86"/>
      <c r="E401" s="86"/>
      <c r="F401" s="86"/>
      <c r="G401" s="86"/>
      <c r="H401" s="31" t="str">
        <f>IF(C401="","",IF(C401="","",(VLOOKUP(C401,Listes!$B$37:$C$41,2,FALSE))))</f>
        <v/>
      </c>
      <c r="I401" s="86" t="str">
        <f t="shared" si="13"/>
        <v/>
      </c>
      <c r="J401" s="27" t="str">
        <f>IF(H401="","",IF(H401="","",(VLOOKUP(H401,Listes!$C$37:$D$41,2,FALSE))))</f>
        <v/>
      </c>
      <c r="K401" s="86"/>
      <c r="L401" s="86"/>
      <c r="M401" s="26" t="str">
        <f>IF($H401="","",IF($C401=Listes!$B$38,IF('Dépenses forfaitaire'!$E401&lt;=Listes!$B$58,('Dépenses forfaitaire'!$E401*(VLOOKUP('Dépenses forfaitaire'!$D401,Listes!$A$59:$E$65,2,FALSE))),IF('Dépenses forfaitaire'!$E401&gt;Listes!$E$58,('Dépenses forfaitaire'!$E401*(VLOOKUP('Dépenses forfaitaire'!$D401,Listes!$A$59:$E$65,5,FALSE))),('Dépenses forfaitaire'!$E401*(VLOOKUP('Dépenses forfaitaire'!$D401,Listes!$A$59:$E$65,3,FALSE)))+(VLOOKUP('Dépenses forfaitaire'!$D401,Listes!$A$59:$E$65,4,FALSE))))))</f>
        <v/>
      </c>
      <c r="N401" s="26" t="str">
        <f>IF($H401="","",IF($C401=Listes!$B$37,IF('Dépenses forfaitaire'!$E401&lt;=Listes!$B$47,('Dépenses forfaitaire'!$E401*(VLOOKUP('Dépenses forfaitaire'!$D401,Listes!$A$48:$E$54,2,FALSE))),IF('Dépenses forfaitaire'!$E401&gt;Listes!$D$47,('Dépenses forfaitaire'!$E401*(VLOOKUP('Dépenses forfaitaire'!$D401,Listes!$A$48:$E$54,5,FALSE))),('Dépenses forfaitaire'!$E401*(VLOOKUP('Dépenses forfaitaire'!$D401,Listes!$A$48:$E$54,3,FALSE)))+(VLOOKUP('Dépenses forfaitaire'!$D401,Listes!$A$48:$E$54,4,FALSE))))))</f>
        <v/>
      </c>
      <c r="O401" s="26" t="str">
        <f>IF($H401="","",IF($C401=Listes!$B$40,Listes!$I$37,IF($C401=Listes!$B$41,(VLOOKUP('Dépenses forfaitaire'!$F401,Listes!$E$37:$F$42,2,FALSE)),IF($C401=Listes!$B$39,IF('Dépenses forfaitaire'!$E401&lt;=Listes!$A$69,'Dépenses forfaitaire'!$E401*Listes!$A$70,IF('Dépenses forfaitaire'!$E401&gt;Listes!$D$69,'Dépenses forfaitaire'!$E401*Listes!$D$70,(('Dépenses forfaitaire'!$E401*Listes!$B$70)+Listes!$C$70)))))))</f>
        <v/>
      </c>
      <c r="P401" s="27" t="str">
        <f t="shared" si="12"/>
        <v/>
      </c>
      <c r="Q401" s="93"/>
    </row>
    <row r="402" spans="1:17" ht="20.100000000000001" customHeight="1" x14ac:dyDescent="0.25">
      <c r="A402" s="17">
        <v>396</v>
      </c>
      <c r="B402" s="86"/>
      <c r="C402" s="256"/>
      <c r="D402" s="86"/>
      <c r="E402" s="86"/>
      <c r="F402" s="86"/>
      <c r="G402" s="86"/>
      <c r="H402" s="31" t="str">
        <f>IF(C402="","",IF(C402="","",(VLOOKUP(C402,Listes!$B$37:$C$41,2,FALSE))))</f>
        <v/>
      </c>
      <c r="I402" s="86" t="str">
        <f t="shared" si="13"/>
        <v/>
      </c>
      <c r="J402" s="27" t="str">
        <f>IF(H402="","",IF(H402="","",(VLOOKUP(H402,Listes!$C$37:$D$41,2,FALSE))))</f>
        <v/>
      </c>
      <c r="K402" s="86"/>
      <c r="L402" s="86"/>
      <c r="M402" s="26" t="str">
        <f>IF($H402="","",IF($C402=Listes!$B$38,IF('Dépenses forfaitaire'!$E402&lt;=Listes!$B$58,('Dépenses forfaitaire'!$E402*(VLOOKUP('Dépenses forfaitaire'!$D402,Listes!$A$59:$E$65,2,FALSE))),IF('Dépenses forfaitaire'!$E402&gt;Listes!$E$58,('Dépenses forfaitaire'!$E402*(VLOOKUP('Dépenses forfaitaire'!$D402,Listes!$A$59:$E$65,5,FALSE))),('Dépenses forfaitaire'!$E402*(VLOOKUP('Dépenses forfaitaire'!$D402,Listes!$A$59:$E$65,3,FALSE)))+(VLOOKUP('Dépenses forfaitaire'!$D402,Listes!$A$59:$E$65,4,FALSE))))))</f>
        <v/>
      </c>
      <c r="N402" s="26" t="str">
        <f>IF($H402="","",IF($C402=Listes!$B$37,IF('Dépenses forfaitaire'!$E402&lt;=Listes!$B$47,('Dépenses forfaitaire'!$E402*(VLOOKUP('Dépenses forfaitaire'!$D402,Listes!$A$48:$E$54,2,FALSE))),IF('Dépenses forfaitaire'!$E402&gt;Listes!$D$47,('Dépenses forfaitaire'!$E402*(VLOOKUP('Dépenses forfaitaire'!$D402,Listes!$A$48:$E$54,5,FALSE))),('Dépenses forfaitaire'!$E402*(VLOOKUP('Dépenses forfaitaire'!$D402,Listes!$A$48:$E$54,3,FALSE)))+(VLOOKUP('Dépenses forfaitaire'!$D402,Listes!$A$48:$E$54,4,FALSE))))))</f>
        <v/>
      </c>
      <c r="O402" s="26" t="str">
        <f>IF($H402="","",IF($C402=Listes!$B$40,Listes!$I$37,IF($C402=Listes!$B$41,(VLOOKUP('Dépenses forfaitaire'!$F402,Listes!$E$37:$F$42,2,FALSE)),IF($C402=Listes!$B$39,IF('Dépenses forfaitaire'!$E402&lt;=Listes!$A$69,'Dépenses forfaitaire'!$E402*Listes!$A$70,IF('Dépenses forfaitaire'!$E402&gt;Listes!$D$69,'Dépenses forfaitaire'!$E402*Listes!$D$70,(('Dépenses forfaitaire'!$E402*Listes!$B$70)+Listes!$C$70)))))))</f>
        <v/>
      </c>
      <c r="P402" s="27" t="str">
        <f t="shared" si="12"/>
        <v/>
      </c>
      <c r="Q402" s="93"/>
    </row>
    <row r="403" spans="1:17" ht="20.100000000000001" customHeight="1" x14ac:dyDescent="0.25">
      <c r="A403" s="17">
        <v>397</v>
      </c>
      <c r="B403" s="86"/>
      <c r="C403" s="256"/>
      <c r="D403" s="86"/>
      <c r="E403" s="86"/>
      <c r="F403" s="86"/>
      <c r="G403" s="86"/>
      <c r="H403" s="31" t="str">
        <f>IF(C403="","",IF(C403="","",(VLOOKUP(C403,Listes!$B$37:$C$41,2,FALSE))))</f>
        <v/>
      </c>
      <c r="I403" s="86" t="str">
        <f t="shared" si="13"/>
        <v/>
      </c>
      <c r="J403" s="27" t="str">
        <f>IF(H403="","",IF(H403="","",(VLOOKUP(H403,Listes!$C$37:$D$41,2,FALSE))))</f>
        <v/>
      </c>
      <c r="K403" s="86"/>
      <c r="L403" s="86"/>
      <c r="M403" s="26" t="str">
        <f>IF($H403="","",IF($C403=Listes!$B$38,IF('Dépenses forfaitaire'!$E403&lt;=Listes!$B$58,('Dépenses forfaitaire'!$E403*(VLOOKUP('Dépenses forfaitaire'!$D403,Listes!$A$59:$E$65,2,FALSE))),IF('Dépenses forfaitaire'!$E403&gt;Listes!$E$58,('Dépenses forfaitaire'!$E403*(VLOOKUP('Dépenses forfaitaire'!$D403,Listes!$A$59:$E$65,5,FALSE))),('Dépenses forfaitaire'!$E403*(VLOOKUP('Dépenses forfaitaire'!$D403,Listes!$A$59:$E$65,3,FALSE)))+(VLOOKUP('Dépenses forfaitaire'!$D403,Listes!$A$59:$E$65,4,FALSE))))))</f>
        <v/>
      </c>
      <c r="N403" s="26" t="str">
        <f>IF($H403="","",IF($C403=Listes!$B$37,IF('Dépenses forfaitaire'!$E403&lt;=Listes!$B$47,('Dépenses forfaitaire'!$E403*(VLOOKUP('Dépenses forfaitaire'!$D403,Listes!$A$48:$E$54,2,FALSE))),IF('Dépenses forfaitaire'!$E403&gt;Listes!$D$47,('Dépenses forfaitaire'!$E403*(VLOOKUP('Dépenses forfaitaire'!$D403,Listes!$A$48:$E$54,5,FALSE))),('Dépenses forfaitaire'!$E403*(VLOOKUP('Dépenses forfaitaire'!$D403,Listes!$A$48:$E$54,3,FALSE)))+(VLOOKUP('Dépenses forfaitaire'!$D403,Listes!$A$48:$E$54,4,FALSE))))))</f>
        <v/>
      </c>
      <c r="O403" s="26" t="str">
        <f>IF($H403="","",IF($C403=Listes!$B$40,Listes!$I$37,IF($C403=Listes!$B$41,(VLOOKUP('Dépenses forfaitaire'!$F403,Listes!$E$37:$F$42,2,FALSE)),IF($C403=Listes!$B$39,IF('Dépenses forfaitaire'!$E403&lt;=Listes!$A$69,'Dépenses forfaitaire'!$E403*Listes!$A$70,IF('Dépenses forfaitaire'!$E403&gt;Listes!$D$69,'Dépenses forfaitaire'!$E403*Listes!$D$70,(('Dépenses forfaitaire'!$E403*Listes!$B$70)+Listes!$C$70)))))))</f>
        <v/>
      </c>
      <c r="P403" s="27" t="str">
        <f t="shared" si="12"/>
        <v/>
      </c>
      <c r="Q403" s="93"/>
    </row>
    <row r="404" spans="1:17" ht="20.100000000000001" customHeight="1" x14ac:dyDescent="0.25">
      <c r="A404" s="17">
        <v>398</v>
      </c>
      <c r="B404" s="86"/>
      <c r="C404" s="256"/>
      <c r="D404" s="86"/>
      <c r="E404" s="86"/>
      <c r="F404" s="86"/>
      <c r="G404" s="86"/>
      <c r="H404" s="31" t="str">
        <f>IF(C404="","",IF(C404="","",(VLOOKUP(C404,Listes!$B$37:$C$41,2,FALSE))))</f>
        <v/>
      </c>
      <c r="I404" s="86" t="str">
        <f t="shared" si="13"/>
        <v/>
      </c>
      <c r="J404" s="27" t="str">
        <f>IF(H404="","",IF(H404="","",(VLOOKUP(H404,Listes!$C$37:$D$41,2,FALSE))))</f>
        <v/>
      </c>
      <c r="K404" s="86"/>
      <c r="L404" s="86"/>
      <c r="M404" s="26" t="str">
        <f>IF($H404="","",IF($C404=Listes!$B$38,IF('Dépenses forfaitaire'!$E404&lt;=Listes!$B$58,('Dépenses forfaitaire'!$E404*(VLOOKUP('Dépenses forfaitaire'!$D404,Listes!$A$59:$E$65,2,FALSE))),IF('Dépenses forfaitaire'!$E404&gt;Listes!$E$58,('Dépenses forfaitaire'!$E404*(VLOOKUP('Dépenses forfaitaire'!$D404,Listes!$A$59:$E$65,5,FALSE))),('Dépenses forfaitaire'!$E404*(VLOOKUP('Dépenses forfaitaire'!$D404,Listes!$A$59:$E$65,3,FALSE)))+(VLOOKUP('Dépenses forfaitaire'!$D404,Listes!$A$59:$E$65,4,FALSE))))))</f>
        <v/>
      </c>
      <c r="N404" s="26" t="str">
        <f>IF($H404="","",IF($C404=Listes!$B$37,IF('Dépenses forfaitaire'!$E404&lt;=Listes!$B$47,('Dépenses forfaitaire'!$E404*(VLOOKUP('Dépenses forfaitaire'!$D404,Listes!$A$48:$E$54,2,FALSE))),IF('Dépenses forfaitaire'!$E404&gt;Listes!$D$47,('Dépenses forfaitaire'!$E404*(VLOOKUP('Dépenses forfaitaire'!$D404,Listes!$A$48:$E$54,5,FALSE))),('Dépenses forfaitaire'!$E404*(VLOOKUP('Dépenses forfaitaire'!$D404,Listes!$A$48:$E$54,3,FALSE)))+(VLOOKUP('Dépenses forfaitaire'!$D404,Listes!$A$48:$E$54,4,FALSE))))))</f>
        <v/>
      </c>
      <c r="O404" s="26" t="str">
        <f>IF($H404="","",IF($C404=Listes!$B$40,Listes!$I$37,IF($C404=Listes!$B$41,(VLOOKUP('Dépenses forfaitaire'!$F404,Listes!$E$37:$F$42,2,FALSE)),IF($C404=Listes!$B$39,IF('Dépenses forfaitaire'!$E404&lt;=Listes!$A$69,'Dépenses forfaitaire'!$E404*Listes!$A$70,IF('Dépenses forfaitaire'!$E404&gt;Listes!$D$69,'Dépenses forfaitaire'!$E404*Listes!$D$70,(('Dépenses forfaitaire'!$E404*Listes!$B$70)+Listes!$C$70)))))))</f>
        <v/>
      </c>
      <c r="P404" s="27" t="str">
        <f t="shared" si="12"/>
        <v/>
      </c>
      <c r="Q404" s="93"/>
    </row>
    <row r="405" spans="1:17" ht="20.100000000000001" customHeight="1" x14ac:dyDescent="0.25">
      <c r="A405" s="17">
        <v>399</v>
      </c>
      <c r="B405" s="86"/>
      <c r="C405" s="256"/>
      <c r="D405" s="86"/>
      <c r="E405" s="86"/>
      <c r="F405" s="86"/>
      <c r="G405" s="86"/>
      <c r="H405" s="31" t="str">
        <f>IF(C405="","",IF(C405="","",(VLOOKUP(C405,Listes!$B$37:$C$41,2,FALSE))))</f>
        <v/>
      </c>
      <c r="I405" s="86" t="str">
        <f t="shared" si="13"/>
        <v/>
      </c>
      <c r="J405" s="27" t="str">
        <f>IF(H405="","",IF(H405="","",(VLOOKUP(H405,Listes!$C$37:$D$41,2,FALSE))))</f>
        <v/>
      </c>
      <c r="K405" s="86"/>
      <c r="L405" s="86"/>
      <c r="M405" s="26" t="str">
        <f>IF($H405="","",IF($C405=Listes!$B$38,IF('Dépenses forfaitaire'!$E405&lt;=Listes!$B$58,('Dépenses forfaitaire'!$E405*(VLOOKUP('Dépenses forfaitaire'!$D405,Listes!$A$59:$E$65,2,FALSE))),IF('Dépenses forfaitaire'!$E405&gt;Listes!$E$58,('Dépenses forfaitaire'!$E405*(VLOOKUP('Dépenses forfaitaire'!$D405,Listes!$A$59:$E$65,5,FALSE))),('Dépenses forfaitaire'!$E405*(VLOOKUP('Dépenses forfaitaire'!$D405,Listes!$A$59:$E$65,3,FALSE)))+(VLOOKUP('Dépenses forfaitaire'!$D405,Listes!$A$59:$E$65,4,FALSE))))))</f>
        <v/>
      </c>
      <c r="N405" s="26" t="str">
        <f>IF($H405="","",IF($C405=Listes!$B$37,IF('Dépenses forfaitaire'!$E405&lt;=Listes!$B$47,('Dépenses forfaitaire'!$E405*(VLOOKUP('Dépenses forfaitaire'!$D405,Listes!$A$48:$E$54,2,FALSE))),IF('Dépenses forfaitaire'!$E405&gt;Listes!$D$47,('Dépenses forfaitaire'!$E405*(VLOOKUP('Dépenses forfaitaire'!$D405,Listes!$A$48:$E$54,5,FALSE))),('Dépenses forfaitaire'!$E405*(VLOOKUP('Dépenses forfaitaire'!$D405,Listes!$A$48:$E$54,3,FALSE)))+(VLOOKUP('Dépenses forfaitaire'!$D405,Listes!$A$48:$E$54,4,FALSE))))))</f>
        <v/>
      </c>
      <c r="O405" s="26" t="str">
        <f>IF($H405="","",IF($C405=Listes!$B$40,Listes!$I$37,IF($C405=Listes!$B$41,(VLOOKUP('Dépenses forfaitaire'!$F405,Listes!$E$37:$F$42,2,FALSE)),IF($C405=Listes!$B$39,IF('Dépenses forfaitaire'!$E405&lt;=Listes!$A$69,'Dépenses forfaitaire'!$E405*Listes!$A$70,IF('Dépenses forfaitaire'!$E405&gt;Listes!$D$69,'Dépenses forfaitaire'!$E405*Listes!$D$70,(('Dépenses forfaitaire'!$E405*Listes!$B$70)+Listes!$C$70)))))))</f>
        <v/>
      </c>
      <c r="P405" s="27" t="str">
        <f t="shared" si="12"/>
        <v/>
      </c>
      <c r="Q405" s="93"/>
    </row>
    <row r="406" spans="1:17" ht="20.100000000000001" customHeight="1" x14ac:dyDescent="0.25">
      <c r="A406" s="17">
        <v>400</v>
      </c>
      <c r="B406" s="86"/>
      <c r="C406" s="256"/>
      <c r="D406" s="86"/>
      <c r="E406" s="86"/>
      <c r="F406" s="86"/>
      <c r="G406" s="86"/>
      <c r="H406" s="31" t="str">
        <f>IF(C406="","",IF(C406="","",(VLOOKUP(C406,Listes!$B$37:$C$41,2,FALSE))))</f>
        <v/>
      </c>
      <c r="I406" s="86" t="str">
        <f t="shared" si="13"/>
        <v/>
      </c>
      <c r="J406" s="27" t="str">
        <f>IF(H406="","",IF(H406="","",(VLOOKUP(H406,Listes!$C$37:$D$41,2,FALSE))))</f>
        <v/>
      </c>
      <c r="K406" s="86"/>
      <c r="L406" s="86"/>
      <c r="M406" s="26" t="str">
        <f>IF($H406="","",IF($C406=Listes!$B$38,IF('Dépenses forfaitaire'!$E406&lt;=Listes!$B$58,('Dépenses forfaitaire'!$E406*(VLOOKUP('Dépenses forfaitaire'!$D406,Listes!$A$59:$E$65,2,FALSE))),IF('Dépenses forfaitaire'!$E406&gt;Listes!$E$58,('Dépenses forfaitaire'!$E406*(VLOOKUP('Dépenses forfaitaire'!$D406,Listes!$A$59:$E$65,5,FALSE))),('Dépenses forfaitaire'!$E406*(VLOOKUP('Dépenses forfaitaire'!$D406,Listes!$A$59:$E$65,3,FALSE)))+(VLOOKUP('Dépenses forfaitaire'!$D406,Listes!$A$59:$E$65,4,FALSE))))))</f>
        <v/>
      </c>
      <c r="N406" s="26" t="str">
        <f>IF($H406="","",IF($C406=Listes!$B$37,IF('Dépenses forfaitaire'!$E406&lt;=Listes!$B$47,('Dépenses forfaitaire'!$E406*(VLOOKUP('Dépenses forfaitaire'!$D406,Listes!$A$48:$E$54,2,FALSE))),IF('Dépenses forfaitaire'!$E406&gt;Listes!$D$47,('Dépenses forfaitaire'!$E406*(VLOOKUP('Dépenses forfaitaire'!$D406,Listes!$A$48:$E$54,5,FALSE))),('Dépenses forfaitaire'!$E406*(VLOOKUP('Dépenses forfaitaire'!$D406,Listes!$A$48:$E$54,3,FALSE)))+(VLOOKUP('Dépenses forfaitaire'!$D406,Listes!$A$48:$E$54,4,FALSE))))))</f>
        <v/>
      </c>
      <c r="O406" s="26" t="str">
        <f>IF($H406="","",IF($C406=Listes!$B$40,Listes!$I$37,IF($C406=Listes!$B$41,(VLOOKUP('Dépenses forfaitaire'!$F406,Listes!$E$37:$F$42,2,FALSE)),IF($C406=Listes!$B$39,IF('Dépenses forfaitaire'!$E406&lt;=Listes!$A$69,'Dépenses forfaitaire'!$E406*Listes!$A$70,IF('Dépenses forfaitaire'!$E406&gt;Listes!$D$69,'Dépenses forfaitaire'!$E406*Listes!$D$70,(('Dépenses forfaitaire'!$E406*Listes!$B$70)+Listes!$C$70)))))))</f>
        <v/>
      </c>
      <c r="P406" s="27" t="str">
        <f t="shared" si="12"/>
        <v/>
      </c>
      <c r="Q406" s="93"/>
    </row>
    <row r="407" spans="1:17" ht="20.100000000000001" customHeight="1" x14ac:dyDescent="0.25">
      <c r="A407" s="17">
        <v>401</v>
      </c>
      <c r="B407" s="86"/>
      <c r="C407" s="256"/>
      <c r="D407" s="86"/>
      <c r="E407" s="86"/>
      <c r="F407" s="86"/>
      <c r="G407" s="86"/>
      <c r="H407" s="31" t="str">
        <f>IF(C407="","",IF(C407="","",(VLOOKUP(C407,Listes!$B$37:$C$41,2,FALSE))))</f>
        <v/>
      </c>
      <c r="I407" s="86" t="str">
        <f t="shared" si="13"/>
        <v/>
      </c>
      <c r="J407" s="27" t="str">
        <f>IF(H407="","",IF(H407="","",(VLOOKUP(H407,Listes!$C$37:$D$41,2,FALSE))))</f>
        <v/>
      </c>
      <c r="K407" s="86"/>
      <c r="L407" s="86"/>
      <c r="M407" s="26" t="str">
        <f>IF($H407="","",IF($C407=Listes!$B$38,IF('Dépenses forfaitaire'!$E407&lt;=Listes!$B$58,('Dépenses forfaitaire'!$E407*(VLOOKUP('Dépenses forfaitaire'!$D407,Listes!$A$59:$E$65,2,FALSE))),IF('Dépenses forfaitaire'!$E407&gt;Listes!$E$58,('Dépenses forfaitaire'!$E407*(VLOOKUP('Dépenses forfaitaire'!$D407,Listes!$A$59:$E$65,5,FALSE))),('Dépenses forfaitaire'!$E407*(VLOOKUP('Dépenses forfaitaire'!$D407,Listes!$A$59:$E$65,3,FALSE)))+(VLOOKUP('Dépenses forfaitaire'!$D407,Listes!$A$59:$E$65,4,FALSE))))))</f>
        <v/>
      </c>
      <c r="N407" s="26" t="str">
        <f>IF($H407="","",IF($C407=Listes!$B$37,IF('Dépenses forfaitaire'!$E407&lt;=Listes!$B$47,('Dépenses forfaitaire'!$E407*(VLOOKUP('Dépenses forfaitaire'!$D407,Listes!$A$48:$E$54,2,FALSE))),IF('Dépenses forfaitaire'!$E407&gt;Listes!$D$47,('Dépenses forfaitaire'!$E407*(VLOOKUP('Dépenses forfaitaire'!$D407,Listes!$A$48:$E$54,5,FALSE))),('Dépenses forfaitaire'!$E407*(VLOOKUP('Dépenses forfaitaire'!$D407,Listes!$A$48:$E$54,3,FALSE)))+(VLOOKUP('Dépenses forfaitaire'!$D407,Listes!$A$48:$E$54,4,FALSE))))))</f>
        <v/>
      </c>
      <c r="O407" s="26" t="str">
        <f>IF($H407="","",IF($C407=Listes!$B$40,Listes!$I$37,IF($C407=Listes!$B$41,(VLOOKUP('Dépenses forfaitaire'!$F407,Listes!$E$37:$F$42,2,FALSE)),IF($C407=Listes!$B$39,IF('Dépenses forfaitaire'!$E407&lt;=Listes!$A$69,'Dépenses forfaitaire'!$E407*Listes!$A$70,IF('Dépenses forfaitaire'!$E407&gt;Listes!$D$69,'Dépenses forfaitaire'!$E407*Listes!$D$70,(('Dépenses forfaitaire'!$E407*Listes!$B$70)+Listes!$C$70)))))))</f>
        <v/>
      </c>
      <c r="P407" s="27" t="str">
        <f t="shared" si="12"/>
        <v/>
      </c>
      <c r="Q407" s="93"/>
    </row>
    <row r="408" spans="1:17" ht="20.100000000000001" customHeight="1" x14ac:dyDescent="0.25">
      <c r="A408" s="17">
        <v>402</v>
      </c>
      <c r="B408" s="86"/>
      <c r="C408" s="256"/>
      <c r="D408" s="86"/>
      <c r="E408" s="86"/>
      <c r="F408" s="86"/>
      <c r="G408" s="86"/>
      <c r="H408" s="31" t="str">
        <f>IF(C408="","",IF(C408="","",(VLOOKUP(C408,Listes!$B$37:$C$41,2,FALSE))))</f>
        <v/>
      </c>
      <c r="I408" s="86" t="str">
        <f t="shared" si="13"/>
        <v/>
      </c>
      <c r="J408" s="27" t="str">
        <f>IF(H408="","",IF(H408="","",(VLOOKUP(H408,Listes!$C$37:$D$41,2,FALSE))))</f>
        <v/>
      </c>
      <c r="K408" s="86"/>
      <c r="L408" s="86"/>
      <c r="M408" s="26" t="str">
        <f>IF($H408="","",IF($C408=Listes!$B$38,IF('Dépenses forfaitaire'!$E408&lt;=Listes!$B$58,('Dépenses forfaitaire'!$E408*(VLOOKUP('Dépenses forfaitaire'!$D408,Listes!$A$59:$E$65,2,FALSE))),IF('Dépenses forfaitaire'!$E408&gt;Listes!$E$58,('Dépenses forfaitaire'!$E408*(VLOOKUP('Dépenses forfaitaire'!$D408,Listes!$A$59:$E$65,5,FALSE))),('Dépenses forfaitaire'!$E408*(VLOOKUP('Dépenses forfaitaire'!$D408,Listes!$A$59:$E$65,3,FALSE)))+(VLOOKUP('Dépenses forfaitaire'!$D408,Listes!$A$59:$E$65,4,FALSE))))))</f>
        <v/>
      </c>
      <c r="N408" s="26" t="str">
        <f>IF($H408="","",IF($C408=Listes!$B$37,IF('Dépenses forfaitaire'!$E408&lt;=Listes!$B$47,('Dépenses forfaitaire'!$E408*(VLOOKUP('Dépenses forfaitaire'!$D408,Listes!$A$48:$E$54,2,FALSE))),IF('Dépenses forfaitaire'!$E408&gt;Listes!$D$47,('Dépenses forfaitaire'!$E408*(VLOOKUP('Dépenses forfaitaire'!$D408,Listes!$A$48:$E$54,5,FALSE))),('Dépenses forfaitaire'!$E408*(VLOOKUP('Dépenses forfaitaire'!$D408,Listes!$A$48:$E$54,3,FALSE)))+(VLOOKUP('Dépenses forfaitaire'!$D408,Listes!$A$48:$E$54,4,FALSE))))))</f>
        <v/>
      </c>
      <c r="O408" s="26" t="str">
        <f>IF($H408="","",IF($C408=Listes!$B$40,Listes!$I$37,IF($C408=Listes!$B$41,(VLOOKUP('Dépenses forfaitaire'!$F408,Listes!$E$37:$F$42,2,FALSE)),IF($C408=Listes!$B$39,IF('Dépenses forfaitaire'!$E408&lt;=Listes!$A$69,'Dépenses forfaitaire'!$E408*Listes!$A$70,IF('Dépenses forfaitaire'!$E408&gt;Listes!$D$69,'Dépenses forfaitaire'!$E408*Listes!$D$70,(('Dépenses forfaitaire'!$E408*Listes!$B$70)+Listes!$C$70)))))))</f>
        <v/>
      </c>
      <c r="P408" s="27" t="str">
        <f t="shared" si="12"/>
        <v/>
      </c>
      <c r="Q408" s="93"/>
    </row>
    <row r="409" spans="1:17" ht="20.100000000000001" customHeight="1" x14ac:dyDescent="0.25">
      <c r="A409" s="17">
        <v>403</v>
      </c>
      <c r="B409" s="86"/>
      <c r="C409" s="256"/>
      <c r="D409" s="86"/>
      <c r="E409" s="86"/>
      <c r="F409" s="86"/>
      <c r="G409" s="86"/>
      <c r="H409" s="31" t="str">
        <f>IF(C409="","",IF(C409="","",(VLOOKUP(C409,Listes!$B$37:$C$41,2,FALSE))))</f>
        <v/>
      </c>
      <c r="I409" s="86" t="str">
        <f t="shared" si="13"/>
        <v/>
      </c>
      <c r="J409" s="27" t="str">
        <f>IF(H409="","",IF(H409="","",(VLOOKUP(H409,Listes!$C$37:$D$41,2,FALSE))))</f>
        <v/>
      </c>
      <c r="K409" s="86"/>
      <c r="L409" s="86"/>
      <c r="M409" s="26" t="str">
        <f>IF($H409="","",IF($C409=Listes!$B$38,IF('Dépenses forfaitaire'!$E409&lt;=Listes!$B$58,('Dépenses forfaitaire'!$E409*(VLOOKUP('Dépenses forfaitaire'!$D409,Listes!$A$59:$E$65,2,FALSE))),IF('Dépenses forfaitaire'!$E409&gt;Listes!$E$58,('Dépenses forfaitaire'!$E409*(VLOOKUP('Dépenses forfaitaire'!$D409,Listes!$A$59:$E$65,5,FALSE))),('Dépenses forfaitaire'!$E409*(VLOOKUP('Dépenses forfaitaire'!$D409,Listes!$A$59:$E$65,3,FALSE)))+(VLOOKUP('Dépenses forfaitaire'!$D409,Listes!$A$59:$E$65,4,FALSE))))))</f>
        <v/>
      </c>
      <c r="N409" s="26" t="str">
        <f>IF($H409="","",IF($C409=Listes!$B$37,IF('Dépenses forfaitaire'!$E409&lt;=Listes!$B$47,('Dépenses forfaitaire'!$E409*(VLOOKUP('Dépenses forfaitaire'!$D409,Listes!$A$48:$E$54,2,FALSE))),IF('Dépenses forfaitaire'!$E409&gt;Listes!$D$47,('Dépenses forfaitaire'!$E409*(VLOOKUP('Dépenses forfaitaire'!$D409,Listes!$A$48:$E$54,5,FALSE))),('Dépenses forfaitaire'!$E409*(VLOOKUP('Dépenses forfaitaire'!$D409,Listes!$A$48:$E$54,3,FALSE)))+(VLOOKUP('Dépenses forfaitaire'!$D409,Listes!$A$48:$E$54,4,FALSE))))))</f>
        <v/>
      </c>
      <c r="O409" s="26" t="str">
        <f>IF($H409="","",IF($C409=Listes!$B$40,Listes!$I$37,IF($C409=Listes!$B$41,(VLOOKUP('Dépenses forfaitaire'!$F409,Listes!$E$37:$F$42,2,FALSE)),IF($C409=Listes!$B$39,IF('Dépenses forfaitaire'!$E409&lt;=Listes!$A$69,'Dépenses forfaitaire'!$E409*Listes!$A$70,IF('Dépenses forfaitaire'!$E409&gt;Listes!$D$69,'Dépenses forfaitaire'!$E409*Listes!$D$70,(('Dépenses forfaitaire'!$E409*Listes!$B$70)+Listes!$C$70)))))))</f>
        <v/>
      </c>
      <c r="P409" s="27" t="str">
        <f t="shared" si="12"/>
        <v/>
      </c>
      <c r="Q409" s="93"/>
    </row>
    <row r="410" spans="1:17" ht="20.100000000000001" customHeight="1" x14ac:dyDescent="0.25">
      <c r="A410" s="17">
        <v>404</v>
      </c>
      <c r="B410" s="86"/>
      <c r="C410" s="256"/>
      <c r="D410" s="86"/>
      <c r="E410" s="86"/>
      <c r="F410" s="86"/>
      <c r="G410" s="86"/>
      <c r="H410" s="31" t="str">
        <f>IF(C410="","",IF(C410="","",(VLOOKUP(C410,Listes!$B$37:$C$41,2,FALSE))))</f>
        <v/>
      </c>
      <c r="I410" s="86" t="str">
        <f t="shared" si="13"/>
        <v/>
      </c>
      <c r="J410" s="27" t="str">
        <f>IF(H410="","",IF(H410="","",(VLOOKUP(H410,Listes!$C$37:$D$41,2,FALSE))))</f>
        <v/>
      </c>
      <c r="K410" s="86"/>
      <c r="L410" s="86"/>
      <c r="M410" s="26" t="str">
        <f>IF($H410="","",IF($C410=Listes!$B$38,IF('Dépenses forfaitaire'!$E410&lt;=Listes!$B$58,('Dépenses forfaitaire'!$E410*(VLOOKUP('Dépenses forfaitaire'!$D410,Listes!$A$59:$E$65,2,FALSE))),IF('Dépenses forfaitaire'!$E410&gt;Listes!$E$58,('Dépenses forfaitaire'!$E410*(VLOOKUP('Dépenses forfaitaire'!$D410,Listes!$A$59:$E$65,5,FALSE))),('Dépenses forfaitaire'!$E410*(VLOOKUP('Dépenses forfaitaire'!$D410,Listes!$A$59:$E$65,3,FALSE)))+(VLOOKUP('Dépenses forfaitaire'!$D410,Listes!$A$59:$E$65,4,FALSE))))))</f>
        <v/>
      </c>
      <c r="N410" s="26" t="str">
        <f>IF($H410="","",IF($C410=Listes!$B$37,IF('Dépenses forfaitaire'!$E410&lt;=Listes!$B$47,('Dépenses forfaitaire'!$E410*(VLOOKUP('Dépenses forfaitaire'!$D410,Listes!$A$48:$E$54,2,FALSE))),IF('Dépenses forfaitaire'!$E410&gt;Listes!$D$47,('Dépenses forfaitaire'!$E410*(VLOOKUP('Dépenses forfaitaire'!$D410,Listes!$A$48:$E$54,5,FALSE))),('Dépenses forfaitaire'!$E410*(VLOOKUP('Dépenses forfaitaire'!$D410,Listes!$A$48:$E$54,3,FALSE)))+(VLOOKUP('Dépenses forfaitaire'!$D410,Listes!$A$48:$E$54,4,FALSE))))))</f>
        <v/>
      </c>
      <c r="O410" s="26" t="str">
        <f>IF($H410="","",IF($C410=Listes!$B$40,Listes!$I$37,IF($C410=Listes!$B$41,(VLOOKUP('Dépenses forfaitaire'!$F410,Listes!$E$37:$F$42,2,FALSE)),IF($C410=Listes!$B$39,IF('Dépenses forfaitaire'!$E410&lt;=Listes!$A$69,'Dépenses forfaitaire'!$E410*Listes!$A$70,IF('Dépenses forfaitaire'!$E410&gt;Listes!$D$69,'Dépenses forfaitaire'!$E410*Listes!$D$70,(('Dépenses forfaitaire'!$E410*Listes!$B$70)+Listes!$C$70)))))))</f>
        <v/>
      </c>
      <c r="P410" s="27" t="str">
        <f t="shared" si="12"/>
        <v/>
      </c>
      <c r="Q410" s="93"/>
    </row>
    <row r="411" spans="1:17" ht="20.100000000000001" customHeight="1" x14ac:dyDescent="0.25">
      <c r="A411" s="17">
        <v>405</v>
      </c>
      <c r="B411" s="86"/>
      <c r="C411" s="256"/>
      <c r="D411" s="86"/>
      <c r="E411" s="86"/>
      <c r="F411" s="86"/>
      <c r="G411" s="86"/>
      <c r="H411" s="31" t="str">
        <f>IF(C411="","",IF(C411="","",(VLOOKUP(C411,Listes!$B$37:$C$41,2,FALSE))))</f>
        <v/>
      </c>
      <c r="I411" s="86" t="str">
        <f t="shared" si="13"/>
        <v/>
      </c>
      <c r="J411" s="27" t="str">
        <f>IF(H411="","",IF(H411="","",(VLOOKUP(H411,Listes!$C$37:$D$41,2,FALSE))))</f>
        <v/>
      </c>
      <c r="K411" s="86"/>
      <c r="L411" s="86"/>
      <c r="M411" s="26" t="str">
        <f>IF($H411="","",IF($C411=Listes!$B$38,IF('Dépenses forfaitaire'!$E411&lt;=Listes!$B$58,('Dépenses forfaitaire'!$E411*(VLOOKUP('Dépenses forfaitaire'!$D411,Listes!$A$59:$E$65,2,FALSE))),IF('Dépenses forfaitaire'!$E411&gt;Listes!$E$58,('Dépenses forfaitaire'!$E411*(VLOOKUP('Dépenses forfaitaire'!$D411,Listes!$A$59:$E$65,5,FALSE))),('Dépenses forfaitaire'!$E411*(VLOOKUP('Dépenses forfaitaire'!$D411,Listes!$A$59:$E$65,3,FALSE)))+(VLOOKUP('Dépenses forfaitaire'!$D411,Listes!$A$59:$E$65,4,FALSE))))))</f>
        <v/>
      </c>
      <c r="N411" s="26" t="str">
        <f>IF($H411="","",IF($C411=Listes!$B$37,IF('Dépenses forfaitaire'!$E411&lt;=Listes!$B$47,('Dépenses forfaitaire'!$E411*(VLOOKUP('Dépenses forfaitaire'!$D411,Listes!$A$48:$E$54,2,FALSE))),IF('Dépenses forfaitaire'!$E411&gt;Listes!$D$47,('Dépenses forfaitaire'!$E411*(VLOOKUP('Dépenses forfaitaire'!$D411,Listes!$A$48:$E$54,5,FALSE))),('Dépenses forfaitaire'!$E411*(VLOOKUP('Dépenses forfaitaire'!$D411,Listes!$A$48:$E$54,3,FALSE)))+(VLOOKUP('Dépenses forfaitaire'!$D411,Listes!$A$48:$E$54,4,FALSE))))))</f>
        <v/>
      </c>
      <c r="O411" s="26" t="str">
        <f>IF($H411="","",IF($C411=Listes!$B$40,Listes!$I$37,IF($C411=Listes!$B$41,(VLOOKUP('Dépenses forfaitaire'!$F411,Listes!$E$37:$F$42,2,FALSE)),IF($C411=Listes!$B$39,IF('Dépenses forfaitaire'!$E411&lt;=Listes!$A$69,'Dépenses forfaitaire'!$E411*Listes!$A$70,IF('Dépenses forfaitaire'!$E411&gt;Listes!$D$69,'Dépenses forfaitaire'!$E411*Listes!$D$70,(('Dépenses forfaitaire'!$E411*Listes!$B$70)+Listes!$C$70)))))))</f>
        <v/>
      </c>
      <c r="P411" s="27" t="str">
        <f t="shared" si="12"/>
        <v/>
      </c>
      <c r="Q411" s="93"/>
    </row>
    <row r="412" spans="1:17" ht="20.100000000000001" customHeight="1" x14ac:dyDescent="0.25">
      <c r="A412" s="17">
        <v>406</v>
      </c>
      <c r="B412" s="86"/>
      <c r="C412" s="256"/>
      <c r="D412" s="86"/>
      <c r="E412" s="86"/>
      <c r="F412" s="86"/>
      <c r="G412" s="86"/>
      <c r="H412" s="31" t="str">
        <f>IF(C412="","",IF(C412="","",(VLOOKUP(C412,Listes!$B$37:$C$41,2,FALSE))))</f>
        <v/>
      </c>
      <c r="I412" s="86" t="str">
        <f t="shared" si="13"/>
        <v/>
      </c>
      <c r="J412" s="27" t="str">
        <f>IF(H412="","",IF(H412="","",(VLOOKUP(H412,Listes!$C$37:$D$41,2,FALSE))))</f>
        <v/>
      </c>
      <c r="K412" s="86"/>
      <c r="L412" s="86"/>
      <c r="M412" s="26" t="str">
        <f>IF($H412="","",IF($C412=Listes!$B$38,IF('Dépenses forfaitaire'!$E412&lt;=Listes!$B$58,('Dépenses forfaitaire'!$E412*(VLOOKUP('Dépenses forfaitaire'!$D412,Listes!$A$59:$E$65,2,FALSE))),IF('Dépenses forfaitaire'!$E412&gt;Listes!$E$58,('Dépenses forfaitaire'!$E412*(VLOOKUP('Dépenses forfaitaire'!$D412,Listes!$A$59:$E$65,5,FALSE))),('Dépenses forfaitaire'!$E412*(VLOOKUP('Dépenses forfaitaire'!$D412,Listes!$A$59:$E$65,3,FALSE)))+(VLOOKUP('Dépenses forfaitaire'!$D412,Listes!$A$59:$E$65,4,FALSE))))))</f>
        <v/>
      </c>
      <c r="N412" s="26" t="str">
        <f>IF($H412="","",IF($C412=Listes!$B$37,IF('Dépenses forfaitaire'!$E412&lt;=Listes!$B$47,('Dépenses forfaitaire'!$E412*(VLOOKUP('Dépenses forfaitaire'!$D412,Listes!$A$48:$E$54,2,FALSE))),IF('Dépenses forfaitaire'!$E412&gt;Listes!$D$47,('Dépenses forfaitaire'!$E412*(VLOOKUP('Dépenses forfaitaire'!$D412,Listes!$A$48:$E$54,5,FALSE))),('Dépenses forfaitaire'!$E412*(VLOOKUP('Dépenses forfaitaire'!$D412,Listes!$A$48:$E$54,3,FALSE)))+(VLOOKUP('Dépenses forfaitaire'!$D412,Listes!$A$48:$E$54,4,FALSE))))))</f>
        <v/>
      </c>
      <c r="O412" s="26" t="str">
        <f>IF($H412="","",IF($C412=Listes!$B$40,Listes!$I$37,IF($C412=Listes!$B$41,(VLOOKUP('Dépenses forfaitaire'!$F412,Listes!$E$37:$F$42,2,FALSE)),IF($C412=Listes!$B$39,IF('Dépenses forfaitaire'!$E412&lt;=Listes!$A$69,'Dépenses forfaitaire'!$E412*Listes!$A$70,IF('Dépenses forfaitaire'!$E412&gt;Listes!$D$69,'Dépenses forfaitaire'!$E412*Listes!$D$70,(('Dépenses forfaitaire'!$E412*Listes!$B$70)+Listes!$C$70)))))))</f>
        <v/>
      </c>
      <c r="P412" s="27" t="str">
        <f t="shared" si="12"/>
        <v/>
      </c>
      <c r="Q412" s="93"/>
    </row>
    <row r="413" spans="1:17" ht="20.100000000000001" customHeight="1" x14ac:dyDescent="0.25">
      <c r="A413" s="17">
        <v>407</v>
      </c>
      <c r="B413" s="86"/>
      <c r="C413" s="256"/>
      <c r="D413" s="86"/>
      <c r="E413" s="86"/>
      <c r="F413" s="86"/>
      <c r="G413" s="86"/>
      <c r="H413" s="31" t="str">
        <f>IF(C413="","",IF(C413="","",(VLOOKUP(C413,Listes!$B$37:$C$41,2,FALSE))))</f>
        <v/>
      </c>
      <c r="I413" s="86" t="str">
        <f t="shared" si="13"/>
        <v/>
      </c>
      <c r="J413" s="27" t="str">
        <f>IF(H413="","",IF(H413="","",(VLOOKUP(H413,Listes!$C$37:$D$41,2,FALSE))))</f>
        <v/>
      </c>
      <c r="K413" s="86"/>
      <c r="L413" s="86"/>
      <c r="M413" s="26" t="str">
        <f>IF($H413="","",IF($C413=Listes!$B$38,IF('Dépenses forfaitaire'!$E413&lt;=Listes!$B$58,('Dépenses forfaitaire'!$E413*(VLOOKUP('Dépenses forfaitaire'!$D413,Listes!$A$59:$E$65,2,FALSE))),IF('Dépenses forfaitaire'!$E413&gt;Listes!$E$58,('Dépenses forfaitaire'!$E413*(VLOOKUP('Dépenses forfaitaire'!$D413,Listes!$A$59:$E$65,5,FALSE))),('Dépenses forfaitaire'!$E413*(VLOOKUP('Dépenses forfaitaire'!$D413,Listes!$A$59:$E$65,3,FALSE)))+(VLOOKUP('Dépenses forfaitaire'!$D413,Listes!$A$59:$E$65,4,FALSE))))))</f>
        <v/>
      </c>
      <c r="N413" s="26" t="str">
        <f>IF($H413="","",IF($C413=Listes!$B$37,IF('Dépenses forfaitaire'!$E413&lt;=Listes!$B$47,('Dépenses forfaitaire'!$E413*(VLOOKUP('Dépenses forfaitaire'!$D413,Listes!$A$48:$E$54,2,FALSE))),IF('Dépenses forfaitaire'!$E413&gt;Listes!$D$47,('Dépenses forfaitaire'!$E413*(VLOOKUP('Dépenses forfaitaire'!$D413,Listes!$A$48:$E$54,5,FALSE))),('Dépenses forfaitaire'!$E413*(VLOOKUP('Dépenses forfaitaire'!$D413,Listes!$A$48:$E$54,3,FALSE)))+(VLOOKUP('Dépenses forfaitaire'!$D413,Listes!$A$48:$E$54,4,FALSE))))))</f>
        <v/>
      </c>
      <c r="O413" s="26" t="str">
        <f>IF($H413="","",IF($C413=Listes!$B$40,Listes!$I$37,IF($C413=Listes!$B$41,(VLOOKUP('Dépenses forfaitaire'!$F413,Listes!$E$37:$F$42,2,FALSE)),IF($C413=Listes!$B$39,IF('Dépenses forfaitaire'!$E413&lt;=Listes!$A$69,'Dépenses forfaitaire'!$E413*Listes!$A$70,IF('Dépenses forfaitaire'!$E413&gt;Listes!$D$69,'Dépenses forfaitaire'!$E413*Listes!$D$70,(('Dépenses forfaitaire'!$E413*Listes!$B$70)+Listes!$C$70)))))))</f>
        <v/>
      </c>
      <c r="P413" s="27" t="str">
        <f t="shared" si="12"/>
        <v/>
      </c>
      <c r="Q413" s="93"/>
    </row>
    <row r="414" spans="1:17" ht="20.100000000000001" customHeight="1" x14ac:dyDescent="0.25">
      <c r="A414" s="17">
        <v>408</v>
      </c>
      <c r="B414" s="86"/>
      <c r="C414" s="256"/>
      <c r="D414" s="86"/>
      <c r="E414" s="86"/>
      <c r="F414" s="86"/>
      <c r="G414" s="86"/>
      <c r="H414" s="31" t="str">
        <f>IF(C414="","",IF(C414="","",(VLOOKUP(C414,Listes!$B$37:$C$41,2,FALSE))))</f>
        <v/>
      </c>
      <c r="I414" s="86" t="str">
        <f t="shared" si="13"/>
        <v/>
      </c>
      <c r="J414" s="27" t="str">
        <f>IF(H414="","",IF(H414="","",(VLOOKUP(H414,Listes!$C$37:$D$41,2,FALSE))))</f>
        <v/>
      </c>
      <c r="K414" s="86"/>
      <c r="L414" s="86"/>
      <c r="M414" s="26" t="str">
        <f>IF($H414="","",IF($C414=Listes!$B$38,IF('Dépenses forfaitaire'!$E414&lt;=Listes!$B$58,('Dépenses forfaitaire'!$E414*(VLOOKUP('Dépenses forfaitaire'!$D414,Listes!$A$59:$E$65,2,FALSE))),IF('Dépenses forfaitaire'!$E414&gt;Listes!$E$58,('Dépenses forfaitaire'!$E414*(VLOOKUP('Dépenses forfaitaire'!$D414,Listes!$A$59:$E$65,5,FALSE))),('Dépenses forfaitaire'!$E414*(VLOOKUP('Dépenses forfaitaire'!$D414,Listes!$A$59:$E$65,3,FALSE)))+(VLOOKUP('Dépenses forfaitaire'!$D414,Listes!$A$59:$E$65,4,FALSE))))))</f>
        <v/>
      </c>
      <c r="N414" s="26" t="str">
        <f>IF($H414="","",IF($C414=Listes!$B$37,IF('Dépenses forfaitaire'!$E414&lt;=Listes!$B$47,('Dépenses forfaitaire'!$E414*(VLOOKUP('Dépenses forfaitaire'!$D414,Listes!$A$48:$E$54,2,FALSE))),IF('Dépenses forfaitaire'!$E414&gt;Listes!$D$47,('Dépenses forfaitaire'!$E414*(VLOOKUP('Dépenses forfaitaire'!$D414,Listes!$A$48:$E$54,5,FALSE))),('Dépenses forfaitaire'!$E414*(VLOOKUP('Dépenses forfaitaire'!$D414,Listes!$A$48:$E$54,3,FALSE)))+(VLOOKUP('Dépenses forfaitaire'!$D414,Listes!$A$48:$E$54,4,FALSE))))))</f>
        <v/>
      </c>
      <c r="O414" s="26" t="str">
        <f>IF($H414="","",IF($C414=Listes!$B$40,Listes!$I$37,IF($C414=Listes!$B$41,(VLOOKUP('Dépenses forfaitaire'!$F414,Listes!$E$37:$F$42,2,FALSE)),IF($C414=Listes!$B$39,IF('Dépenses forfaitaire'!$E414&lt;=Listes!$A$69,'Dépenses forfaitaire'!$E414*Listes!$A$70,IF('Dépenses forfaitaire'!$E414&gt;Listes!$D$69,'Dépenses forfaitaire'!$E414*Listes!$D$70,(('Dépenses forfaitaire'!$E414*Listes!$B$70)+Listes!$C$70)))))))</f>
        <v/>
      </c>
      <c r="P414" s="27" t="str">
        <f t="shared" si="12"/>
        <v/>
      </c>
      <c r="Q414" s="93"/>
    </row>
    <row r="415" spans="1:17" ht="20.100000000000001" customHeight="1" x14ac:dyDescent="0.25">
      <c r="A415" s="17">
        <v>409</v>
      </c>
      <c r="B415" s="86"/>
      <c r="C415" s="256"/>
      <c r="D415" s="86"/>
      <c r="E415" s="86"/>
      <c r="F415" s="86"/>
      <c r="G415" s="86"/>
      <c r="H415" s="31" t="str">
        <f>IF(C415="","",IF(C415="","",(VLOOKUP(C415,Listes!$B$37:$C$41,2,FALSE))))</f>
        <v/>
      </c>
      <c r="I415" s="86" t="str">
        <f t="shared" si="13"/>
        <v/>
      </c>
      <c r="J415" s="27" t="str">
        <f>IF(H415="","",IF(H415="","",(VLOOKUP(H415,Listes!$C$37:$D$41,2,FALSE))))</f>
        <v/>
      </c>
      <c r="K415" s="86"/>
      <c r="L415" s="86"/>
      <c r="M415" s="26" t="str">
        <f>IF($H415="","",IF($C415=Listes!$B$38,IF('Dépenses forfaitaire'!$E415&lt;=Listes!$B$58,('Dépenses forfaitaire'!$E415*(VLOOKUP('Dépenses forfaitaire'!$D415,Listes!$A$59:$E$65,2,FALSE))),IF('Dépenses forfaitaire'!$E415&gt;Listes!$E$58,('Dépenses forfaitaire'!$E415*(VLOOKUP('Dépenses forfaitaire'!$D415,Listes!$A$59:$E$65,5,FALSE))),('Dépenses forfaitaire'!$E415*(VLOOKUP('Dépenses forfaitaire'!$D415,Listes!$A$59:$E$65,3,FALSE)))+(VLOOKUP('Dépenses forfaitaire'!$D415,Listes!$A$59:$E$65,4,FALSE))))))</f>
        <v/>
      </c>
      <c r="N415" s="26" t="str">
        <f>IF($H415="","",IF($C415=Listes!$B$37,IF('Dépenses forfaitaire'!$E415&lt;=Listes!$B$47,('Dépenses forfaitaire'!$E415*(VLOOKUP('Dépenses forfaitaire'!$D415,Listes!$A$48:$E$54,2,FALSE))),IF('Dépenses forfaitaire'!$E415&gt;Listes!$D$47,('Dépenses forfaitaire'!$E415*(VLOOKUP('Dépenses forfaitaire'!$D415,Listes!$A$48:$E$54,5,FALSE))),('Dépenses forfaitaire'!$E415*(VLOOKUP('Dépenses forfaitaire'!$D415,Listes!$A$48:$E$54,3,FALSE)))+(VLOOKUP('Dépenses forfaitaire'!$D415,Listes!$A$48:$E$54,4,FALSE))))))</f>
        <v/>
      </c>
      <c r="O415" s="26" t="str">
        <f>IF($H415="","",IF($C415=Listes!$B$40,Listes!$I$37,IF($C415=Listes!$B$41,(VLOOKUP('Dépenses forfaitaire'!$F415,Listes!$E$37:$F$42,2,FALSE)),IF($C415=Listes!$B$39,IF('Dépenses forfaitaire'!$E415&lt;=Listes!$A$69,'Dépenses forfaitaire'!$E415*Listes!$A$70,IF('Dépenses forfaitaire'!$E415&gt;Listes!$D$69,'Dépenses forfaitaire'!$E415*Listes!$D$70,(('Dépenses forfaitaire'!$E415*Listes!$B$70)+Listes!$C$70)))))))</f>
        <v/>
      </c>
      <c r="P415" s="27" t="str">
        <f t="shared" si="12"/>
        <v/>
      </c>
      <c r="Q415" s="93"/>
    </row>
    <row r="416" spans="1:17" ht="20.100000000000001" customHeight="1" x14ac:dyDescent="0.25">
      <c r="A416" s="17">
        <v>410</v>
      </c>
      <c r="B416" s="86"/>
      <c r="C416" s="256"/>
      <c r="D416" s="86"/>
      <c r="E416" s="86"/>
      <c r="F416" s="86"/>
      <c r="G416" s="86"/>
      <c r="H416" s="31" t="str">
        <f>IF(C416="","",IF(C416="","",(VLOOKUP(C416,Listes!$B$37:$C$41,2,FALSE))))</f>
        <v/>
      </c>
      <c r="I416" s="86" t="str">
        <f t="shared" si="13"/>
        <v/>
      </c>
      <c r="J416" s="27" t="str">
        <f>IF(H416="","",IF(H416="","",(VLOOKUP(H416,Listes!$C$37:$D$41,2,FALSE))))</f>
        <v/>
      </c>
      <c r="K416" s="86"/>
      <c r="L416" s="86"/>
      <c r="M416" s="26" t="str">
        <f>IF($H416="","",IF($C416=Listes!$B$38,IF('Dépenses forfaitaire'!$E416&lt;=Listes!$B$58,('Dépenses forfaitaire'!$E416*(VLOOKUP('Dépenses forfaitaire'!$D416,Listes!$A$59:$E$65,2,FALSE))),IF('Dépenses forfaitaire'!$E416&gt;Listes!$E$58,('Dépenses forfaitaire'!$E416*(VLOOKUP('Dépenses forfaitaire'!$D416,Listes!$A$59:$E$65,5,FALSE))),('Dépenses forfaitaire'!$E416*(VLOOKUP('Dépenses forfaitaire'!$D416,Listes!$A$59:$E$65,3,FALSE)))+(VLOOKUP('Dépenses forfaitaire'!$D416,Listes!$A$59:$E$65,4,FALSE))))))</f>
        <v/>
      </c>
      <c r="N416" s="26" t="str">
        <f>IF($H416="","",IF($C416=Listes!$B$37,IF('Dépenses forfaitaire'!$E416&lt;=Listes!$B$47,('Dépenses forfaitaire'!$E416*(VLOOKUP('Dépenses forfaitaire'!$D416,Listes!$A$48:$E$54,2,FALSE))),IF('Dépenses forfaitaire'!$E416&gt;Listes!$D$47,('Dépenses forfaitaire'!$E416*(VLOOKUP('Dépenses forfaitaire'!$D416,Listes!$A$48:$E$54,5,FALSE))),('Dépenses forfaitaire'!$E416*(VLOOKUP('Dépenses forfaitaire'!$D416,Listes!$A$48:$E$54,3,FALSE)))+(VLOOKUP('Dépenses forfaitaire'!$D416,Listes!$A$48:$E$54,4,FALSE))))))</f>
        <v/>
      </c>
      <c r="O416" s="26" t="str">
        <f>IF($H416="","",IF($C416=Listes!$B$40,Listes!$I$37,IF($C416=Listes!$B$41,(VLOOKUP('Dépenses forfaitaire'!$F416,Listes!$E$37:$F$42,2,FALSE)),IF($C416=Listes!$B$39,IF('Dépenses forfaitaire'!$E416&lt;=Listes!$A$69,'Dépenses forfaitaire'!$E416*Listes!$A$70,IF('Dépenses forfaitaire'!$E416&gt;Listes!$D$69,'Dépenses forfaitaire'!$E416*Listes!$D$70,(('Dépenses forfaitaire'!$E416*Listes!$B$70)+Listes!$C$70)))))))</f>
        <v/>
      </c>
      <c r="P416" s="27" t="str">
        <f t="shared" si="12"/>
        <v/>
      </c>
      <c r="Q416" s="93"/>
    </row>
    <row r="417" spans="1:17" ht="20.100000000000001" customHeight="1" x14ac:dyDescent="0.25">
      <c r="A417" s="17">
        <v>411</v>
      </c>
      <c r="B417" s="86"/>
      <c r="C417" s="256"/>
      <c r="D417" s="86"/>
      <c r="E417" s="86"/>
      <c r="F417" s="86"/>
      <c r="G417" s="86"/>
      <c r="H417" s="31" t="str">
        <f>IF(C417="","",IF(C417="","",(VLOOKUP(C417,Listes!$B$37:$C$41,2,FALSE))))</f>
        <v/>
      </c>
      <c r="I417" s="86" t="str">
        <f t="shared" si="13"/>
        <v/>
      </c>
      <c r="J417" s="27" t="str">
        <f>IF(H417="","",IF(H417="","",(VLOOKUP(H417,Listes!$C$37:$D$41,2,FALSE))))</f>
        <v/>
      </c>
      <c r="K417" s="86"/>
      <c r="L417" s="86"/>
      <c r="M417" s="26" t="str">
        <f>IF($H417="","",IF($C417=Listes!$B$38,IF('Dépenses forfaitaire'!$E417&lt;=Listes!$B$58,('Dépenses forfaitaire'!$E417*(VLOOKUP('Dépenses forfaitaire'!$D417,Listes!$A$59:$E$65,2,FALSE))),IF('Dépenses forfaitaire'!$E417&gt;Listes!$E$58,('Dépenses forfaitaire'!$E417*(VLOOKUP('Dépenses forfaitaire'!$D417,Listes!$A$59:$E$65,5,FALSE))),('Dépenses forfaitaire'!$E417*(VLOOKUP('Dépenses forfaitaire'!$D417,Listes!$A$59:$E$65,3,FALSE)))+(VLOOKUP('Dépenses forfaitaire'!$D417,Listes!$A$59:$E$65,4,FALSE))))))</f>
        <v/>
      </c>
      <c r="N417" s="26" t="str">
        <f>IF($H417="","",IF($C417=Listes!$B$37,IF('Dépenses forfaitaire'!$E417&lt;=Listes!$B$47,('Dépenses forfaitaire'!$E417*(VLOOKUP('Dépenses forfaitaire'!$D417,Listes!$A$48:$E$54,2,FALSE))),IF('Dépenses forfaitaire'!$E417&gt;Listes!$D$47,('Dépenses forfaitaire'!$E417*(VLOOKUP('Dépenses forfaitaire'!$D417,Listes!$A$48:$E$54,5,FALSE))),('Dépenses forfaitaire'!$E417*(VLOOKUP('Dépenses forfaitaire'!$D417,Listes!$A$48:$E$54,3,FALSE)))+(VLOOKUP('Dépenses forfaitaire'!$D417,Listes!$A$48:$E$54,4,FALSE))))))</f>
        <v/>
      </c>
      <c r="O417" s="26" t="str">
        <f>IF($H417="","",IF($C417=Listes!$B$40,Listes!$I$37,IF($C417=Listes!$B$41,(VLOOKUP('Dépenses forfaitaire'!$F417,Listes!$E$37:$F$42,2,FALSE)),IF($C417=Listes!$B$39,IF('Dépenses forfaitaire'!$E417&lt;=Listes!$A$69,'Dépenses forfaitaire'!$E417*Listes!$A$70,IF('Dépenses forfaitaire'!$E417&gt;Listes!$D$69,'Dépenses forfaitaire'!$E417*Listes!$D$70,(('Dépenses forfaitaire'!$E417*Listes!$B$70)+Listes!$C$70)))))))</f>
        <v/>
      </c>
      <c r="P417" s="27" t="str">
        <f t="shared" si="12"/>
        <v/>
      </c>
      <c r="Q417" s="93"/>
    </row>
    <row r="418" spans="1:17" ht="20.100000000000001" customHeight="1" x14ac:dyDescent="0.25">
      <c r="A418" s="17">
        <v>412</v>
      </c>
      <c r="B418" s="86"/>
      <c r="C418" s="256"/>
      <c r="D418" s="86"/>
      <c r="E418" s="86"/>
      <c r="F418" s="86"/>
      <c r="G418" s="86"/>
      <c r="H418" s="31" t="str">
        <f>IF(C418="","",IF(C418="","",(VLOOKUP(C418,Listes!$B$37:$C$41,2,FALSE))))</f>
        <v/>
      </c>
      <c r="I418" s="86" t="str">
        <f t="shared" si="13"/>
        <v/>
      </c>
      <c r="J418" s="27" t="str">
        <f>IF(H418="","",IF(H418="","",(VLOOKUP(H418,Listes!$C$37:$D$41,2,FALSE))))</f>
        <v/>
      </c>
      <c r="K418" s="86"/>
      <c r="L418" s="86"/>
      <c r="M418" s="26" t="str">
        <f>IF($H418="","",IF($C418=Listes!$B$38,IF('Dépenses forfaitaire'!$E418&lt;=Listes!$B$58,('Dépenses forfaitaire'!$E418*(VLOOKUP('Dépenses forfaitaire'!$D418,Listes!$A$59:$E$65,2,FALSE))),IF('Dépenses forfaitaire'!$E418&gt;Listes!$E$58,('Dépenses forfaitaire'!$E418*(VLOOKUP('Dépenses forfaitaire'!$D418,Listes!$A$59:$E$65,5,FALSE))),('Dépenses forfaitaire'!$E418*(VLOOKUP('Dépenses forfaitaire'!$D418,Listes!$A$59:$E$65,3,FALSE)))+(VLOOKUP('Dépenses forfaitaire'!$D418,Listes!$A$59:$E$65,4,FALSE))))))</f>
        <v/>
      </c>
      <c r="N418" s="26" t="str">
        <f>IF($H418="","",IF($C418=Listes!$B$37,IF('Dépenses forfaitaire'!$E418&lt;=Listes!$B$47,('Dépenses forfaitaire'!$E418*(VLOOKUP('Dépenses forfaitaire'!$D418,Listes!$A$48:$E$54,2,FALSE))),IF('Dépenses forfaitaire'!$E418&gt;Listes!$D$47,('Dépenses forfaitaire'!$E418*(VLOOKUP('Dépenses forfaitaire'!$D418,Listes!$A$48:$E$54,5,FALSE))),('Dépenses forfaitaire'!$E418*(VLOOKUP('Dépenses forfaitaire'!$D418,Listes!$A$48:$E$54,3,FALSE)))+(VLOOKUP('Dépenses forfaitaire'!$D418,Listes!$A$48:$E$54,4,FALSE))))))</f>
        <v/>
      </c>
      <c r="O418" s="26" t="str">
        <f>IF($H418="","",IF($C418=Listes!$B$40,Listes!$I$37,IF($C418=Listes!$B$41,(VLOOKUP('Dépenses forfaitaire'!$F418,Listes!$E$37:$F$42,2,FALSE)),IF($C418=Listes!$B$39,IF('Dépenses forfaitaire'!$E418&lt;=Listes!$A$69,'Dépenses forfaitaire'!$E418*Listes!$A$70,IF('Dépenses forfaitaire'!$E418&gt;Listes!$D$69,'Dépenses forfaitaire'!$E418*Listes!$D$70,(('Dépenses forfaitaire'!$E418*Listes!$B$70)+Listes!$C$70)))))))</f>
        <v/>
      </c>
      <c r="P418" s="27" t="str">
        <f t="shared" si="12"/>
        <v/>
      </c>
      <c r="Q418" s="93"/>
    </row>
    <row r="419" spans="1:17" ht="20.100000000000001" customHeight="1" x14ac:dyDescent="0.25">
      <c r="A419" s="17">
        <v>413</v>
      </c>
      <c r="B419" s="86"/>
      <c r="C419" s="256"/>
      <c r="D419" s="86"/>
      <c r="E419" s="86"/>
      <c r="F419" s="86"/>
      <c r="G419" s="86"/>
      <c r="H419" s="31" t="str">
        <f>IF(C419="","",IF(C419="","",(VLOOKUP(C419,Listes!$B$37:$C$41,2,FALSE))))</f>
        <v/>
      </c>
      <c r="I419" s="86" t="str">
        <f t="shared" si="13"/>
        <v/>
      </c>
      <c r="J419" s="27" t="str">
        <f>IF(H419="","",IF(H419="","",(VLOOKUP(H419,Listes!$C$37:$D$41,2,FALSE))))</f>
        <v/>
      </c>
      <c r="K419" s="86"/>
      <c r="L419" s="86"/>
      <c r="M419" s="26" t="str">
        <f>IF($H419="","",IF($C419=Listes!$B$38,IF('Dépenses forfaitaire'!$E419&lt;=Listes!$B$58,('Dépenses forfaitaire'!$E419*(VLOOKUP('Dépenses forfaitaire'!$D419,Listes!$A$59:$E$65,2,FALSE))),IF('Dépenses forfaitaire'!$E419&gt;Listes!$E$58,('Dépenses forfaitaire'!$E419*(VLOOKUP('Dépenses forfaitaire'!$D419,Listes!$A$59:$E$65,5,FALSE))),('Dépenses forfaitaire'!$E419*(VLOOKUP('Dépenses forfaitaire'!$D419,Listes!$A$59:$E$65,3,FALSE)))+(VLOOKUP('Dépenses forfaitaire'!$D419,Listes!$A$59:$E$65,4,FALSE))))))</f>
        <v/>
      </c>
      <c r="N419" s="26" t="str">
        <f>IF($H419="","",IF($C419=Listes!$B$37,IF('Dépenses forfaitaire'!$E419&lt;=Listes!$B$47,('Dépenses forfaitaire'!$E419*(VLOOKUP('Dépenses forfaitaire'!$D419,Listes!$A$48:$E$54,2,FALSE))),IF('Dépenses forfaitaire'!$E419&gt;Listes!$D$47,('Dépenses forfaitaire'!$E419*(VLOOKUP('Dépenses forfaitaire'!$D419,Listes!$A$48:$E$54,5,FALSE))),('Dépenses forfaitaire'!$E419*(VLOOKUP('Dépenses forfaitaire'!$D419,Listes!$A$48:$E$54,3,FALSE)))+(VLOOKUP('Dépenses forfaitaire'!$D419,Listes!$A$48:$E$54,4,FALSE))))))</f>
        <v/>
      </c>
      <c r="O419" s="26" t="str">
        <f>IF($H419="","",IF($C419=Listes!$B$40,Listes!$I$37,IF($C419=Listes!$B$41,(VLOOKUP('Dépenses forfaitaire'!$F419,Listes!$E$37:$F$42,2,FALSE)),IF($C419=Listes!$B$39,IF('Dépenses forfaitaire'!$E419&lt;=Listes!$A$69,'Dépenses forfaitaire'!$E419*Listes!$A$70,IF('Dépenses forfaitaire'!$E419&gt;Listes!$D$69,'Dépenses forfaitaire'!$E419*Listes!$D$70,(('Dépenses forfaitaire'!$E419*Listes!$B$70)+Listes!$C$70)))))))</f>
        <v/>
      </c>
      <c r="P419" s="27" t="str">
        <f t="shared" si="12"/>
        <v/>
      </c>
      <c r="Q419" s="93"/>
    </row>
    <row r="420" spans="1:17" ht="20.100000000000001" customHeight="1" x14ac:dyDescent="0.25">
      <c r="A420" s="17">
        <v>414</v>
      </c>
      <c r="B420" s="86"/>
      <c r="C420" s="256"/>
      <c r="D420" s="86"/>
      <c r="E420" s="86"/>
      <c r="F420" s="86"/>
      <c r="G420" s="86"/>
      <c r="H420" s="31" t="str">
        <f>IF(C420="","",IF(C420="","",(VLOOKUP(C420,Listes!$B$37:$C$41,2,FALSE))))</f>
        <v/>
      </c>
      <c r="I420" s="86" t="str">
        <f t="shared" si="13"/>
        <v/>
      </c>
      <c r="J420" s="27" t="str">
        <f>IF(H420="","",IF(H420="","",(VLOOKUP(H420,Listes!$C$37:$D$41,2,FALSE))))</f>
        <v/>
      </c>
      <c r="K420" s="86"/>
      <c r="L420" s="86"/>
      <c r="M420" s="26" t="str">
        <f>IF($H420="","",IF($C420=Listes!$B$38,IF('Dépenses forfaitaire'!$E420&lt;=Listes!$B$58,('Dépenses forfaitaire'!$E420*(VLOOKUP('Dépenses forfaitaire'!$D420,Listes!$A$59:$E$65,2,FALSE))),IF('Dépenses forfaitaire'!$E420&gt;Listes!$E$58,('Dépenses forfaitaire'!$E420*(VLOOKUP('Dépenses forfaitaire'!$D420,Listes!$A$59:$E$65,5,FALSE))),('Dépenses forfaitaire'!$E420*(VLOOKUP('Dépenses forfaitaire'!$D420,Listes!$A$59:$E$65,3,FALSE)))+(VLOOKUP('Dépenses forfaitaire'!$D420,Listes!$A$59:$E$65,4,FALSE))))))</f>
        <v/>
      </c>
      <c r="N420" s="26" t="str">
        <f>IF($H420="","",IF($C420=Listes!$B$37,IF('Dépenses forfaitaire'!$E420&lt;=Listes!$B$47,('Dépenses forfaitaire'!$E420*(VLOOKUP('Dépenses forfaitaire'!$D420,Listes!$A$48:$E$54,2,FALSE))),IF('Dépenses forfaitaire'!$E420&gt;Listes!$D$47,('Dépenses forfaitaire'!$E420*(VLOOKUP('Dépenses forfaitaire'!$D420,Listes!$A$48:$E$54,5,FALSE))),('Dépenses forfaitaire'!$E420*(VLOOKUP('Dépenses forfaitaire'!$D420,Listes!$A$48:$E$54,3,FALSE)))+(VLOOKUP('Dépenses forfaitaire'!$D420,Listes!$A$48:$E$54,4,FALSE))))))</f>
        <v/>
      </c>
      <c r="O420" s="26" t="str">
        <f>IF($H420="","",IF($C420=Listes!$B$40,Listes!$I$37,IF($C420=Listes!$B$41,(VLOOKUP('Dépenses forfaitaire'!$F420,Listes!$E$37:$F$42,2,FALSE)),IF($C420=Listes!$B$39,IF('Dépenses forfaitaire'!$E420&lt;=Listes!$A$69,'Dépenses forfaitaire'!$E420*Listes!$A$70,IF('Dépenses forfaitaire'!$E420&gt;Listes!$D$69,'Dépenses forfaitaire'!$E420*Listes!$D$70,(('Dépenses forfaitaire'!$E420*Listes!$B$70)+Listes!$C$70)))))))</f>
        <v/>
      </c>
      <c r="P420" s="27" t="str">
        <f t="shared" si="12"/>
        <v/>
      </c>
      <c r="Q420" s="93"/>
    </row>
    <row r="421" spans="1:17" ht="20.100000000000001" customHeight="1" x14ac:dyDescent="0.25">
      <c r="A421" s="17">
        <v>415</v>
      </c>
      <c r="B421" s="86"/>
      <c r="C421" s="256"/>
      <c r="D421" s="86"/>
      <c r="E421" s="86"/>
      <c r="F421" s="86"/>
      <c r="G421" s="86"/>
      <c r="H421" s="31" t="str">
        <f>IF(C421="","",IF(C421="","",(VLOOKUP(C421,Listes!$B$37:$C$41,2,FALSE))))</f>
        <v/>
      </c>
      <c r="I421" s="86" t="str">
        <f t="shared" si="13"/>
        <v/>
      </c>
      <c r="J421" s="27" t="str">
        <f>IF(H421="","",IF(H421="","",(VLOOKUP(H421,Listes!$C$37:$D$41,2,FALSE))))</f>
        <v/>
      </c>
      <c r="K421" s="86"/>
      <c r="L421" s="86"/>
      <c r="M421" s="26" t="str">
        <f>IF($H421="","",IF($C421=Listes!$B$38,IF('Dépenses forfaitaire'!$E421&lt;=Listes!$B$58,('Dépenses forfaitaire'!$E421*(VLOOKUP('Dépenses forfaitaire'!$D421,Listes!$A$59:$E$65,2,FALSE))),IF('Dépenses forfaitaire'!$E421&gt;Listes!$E$58,('Dépenses forfaitaire'!$E421*(VLOOKUP('Dépenses forfaitaire'!$D421,Listes!$A$59:$E$65,5,FALSE))),('Dépenses forfaitaire'!$E421*(VLOOKUP('Dépenses forfaitaire'!$D421,Listes!$A$59:$E$65,3,FALSE)))+(VLOOKUP('Dépenses forfaitaire'!$D421,Listes!$A$59:$E$65,4,FALSE))))))</f>
        <v/>
      </c>
      <c r="N421" s="26" t="str">
        <f>IF($H421="","",IF($C421=Listes!$B$37,IF('Dépenses forfaitaire'!$E421&lt;=Listes!$B$47,('Dépenses forfaitaire'!$E421*(VLOOKUP('Dépenses forfaitaire'!$D421,Listes!$A$48:$E$54,2,FALSE))),IF('Dépenses forfaitaire'!$E421&gt;Listes!$D$47,('Dépenses forfaitaire'!$E421*(VLOOKUP('Dépenses forfaitaire'!$D421,Listes!$A$48:$E$54,5,FALSE))),('Dépenses forfaitaire'!$E421*(VLOOKUP('Dépenses forfaitaire'!$D421,Listes!$A$48:$E$54,3,FALSE)))+(VLOOKUP('Dépenses forfaitaire'!$D421,Listes!$A$48:$E$54,4,FALSE))))))</f>
        <v/>
      </c>
      <c r="O421" s="26" t="str">
        <f>IF($H421="","",IF($C421=Listes!$B$40,Listes!$I$37,IF($C421=Listes!$B$41,(VLOOKUP('Dépenses forfaitaire'!$F421,Listes!$E$37:$F$42,2,FALSE)),IF($C421=Listes!$B$39,IF('Dépenses forfaitaire'!$E421&lt;=Listes!$A$69,'Dépenses forfaitaire'!$E421*Listes!$A$70,IF('Dépenses forfaitaire'!$E421&gt;Listes!$D$69,'Dépenses forfaitaire'!$E421*Listes!$D$70,(('Dépenses forfaitaire'!$E421*Listes!$B$70)+Listes!$C$70)))))))</f>
        <v/>
      </c>
      <c r="P421" s="27" t="str">
        <f t="shared" si="12"/>
        <v/>
      </c>
      <c r="Q421" s="93"/>
    </row>
    <row r="422" spans="1:17" ht="20.100000000000001" customHeight="1" x14ac:dyDescent="0.25">
      <c r="A422" s="17">
        <v>416</v>
      </c>
      <c r="B422" s="86"/>
      <c r="C422" s="256"/>
      <c r="D422" s="86"/>
      <c r="E422" s="86"/>
      <c r="F422" s="86"/>
      <c r="G422" s="86"/>
      <c r="H422" s="31" t="str">
        <f>IF(C422="","",IF(C422="","",(VLOOKUP(C422,Listes!$B$37:$C$41,2,FALSE))))</f>
        <v/>
      </c>
      <c r="I422" s="86" t="str">
        <f t="shared" si="13"/>
        <v/>
      </c>
      <c r="J422" s="27" t="str">
        <f>IF(H422="","",IF(H422="","",(VLOOKUP(H422,Listes!$C$37:$D$41,2,FALSE))))</f>
        <v/>
      </c>
      <c r="K422" s="86"/>
      <c r="L422" s="86"/>
      <c r="M422" s="26" t="str">
        <f>IF($H422="","",IF($C422=Listes!$B$38,IF('Dépenses forfaitaire'!$E422&lt;=Listes!$B$58,('Dépenses forfaitaire'!$E422*(VLOOKUP('Dépenses forfaitaire'!$D422,Listes!$A$59:$E$65,2,FALSE))),IF('Dépenses forfaitaire'!$E422&gt;Listes!$E$58,('Dépenses forfaitaire'!$E422*(VLOOKUP('Dépenses forfaitaire'!$D422,Listes!$A$59:$E$65,5,FALSE))),('Dépenses forfaitaire'!$E422*(VLOOKUP('Dépenses forfaitaire'!$D422,Listes!$A$59:$E$65,3,FALSE)))+(VLOOKUP('Dépenses forfaitaire'!$D422,Listes!$A$59:$E$65,4,FALSE))))))</f>
        <v/>
      </c>
      <c r="N422" s="26" t="str">
        <f>IF($H422="","",IF($C422=Listes!$B$37,IF('Dépenses forfaitaire'!$E422&lt;=Listes!$B$47,('Dépenses forfaitaire'!$E422*(VLOOKUP('Dépenses forfaitaire'!$D422,Listes!$A$48:$E$54,2,FALSE))),IF('Dépenses forfaitaire'!$E422&gt;Listes!$D$47,('Dépenses forfaitaire'!$E422*(VLOOKUP('Dépenses forfaitaire'!$D422,Listes!$A$48:$E$54,5,FALSE))),('Dépenses forfaitaire'!$E422*(VLOOKUP('Dépenses forfaitaire'!$D422,Listes!$A$48:$E$54,3,FALSE)))+(VLOOKUP('Dépenses forfaitaire'!$D422,Listes!$A$48:$E$54,4,FALSE))))))</f>
        <v/>
      </c>
      <c r="O422" s="26" t="str">
        <f>IF($H422="","",IF($C422=Listes!$B$40,Listes!$I$37,IF($C422=Listes!$B$41,(VLOOKUP('Dépenses forfaitaire'!$F422,Listes!$E$37:$F$42,2,FALSE)),IF($C422=Listes!$B$39,IF('Dépenses forfaitaire'!$E422&lt;=Listes!$A$69,'Dépenses forfaitaire'!$E422*Listes!$A$70,IF('Dépenses forfaitaire'!$E422&gt;Listes!$D$69,'Dépenses forfaitaire'!$E422*Listes!$D$70,(('Dépenses forfaitaire'!$E422*Listes!$B$70)+Listes!$C$70)))))))</f>
        <v/>
      </c>
      <c r="P422" s="27" t="str">
        <f t="shared" si="12"/>
        <v/>
      </c>
      <c r="Q422" s="93"/>
    </row>
    <row r="423" spans="1:17" ht="20.100000000000001" customHeight="1" x14ac:dyDescent="0.25">
      <c r="A423" s="17">
        <v>417</v>
      </c>
      <c r="B423" s="86"/>
      <c r="C423" s="256"/>
      <c r="D423" s="86"/>
      <c r="E423" s="86"/>
      <c r="F423" s="86"/>
      <c r="G423" s="86"/>
      <c r="H423" s="31" t="str">
        <f>IF(C423="","",IF(C423="","",(VLOOKUP(C423,Listes!$B$37:$C$41,2,FALSE))))</f>
        <v/>
      </c>
      <c r="I423" s="86" t="str">
        <f t="shared" si="13"/>
        <v/>
      </c>
      <c r="J423" s="27" t="str">
        <f>IF(H423="","",IF(H423="","",(VLOOKUP(H423,Listes!$C$37:$D$41,2,FALSE))))</f>
        <v/>
      </c>
      <c r="K423" s="86"/>
      <c r="L423" s="86"/>
      <c r="M423" s="26" t="str">
        <f>IF($H423="","",IF($C423=Listes!$B$38,IF('Dépenses forfaitaire'!$E423&lt;=Listes!$B$58,('Dépenses forfaitaire'!$E423*(VLOOKUP('Dépenses forfaitaire'!$D423,Listes!$A$59:$E$65,2,FALSE))),IF('Dépenses forfaitaire'!$E423&gt;Listes!$E$58,('Dépenses forfaitaire'!$E423*(VLOOKUP('Dépenses forfaitaire'!$D423,Listes!$A$59:$E$65,5,FALSE))),('Dépenses forfaitaire'!$E423*(VLOOKUP('Dépenses forfaitaire'!$D423,Listes!$A$59:$E$65,3,FALSE)))+(VLOOKUP('Dépenses forfaitaire'!$D423,Listes!$A$59:$E$65,4,FALSE))))))</f>
        <v/>
      </c>
      <c r="N423" s="26" t="str">
        <f>IF($H423="","",IF($C423=Listes!$B$37,IF('Dépenses forfaitaire'!$E423&lt;=Listes!$B$47,('Dépenses forfaitaire'!$E423*(VLOOKUP('Dépenses forfaitaire'!$D423,Listes!$A$48:$E$54,2,FALSE))),IF('Dépenses forfaitaire'!$E423&gt;Listes!$D$47,('Dépenses forfaitaire'!$E423*(VLOOKUP('Dépenses forfaitaire'!$D423,Listes!$A$48:$E$54,5,FALSE))),('Dépenses forfaitaire'!$E423*(VLOOKUP('Dépenses forfaitaire'!$D423,Listes!$A$48:$E$54,3,FALSE)))+(VLOOKUP('Dépenses forfaitaire'!$D423,Listes!$A$48:$E$54,4,FALSE))))))</f>
        <v/>
      </c>
      <c r="O423" s="26" t="str">
        <f>IF($H423="","",IF($C423=Listes!$B$40,Listes!$I$37,IF($C423=Listes!$B$41,(VLOOKUP('Dépenses forfaitaire'!$F423,Listes!$E$37:$F$42,2,FALSE)),IF($C423=Listes!$B$39,IF('Dépenses forfaitaire'!$E423&lt;=Listes!$A$69,'Dépenses forfaitaire'!$E423*Listes!$A$70,IF('Dépenses forfaitaire'!$E423&gt;Listes!$D$69,'Dépenses forfaitaire'!$E423*Listes!$D$70,(('Dépenses forfaitaire'!$E423*Listes!$B$70)+Listes!$C$70)))))))</f>
        <v/>
      </c>
      <c r="P423" s="27" t="str">
        <f t="shared" si="12"/>
        <v/>
      </c>
      <c r="Q423" s="93"/>
    </row>
    <row r="424" spans="1:17" ht="20.100000000000001" customHeight="1" x14ac:dyDescent="0.25">
      <c r="A424" s="17">
        <v>418</v>
      </c>
      <c r="B424" s="86"/>
      <c r="C424" s="256"/>
      <c r="D424" s="86"/>
      <c r="E424" s="86"/>
      <c r="F424" s="86"/>
      <c r="G424" s="86"/>
      <c r="H424" s="31" t="str">
        <f>IF(C424="","",IF(C424="","",(VLOOKUP(C424,Listes!$B$37:$C$41,2,FALSE))))</f>
        <v/>
      </c>
      <c r="I424" s="86" t="str">
        <f t="shared" si="13"/>
        <v/>
      </c>
      <c r="J424" s="27" t="str">
        <f>IF(H424="","",IF(H424="","",(VLOOKUP(H424,Listes!$C$37:$D$41,2,FALSE))))</f>
        <v/>
      </c>
      <c r="K424" s="86"/>
      <c r="L424" s="86"/>
      <c r="M424" s="26" t="str">
        <f>IF($H424="","",IF($C424=Listes!$B$38,IF('Dépenses forfaitaire'!$E424&lt;=Listes!$B$58,('Dépenses forfaitaire'!$E424*(VLOOKUP('Dépenses forfaitaire'!$D424,Listes!$A$59:$E$65,2,FALSE))),IF('Dépenses forfaitaire'!$E424&gt;Listes!$E$58,('Dépenses forfaitaire'!$E424*(VLOOKUP('Dépenses forfaitaire'!$D424,Listes!$A$59:$E$65,5,FALSE))),('Dépenses forfaitaire'!$E424*(VLOOKUP('Dépenses forfaitaire'!$D424,Listes!$A$59:$E$65,3,FALSE)))+(VLOOKUP('Dépenses forfaitaire'!$D424,Listes!$A$59:$E$65,4,FALSE))))))</f>
        <v/>
      </c>
      <c r="N424" s="26" t="str">
        <f>IF($H424="","",IF($C424=Listes!$B$37,IF('Dépenses forfaitaire'!$E424&lt;=Listes!$B$47,('Dépenses forfaitaire'!$E424*(VLOOKUP('Dépenses forfaitaire'!$D424,Listes!$A$48:$E$54,2,FALSE))),IF('Dépenses forfaitaire'!$E424&gt;Listes!$D$47,('Dépenses forfaitaire'!$E424*(VLOOKUP('Dépenses forfaitaire'!$D424,Listes!$A$48:$E$54,5,FALSE))),('Dépenses forfaitaire'!$E424*(VLOOKUP('Dépenses forfaitaire'!$D424,Listes!$A$48:$E$54,3,FALSE)))+(VLOOKUP('Dépenses forfaitaire'!$D424,Listes!$A$48:$E$54,4,FALSE))))))</f>
        <v/>
      </c>
      <c r="O424" s="26" t="str">
        <f>IF($H424="","",IF($C424=Listes!$B$40,Listes!$I$37,IF($C424=Listes!$B$41,(VLOOKUP('Dépenses forfaitaire'!$F424,Listes!$E$37:$F$42,2,FALSE)),IF($C424=Listes!$B$39,IF('Dépenses forfaitaire'!$E424&lt;=Listes!$A$69,'Dépenses forfaitaire'!$E424*Listes!$A$70,IF('Dépenses forfaitaire'!$E424&gt;Listes!$D$69,'Dépenses forfaitaire'!$E424*Listes!$D$70,(('Dépenses forfaitaire'!$E424*Listes!$B$70)+Listes!$C$70)))))))</f>
        <v/>
      </c>
      <c r="P424" s="27" t="str">
        <f t="shared" si="12"/>
        <v/>
      </c>
      <c r="Q424" s="93"/>
    </row>
    <row r="425" spans="1:17" ht="20.100000000000001" customHeight="1" x14ac:dyDescent="0.25">
      <c r="A425" s="17">
        <v>419</v>
      </c>
      <c r="B425" s="86"/>
      <c r="C425" s="256"/>
      <c r="D425" s="86"/>
      <c r="E425" s="86"/>
      <c r="F425" s="86"/>
      <c r="G425" s="86"/>
      <c r="H425" s="31" t="str">
        <f>IF(C425="","",IF(C425="","",(VLOOKUP(C425,Listes!$B$37:$C$41,2,FALSE))))</f>
        <v/>
      </c>
      <c r="I425" s="86" t="str">
        <f t="shared" si="13"/>
        <v/>
      </c>
      <c r="J425" s="27" t="str">
        <f>IF(H425="","",IF(H425="","",(VLOOKUP(H425,Listes!$C$37:$D$41,2,FALSE))))</f>
        <v/>
      </c>
      <c r="K425" s="86"/>
      <c r="L425" s="86"/>
      <c r="M425" s="26" t="str">
        <f>IF($H425="","",IF($C425=Listes!$B$38,IF('Dépenses forfaitaire'!$E425&lt;=Listes!$B$58,('Dépenses forfaitaire'!$E425*(VLOOKUP('Dépenses forfaitaire'!$D425,Listes!$A$59:$E$65,2,FALSE))),IF('Dépenses forfaitaire'!$E425&gt;Listes!$E$58,('Dépenses forfaitaire'!$E425*(VLOOKUP('Dépenses forfaitaire'!$D425,Listes!$A$59:$E$65,5,FALSE))),('Dépenses forfaitaire'!$E425*(VLOOKUP('Dépenses forfaitaire'!$D425,Listes!$A$59:$E$65,3,FALSE)))+(VLOOKUP('Dépenses forfaitaire'!$D425,Listes!$A$59:$E$65,4,FALSE))))))</f>
        <v/>
      </c>
      <c r="N425" s="26" t="str">
        <f>IF($H425="","",IF($C425=Listes!$B$37,IF('Dépenses forfaitaire'!$E425&lt;=Listes!$B$47,('Dépenses forfaitaire'!$E425*(VLOOKUP('Dépenses forfaitaire'!$D425,Listes!$A$48:$E$54,2,FALSE))),IF('Dépenses forfaitaire'!$E425&gt;Listes!$D$47,('Dépenses forfaitaire'!$E425*(VLOOKUP('Dépenses forfaitaire'!$D425,Listes!$A$48:$E$54,5,FALSE))),('Dépenses forfaitaire'!$E425*(VLOOKUP('Dépenses forfaitaire'!$D425,Listes!$A$48:$E$54,3,FALSE)))+(VLOOKUP('Dépenses forfaitaire'!$D425,Listes!$A$48:$E$54,4,FALSE))))))</f>
        <v/>
      </c>
      <c r="O425" s="26" t="str">
        <f>IF($H425="","",IF($C425=Listes!$B$40,Listes!$I$37,IF($C425=Listes!$B$41,(VLOOKUP('Dépenses forfaitaire'!$F425,Listes!$E$37:$F$42,2,FALSE)),IF($C425=Listes!$B$39,IF('Dépenses forfaitaire'!$E425&lt;=Listes!$A$69,'Dépenses forfaitaire'!$E425*Listes!$A$70,IF('Dépenses forfaitaire'!$E425&gt;Listes!$D$69,'Dépenses forfaitaire'!$E425*Listes!$D$70,(('Dépenses forfaitaire'!$E425*Listes!$B$70)+Listes!$C$70)))))))</f>
        <v/>
      </c>
      <c r="P425" s="27" t="str">
        <f t="shared" si="12"/>
        <v/>
      </c>
      <c r="Q425" s="93"/>
    </row>
    <row r="426" spans="1:17" ht="20.100000000000001" customHeight="1" x14ac:dyDescent="0.25">
      <c r="A426" s="17">
        <v>420</v>
      </c>
      <c r="B426" s="86"/>
      <c r="C426" s="256"/>
      <c r="D426" s="86"/>
      <c r="E426" s="86"/>
      <c r="F426" s="86"/>
      <c r="G426" s="86"/>
      <c r="H426" s="31" t="str">
        <f>IF(C426="","",IF(C426="","",(VLOOKUP(C426,Listes!$B$37:$C$41,2,FALSE))))</f>
        <v/>
      </c>
      <c r="I426" s="86" t="str">
        <f t="shared" si="13"/>
        <v/>
      </c>
      <c r="J426" s="27" t="str">
        <f>IF(H426="","",IF(H426="","",(VLOOKUP(H426,Listes!$C$37:$D$41,2,FALSE))))</f>
        <v/>
      </c>
      <c r="K426" s="86"/>
      <c r="L426" s="86"/>
      <c r="M426" s="26" t="str">
        <f>IF($H426="","",IF($C426=Listes!$B$38,IF('Dépenses forfaitaire'!$E426&lt;=Listes!$B$58,('Dépenses forfaitaire'!$E426*(VLOOKUP('Dépenses forfaitaire'!$D426,Listes!$A$59:$E$65,2,FALSE))),IF('Dépenses forfaitaire'!$E426&gt;Listes!$E$58,('Dépenses forfaitaire'!$E426*(VLOOKUP('Dépenses forfaitaire'!$D426,Listes!$A$59:$E$65,5,FALSE))),('Dépenses forfaitaire'!$E426*(VLOOKUP('Dépenses forfaitaire'!$D426,Listes!$A$59:$E$65,3,FALSE)))+(VLOOKUP('Dépenses forfaitaire'!$D426,Listes!$A$59:$E$65,4,FALSE))))))</f>
        <v/>
      </c>
      <c r="N426" s="26" t="str">
        <f>IF($H426="","",IF($C426=Listes!$B$37,IF('Dépenses forfaitaire'!$E426&lt;=Listes!$B$47,('Dépenses forfaitaire'!$E426*(VLOOKUP('Dépenses forfaitaire'!$D426,Listes!$A$48:$E$54,2,FALSE))),IF('Dépenses forfaitaire'!$E426&gt;Listes!$D$47,('Dépenses forfaitaire'!$E426*(VLOOKUP('Dépenses forfaitaire'!$D426,Listes!$A$48:$E$54,5,FALSE))),('Dépenses forfaitaire'!$E426*(VLOOKUP('Dépenses forfaitaire'!$D426,Listes!$A$48:$E$54,3,FALSE)))+(VLOOKUP('Dépenses forfaitaire'!$D426,Listes!$A$48:$E$54,4,FALSE))))))</f>
        <v/>
      </c>
      <c r="O426" s="26" t="str">
        <f>IF($H426="","",IF($C426=Listes!$B$40,Listes!$I$37,IF($C426=Listes!$B$41,(VLOOKUP('Dépenses forfaitaire'!$F426,Listes!$E$37:$F$42,2,FALSE)),IF($C426=Listes!$B$39,IF('Dépenses forfaitaire'!$E426&lt;=Listes!$A$69,'Dépenses forfaitaire'!$E426*Listes!$A$70,IF('Dépenses forfaitaire'!$E426&gt;Listes!$D$69,'Dépenses forfaitaire'!$E426*Listes!$D$70,(('Dépenses forfaitaire'!$E426*Listes!$B$70)+Listes!$C$70)))))))</f>
        <v/>
      </c>
      <c r="P426" s="27" t="str">
        <f t="shared" si="12"/>
        <v/>
      </c>
      <c r="Q426" s="93"/>
    </row>
    <row r="427" spans="1:17" ht="20.100000000000001" customHeight="1" x14ac:dyDescent="0.25">
      <c r="A427" s="17">
        <v>421</v>
      </c>
      <c r="B427" s="86"/>
      <c r="C427" s="256"/>
      <c r="D427" s="86"/>
      <c r="E427" s="86"/>
      <c r="F427" s="86"/>
      <c r="G427" s="86"/>
      <c r="H427" s="31" t="str">
        <f>IF(C427="","",IF(C427="","",(VLOOKUP(C427,Listes!$B$37:$C$41,2,FALSE))))</f>
        <v/>
      </c>
      <c r="I427" s="86" t="str">
        <f t="shared" si="13"/>
        <v/>
      </c>
      <c r="J427" s="27" t="str">
        <f>IF(H427="","",IF(H427="","",(VLOOKUP(H427,Listes!$C$37:$D$41,2,FALSE))))</f>
        <v/>
      </c>
      <c r="K427" s="86"/>
      <c r="L427" s="86"/>
      <c r="M427" s="26" t="str">
        <f>IF($H427="","",IF($C427=Listes!$B$38,IF('Dépenses forfaitaire'!$E427&lt;=Listes!$B$58,('Dépenses forfaitaire'!$E427*(VLOOKUP('Dépenses forfaitaire'!$D427,Listes!$A$59:$E$65,2,FALSE))),IF('Dépenses forfaitaire'!$E427&gt;Listes!$E$58,('Dépenses forfaitaire'!$E427*(VLOOKUP('Dépenses forfaitaire'!$D427,Listes!$A$59:$E$65,5,FALSE))),('Dépenses forfaitaire'!$E427*(VLOOKUP('Dépenses forfaitaire'!$D427,Listes!$A$59:$E$65,3,FALSE)))+(VLOOKUP('Dépenses forfaitaire'!$D427,Listes!$A$59:$E$65,4,FALSE))))))</f>
        <v/>
      </c>
      <c r="N427" s="26" t="str">
        <f>IF($H427="","",IF($C427=Listes!$B$37,IF('Dépenses forfaitaire'!$E427&lt;=Listes!$B$47,('Dépenses forfaitaire'!$E427*(VLOOKUP('Dépenses forfaitaire'!$D427,Listes!$A$48:$E$54,2,FALSE))),IF('Dépenses forfaitaire'!$E427&gt;Listes!$D$47,('Dépenses forfaitaire'!$E427*(VLOOKUP('Dépenses forfaitaire'!$D427,Listes!$A$48:$E$54,5,FALSE))),('Dépenses forfaitaire'!$E427*(VLOOKUP('Dépenses forfaitaire'!$D427,Listes!$A$48:$E$54,3,FALSE)))+(VLOOKUP('Dépenses forfaitaire'!$D427,Listes!$A$48:$E$54,4,FALSE))))))</f>
        <v/>
      </c>
      <c r="O427" s="26" t="str">
        <f>IF($H427="","",IF($C427=Listes!$B$40,Listes!$I$37,IF($C427=Listes!$B$41,(VLOOKUP('Dépenses forfaitaire'!$F427,Listes!$E$37:$F$42,2,FALSE)),IF($C427=Listes!$B$39,IF('Dépenses forfaitaire'!$E427&lt;=Listes!$A$69,'Dépenses forfaitaire'!$E427*Listes!$A$70,IF('Dépenses forfaitaire'!$E427&gt;Listes!$D$69,'Dépenses forfaitaire'!$E427*Listes!$D$70,(('Dépenses forfaitaire'!$E427*Listes!$B$70)+Listes!$C$70)))))))</f>
        <v/>
      </c>
      <c r="P427" s="27" t="str">
        <f t="shared" si="12"/>
        <v/>
      </c>
      <c r="Q427" s="93"/>
    </row>
    <row r="428" spans="1:17" ht="20.100000000000001" customHeight="1" x14ac:dyDescent="0.25">
      <c r="A428" s="17">
        <v>422</v>
      </c>
      <c r="B428" s="86"/>
      <c r="C428" s="256"/>
      <c r="D428" s="86"/>
      <c r="E428" s="86"/>
      <c r="F428" s="86"/>
      <c r="G428" s="86"/>
      <c r="H428" s="31" t="str">
        <f>IF(C428="","",IF(C428="","",(VLOOKUP(C428,Listes!$B$37:$C$41,2,FALSE))))</f>
        <v/>
      </c>
      <c r="I428" s="86" t="str">
        <f t="shared" si="13"/>
        <v/>
      </c>
      <c r="J428" s="27" t="str">
        <f>IF(H428="","",IF(H428="","",(VLOOKUP(H428,Listes!$C$37:$D$41,2,FALSE))))</f>
        <v/>
      </c>
      <c r="K428" s="86"/>
      <c r="L428" s="86"/>
      <c r="M428" s="26" t="str">
        <f>IF($H428="","",IF($C428=Listes!$B$38,IF('Dépenses forfaitaire'!$E428&lt;=Listes!$B$58,('Dépenses forfaitaire'!$E428*(VLOOKUP('Dépenses forfaitaire'!$D428,Listes!$A$59:$E$65,2,FALSE))),IF('Dépenses forfaitaire'!$E428&gt;Listes!$E$58,('Dépenses forfaitaire'!$E428*(VLOOKUP('Dépenses forfaitaire'!$D428,Listes!$A$59:$E$65,5,FALSE))),('Dépenses forfaitaire'!$E428*(VLOOKUP('Dépenses forfaitaire'!$D428,Listes!$A$59:$E$65,3,FALSE)))+(VLOOKUP('Dépenses forfaitaire'!$D428,Listes!$A$59:$E$65,4,FALSE))))))</f>
        <v/>
      </c>
      <c r="N428" s="26" t="str">
        <f>IF($H428="","",IF($C428=Listes!$B$37,IF('Dépenses forfaitaire'!$E428&lt;=Listes!$B$47,('Dépenses forfaitaire'!$E428*(VLOOKUP('Dépenses forfaitaire'!$D428,Listes!$A$48:$E$54,2,FALSE))),IF('Dépenses forfaitaire'!$E428&gt;Listes!$D$47,('Dépenses forfaitaire'!$E428*(VLOOKUP('Dépenses forfaitaire'!$D428,Listes!$A$48:$E$54,5,FALSE))),('Dépenses forfaitaire'!$E428*(VLOOKUP('Dépenses forfaitaire'!$D428,Listes!$A$48:$E$54,3,FALSE)))+(VLOOKUP('Dépenses forfaitaire'!$D428,Listes!$A$48:$E$54,4,FALSE))))))</f>
        <v/>
      </c>
      <c r="O428" s="26" t="str">
        <f>IF($H428="","",IF($C428=Listes!$B$40,Listes!$I$37,IF($C428=Listes!$B$41,(VLOOKUP('Dépenses forfaitaire'!$F428,Listes!$E$37:$F$42,2,FALSE)),IF($C428=Listes!$B$39,IF('Dépenses forfaitaire'!$E428&lt;=Listes!$A$69,'Dépenses forfaitaire'!$E428*Listes!$A$70,IF('Dépenses forfaitaire'!$E428&gt;Listes!$D$69,'Dépenses forfaitaire'!$E428*Listes!$D$70,(('Dépenses forfaitaire'!$E428*Listes!$B$70)+Listes!$C$70)))))))</f>
        <v/>
      </c>
      <c r="P428" s="27" t="str">
        <f t="shared" si="12"/>
        <v/>
      </c>
      <c r="Q428" s="93"/>
    </row>
    <row r="429" spans="1:17" ht="20.100000000000001" customHeight="1" x14ac:dyDescent="0.25">
      <c r="A429" s="17">
        <v>423</v>
      </c>
      <c r="B429" s="86"/>
      <c r="C429" s="256"/>
      <c r="D429" s="86"/>
      <c r="E429" s="86"/>
      <c r="F429" s="86"/>
      <c r="G429" s="86"/>
      <c r="H429" s="31" t="str">
        <f>IF(C429="","",IF(C429="","",(VLOOKUP(C429,Listes!$B$37:$C$41,2,FALSE))))</f>
        <v/>
      </c>
      <c r="I429" s="86" t="str">
        <f t="shared" si="13"/>
        <v/>
      </c>
      <c r="J429" s="27" t="str">
        <f>IF(H429="","",IF(H429="","",(VLOOKUP(H429,Listes!$C$37:$D$41,2,FALSE))))</f>
        <v/>
      </c>
      <c r="K429" s="86"/>
      <c r="L429" s="86"/>
      <c r="M429" s="26" t="str">
        <f>IF($H429="","",IF($C429=Listes!$B$38,IF('Dépenses forfaitaire'!$E429&lt;=Listes!$B$58,('Dépenses forfaitaire'!$E429*(VLOOKUP('Dépenses forfaitaire'!$D429,Listes!$A$59:$E$65,2,FALSE))),IF('Dépenses forfaitaire'!$E429&gt;Listes!$E$58,('Dépenses forfaitaire'!$E429*(VLOOKUP('Dépenses forfaitaire'!$D429,Listes!$A$59:$E$65,5,FALSE))),('Dépenses forfaitaire'!$E429*(VLOOKUP('Dépenses forfaitaire'!$D429,Listes!$A$59:$E$65,3,FALSE)))+(VLOOKUP('Dépenses forfaitaire'!$D429,Listes!$A$59:$E$65,4,FALSE))))))</f>
        <v/>
      </c>
      <c r="N429" s="26" t="str">
        <f>IF($H429="","",IF($C429=Listes!$B$37,IF('Dépenses forfaitaire'!$E429&lt;=Listes!$B$47,('Dépenses forfaitaire'!$E429*(VLOOKUP('Dépenses forfaitaire'!$D429,Listes!$A$48:$E$54,2,FALSE))),IF('Dépenses forfaitaire'!$E429&gt;Listes!$D$47,('Dépenses forfaitaire'!$E429*(VLOOKUP('Dépenses forfaitaire'!$D429,Listes!$A$48:$E$54,5,FALSE))),('Dépenses forfaitaire'!$E429*(VLOOKUP('Dépenses forfaitaire'!$D429,Listes!$A$48:$E$54,3,FALSE)))+(VLOOKUP('Dépenses forfaitaire'!$D429,Listes!$A$48:$E$54,4,FALSE))))))</f>
        <v/>
      </c>
      <c r="O429" s="26" t="str">
        <f>IF($H429="","",IF($C429=Listes!$B$40,Listes!$I$37,IF($C429=Listes!$B$41,(VLOOKUP('Dépenses forfaitaire'!$F429,Listes!$E$37:$F$42,2,FALSE)),IF($C429=Listes!$B$39,IF('Dépenses forfaitaire'!$E429&lt;=Listes!$A$69,'Dépenses forfaitaire'!$E429*Listes!$A$70,IF('Dépenses forfaitaire'!$E429&gt;Listes!$D$69,'Dépenses forfaitaire'!$E429*Listes!$D$70,(('Dépenses forfaitaire'!$E429*Listes!$B$70)+Listes!$C$70)))))))</f>
        <v/>
      </c>
      <c r="P429" s="27" t="str">
        <f t="shared" si="12"/>
        <v/>
      </c>
      <c r="Q429" s="93"/>
    </row>
    <row r="430" spans="1:17" ht="20.100000000000001" customHeight="1" x14ac:dyDescent="0.25">
      <c r="A430" s="17">
        <v>424</v>
      </c>
      <c r="B430" s="86"/>
      <c r="C430" s="256"/>
      <c r="D430" s="86"/>
      <c r="E430" s="86"/>
      <c r="F430" s="86"/>
      <c r="G430" s="86"/>
      <c r="H430" s="31" t="str">
        <f>IF(C430="","",IF(C430="","",(VLOOKUP(C430,Listes!$B$37:$C$41,2,FALSE))))</f>
        <v/>
      </c>
      <c r="I430" s="86" t="str">
        <f t="shared" si="13"/>
        <v/>
      </c>
      <c r="J430" s="27" t="str">
        <f>IF(H430="","",IF(H430="","",(VLOOKUP(H430,Listes!$C$37:$D$41,2,FALSE))))</f>
        <v/>
      </c>
      <c r="K430" s="86"/>
      <c r="L430" s="86"/>
      <c r="M430" s="26" t="str">
        <f>IF($H430="","",IF($C430=Listes!$B$38,IF('Dépenses forfaitaire'!$E430&lt;=Listes!$B$58,('Dépenses forfaitaire'!$E430*(VLOOKUP('Dépenses forfaitaire'!$D430,Listes!$A$59:$E$65,2,FALSE))),IF('Dépenses forfaitaire'!$E430&gt;Listes!$E$58,('Dépenses forfaitaire'!$E430*(VLOOKUP('Dépenses forfaitaire'!$D430,Listes!$A$59:$E$65,5,FALSE))),('Dépenses forfaitaire'!$E430*(VLOOKUP('Dépenses forfaitaire'!$D430,Listes!$A$59:$E$65,3,FALSE)))+(VLOOKUP('Dépenses forfaitaire'!$D430,Listes!$A$59:$E$65,4,FALSE))))))</f>
        <v/>
      </c>
      <c r="N430" s="26" t="str">
        <f>IF($H430="","",IF($C430=Listes!$B$37,IF('Dépenses forfaitaire'!$E430&lt;=Listes!$B$47,('Dépenses forfaitaire'!$E430*(VLOOKUP('Dépenses forfaitaire'!$D430,Listes!$A$48:$E$54,2,FALSE))),IF('Dépenses forfaitaire'!$E430&gt;Listes!$D$47,('Dépenses forfaitaire'!$E430*(VLOOKUP('Dépenses forfaitaire'!$D430,Listes!$A$48:$E$54,5,FALSE))),('Dépenses forfaitaire'!$E430*(VLOOKUP('Dépenses forfaitaire'!$D430,Listes!$A$48:$E$54,3,FALSE)))+(VLOOKUP('Dépenses forfaitaire'!$D430,Listes!$A$48:$E$54,4,FALSE))))))</f>
        <v/>
      </c>
      <c r="O430" s="26" t="str">
        <f>IF($H430="","",IF($C430=Listes!$B$40,Listes!$I$37,IF($C430=Listes!$B$41,(VLOOKUP('Dépenses forfaitaire'!$F430,Listes!$E$37:$F$42,2,FALSE)),IF($C430=Listes!$B$39,IF('Dépenses forfaitaire'!$E430&lt;=Listes!$A$69,'Dépenses forfaitaire'!$E430*Listes!$A$70,IF('Dépenses forfaitaire'!$E430&gt;Listes!$D$69,'Dépenses forfaitaire'!$E430*Listes!$D$70,(('Dépenses forfaitaire'!$E430*Listes!$B$70)+Listes!$C$70)))))))</f>
        <v/>
      </c>
      <c r="P430" s="27" t="str">
        <f t="shared" si="12"/>
        <v/>
      </c>
      <c r="Q430" s="93"/>
    </row>
    <row r="431" spans="1:17" ht="20.100000000000001" customHeight="1" x14ac:dyDescent="0.25">
      <c r="A431" s="17">
        <v>425</v>
      </c>
      <c r="B431" s="86"/>
      <c r="C431" s="256"/>
      <c r="D431" s="86"/>
      <c r="E431" s="86"/>
      <c r="F431" s="86"/>
      <c r="G431" s="86"/>
      <c r="H431" s="31" t="str">
        <f>IF(C431="","",IF(C431="","",(VLOOKUP(C431,Listes!$B$37:$C$41,2,FALSE))))</f>
        <v/>
      </c>
      <c r="I431" s="86" t="str">
        <f t="shared" si="13"/>
        <v/>
      </c>
      <c r="J431" s="27" t="str">
        <f>IF(H431="","",IF(H431="","",(VLOOKUP(H431,Listes!$C$37:$D$41,2,FALSE))))</f>
        <v/>
      </c>
      <c r="K431" s="86"/>
      <c r="L431" s="86"/>
      <c r="M431" s="26" t="str">
        <f>IF($H431="","",IF($C431=Listes!$B$38,IF('Dépenses forfaitaire'!$E431&lt;=Listes!$B$58,('Dépenses forfaitaire'!$E431*(VLOOKUP('Dépenses forfaitaire'!$D431,Listes!$A$59:$E$65,2,FALSE))),IF('Dépenses forfaitaire'!$E431&gt;Listes!$E$58,('Dépenses forfaitaire'!$E431*(VLOOKUP('Dépenses forfaitaire'!$D431,Listes!$A$59:$E$65,5,FALSE))),('Dépenses forfaitaire'!$E431*(VLOOKUP('Dépenses forfaitaire'!$D431,Listes!$A$59:$E$65,3,FALSE)))+(VLOOKUP('Dépenses forfaitaire'!$D431,Listes!$A$59:$E$65,4,FALSE))))))</f>
        <v/>
      </c>
      <c r="N431" s="26" t="str">
        <f>IF($H431="","",IF($C431=Listes!$B$37,IF('Dépenses forfaitaire'!$E431&lt;=Listes!$B$47,('Dépenses forfaitaire'!$E431*(VLOOKUP('Dépenses forfaitaire'!$D431,Listes!$A$48:$E$54,2,FALSE))),IF('Dépenses forfaitaire'!$E431&gt;Listes!$D$47,('Dépenses forfaitaire'!$E431*(VLOOKUP('Dépenses forfaitaire'!$D431,Listes!$A$48:$E$54,5,FALSE))),('Dépenses forfaitaire'!$E431*(VLOOKUP('Dépenses forfaitaire'!$D431,Listes!$A$48:$E$54,3,FALSE)))+(VLOOKUP('Dépenses forfaitaire'!$D431,Listes!$A$48:$E$54,4,FALSE))))))</f>
        <v/>
      </c>
      <c r="O431" s="26" t="str">
        <f>IF($H431="","",IF($C431=Listes!$B$40,Listes!$I$37,IF($C431=Listes!$B$41,(VLOOKUP('Dépenses forfaitaire'!$F431,Listes!$E$37:$F$42,2,FALSE)),IF($C431=Listes!$B$39,IF('Dépenses forfaitaire'!$E431&lt;=Listes!$A$69,'Dépenses forfaitaire'!$E431*Listes!$A$70,IF('Dépenses forfaitaire'!$E431&gt;Listes!$D$69,'Dépenses forfaitaire'!$E431*Listes!$D$70,(('Dépenses forfaitaire'!$E431*Listes!$B$70)+Listes!$C$70)))))))</f>
        <v/>
      </c>
      <c r="P431" s="27" t="str">
        <f t="shared" si="12"/>
        <v/>
      </c>
      <c r="Q431" s="93"/>
    </row>
    <row r="432" spans="1:17" ht="20.100000000000001" customHeight="1" x14ac:dyDescent="0.25">
      <c r="A432" s="17">
        <v>426</v>
      </c>
      <c r="B432" s="86"/>
      <c r="C432" s="256"/>
      <c r="D432" s="86"/>
      <c r="E432" s="86"/>
      <c r="F432" s="86"/>
      <c r="G432" s="86"/>
      <c r="H432" s="31" t="str">
        <f>IF(C432="","",IF(C432="","",(VLOOKUP(C432,Listes!$B$37:$C$41,2,FALSE))))</f>
        <v/>
      </c>
      <c r="I432" s="86" t="str">
        <f t="shared" si="13"/>
        <v/>
      </c>
      <c r="J432" s="27" t="str">
        <f>IF(H432="","",IF(H432="","",(VLOOKUP(H432,Listes!$C$37:$D$41,2,FALSE))))</f>
        <v/>
      </c>
      <c r="K432" s="86"/>
      <c r="L432" s="86"/>
      <c r="M432" s="26" t="str">
        <f>IF($H432="","",IF($C432=Listes!$B$38,IF('Dépenses forfaitaire'!$E432&lt;=Listes!$B$58,('Dépenses forfaitaire'!$E432*(VLOOKUP('Dépenses forfaitaire'!$D432,Listes!$A$59:$E$65,2,FALSE))),IF('Dépenses forfaitaire'!$E432&gt;Listes!$E$58,('Dépenses forfaitaire'!$E432*(VLOOKUP('Dépenses forfaitaire'!$D432,Listes!$A$59:$E$65,5,FALSE))),('Dépenses forfaitaire'!$E432*(VLOOKUP('Dépenses forfaitaire'!$D432,Listes!$A$59:$E$65,3,FALSE)))+(VLOOKUP('Dépenses forfaitaire'!$D432,Listes!$A$59:$E$65,4,FALSE))))))</f>
        <v/>
      </c>
      <c r="N432" s="26" t="str">
        <f>IF($H432="","",IF($C432=Listes!$B$37,IF('Dépenses forfaitaire'!$E432&lt;=Listes!$B$47,('Dépenses forfaitaire'!$E432*(VLOOKUP('Dépenses forfaitaire'!$D432,Listes!$A$48:$E$54,2,FALSE))),IF('Dépenses forfaitaire'!$E432&gt;Listes!$D$47,('Dépenses forfaitaire'!$E432*(VLOOKUP('Dépenses forfaitaire'!$D432,Listes!$A$48:$E$54,5,FALSE))),('Dépenses forfaitaire'!$E432*(VLOOKUP('Dépenses forfaitaire'!$D432,Listes!$A$48:$E$54,3,FALSE)))+(VLOOKUP('Dépenses forfaitaire'!$D432,Listes!$A$48:$E$54,4,FALSE))))))</f>
        <v/>
      </c>
      <c r="O432" s="26" t="str">
        <f>IF($H432="","",IF($C432=Listes!$B$40,Listes!$I$37,IF($C432=Listes!$B$41,(VLOOKUP('Dépenses forfaitaire'!$F432,Listes!$E$37:$F$42,2,FALSE)),IF($C432=Listes!$B$39,IF('Dépenses forfaitaire'!$E432&lt;=Listes!$A$69,'Dépenses forfaitaire'!$E432*Listes!$A$70,IF('Dépenses forfaitaire'!$E432&gt;Listes!$D$69,'Dépenses forfaitaire'!$E432*Listes!$D$70,(('Dépenses forfaitaire'!$E432*Listes!$B$70)+Listes!$C$70)))))))</f>
        <v/>
      </c>
      <c r="P432" s="27" t="str">
        <f t="shared" si="12"/>
        <v/>
      </c>
      <c r="Q432" s="93"/>
    </row>
    <row r="433" spans="1:17" ht="20.100000000000001" customHeight="1" x14ac:dyDescent="0.25">
      <c r="A433" s="17">
        <v>427</v>
      </c>
      <c r="B433" s="86"/>
      <c r="C433" s="256"/>
      <c r="D433" s="86"/>
      <c r="E433" s="86"/>
      <c r="F433" s="86"/>
      <c r="G433" s="86"/>
      <c r="H433" s="31" t="str">
        <f>IF(C433="","",IF(C433="","",(VLOOKUP(C433,Listes!$B$37:$C$41,2,FALSE))))</f>
        <v/>
      </c>
      <c r="I433" s="86" t="str">
        <f t="shared" si="13"/>
        <v/>
      </c>
      <c r="J433" s="27" t="str">
        <f>IF(H433="","",IF(H433="","",(VLOOKUP(H433,Listes!$C$37:$D$41,2,FALSE))))</f>
        <v/>
      </c>
      <c r="K433" s="86"/>
      <c r="L433" s="86"/>
      <c r="M433" s="26" t="str">
        <f>IF($H433="","",IF($C433=Listes!$B$38,IF('Dépenses forfaitaire'!$E433&lt;=Listes!$B$58,('Dépenses forfaitaire'!$E433*(VLOOKUP('Dépenses forfaitaire'!$D433,Listes!$A$59:$E$65,2,FALSE))),IF('Dépenses forfaitaire'!$E433&gt;Listes!$E$58,('Dépenses forfaitaire'!$E433*(VLOOKUP('Dépenses forfaitaire'!$D433,Listes!$A$59:$E$65,5,FALSE))),('Dépenses forfaitaire'!$E433*(VLOOKUP('Dépenses forfaitaire'!$D433,Listes!$A$59:$E$65,3,FALSE)))+(VLOOKUP('Dépenses forfaitaire'!$D433,Listes!$A$59:$E$65,4,FALSE))))))</f>
        <v/>
      </c>
      <c r="N433" s="26" t="str">
        <f>IF($H433="","",IF($C433=Listes!$B$37,IF('Dépenses forfaitaire'!$E433&lt;=Listes!$B$47,('Dépenses forfaitaire'!$E433*(VLOOKUP('Dépenses forfaitaire'!$D433,Listes!$A$48:$E$54,2,FALSE))),IF('Dépenses forfaitaire'!$E433&gt;Listes!$D$47,('Dépenses forfaitaire'!$E433*(VLOOKUP('Dépenses forfaitaire'!$D433,Listes!$A$48:$E$54,5,FALSE))),('Dépenses forfaitaire'!$E433*(VLOOKUP('Dépenses forfaitaire'!$D433,Listes!$A$48:$E$54,3,FALSE)))+(VLOOKUP('Dépenses forfaitaire'!$D433,Listes!$A$48:$E$54,4,FALSE))))))</f>
        <v/>
      </c>
      <c r="O433" s="26" t="str">
        <f>IF($H433="","",IF($C433=Listes!$B$40,Listes!$I$37,IF($C433=Listes!$B$41,(VLOOKUP('Dépenses forfaitaire'!$F433,Listes!$E$37:$F$42,2,FALSE)),IF($C433=Listes!$B$39,IF('Dépenses forfaitaire'!$E433&lt;=Listes!$A$69,'Dépenses forfaitaire'!$E433*Listes!$A$70,IF('Dépenses forfaitaire'!$E433&gt;Listes!$D$69,'Dépenses forfaitaire'!$E433*Listes!$D$70,(('Dépenses forfaitaire'!$E433*Listes!$B$70)+Listes!$C$70)))))))</f>
        <v/>
      </c>
      <c r="P433" s="27" t="str">
        <f t="shared" si="12"/>
        <v/>
      </c>
      <c r="Q433" s="93"/>
    </row>
    <row r="434" spans="1:17" ht="20.100000000000001" customHeight="1" x14ac:dyDescent="0.25">
      <c r="A434" s="17">
        <v>428</v>
      </c>
      <c r="B434" s="86"/>
      <c r="C434" s="256"/>
      <c r="D434" s="86"/>
      <c r="E434" s="86"/>
      <c r="F434" s="86"/>
      <c r="G434" s="86"/>
      <c r="H434" s="31" t="str">
        <f>IF(C434="","",IF(C434="","",(VLOOKUP(C434,Listes!$B$37:$C$41,2,FALSE))))</f>
        <v/>
      </c>
      <c r="I434" s="86" t="str">
        <f t="shared" si="13"/>
        <v/>
      </c>
      <c r="J434" s="27" t="str">
        <f>IF(H434="","",IF(H434="","",(VLOOKUP(H434,Listes!$C$37:$D$41,2,FALSE))))</f>
        <v/>
      </c>
      <c r="K434" s="86"/>
      <c r="L434" s="86"/>
      <c r="M434" s="26" t="str">
        <f>IF($H434="","",IF($C434=Listes!$B$38,IF('Dépenses forfaitaire'!$E434&lt;=Listes!$B$58,('Dépenses forfaitaire'!$E434*(VLOOKUP('Dépenses forfaitaire'!$D434,Listes!$A$59:$E$65,2,FALSE))),IF('Dépenses forfaitaire'!$E434&gt;Listes!$E$58,('Dépenses forfaitaire'!$E434*(VLOOKUP('Dépenses forfaitaire'!$D434,Listes!$A$59:$E$65,5,FALSE))),('Dépenses forfaitaire'!$E434*(VLOOKUP('Dépenses forfaitaire'!$D434,Listes!$A$59:$E$65,3,FALSE)))+(VLOOKUP('Dépenses forfaitaire'!$D434,Listes!$A$59:$E$65,4,FALSE))))))</f>
        <v/>
      </c>
      <c r="N434" s="26" t="str">
        <f>IF($H434="","",IF($C434=Listes!$B$37,IF('Dépenses forfaitaire'!$E434&lt;=Listes!$B$47,('Dépenses forfaitaire'!$E434*(VLOOKUP('Dépenses forfaitaire'!$D434,Listes!$A$48:$E$54,2,FALSE))),IF('Dépenses forfaitaire'!$E434&gt;Listes!$D$47,('Dépenses forfaitaire'!$E434*(VLOOKUP('Dépenses forfaitaire'!$D434,Listes!$A$48:$E$54,5,FALSE))),('Dépenses forfaitaire'!$E434*(VLOOKUP('Dépenses forfaitaire'!$D434,Listes!$A$48:$E$54,3,FALSE)))+(VLOOKUP('Dépenses forfaitaire'!$D434,Listes!$A$48:$E$54,4,FALSE))))))</f>
        <v/>
      </c>
      <c r="O434" s="26" t="str">
        <f>IF($H434="","",IF($C434=Listes!$B$40,Listes!$I$37,IF($C434=Listes!$B$41,(VLOOKUP('Dépenses forfaitaire'!$F434,Listes!$E$37:$F$42,2,FALSE)),IF($C434=Listes!$B$39,IF('Dépenses forfaitaire'!$E434&lt;=Listes!$A$69,'Dépenses forfaitaire'!$E434*Listes!$A$70,IF('Dépenses forfaitaire'!$E434&gt;Listes!$D$69,'Dépenses forfaitaire'!$E434*Listes!$D$70,(('Dépenses forfaitaire'!$E434*Listes!$B$70)+Listes!$C$70)))))))</f>
        <v/>
      </c>
      <c r="P434" s="27" t="str">
        <f t="shared" si="12"/>
        <v/>
      </c>
      <c r="Q434" s="93"/>
    </row>
    <row r="435" spans="1:17" ht="20.100000000000001" customHeight="1" x14ac:dyDescent="0.25">
      <c r="A435" s="17">
        <v>429</v>
      </c>
      <c r="B435" s="86"/>
      <c r="C435" s="256"/>
      <c r="D435" s="86"/>
      <c r="E435" s="86"/>
      <c r="F435" s="86"/>
      <c r="G435" s="86"/>
      <c r="H435" s="31" t="str">
        <f>IF(C435="","",IF(C435="","",(VLOOKUP(C435,Listes!$B$37:$C$41,2,FALSE))))</f>
        <v/>
      </c>
      <c r="I435" s="86" t="str">
        <f t="shared" si="13"/>
        <v/>
      </c>
      <c r="J435" s="27" t="str">
        <f>IF(H435="","",IF(H435="","",(VLOOKUP(H435,Listes!$C$37:$D$41,2,FALSE))))</f>
        <v/>
      </c>
      <c r="K435" s="86"/>
      <c r="L435" s="86"/>
      <c r="M435" s="26" t="str">
        <f>IF($H435="","",IF($C435=Listes!$B$38,IF('Dépenses forfaitaire'!$E435&lt;=Listes!$B$58,('Dépenses forfaitaire'!$E435*(VLOOKUP('Dépenses forfaitaire'!$D435,Listes!$A$59:$E$65,2,FALSE))),IF('Dépenses forfaitaire'!$E435&gt;Listes!$E$58,('Dépenses forfaitaire'!$E435*(VLOOKUP('Dépenses forfaitaire'!$D435,Listes!$A$59:$E$65,5,FALSE))),('Dépenses forfaitaire'!$E435*(VLOOKUP('Dépenses forfaitaire'!$D435,Listes!$A$59:$E$65,3,FALSE)))+(VLOOKUP('Dépenses forfaitaire'!$D435,Listes!$A$59:$E$65,4,FALSE))))))</f>
        <v/>
      </c>
      <c r="N435" s="26" t="str">
        <f>IF($H435="","",IF($C435=Listes!$B$37,IF('Dépenses forfaitaire'!$E435&lt;=Listes!$B$47,('Dépenses forfaitaire'!$E435*(VLOOKUP('Dépenses forfaitaire'!$D435,Listes!$A$48:$E$54,2,FALSE))),IF('Dépenses forfaitaire'!$E435&gt;Listes!$D$47,('Dépenses forfaitaire'!$E435*(VLOOKUP('Dépenses forfaitaire'!$D435,Listes!$A$48:$E$54,5,FALSE))),('Dépenses forfaitaire'!$E435*(VLOOKUP('Dépenses forfaitaire'!$D435,Listes!$A$48:$E$54,3,FALSE)))+(VLOOKUP('Dépenses forfaitaire'!$D435,Listes!$A$48:$E$54,4,FALSE))))))</f>
        <v/>
      </c>
      <c r="O435" s="26" t="str">
        <f>IF($H435="","",IF($C435=Listes!$B$40,Listes!$I$37,IF($C435=Listes!$B$41,(VLOOKUP('Dépenses forfaitaire'!$F435,Listes!$E$37:$F$42,2,FALSE)),IF($C435=Listes!$B$39,IF('Dépenses forfaitaire'!$E435&lt;=Listes!$A$69,'Dépenses forfaitaire'!$E435*Listes!$A$70,IF('Dépenses forfaitaire'!$E435&gt;Listes!$D$69,'Dépenses forfaitaire'!$E435*Listes!$D$70,(('Dépenses forfaitaire'!$E435*Listes!$B$70)+Listes!$C$70)))))))</f>
        <v/>
      </c>
      <c r="P435" s="27" t="str">
        <f t="shared" si="12"/>
        <v/>
      </c>
      <c r="Q435" s="93"/>
    </row>
    <row r="436" spans="1:17" ht="20.100000000000001" customHeight="1" x14ac:dyDescent="0.25">
      <c r="A436" s="17">
        <v>430</v>
      </c>
      <c r="B436" s="86"/>
      <c r="C436" s="256"/>
      <c r="D436" s="86"/>
      <c r="E436" s="86"/>
      <c r="F436" s="86"/>
      <c r="G436" s="86"/>
      <c r="H436" s="31" t="str">
        <f>IF(C436="","",IF(C436="","",(VLOOKUP(C436,Listes!$B$37:$C$41,2,FALSE))))</f>
        <v/>
      </c>
      <c r="I436" s="86" t="str">
        <f t="shared" si="13"/>
        <v/>
      </c>
      <c r="J436" s="27" t="str">
        <f>IF(H436="","",IF(H436="","",(VLOOKUP(H436,Listes!$C$37:$D$41,2,FALSE))))</f>
        <v/>
      </c>
      <c r="K436" s="86"/>
      <c r="L436" s="86"/>
      <c r="M436" s="26" t="str">
        <f>IF($H436="","",IF($C436=Listes!$B$38,IF('Dépenses forfaitaire'!$E436&lt;=Listes!$B$58,('Dépenses forfaitaire'!$E436*(VLOOKUP('Dépenses forfaitaire'!$D436,Listes!$A$59:$E$65,2,FALSE))),IF('Dépenses forfaitaire'!$E436&gt;Listes!$E$58,('Dépenses forfaitaire'!$E436*(VLOOKUP('Dépenses forfaitaire'!$D436,Listes!$A$59:$E$65,5,FALSE))),('Dépenses forfaitaire'!$E436*(VLOOKUP('Dépenses forfaitaire'!$D436,Listes!$A$59:$E$65,3,FALSE)))+(VLOOKUP('Dépenses forfaitaire'!$D436,Listes!$A$59:$E$65,4,FALSE))))))</f>
        <v/>
      </c>
      <c r="N436" s="26" t="str">
        <f>IF($H436="","",IF($C436=Listes!$B$37,IF('Dépenses forfaitaire'!$E436&lt;=Listes!$B$47,('Dépenses forfaitaire'!$E436*(VLOOKUP('Dépenses forfaitaire'!$D436,Listes!$A$48:$E$54,2,FALSE))),IF('Dépenses forfaitaire'!$E436&gt;Listes!$D$47,('Dépenses forfaitaire'!$E436*(VLOOKUP('Dépenses forfaitaire'!$D436,Listes!$A$48:$E$54,5,FALSE))),('Dépenses forfaitaire'!$E436*(VLOOKUP('Dépenses forfaitaire'!$D436,Listes!$A$48:$E$54,3,FALSE)))+(VLOOKUP('Dépenses forfaitaire'!$D436,Listes!$A$48:$E$54,4,FALSE))))))</f>
        <v/>
      </c>
      <c r="O436" s="26" t="str">
        <f>IF($H436="","",IF($C436=Listes!$B$40,Listes!$I$37,IF($C436=Listes!$B$41,(VLOOKUP('Dépenses forfaitaire'!$F436,Listes!$E$37:$F$42,2,FALSE)),IF($C436=Listes!$B$39,IF('Dépenses forfaitaire'!$E436&lt;=Listes!$A$69,'Dépenses forfaitaire'!$E436*Listes!$A$70,IF('Dépenses forfaitaire'!$E436&gt;Listes!$D$69,'Dépenses forfaitaire'!$E436*Listes!$D$70,(('Dépenses forfaitaire'!$E436*Listes!$B$70)+Listes!$C$70)))))))</f>
        <v/>
      </c>
      <c r="P436" s="27" t="str">
        <f t="shared" si="12"/>
        <v/>
      </c>
      <c r="Q436" s="93"/>
    </row>
    <row r="437" spans="1:17" ht="20.100000000000001" customHeight="1" x14ac:dyDescent="0.25">
      <c r="A437" s="17">
        <v>431</v>
      </c>
      <c r="B437" s="86"/>
      <c r="C437" s="256"/>
      <c r="D437" s="86"/>
      <c r="E437" s="86"/>
      <c r="F437" s="86"/>
      <c r="G437" s="86"/>
      <c r="H437" s="31" t="str">
        <f>IF(C437="","",IF(C437="","",(VLOOKUP(C437,Listes!$B$37:$C$41,2,FALSE))))</f>
        <v/>
      </c>
      <c r="I437" s="86" t="str">
        <f t="shared" si="13"/>
        <v/>
      </c>
      <c r="J437" s="27" t="str">
        <f>IF(H437="","",IF(H437="","",(VLOOKUP(H437,Listes!$C$37:$D$41,2,FALSE))))</f>
        <v/>
      </c>
      <c r="K437" s="86"/>
      <c r="L437" s="86"/>
      <c r="M437" s="26" t="str">
        <f>IF($H437="","",IF($C437=Listes!$B$38,IF('Dépenses forfaitaire'!$E437&lt;=Listes!$B$58,('Dépenses forfaitaire'!$E437*(VLOOKUP('Dépenses forfaitaire'!$D437,Listes!$A$59:$E$65,2,FALSE))),IF('Dépenses forfaitaire'!$E437&gt;Listes!$E$58,('Dépenses forfaitaire'!$E437*(VLOOKUP('Dépenses forfaitaire'!$D437,Listes!$A$59:$E$65,5,FALSE))),('Dépenses forfaitaire'!$E437*(VLOOKUP('Dépenses forfaitaire'!$D437,Listes!$A$59:$E$65,3,FALSE)))+(VLOOKUP('Dépenses forfaitaire'!$D437,Listes!$A$59:$E$65,4,FALSE))))))</f>
        <v/>
      </c>
      <c r="N437" s="26" t="str">
        <f>IF($H437="","",IF($C437=Listes!$B$37,IF('Dépenses forfaitaire'!$E437&lt;=Listes!$B$47,('Dépenses forfaitaire'!$E437*(VLOOKUP('Dépenses forfaitaire'!$D437,Listes!$A$48:$E$54,2,FALSE))),IF('Dépenses forfaitaire'!$E437&gt;Listes!$D$47,('Dépenses forfaitaire'!$E437*(VLOOKUP('Dépenses forfaitaire'!$D437,Listes!$A$48:$E$54,5,FALSE))),('Dépenses forfaitaire'!$E437*(VLOOKUP('Dépenses forfaitaire'!$D437,Listes!$A$48:$E$54,3,FALSE)))+(VLOOKUP('Dépenses forfaitaire'!$D437,Listes!$A$48:$E$54,4,FALSE))))))</f>
        <v/>
      </c>
      <c r="O437" s="26" t="str">
        <f>IF($H437="","",IF($C437=Listes!$B$40,Listes!$I$37,IF($C437=Listes!$B$41,(VLOOKUP('Dépenses forfaitaire'!$F437,Listes!$E$37:$F$42,2,FALSE)),IF($C437=Listes!$B$39,IF('Dépenses forfaitaire'!$E437&lt;=Listes!$A$69,'Dépenses forfaitaire'!$E437*Listes!$A$70,IF('Dépenses forfaitaire'!$E437&gt;Listes!$D$69,'Dépenses forfaitaire'!$E437*Listes!$D$70,(('Dépenses forfaitaire'!$E437*Listes!$B$70)+Listes!$C$70)))))))</f>
        <v/>
      </c>
      <c r="P437" s="27" t="str">
        <f t="shared" si="12"/>
        <v/>
      </c>
      <c r="Q437" s="93"/>
    </row>
    <row r="438" spans="1:17" ht="20.100000000000001" customHeight="1" x14ac:dyDescent="0.25">
      <c r="A438" s="17">
        <v>432</v>
      </c>
      <c r="B438" s="86"/>
      <c r="C438" s="256"/>
      <c r="D438" s="86"/>
      <c r="E438" s="86"/>
      <c r="F438" s="86"/>
      <c r="G438" s="86"/>
      <c r="H438" s="31" t="str">
        <f>IF(C438="","",IF(C438="","",(VLOOKUP(C438,Listes!$B$37:$C$41,2,FALSE))))</f>
        <v/>
      </c>
      <c r="I438" s="86" t="str">
        <f t="shared" si="13"/>
        <v/>
      </c>
      <c r="J438" s="27" t="str">
        <f>IF(H438="","",IF(H438="","",(VLOOKUP(H438,Listes!$C$37:$D$41,2,FALSE))))</f>
        <v/>
      </c>
      <c r="K438" s="86"/>
      <c r="L438" s="86"/>
      <c r="M438" s="26" t="str">
        <f>IF($H438="","",IF($C438=Listes!$B$38,IF('Dépenses forfaitaire'!$E438&lt;=Listes!$B$58,('Dépenses forfaitaire'!$E438*(VLOOKUP('Dépenses forfaitaire'!$D438,Listes!$A$59:$E$65,2,FALSE))),IF('Dépenses forfaitaire'!$E438&gt;Listes!$E$58,('Dépenses forfaitaire'!$E438*(VLOOKUP('Dépenses forfaitaire'!$D438,Listes!$A$59:$E$65,5,FALSE))),('Dépenses forfaitaire'!$E438*(VLOOKUP('Dépenses forfaitaire'!$D438,Listes!$A$59:$E$65,3,FALSE)))+(VLOOKUP('Dépenses forfaitaire'!$D438,Listes!$A$59:$E$65,4,FALSE))))))</f>
        <v/>
      </c>
      <c r="N438" s="26" t="str">
        <f>IF($H438="","",IF($C438=Listes!$B$37,IF('Dépenses forfaitaire'!$E438&lt;=Listes!$B$47,('Dépenses forfaitaire'!$E438*(VLOOKUP('Dépenses forfaitaire'!$D438,Listes!$A$48:$E$54,2,FALSE))),IF('Dépenses forfaitaire'!$E438&gt;Listes!$D$47,('Dépenses forfaitaire'!$E438*(VLOOKUP('Dépenses forfaitaire'!$D438,Listes!$A$48:$E$54,5,FALSE))),('Dépenses forfaitaire'!$E438*(VLOOKUP('Dépenses forfaitaire'!$D438,Listes!$A$48:$E$54,3,FALSE)))+(VLOOKUP('Dépenses forfaitaire'!$D438,Listes!$A$48:$E$54,4,FALSE))))))</f>
        <v/>
      </c>
      <c r="O438" s="26" t="str">
        <f>IF($H438="","",IF($C438=Listes!$B$40,Listes!$I$37,IF($C438=Listes!$B$41,(VLOOKUP('Dépenses forfaitaire'!$F438,Listes!$E$37:$F$42,2,FALSE)),IF($C438=Listes!$B$39,IF('Dépenses forfaitaire'!$E438&lt;=Listes!$A$69,'Dépenses forfaitaire'!$E438*Listes!$A$70,IF('Dépenses forfaitaire'!$E438&gt;Listes!$D$69,'Dépenses forfaitaire'!$E438*Listes!$D$70,(('Dépenses forfaitaire'!$E438*Listes!$B$70)+Listes!$C$70)))))))</f>
        <v/>
      </c>
      <c r="P438" s="27" t="str">
        <f t="shared" si="12"/>
        <v/>
      </c>
      <c r="Q438" s="93"/>
    </row>
    <row r="439" spans="1:17" ht="20.100000000000001" customHeight="1" x14ac:dyDescent="0.25">
      <c r="A439" s="17">
        <v>433</v>
      </c>
      <c r="B439" s="86"/>
      <c r="C439" s="256"/>
      <c r="D439" s="86"/>
      <c r="E439" s="86"/>
      <c r="F439" s="86"/>
      <c r="G439" s="86"/>
      <c r="H439" s="31" t="str">
        <f>IF(C439="","",IF(C439="","",(VLOOKUP(C439,Listes!$B$37:$C$41,2,FALSE))))</f>
        <v/>
      </c>
      <c r="I439" s="86" t="str">
        <f t="shared" si="13"/>
        <v/>
      </c>
      <c r="J439" s="27" t="str">
        <f>IF(H439="","",IF(H439="","",(VLOOKUP(H439,Listes!$C$37:$D$41,2,FALSE))))</f>
        <v/>
      </c>
      <c r="K439" s="86"/>
      <c r="L439" s="86"/>
      <c r="M439" s="26" t="str">
        <f>IF($H439="","",IF($C439=Listes!$B$38,IF('Dépenses forfaitaire'!$E439&lt;=Listes!$B$58,('Dépenses forfaitaire'!$E439*(VLOOKUP('Dépenses forfaitaire'!$D439,Listes!$A$59:$E$65,2,FALSE))),IF('Dépenses forfaitaire'!$E439&gt;Listes!$E$58,('Dépenses forfaitaire'!$E439*(VLOOKUP('Dépenses forfaitaire'!$D439,Listes!$A$59:$E$65,5,FALSE))),('Dépenses forfaitaire'!$E439*(VLOOKUP('Dépenses forfaitaire'!$D439,Listes!$A$59:$E$65,3,FALSE)))+(VLOOKUP('Dépenses forfaitaire'!$D439,Listes!$A$59:$E$65,4,FALSE))))))</f>
        <v/>
      </c>
      <c r="N439" s="26" t="str">
        <f>IF($H439="","",IF($C439=Listes!$B$37,IF('Dépenses forfaitaire'!$E439&lt;=Listes!$B$47,('Dépenses forfaitaire'!$E439*(VLOOKUP('Dépenses forfaitaire'!$D439,Listes!$A$48:$E$54,2,FALSE))),IF('Dépenses forfaitaire'!$E439&gt;Listes!$D$47,('Dépenses forfaitaire'!$E439*(VLOOKUP('Dépenses forfaitaire'!$D439,Listes!$A$48:$E$54,5,FALSE))),('Dépenses forfaitaire'!$E439*(VLOOKUP('Dépenses forfaitaire'!$D439,Listes!$A$48:$E$54,3,FALSE)))+(VLOOKUP('Dépenses forfaitaire'!$D439,Listes!$A$48:$E$54,4,FALSE))))))</f>
        <v/>
      </c>
      <c r="O439" s="26" t="str">
        <f>IF($H439="","",IF($C439=Listes!$B$40,Listes!$I$37,IF($C439=Listes!$B$41,(VLOOKUP('Dépenses forfaitaire'!$F439,Listes!$E$37:$F$42,2,FALSE)),IF($C439=Listes!$B$39,IF('Dépenses forfaitaire'!$E439&lt;=Listes!$A$69,'Dépenses forfaitaire'!$E439*Listes!$A$70,IF('Dépenses forfaitaire'!$E439&gt;Listes!$D$69,'Dépenses forfaitaire'!$E439*Listes!$D$70,(('Dépenses forfaitaire'!$E439*Listes!$B$70)+Listes!$C$70)))))))</f>
        <v/>
      </c>
      <c r="P439" s="27" t="str">
        <f t="shared" si="12"/>
        <v/>
      </c>
      <c r="Q439" s="93"/>
    </row>
    <row r="440" spans="1:17" ht="20.100000000000001" customHeight="1" x14ac:dyDescent="0.25">
      <c r="A440" s="17">
        <v>434</v>
      </c>
      <c r="B440" s="86"/>
      <c r="C440" s="256"/>
      <c r="D440" s="86"/>
      <c r="E440" s="86"/>
      <c r="F440" s="86"/>
      <c r="G440" s="86"/>
      <c r="H440" s="31" t="str">
        <f>IF(C440="","",IF(C440="","",(VLOOKUP(C440,Listes!$B$37:$C$41,2,FALSE))))</f>
        <v/>
      </c>
      <c r="I440" s="86" t="str">
        <f t="shared" si="13"/>
        <v/>
      </c>
      <c r="J440" s="27" t="str">
        <f>IF(H440="","",IF(H440="","",(VLOOKUP(H440,Listes!$C$37:$D$41,2,FALSE))))</f>
        <v/>
      </c>
      <c r="K440" s="86"/>
      <c r="L440" s="86"/>
      <c r="M440" s="26" t="str">
        <f>IF($H440="","",IF($C440=Listes!$B$38,IF('Dépenses forfaitaire'!$E440&lt;=Listes!$B$58,('Dépenses forfaitaire'!$E440*(VLOOKUP('Dépenses forfaitaire'!$D440,Listes!$A$59:$E$65,2,FALSE))),IF('Dépenses forfaitaire'!$E440&gt;Listes!$E$58,('Dépenses forfaitaire'!$E440*(VLOOKUP('Dépenses forfaitaire'!$D440,Listes!$A$59:$E$65,5,FALSE))),('Dépenses forfaitaire'!$E440*(VLOOKUP('Dépenses forfaitaire'!$D440,Listes!$A$59:$E$65,3,FALSE)))+(VLOOKUP('Dépenses forfaitaire'!$D440,Listes!$A$59:$E$65,4,FALSE))))))</f>
        <v/>
      </c>
      <c r="N440" s="26" t="str">
        <f>IF($H440="","",IF($C440=Listes!$B$37,IF('Dépenses forfaitaire'!$E440&lt;=Listes!$B$47,('Dépenses forfaitaire'!$E440*(VLOOKUP('Dépenses forfaitaire'!$D440,Listes!$A$48:$E$54,2,FALSE))),IF('Dépenses forfaitaire'!$E440&gt;Listes!$D$47,('Dépenses forfaitaire'!$E440*(VLOOKUP('Dépenses forfaitaire'!$D440,Listes!$A$48:$E$54,5,FALSE))),('Dépenses forfaitaire'!$E440*(VLOOKUP('Dépenses forfaitaire'!$D440,Listes!$A$48:$E$54,3,FALSE)))+(VLOOKUP('Dépenses forfaitaire'!$D440,Listes!$A$48:$E$54,4,FALSE))))))</f>
        <v/>
      </c>
      <c r="O440" s="26" t="str">
        <f>IF($H440="","",IF($C440=Listes!$B$40,Listes!$I$37,IF($C440=Listes!$B$41,(VLOOKUP('Dépenses forfaitaire'!$F440,Listes!$E$37:$F$42,2,FALSE)),IF($C440=Listes!$B$39,IF('Dépenses forfaitaire'!$E440&lt;=Listes!$A$69,'Dépenses forfaitaire'!$E440*Listes!$A$70,IF('Dépenses forfaitaire'!$E440&gt;Listes!$D$69,'Dépenses forfaitaire'!$E440*Listes!$D$70,(('Dépenses forfaitaire'!$E440*Listes!$B$70)+Listes!$C$70)))))))</f>
        <v/>
      </c>
      <c r="P440" s="27" t="str">
        <f t="shared" si="12"/>
        <v/>
      </c>
      <c r="Q440" s="93"/>
    </row>
    <row r="441" spans="1:17" ht="20.100000000000001" customHeight="1" x14ac:dyDescent="0.25">
      <c r="A441" s="17">
        <v>435</v>
      </c>
      <c r="B441" s="86"/>
      <c r="C441" s="256"/>
      <c r="D441" s="86"/>
      <c r="E441" s="86"/>
      <c r="F441" s="86"/>
      <c r="G441" s="86"/>
      <c r="H441" s="31" t="str">
        <f>IF(C441="","",IF(C441="","",(VLOOKUP(C441,Listes!$B$37:$C$41,2,FALSE))))</f>
        <v/>
      </c>
      <c r="I441" s="86" t="str">
        <f t="shared" si="13"/>
        <v/>
      </c>
      <c r="J441" s="27" t="str">
        <f>IF(H441="","",IF(H441="","",(VLOOKUP(H441,Listes!$C$37:$D$41,2,FALSE))))</f>
        <v/>
      </c>
      <c r="K441" s="86"/>
      <c r="L441" s="86"/>
      <c r="M441" s="26" t="str">
        <f>IF($H441="","",IF($C441=Listes!$B$38,IF('Dépenses forfaitaire'!$E441&lt;=Listes!$B$58,('Dépenses forfaitaire'!$E441*(VLOOKUP('Dépenses forfaitaire'!$D441,Listes!$A$59:$E$65,2,FALSE))),IF('Dépenses forfaitaire'!$E441&gt;Listes!$E$58,('Dépenses forfaitaire'!$E441*(VLOOKUP('Dépenses forfaitaire'!$D441,Listes!$A$59:$E$65,5,FALSE))),('Dépenses forfaitaire'!$E441*(VLOOKUP('Dépenses forfaitaire'!$D441,Listes!$A$59:$E$65,3,FALSE)))+(VLOOKUP('Dépenses forfaitaire'!$D441,Listes!$A$59:$E$65,4,FALSE))))))</f>
        <v/>
      </c>
      <c r="N441" s="26" t="str">
        <f>IF($H441="","",IF($C441=Listes!$B$37,IF('Dépenses forfaitaire'!$E441&lt;=Listes!$B$47,('Dépenses forfaitaire'!$E441*(VLOOKUP('Dépenses forfaitaire'!$D441,Listes!$A$48:$E$54,2,FALSE))),IF('Dépenses forfaitaire'!$E441&gt;Listes!$D$47,('Dépenses forfaitaire'!$E441*(VLOOKUP('Dépenses forfaitaire'!$D441,Listes!$A$48:$E$54,5,FALSE))),('Dépenses forfaitaire'!$E441*(VLOOKUP('Dépenses forfaitaire'!$D441,Listes!$A$48:$E$54,3,FALSE)))+(VLOOKUP('Dépenses forfaitaire'!$D441,Listes!$A$48:$E$54,4,FALSE))))))</f>
        <v/>
      </c>
      <c r="O441" s="26" t="str">
        <f>IF($H441="","",IF($C441=Listes!$B$40,Listes!$I$37,IF($C441=Listes!$B$41,(VLOOKUP('Dépenses forfaitaire'!$F441,Listes!$E$37:$F$42,2,FALSE)),IF($C441=Listes!$B$39,IF('Dépenses forfaitaire'!$E441&lt;=Listes!$A$69,'Dépenses forfaitaire'!$E441*Listes!$A$70,IF('Dépenses forfaitaire'!$E441&gt;Listes!$D$69,'Dépenses forfaitaire'!$E441*Listes!$D$70,(('Dépenses forfaitaire'!$E441*Listes!$B$70)+Listes!$C$70)))))))</f>
        <v/>
      </c>
      <c r="P441" s="27" t="str">
        <f t="shared" si="12"/>
        <v/>
      </c>
      <c r="Q441" s="93"/>
    </row>
    <row r="442" spans="1:17" ht="20.100000000000001" customHeight="1" x14ac:dyDescent="0.25">
      <c r="A442" s="17">
        <v>436</v>
      </c>
      <c r="B442" s="86"/>
      <c r="C442" s="256"/>
      <c r="D442" s="86"/>
      <c r="E442" s="86"/>
      <c r="F442" s="86"/>
      <c r="G442" s="86"/>
      <c r="H442" s="31" t="str">
        <f>IF(C442="","",IF(C442="","",(VLOOKUP(C442,Listes!$B$37:$C$41,2,FALSE))))</f>
        <v/>
      </c>
      <c r="I442" s="86" t="str">
        <f t="shared" si="13"/>
        <v/>
      </c>
      <c r="J442" s="27" t="str">
        <f>IF(H442="","",IF(H442="","",(VLOOKUP(H442,Listes!$C$37:$D$41,2,FALSE))))</f>
        <v/>
      </c>
      <c r="K442" s="86"/>
      <c r="L442" s="86"/>
      <c r="M442" s="26" t="str">
        <f>IF($H442="","",IF($C442=Listes!$B$38,IF('Dépenses forfaitaire'!$E442&lt;=Listes!$B$58,('Dépenses forfaitaire'!$E442*(VLOOKUP('Dépenses forfaitaire'!$D442,Listes!$A$59:$E$65,2,FALSE))),IF('Dépenses forfaitaire'!$E442&gt;Listes!$E$58,('Dépenses forfaitaire'!$E442*(VLOOKUP('Dépenses forfaitaire'!$D442,Listes!$A$59:$E$65,5,FALSE))),('Dépenses forfaitaire'!$E442*(VLOOKUP('Dépenses forfaitaire'!$D442,Listes!$A$59:$E$65,3,FALSE)))+(VLOOKUP('Dépenses forfaitaire'!$D442,Listes!$A$59:$E$65,4,FALSE))))))</f>
        <v/>
      </c>
      <c r="N442" s="26" t="str">
        <f>IF($H442="","",IF($C442=Listes!$B$37,IF('Dépenses forfaitaire'!$E442&lt;=Listes!$B$47,('Dépenses forfaitaire'!$E442*(VLOOKUP('Dépenses forfaitaire'!$D442,Listes!$A$48:$E$54,2,FALSE))),IF('Dépenses forfaitaire'!$E442&gt;Listes!$D$47,('Dépenses forfaitaire'!$E442*(VLOOKUP('Dépenses forfaitaire'!$D442,Listes!$A$48:$E$54,5,FALSE))),('Dépenses forfaitaire'!$E442*(VLOOKUP('Dépenses forfaitaire'!$D442,Listes!$A$48:$E$54,3,FALSE)))+(VLOOKUP('Dépenses forfaitaire'!$D442,Listes!$A$48:$E$54,4,FALSE))))))</f>
        <v/>
      </c>
      <c r="O442" s="26" t="str">
        <f>IF($H442="","",IF($C442=Listes!$B$40,Listes!$I$37,IF($C442=Listes!$B$41,(VLOOKUP('Dépenses forfaitaire'!$F442,Listes!$E$37:$F$42,2,FALSE)),IF($C442=Listes!$B$39,IF('Dépenses forfaitaire'!$E442&lt;=Listes!$A$69,'Dépenses forfaitaire'!$E442*Listes!$A$70,IF('Dépenses forfaitaire'!$E442&gt;Listes!$D$69,'Dépenses forfaitaire'!$E442*Listes!$D$70,(('Dépenses forfaitaire'!$E442*Listes!$B$70)+Listes!$C$70)))))))</f>
        <v/>
      </c>
      <c r="P442" s="27" t="str">
        <f t="shared" si="12"/>
        <v/>
      </c>
      <c r="Q442" s="93"/>
    </row>
    <row r="443" spans="1:17" ht="20.100000000000001" customHeight="1" x14ac:dyDescent="0.25">
      <c r="A443" s="17">
        <v>437</v>
      </c>
      <c r="B443" s="86"/>
      <c r="C443" s="256"/>
      <c r="D443" s="86"/>
      <c r="E443" s="86"/>
      <c r="F443" s="86"/>
      <c r="G443" s="86"/>
      <c r="H443" s="31" t="str">
        <f>IF(C443="","",IF(C443="","",(VLOOKUP(C443,Listes!$B$37:$C$41,2,FALSE))))</f>
        <v/>
      </c>
      <c r="I443" s="86" t="str">
        <f t="shared" si="13"/>
        <v/>
      </c>
      <c r="J443" s="27" t="str">
        <f>IF(H443="","",IF(H443="","",(VLOOKUP(H443,Listes!$C$37:$D$41,2,FALSE))))</f>
        <v/>
      </c>
      <c r="K443" s="86"/>
      <c r="L443" s="86"/>
      <c r="M443" s="26" t="str">
        <f>IF($H443="","",IF($C443=Listes!$B$38,IF('Dépenses forfaitaire'!$E443&lt;=Listes!$B$58,('Dépenses forfaitaire'!$E443*(VLOOKUP('Dépenses forfaitaire'!$D443,Listes!$A$59:$E$65,2,FALSE))),IF('Dépenses forfaitaire'!$E443&gt;Listes!$E$58,('Dépenses forfaitaire'!$E443*(VLOOKUP('Dépenses forfaitaire'!$D443,Listes!$A$59:$E$65,5,FALSE))),('Dépenses forfaitaire'!$E443*(VLOOKUP('Dépenses forfaitaire'!$D443,Listes!$A$59:$E$65,3,FALSE)))+(VLOOKUP('Dépenses forfaitaire'!$D443,Listes!$A$59:$E$65,4,FALSE))))))</f>
        <v/>
      </c>
      <c r="N443" s="26" t="str">
        <f>IF($H443="","",IF($C443=Listes!$B$37,IF('Dépenses forfaitaire'!$E443&lt;=Listes!$B$47,('Dépenses forfaitaire'!$E443*(VLOOKUP('Dépenses forfaitaire'!$D443,Listes!$A$48:$E$54,2,FALSE))),IF('Dépenses forfaitaire'!$E443&gt;Listes!$D$47,('Dépenses forfaitaire'!$E443*(VLOOKUP('Dépenses forfaitaire'!$D443,Listes!$A$48:$E$54,5,FALSE))),('Dépenses forfaitaire'!$E443*(VLOOKUP('Dépenses forfaitaire'!$D443,Listes!$A$48:$E$54,3,FALSE)))+(VLOOKUP('Dépenses forfaitaire'!$D443,Listes!$A$48:$E$54,4,FALSE))))))</f>
        <v/>
      </c>
      <c r="O443" s="26" t="str">
        <f>IF($H443="","",IF($C443=Listes!$B$40,Listes!$I$37,IF($C443=Listes!$B$41,(VLOOKUP('Dépenses forfaitaire'!$F443,Listes!$E$37:$F$42,2,FALSE)),IF($C443=Listes!$B$39,IF('Dépenses forfaitaire'!$E443&lt;=Listes!$A$69,'Dépenses forfaitaire'!$E443*Listes!$A$70,IF('Dépenses forfaitaire'!$E443&gt;Listes!$D$69,'Dépenses forfaitaire'!$E443*Listes!$D$70,(('Dépenses forfaitaire'!$E443*Listes!$B$70)+Listes!$C$70)))))))</f>
        <v/>
      </c>
      <c r="P443" s="27" t="str">
        <f t="shared" si="12"/>
        <v/>
      </c>
      <c r="Q443" s="93"/>
    </row>
    <row r="444" spans="1:17" ht="20.100000000000001" customHeight="1" x14ac:dyDescent="0.25">
      <c r="A444" s="17">
        <v>438</v>
      </c>
      <c r="B444" s="86"/>
      <c r="C444" s="256"/>
      <c r="D444" s="86"/>
      <c r="E444" s="86"/>
      <c r="F444" s="86"/>
      <c r="G444" s="86"/>
      <c r="H444" s="31" t="str">
        <f>IF(C444="","",IF(C444="","",(VLOOKUP(C444,Listes!$B$37:$C$41,2,FALSE))))</f>
        <v/>
      </c>
      <c r="I444" s="86" t="str">
        <f t="shared" si="13"/>
        <v/>
      </c>
      <c r="J444" s="27" t="str">
        <f>IF(H444="","",IF(H444="","",(VLOOKUP(H444,Listes!$C$37:$D$41,2,FALSE))))</f>
        <v/>
      </c>
      <c r="K444" s="86"/>
      <c r="L444" s="86"/>
      <c r="M444" s="26" t="str">
        <f>IF($H444="","",IF($C444=Listes!$B$38,IF('Dépenses forfaitaire'!$E444&lt;=Listes!$B$58,('Dépenses forfaitaire'!$E444*(VLOOKUP('Dépenses forfaitaire'!$D444,Listes!$A$59:$E$65,2,FALSE))),IF('Dépenses forfaitaire'!$E444&gt;Listes!$E$58,('Dépenses forfaitaire'!$E444*(VLOOKUP('Dépenses forfaitaire'!$D444,Listes!$A$59:$E$65,5,FALSE))),('Dépenses forfaitaire'!$E444*(VLOOKUP('Dépenses forfaitaire'!$D444,Listes!$A$59:$E$65,3,FALSE)))+(VLOOKUP('Dépenses forfaitaire'!$D444,Listes!$A$59:$E$65,4,FALSE))))))</f>
        <v/>
      </c>
      <c r="N444" s="26" t="str">
        <f>IF($H444="","",IF($C444=Listes!$B$37,IF('Dépenses forfaitaire'!$E444&lt;=Listes!$B$47,('Dépenses forfaitaire'!$E444*(VLOOKUP('Dépenses forfaitaire'!$D444,Listes!$A$48:$E$54,2,FALSE))),IF('Dépenses forfaitaire'!$E444&gt;Listes!$D$47,('Dépenses forfaitaire'!$E444*(VLOOKUP('Dépenses forfaitaire'!$D444,Listes!$A$48:$E$54,5,FALSE))),('Dépenses forfaitaire'!$E444*(VLOOKUP('Dépenses forfaitaire'!$D444,Listes!$A$48:$E$54,3,FALSE)))+(VLOOKUP('Dépenses forfaitaire'!$D444,Listes!$A$48:$E$54,4,FALSE))))))</f>
        <v/>
      </c>
      <c r="O444" s="26" t="str">
        <f>IF($H444="","",IF($C444=Listes!$B$40,Listes!$I$37,IF($C444=Listes!$B$41,(VLOOKUP('Dépenses forfaitaire'!$F444,Listes!$E$37:$F$42,2,FALSE)),IF($C444=Listes!$B$39,IF('Dépenses forfaitaire'!$E444&lt;=Listes!$A$69,'Dépenses forfaitaire'!$E444*Listes!$A$70,IF('Dépenses forfaitaire'!$E444&gt;Listes!$D$69,'Dépenses forfaitaire'!$E444*Listes!$D$70,(('Dépenses forfaitaire'!$E444*Listes!$B$70)+Listes!$C$70)))))))</f>
        <v/>
      </c>
      <c r="P444" s="27" t="str">
        <f t="shared" si="12"/>
        <v/>
      </c>
      <c r="Q444" s="93"/>
    </row>
    <row r="445" spans="1:17" ht="20.100000000000001" customHeight="1" x14ac:dyDescent="0.25">
      <c r="A445" s="17">
        <v>439</v>
      </c>
      <c r="B445" s="86"/>
      <c r="C445" s="256"/>
      <c r="D445" s="86"/>
      <c r="E445" s="86"/>
      <c r="F445" s="86"/>
      <c r="G445" s="86"/>
      <c r="H445" s="31" t="str">
        <f>IF(C445="","",IF(C445="","",(VLOOKUP(C445,Listes!$B$37:$C$41,2,FALSE))))</f>
        <v/>
      </c>
      <c r="I445" s="86" t="str">
        <f t="shared" si="13"/>
        <v/>
      </c>
      <c r="J445" s="27" t="str">
        <f>IF(H445="","",IF(H445="","",(VLOOKUP(H445,Listes!$C$37:$D$41,2,FALSE))))</f>
        <v/>
      </c>
      <c r="K445" s="86"/>
      <c r="L445" s="86"/>
      <c r="M445" s="26" t="str">
        <f>IF($H445="","",IF($C445=Listes!$B$38,IF('Dépenses forfaitaire'!$E445&lt;=Listes!$B$58,('Dépenses forfaitaire'!$E445*(VLOOKUP('Dépenses forfaitaire'!$D445,Listes!$A$59:$E$65,2,FALSE))),IF('Dépenses forfaitaire'!$E445&gt;Listes!$E$58,('Dépenses forfaitaire'!$E445*(VLOOKUP('Dépenses forfaitaire'!$D445,Listes!$A$59:$E$65,5,FALSE))),('Dépenses forfaitaire'!$E445*(VLOOKUP('Dépenses forfaitaire'!$D445,Listes!$A$59:$E$65,3,FALSE)))+(VLOOKUP('Dépenses forfaitaire'!$D445,Listes!$A$59:$E$65,4,FALSE))))))</f>
        <v/>
      </c>
      <c r="N445" s="26" t="str">
        <f>IF($H445="","",IF($C445=Listes!$B$37,IF('Dépenses forfaitaire'!$E445&lt;=Listes!$B$47,('Dépenses forfaitaire'!$E445*(VLOOKUP('Dépenses forfaitaire'!$D445,Listes!$A$48:$E$54,2,FALSE))),IF('Dépenses forfaitaire'!$E445&gt;Listes!$D$47,('Dépenses forfaitaire'!$E445*(VLOOKUP('Dépenses forfaitaire'!$D445,Listes!$A$48:$E$54,5,FALSE))),('Dépenses forfaitaire'!$E445*(VLOOKUP('Dépenses forfaitaire'!$D445,Listes!$A$48:$E$54,3,FALSE)))+(VLOOKUP('Dépenses forfaitaire'!$D445,Listes!$A$48:$E$54,4,FALSE))))))</f>
        <v/>
      </c>
      <c r="O445" s="26" t="str">
        <f>IF($H445="","",IF($C445=Listes!$B$40,Listes!$I$37,IF($C445=Listes!$B$41,(VLOOKUP('Dépenses forfaitaire'!$F445,Listes!$E$37:$F$42,2,FALSE)),IF($C445=Listes!$B$39,IF('Dépenses forfaitaire'!$E445&lt;=Listes!$A$69,'Dépenses forfaitaire'!$E445*Listes!$A$70,IF('Dépenses forfaitaire'!$E445&gt;Listes!$D$69,'Dépenses forfaitaire'!$E445*Listes!$D$70,(('Dépenses forfaitaire'!$E445*Listes!$B$70)+Listes!$C$70)))))))</f>
        <v/>
      </c>
      <c r="P445" s="27" t="str">
        <f t="shared" si="12"/>
        <v/>
      </c>
      <c r="Q445" s="93"/>
    </row>
    <row r="446" spans="1:17" ht="20.100000000000001" customHeight="1" x14ac:dyDescent="0.25">
      <c r="A446" s="17">
        <v>440</v>
      </c>
      <c r="B446" s="86"/>
      <c r="C446" s="256"/>
      <c r="D446" s="86"/>
      <c r="E446" s="86"/>
      <c r="F446" s="86"/>
      <c r="G446" s="86"/>
      <c r="H446" s="31" t="str">
        <f>IF(C446="","",IF(C446="","",(VLOOKUP(C446,Listes!$B$37:$C$41,2,FALSE))))</f>
        <v/>
      </c>
      <c r="I446" s="86" t="str">
        <f t="shared" si="13"/>
        <v/>
      </c>
      <c r="J446" s="27" t="str">
        <f>IF(H446="","",IF(H446="","",(VLOOKUP(H446,Listes!$C$37:$D$41,2,FALSE))))</f>
        <v/>
      </c>
      <c r="K446" s="86"/>
      <c r="L446" s="86"/>
      <c r="M446" s="26" t="str">
        <f>IF($H446="","",IF($C446=Listes!$B$38,IF('Dépenses forfaitaire'!$E446&lt;=Listes!$B$58,('Dépenses forfaitaire'!$E446*(VLOOKUP('Dépenses forfaitaire'!$D446,Listes!$A$59:$E$65,2,FALSE))),IF('Dépenses forfaitaire'!$E446&gt;Listes!$E$58,('Dépenses forfaitaire'!$E446*(VLOOKUP('Dépenses forfaitaire'!$D446,Listes!$A$59:$E$65,5,FALSE))),('Dépenses forfaitaire'!$E446*(VLOOKUP('Dépenses forfaitaire'!$D446,Listes!$A$59:$E$65,3,FALSE)))+(VLOOKUP('Dépenses forfaitaire'!$D446,Listes!$A$59:$E$65,4,FALSE))))))</f>
        <v/>
      </c>
      <c r="N446" s="26" t="str">
        <f>IF($H446="","",IF($C446=Listes!$B$37,IF('Dépenses forfaitaire'!$E446&lt;=Listes!$B$47,('Dépenses forfaitaire'!$E446*(VLOOKUP('Dépenses forfaitaire'!$D446,Listes!$A$48:$E$54,2,FALSE))),IF('Dépenses forfaitaire'!$E446&gt;Listes!$D$47,('Dépenses forfaitaire'!$E446*(VLOOKUP('Dépenses forfaitaire'!$D446,Listes!$A$48:$E$54,5,FALSE))),('Dépenses forfaitaire'!$E446*(VLOOKUP('Dépenses forfaitaire'!$D446,Listes!$A$48:$E$54,3,FALSE)))+(VLOOKUP('Dépenses forfaitaire'!$D446,Listes!$A$48:$E$54,4,FALSE))))))</f>
        <v/>
      </c>
      <c r="O446" s="26" t="str">
        <f>IF($H446="","",IF($C446=Listes!$B$40,Listes!$I$37,IF($C446=Listes!$B$41,(VLOOKUP('Dépenses forfaitaire'!$F446,Listes!$E$37:$F$42,2,FALSE)),IF($C446=Listes!$B$39,IF('Dépenses forfaitaire'!$E446&lt;=Listes!$A$69,'Dépenses forfaitaire'!$E446*Listes!$A$70,IF('Dépenses forfaitaire'!$E446&gt;Listes!$D$69,'Dépenses forfaitaire'!$E446*Listes!$D$70,(('Dépenses forfaitaire'!$E446*Listes!$B$70)+Listes!$C$70)))))))</f>
        <v/>
      </c>
      <c r="P446" s="27" t="str">
        <f t="shared" si="12"/>
        <v/>
      </c>
      <c r="Q446" s="93"/>
    </row>
    <row r="447" spans="1:17" ht="20.100000000000001" customHeight="1" x14ac:dyDescent="0.25">
      <c r="A447" s="17">
        <v>441</v>
      </c>
      <c r="B447" s="86"/>
      <c r="C447" s="256"/>
      <c r="D447" s="86"/>
      <c r="E447" s="86"/>
      <c r="F447" s="86"/>
      <c r="G447" s="86"/>
      <c r="H447" s="31" t="str">
        <f>IF(C447="","",IF(C447="","",(VLOOKUP(C447,Listes!$B$37:$C$41,2,FALSE))))</f>
        <v/>
      </c>
      <c r="I447" s="86" t="str">
        <f t="shared" si="13"/>
        <v/>
      </c>
      <c r="J447" s="27" t="str">
        <f>IF(H447="","",IF(H447="","",(VLOOKUP(H447,Listes!$C$37:$D$41,2,FALSE))))</f>
        <v/>
      </c>
      <c r="K447" s="86"/>
      <c r="L447" s="86"/>
      <c r="M447" s="26" t="str">
        <f>IF($H447="","",IF($C447=Listes!$B$38,IF('Dépenses forfaitaire'!$E447&lt;=Listes!$B$58,('Dépenses forfaitaire'!$E447*(VLOOKUP('Dépenses forfaitaire'!$D447,Listes!$A$59:$E$65,2,FALSE))),IF('Dépenses forfaitaire'!$E447&gt;Listes!$E$58,('Dépenses forfaitaire'!$E447*(VLOOKUP('Dépenses forfaitaire'!$D447,Listes!$A$59:$E$65,5,FALSE))),('Dépenses forfaitaire'!$E447*(VLOOKUP('Dépenses forfaitaire'!$D447,Listes!$A$59:$E$65,3,FALSE)))+(VLOOKUP('Dépenses forfaitaire'!$D447,Listes!$A$59:$E$65,4,FALSE))))))</f>
        <v/>
      </c>
      <c r="N447" s="26" t="str">
        <f>IF($H447="","",IF($C447=Listes!$B$37,IF('Dépenses forfaitaire'!$E447&lt;=Listes!$B$47,('Dépenses forfaitaire'!$E447*(VLOOKUP('Dépenses forfaitaire'!$D447,Listes!$A$48:$E$54,2,FALSE))),IF('Dépenses forfaitaire'!$E447&gt;Listes!$D$47,('Dépenses forfaitaire'!$E447*(VLOOKUP('Dépenses forfaitaire'!$D447,Listes!$A$48:$E$54,5,FALSE))),('Dépenses forfaitaire'!$E447*(VLOOKUP('Dépenses forfaitaire'!$D447,Listes!$A$48:$E$54,3,FALSE)))+(VLOOKUP('Dépenses forfaitaire'!$D447,Listes!$A$48:$E$54,4,FALSE))))))</f>
        <v/>
      </c>
      <c r="O447" s="26" t="str">
        <f>IF($H447="","",IF($C447=Listes!$B$40,Listes!$I$37,IF($C447=Listes!$B$41,(VLOOKUP('Dépenses forfaitaire'!$F447,Listes!$E$37:$F$42,2,FALSE)),IF($C447=Listes!$B$39,IF('Dépenses forfaitaire'!$E447&lt;=Listes!$A$69,'Dépenses forfaitaire'!$E447*Listes!$A$70,IF('Dépenses forfaitaire'!$E447&gt;Listes!$D$69,'Dépenses forfaitaire'!$E447*Listes!$D$70,(('Dépenses forfaitaire'!$E447*Listes!$B$70)+Listes!$C$70)))))))</f>
        <v/>
      </c>
      <c r="P447" s="27" t="str">
        <f t="shared" si="12"/>
        <v/>
      </c>
      <c r="Q447" s="93"/>
    </row>
    <row r="448" spans="1:17" ht="20.100000000000001" customHeight="1" x14ac:dyDescent="0.25">
      <c r="A448" s="17">
        <v>442</v>
      </c>
      <c r="B448" s="86"/>
      <c r="C448" s="256"/>
      <c r="D448" s="86"/>
      <c r="E448" s="86"/>
      <c r="F448" s="86"/>
      <c r="G448" s="86"/>
      <c r="H448" s="31" t="str">
        <f>IF(C448="","",IF(C448="","",(VLOOKUP(C448,Listes!$B$37:$C$41,2,FALSE))))</f>
        <v/>
      </c>
      <c r="I448" s="86" t="str">
        <f t="shared" si="13"/>
        <v/>
      </c>
      <c r="J448" s="27" t="str">
        <f>IF(H448="","",IF(H448="","",(VLOOKUP(H448,Listes!$C$37:$D$41,2,FALSE))))</f>
        <v/>
      </c>
      <c r="K448" s="86"/>
      <c r="L448" s="86"/>
      <c r="M448" s="26" t="str">
        <f>IF($H448="","",IF($C448=Listes!$B$38,IF('Dépenses forfaitaire'!$E448&lt;=Listes!$B$58,('Dépenses forfaitaire'!$E448*(VLOOKUP('Dépenses forfaitaire'!$D448,Listes!$A$59:$E$65,2,FALSE))),IF('Dépenses forfaitaire'!$E448&gt;Listes!$E$58,('Dépenses forfaitaire'!$E448*(VLOOKUP('Dépenses forfaitaire'!$D448,Listes!$A$59:$E$65,5,FALSE))),('Dépenses forfaitaire'!$E448*(VLOOKUP('Dépenses forfaitaire'!$D448,Listes!$A$59:$E$65,3,FALSE)))+(VLOOKUP('Dépenses forfaitaire'!$D448,Listes!$A$59:$E$65,4,FALSE))))))</f>
        <v/>
      </c>
      <c r="N448" s="26" t="str">
        <f>IF($H448="","",IF($C448=Listes!$B$37,IF('Dépenses forfaitaire'!$E448&lt;=Listes!$B$47,('Dépenses forfaitaire'!$E448*(VLOOKUP('Dépenses forfaitaire'!$D448,Listes!$A$48:$E$54,2,FALSE))),IF('Dépenses forfaitaire'!$E448&gt;Listes!$D$47,('Dépenses forfaitaire'!$E448*(VLOOKUP('Dépenses forfaitaire'!$D448,Listes!$A$48:$E$54,5,FALSE))),('Dépenses forfaitaire'!$E448*(VLOOKUP('Dépenses forfaitaire'!$D448,Listes!$A$48:$E$54,3,FALSE)))+(VLOOKUP('Dépenses forfaitaire'!$D448,Listes!$A$48:$E$54,4,FALSE))))))</f>
        <v/>
      </c>
      <c r="O448" s="26" t="str">
        <f>IF($H448="","",IF($C448=Listes!$B$40,Listes!$I$37,IF($C448=Listes!$B$41,(VLOOKUP('Dépenses forfaitaire'!$F448,Listes!$E$37:$F$42,2,FALSE)),IF($C448=Listes!$B$39,IF('Dépenses forfaitaire'!$E448&lt;=Listes!$A$69,'Dépenses forfaitaire'!$E448*Listes!$A$70,IF('Dépenses forfaitaire'!$E448&gt;Listes!$D$69,'Dépenses forfaitaire'!$E448*Listes!$D$70,(('Dépenses forfaitaire'!$E448*Listes!$B$70)+Listes!$C$70)))))))</f>
        <v/>
      </c>
      <c r="P448" s="27" t="str">
        <f t="shared" si="12"/>
        <v/>
      </c>
      <c r="Q448" s="93"/>
    </row>
    <row r="449" spans="1:17" ht="20.100000000000001" customHeight="1" x14ac:dyDescent="0.25">
      <c r="A449" s="17">
        <v>443</v>
      </c>
      <c r="B449" s="86"/>
      <c r="C449" s="256"/>
      <c r="D449" s="86"/>
      <c r="E449" s="86"/>
      <c r="F449" s="86"/>
      <c r="G449" s="86"/>
      <c r="H449" s="31" t="str">
        <f>IF(C449="","",IF(C449="","",(VLOOKUP(C449,Listes!$B$37:$C$41,2,FALSE))))</f>
        <v/>
      </c>
      <c r="I449" s="86" t="str">
        <f t="shared" si="13"/>
        <v/>
      </c>
      <c r="J449" s="27" t="str">
        <f>IF(H449="","",IF(H449="","",(VLOOKUP(H449,Listes!$C$37:$D$41,2,FALSE))))</f>
        <v/>
      </c>
      <c r="K449" s="86"/>
      <c r="L449" s="86"/>
      <c r="M449" s="26" t="str">
        <f>IF($H449="","",IF($C449=Listes!$B$38,IF('Dépenses forfaitaire'!$E449&lt;=Listes!$B$58,('Dépenses forfaitaire'!$E449*(VLOOKUP('Dépenses forfaitaire'!$D449,Listes!$A$59:$E$65,2,FALSE))),IF('Dépenses forfaitaire'!$E449&gt;Listes!$E$58,('Dépenses forfaitaire'!$E449*(VLOOKUP('Dépenses forfaitaire'!$D449,Listes!$A$59:$E$65,5,FALSE))),('Dépenses forfaitaire'!$E449*(VLOOKUP('Dépenses forfaitaire'!$D449,Listes!$A$59:$E$65,3,FALSE)))+(VLOOKUP('Dépenses forfaitaire'!$D449,Listes!$A$59:$E$65,4,FALSE))))))</f>
        <v/>
      </c>
      <c r="N449" s="26" t="str">
        <f>IF($H449="","",IF($C449=Listes!$B$37,IF('Dépenses forfaitaire'!$E449&lt;=Listes!$B$47,('Dépenses forfaitaire'!$E449*(VLOOKUP('Dépenses forfaitaire'!$D449,Listes!$A$48:$E$54,2,FALSE))),IF('Dépenses forfaitaire'!$E449&gt;Listes!$D$47,('Dépenses forfaitaire'!$E449*(VLOOKUP('Dépenses forfaitaire'!$D449,Listes!$A$48:$E$54,5,FALSE))),('Dépenses forfaitaire'!$E449*(VLOOKUP('Dépenses forfaitaire'!$D449,Listes!$A$48:$E$54,3,FALSE)))+(VLOOKUP('Dépenses forfaitaire'!$D449,Listes!$A$48:$E$54,4,FALSE))))))</f>
        <v/>
      </c>
      <c r="O449" s="26" t="str">
        <f>IF($H449="","",IF($C449=Listes!$B$40,Listes!$I$37,IF($C449=Listes!$B$41,(VLOOKUP('Dépenses forfaitaire'!$F449,Listes!$E$37:$F$42,2,FALSE)),IF($C449=Listes!$B$39,IF('Dépenses forfaitaire'!$E449&lt;=Listes!$A$69,'Dépenses forfaitaire'!$E449*Listes!$A$70,IF('Dépenses forfaitaire'!$E449&gt;Listes!$D$69,'Dépenses forfaitaire'!$E449*Listes!$D$70,(('Dépenses forfaitaire'!$E449*Listes!$B$70)+Listes!$C$70)))))))</f>
        <v/>
      </c>
      <c r="P449" s="27" t="str">
        <f t="shared" si="12"/>
        <v/>
      </c>
      <c r="Q449" s="93"/>
    </row>
    <row r="450" spans="1:17" ht="20.100000000000001" customHeight="1" x14ac:dyDescent="0.25">
      <c r="A450" s="17">
        <v>444</v>
      </c>
      <c r="B450" s="86"/>
      <c r="C450" s="256"/>
      <c r="D450" s="86"/>
      <c r="E450" s="86"/>
      <c r="F450" s="86"/>
      <c r="G450" s="86"/>
      <c r="H450" s="31" t="str">
        <f>IF(C450="","",IF(C450="","",(VLOOKUP(C450,Listes!$B$37:$C$41,2,FALSE))))</f>
        <v/>
      </c>
      <c r="I450" s="86" t="str">
        <f t="shared" si="13"/>
        <v/>
      </c>
      <c r="J450" s="27" t="str">
        <f>IF(H450="","",IF(H450="","",(VLOOKUP(H450,Listes!$C$37:$D$41,2,FALSE))))</f>
        <v/>
      </c>
      <c r="K450" s="86"/>
      <c r="L450" s="86"/>
      <c r="M450" s="26" t="str">
        <f>IF($H450="","",IF($C450=Listes!$B$38,IF('Dépenses forfaitaire'!$E450&lt;=Listes!$B$58,('Dépenses forfaitaire'!$E450*(VLOOKUP('Dépenses forfaitaire'!$D450,Listes!$A$59:$E$65,2,FALSE))),IF('Dépenses forfaitaire'!$E450&gt;Listes!$E$58,('Dépenses forfaitaire'!$E450*(VLOOKUP('Dépenses forfaitaire'!$D450,Listes!$A$59:$E$65,5,FALSE))),('Dépenses forfaitaire'!$E450*(VLOOKUP('Dépenses forfaitaire'!$D450,Listes!$A$59:$E$65,3,FALSE)))+(VLOOKUP('Dépenses forfaitaire'!$D450,Listes!$A$59:$E$65,4,FALSE))))))</f>
        <v/>
      </c>
      <c r="N450" s="26" t="str">
        <f>IF($H450="","",IF($C450=Listes!$B$37,IF('Dépenses forfaitaire'!$E450&lt;=Listes!$B$47,('Dépenses forfaitaire'!$E450*(VLOOKUP('Dépenses forfaitaire'!$D450,Listes!$A$48:$E$54,2,FALSE))),IF('Dépenses forfaitaire'!$E450&gt;Listes!$D$47,('Dépenses forfaitaire'!$E450*(VLOOKUP('Dépenses forfaitaire'!$D450,Listes!$A$48:$E$54,5,FALSE))),('Dépenses forfaitaire'!$E450*(VLOOKUP('Dépenses forfaitaire'!$D450,Listes!$A$48:$E$54,3,FALSE)))+(VLOOKUP('Dépenses forfaitaire'!$D450,Listes!$A$48:$E$54,4,FALSE))))))</f>
        <v/>
      </c>
      <c r="O450" s="26" t="str">
        <f>IF($H450="","",IF($C450=Listes!$B$40,Listes!$I$37,IF($C450=Listes!$B$41,(VLOOKUP('Dépenses forfaitaire'!$F450,Listes!$E$37:$F$42,2,FALSE)),IF($C450=Listes!$B$39,IF('Dépenses forfaitaire'!$E450&lt;=Listes!$A$69,'Dépenses forfaitaire'!$E450*Listes!$A$70,IF('Dépenses forfaitaire'!$E450&gt;Listes!$D$69,'Dépenses forfaitaire'!$E450*Listes!$D$70,(('Dépenses forfaitaire'!$E450*Listes!$B$70)+Listes!$C$70)))))))</f>
        <v/>
      </c>
      <c r="P450" s="27" t="str">
        <f t="shared" si="12"/>
        <v/>
      </c>
      <c r="Q450" s="93"/>
    </row>
    <row r="451" spans="1:17" ht="20.100000000000001" customHeight="1" x14ac:dyDescent="0.25">
      <c r="A451" s="17">
        <v>445</v>
      </c>
      <c r="B451" s="86"/>
      <c r="C451" s="256"/>
      <c r="D451" s="86"/>
      <c r="E451" s="86"/>
      <c r="F451" s="86"/>
      <c r="G451" s="86"/>
      <c r="H451" s="31" t="str">
        <f>IF(C451="","",IF(C451="","",(VLOOKUP(C451,Listes!$B$37:$C$41,2,FALSE))))</f>
        <v/>
      </c>
      <c r="I451" s="86" t="str">
        <f t="shared" si="13"/>
        <v/>
      </c>
      <c r="J451" s="27" t="str">
        <f>IF(H451="","",IF(H451="","",(VLOOKUP(H451,Listes!$C$37:$D$41,2,FALSE))))</f>
        <v/>
      </c>
      <c r="K451" s="86"/>
      <c r="L451" s="86"/>
      <c r="M451" s="26" t="str">
        <f>IF($H451="","",IF($C451=Listes!$B$38,IF('Dépenses forfaitaire'!$E451&lt;=Listes!$B$58,('Dépenses forfaitaire'!$E451*(VLOOKUP('Dépenses forfaitaire'!$D451,Listes!$A$59:$E$65,2,FALSE))),IF('Dépenses forfaitaire'!$E451&gt;Listes!$E$58,('Dépenses forfaitaire'!$E451*(VLOOKUP('Dépenses forfaitaire'!$D451,Listes!$A$59:$E$65,5,FALSE))),('Dépenses forfaitaire'!$E451*(VLOOKUP('Dépenses forfaitaire'!$D451,Listes!$A$59:$E$65,3,FALSE)))+(VLOOKUP('Dépenses forfaitaire'!$D451,Listes!$A$59:$E$65,4,FALSE))))))</f>
        <v/>
      </c>
      <c r="N451" s="26" t="str">
        <f>IF($H451="","",IF($C451=Listes!$B$37,IF('Dépenses forfaitaire'!$E451&lt;=Listes!$B$47,('Dépenses forfaitaire'!$E451*(VLOOKUP('Dépenses forfaitaire'!$D451,Listes!$A$48:$E$54,2,FALSE))),IF('Dépenses forfaitaire'!$E451&gt;Listes!$D$47,('Dépenses forfaitaire'!$E451*(VLOOKUP('Dépenses forfaitaire'!$D451,Listes!$A$48:$E$54,5,FALSE))),('Dépenses forfaitaire'!$E451*(VLOOKUP('Dépenses forfaitaire'!$D451,Listes!$A$48:$E$54,3,FALSE)))+(VLOOKUP('Dépenses forfaitaire'!$D451,Listes!$A$48:$E$54,4,FALSE))))))</f>
        <v/>
      </c>
      <c r="O451" s="26" t="str">
        <f>IF($H451="","",IF($C451=Listes!$B$40,Listes!$I$37,IF($C451=Listes!$B$41,(VLOOKUP('Dépenses forfaitaire'!$F451,Listes!$E$37:$F$42,2,FALSE)),IF($C451=Listes!$B$39,IF('Dépenses forfaitaire'!$E451&lt;=Listes!$A$69,'Dépenses forfaitaire'!$E451*Listes!$A$70,IF('Dépenses forfaitaire'!$E451&gt;Listes!$D$69,'Dépenses forfaitaire'!$E451*Listes!$D$70,(('Dépenses forfaitaire'!$E451*Listes!$B$70)+Listes!$C$70)))))))</f>
        <v/>
      </c>
      <c r="P451" s="27" t="str">
        <f t="shared" si="12"/>
        <v/>
      </c>
      <c r="Q451" s="93"/>
    </row>
    <row r="452" spans="1:17" ht="20.100000000000001" customHeight="1" x14ac:dyDescent="0.25">
      <c r="A452" s="17">
        <v>446</v>
      </c>
      <c r="B452" s="86"/>
      <c r="C452" s="256"/>
      <c r="D452" s="86"/>
      <c r="E452" s="86"/>
      <c r="F452" s="86"/>
      <c r="G452" s="86"/>
      <c r="H452" s="31" t="str">
        <f>IF(C452="","",IF(C452="","",(VLOOKUP(C452,Listes!$B$37:$C$41,2,FALSE))))</f>
        <v/>
      </c>
      <c r="I452" s="86" t="str">
        <f t="shared" si="13"/>
        <v/>
      </c>
      <c r="J452" s="27" t="str">
        <f>IF(H452="","",IF(H452="","",(VLOOKUP(H452,Listes!$C$37:$D$41,2,FALSE))))</f>
        <v/>
      </c>
      <c r="K452" s="86"/>
      <c r="L452" s="86"/>
      <c r="M452" s="26" t="str">
        <f>IF($H452="","",IF($C452=Listes!$B$38,IF('Dépenses forfaitaire'!$E452&lt;=Listes!$B$58,('Dépenses forfaitaire'!$E452*(VLOOKUP('Dépenses forfaitaire'!$D452,Listes!$A$59:$E$65,2,FALSE))),IF('Dépenses forfaitaire'!$E452&gt;Listes!$E$58,('Dépenses forfaitaire'!$E452*(VLOOKUP('Dépenses forfaitaire'!$D452,Listes!$A$59:$E$65,5,FALSE))),('Dépenses forfaitaire'!$E452*(VLOOKUP('Dépenses forfaitaire'!$D452,Listes!$A$59:$E$65,3,FALSE)))+(VLOOKUP('Dépenses forfaitaire'!$D452,Listes!$A$59:$E$65,4,FALSE))))))</f>
        <v/>
      </c>
      <c r="N452" s="26" t="str">
        <f>IF($H452="","",IF($C452=Listes!$B$37,IF('Dépenses forfaitaire'!$E452&lt;=Listes!$B$47,('Dépenses forfaitaire'!$E452*(VLOOKUP('Dépenses forfaitaire'!$D452,Listes!$A$48:$E$54,2,FALSE))),IF('Dépenses forfaitaire'!$E452&gt;Listes!$D$47,('Dépenses forfaitaire'!$E452*(VLOOKUP('Dépenses forfaitaire'!$D452,Listes!$A$48:$E$54,5,FALSE))),('Dépenses forfaitaire'!$E452*(VLOOKUP('Dépenses forfaitaire'!$D452,Listes!$A$48:$E$54,3,FALSE)))+(VLOOKUP('Dépenses forfaitaire'!$D452,Listes!$A$48:$E$54,4,FALSE))))))</f>
        <v/>
      </c>
      <c r="O452" s="26" t="str">
        <f>IF($H452="","",IF($C452=Listes!$B$40,Listes!$I$37,IF($C452=Listes!$B$41,(VLOOKUP('Dépenses forfaitaire'!$F452,Listes!$E$37:$F$42,2,FALSE)),IF($C452=Listes!$B$39,IF('Dépenses forfaitaire'!$E452&lt;=Listes!$A$69,'Dépenses forfaitaire'!$E452*Listes!$A$70,IF('Dépenses forfaitaire'!$E452&gt;Listes!$D$69,'Dépenses forfaitaire'!$E452*Listes!$D$70,(('Dépenses forfaitaire'!$E452*Listes!$B$70)+Listes!$C$70)))))))</f>
        <v/>
      </c>
      <c r="P452" s="27" t="str">
        <f t="shared" si="12"/>
        <v/>
      </c>
      <c r="Q452" s="93"/>
    </row>
    <row r="453" spans="1:17" ht="20.100000000000001" customHeight="1" x14ac:dyDescent="0.25">
      <c r="A453" s="17">
        <v>447</v>
      </c>
      <c r="B453" s="86"/>
      <c r="C453" s="256"/>
      <c r="D453" s="86"/>
      <c r="E453" s="86"/>
      <c r="F453" s="86"/>
      <c r="G453" s="86"/>
      <c r="H453" s="31" t="str">
        <f>IF(C453="","",IF(C453="","",(VLOOKUP(C453,Listes!$B$37:$C$41,2,FALSE))))</f>
        <v/>
      </c>
      <c r="I453" s="86" t="str">
        <f t="shared" si="13"/>
        <v/>
      </c>
      <c r="J453" s="27" t="str">
        <f>IF(H453="","",IF(H453="","",(VLOOKUP(H453,Listes!$C$37:$D$41,2,FALSE))))</f>
        <v/>
      </c>
      <c r="K453" s="86"/>
      <c r="L453" s="86"/>
      <c r="M453" s="26" t="str">
        <f>IF($H453="","",IF($C453=Listes!$B$38,IF('Dépenses forfaitaire'!$E453&lt;=Listes!$B$58,('Dépenses forfaitaire'!$E453*(VLOOKUP('Dépenses forfaitaire'!$D453,Listes!$A$59:$E$65,2,FALSE))),IF('Dépenses forfaitaire'!$E453&gt;Listes!$E$58,('Dépenses forfaitaire'!$E453*(VLOOKUP('Dépenses forfaitaire'!$D453,Listes!$A$59:$E$65,5,FALSE))),('Dépenses forfaitaire'!$E453*(VLOOKUP('Dépenses forfaitaire'!$D453,Listes!$A$59:$E$65,3,FALSE)))+(VLOOKUP('Dépenses forfaitaire'!$D453,Listes!$A$59:$E$65,4,FALSE))))))</f>
        <v/>
      </c>
      <c r="N453" s="26" t="str">
        <f>IF($H453="","",IF($C453=Listes!$B$37,IF('Dépenses forfaitaire'!$E453&lt;=Listes!$B$47,('Dépenses forfaitaire'!$E453*(VLOOKUP('Dépenses forfaitaire'!$D453,Listes!$A$48:$E$54,2,FALSE))),IF('Dépenses forfaitaire'!$E453&gt;Listes!$D$47,('Dépenses forfaitaire'!$E453*(VLOOKUP('Dépenses forfaitaire'!$D453,Listes!$A$48:$E$54,5,FALSE))),('Dépenses forfaitaire'!$E453*(VLOOKUP('Dépenses forfaitaire'!$D453,Listes!$A$48:$E$54,3,FALSE)))+(VLOOKUP('Dépenses forfaitaire'!$D453,Listes!$A$48:$E$54,4,FALSE))))))</f>
        <v/>
      </c>
      <c r="O453" s="26" t="str">
        <f>IF($H453="","",IF($C453=Listes!$B$40,Listes!$I$37,IF($C453=Listes!$B$41,(VLOOKUP('Dépenses forfaitaire'!$F453,Listes!$E$37:$F$42,2,FALSE)),IF($C453=Listes!$B$39,IF('Dépenses forfaitaire'!$E453&lt;=Listes!$A$69,'Dépenses forfaitaire'!$E453*Listes!$A$70,IF('Dépenses forfaitaire'!$E453&gt;Listes!$D$69,'Dépenses forfaitaire'!$E453*Listes!$D$70,(('Dépenses forfaitaire'!$E453*Listes!$B$70)+Listes!$C$70)))))))</f>
        <v/>
      </c>
      <c r="P453" s="27" t="str">
        <f t="shared" si="12"/>
        <v/>
      </c>
      <c r="Q453" s="93"/>
    </row>
    <row r="454" spans="1:17" ht="20.100000000000001" customHeight="1" x14ac:dyDescent="0.25">
      <c r="A454" s="17">
        <v>448</v>
      </c>
      <c r="B454" s="86"/>
      <c r="C454" s="256"/>
      <c r="D454" s="86"/>
      <c r="E454" s="86"/>
      <c r="F454" s="86"/>
      <c r="G454" s="86"/>
      <c r="H454" s="31" t="str">
        <f>IF(C454="","",IF(C454="","",(VLOOKUP(C454,Listes!$B$37:$C$41,2,FALSE))))</f>
        <v/>
      </c>
      <c r="I454" s="86" t="str">
        <f t="shared" si="13"/>
        <v/>
      </c>
      <c r="J454" s="27" t="str">
        <f>IF(H454="","",IF(H454="","",(VLOOKUP(H454,Listes!$C$37:$D$41,2,FALSE))))</f>
        <v/>
      </c>
      <c r="K454" s="86"/>
      <c r="L454" s="86"/>
      <c r="M454" s="26" t="str">
        <f>IF($H454="","",IF($C454=Listes!$B$38,IF('Dépenses forfaitaire'!$E454&lt;=Listes!$B$58,('Dépenses forfaitaire'!$E454*(VLOOKUP('Dépenses forfaitaire'!$D454,Listes!$A$59:$E$65,2,FALSE))),IF('Dépenses forfaitaire'!$E454&gt;Listes!$E$58,('Dépenses forfaitaire'!$E454*(VLOOKUP('Dépenses forfaitaire'!$D454,Listes!$A$59:$E$65,5,FALSE))),('Dépenses forfaitaire'!$E454*(VLOOKUP('Dépenses forfaitaire'!$D454,Listes!$A$59:$E$65,3,FALSE)))+(VLOOKUP('Dépenses forfaitaire'!$D454,Listes!$A$59:$E$65,4,FALSE))))))</f>
        <v/>
      </c>
      <c r="N454" s="26" t="str">
        <f>IF($H454="","",IF($C454=Listes!$B$37,IF('Dépenses forfaitaire'!$E454&lt;=Listes!$B$47,('Dépenses forfaitaire'!$E454*(VLOOKUP('Dépenses forfaitaire'!$D454,Listes!$A$48:$E$54,2,FALSE))),IF('Dépenses forfaitaire'!$E454&gt;Listes!$D$47,('Dépenses forfaitaire'!$E454*(VLOOKUP('Dépenses forfaitaire'!$D454,Listes!$A$48:$E$54,5,FALSE))),('Dépenses forfaitaire'!$E454*(VLOOKUP('Dépenses forfaitaire'!$D454,Listes!$A$48:$E$54,3,FALSE)))+(VLOOKUP('Dépenses forfaitaire'!$D454,Listes!$A$48:$E$54,4,FALSE))))))</f>
        <v/>
      </c>
      <c r="O454" s="26" t="str">
        <f>IF($H454="","",IF($C454=Listes!$B$40,Listes!$I$37,IF($C454=Listes!$B$41,(VLOOKUP('Dépenses forfaitaire'!$F454,Listes!$E$37:$F$42,2,FALSE)),IF($C454=Listes!$B$39,IF('Dépenses forfaitaire'!$E454&lt;=Listes!$A$69,'Dépenses forfaitaire'!$E454*Listes!$A$70,IF('Dépenses forfaitaire'!$E454&gt;Listes!$D$69,'Dépenses forfaitaire'!$E454*Listes!$D$70,(('Dépenses forfaitaire'!$E454*Listes!$B$70)+Listes!$C$70)))))))</f>
        <v/>
      </c>
      <c r="P454" s="27" t="str">
        <f t="shared" ref="P454:P506" si="14">IF($I454="","",($O454+$N454+$M454)*$I454)</f>
        <v/>
      </c>
      <c r="Q454" s="93"/>
    </row>
    <row r="455" spans="1:17" ht="20.100000000000001" customHeight="1" x14ac:dyDescent="0.25">
      <c r="A455" s="17">
        <v>449</v>
      </c>
      <c r="B455" s="86"/>
      <c r="C455" s="256"/>
      <c r="D455" s="86"/>
      <c r="E455" s="86"/>
      <c r="F455" s="86"/>
      <c r="G455" s="86"/>
      <c r="H455" s="31" t="str">
        <f>IF(C455="","",IF(C455="","",(VLOOKUP(C455,Listes!$B$37:$C$41,2,FALSE))))</f>
        <v/>
      </c>
      <c r="I455" s="86" t="str">
        <f t="shared" ref="I455:I506" si="15">IF(H455="Frais de déplacement (barèmes kilométriques) ",1,"")</f>
        <v/>
      </c>
      <c r="J455" s="27" t="str">
        <f>IF(H455="","",IF(H455="","",(VLOOKUP(H455,Listes!$C$37:$D$41,2,FALSE))))</f>
        <v/>
      </c>
      <c r="K455" s="86"/>
      <c r="L455" s="86"/>
      <c r="M455" s="26" t="str">
        <f>IF($H455="","",IF($C455=Listes!$B$38,IF('Dépenses forfaitaire'!$E455&lt;=Listes!$B$58,('Dépenses forfaitaire'!$E455*(VLOOKUP('Dépenses forfaitaire'!$D455,Listes!$A$59:$E$65,2,FALSE))),IF('Dépenses forfaitaire'!$E455&gt;Listes!$E$58,('Dépenses forfaitaire'!$E455*(VLOOKUP('Dépenses forfaitaire'!$D455,Listes!$A$59:$E$65,5,FALSE))),('Dépenses forfaitaire'!$E455*(VLOOKUP('Dépenses forfaitaire'!$D455,Listes!$A$59:$E$65,3,FALSE)))+(VLOOKUP('Dépenses forfaitaire'!$D455,Listes!$A$59:$E$65,4,FALSE))))))</f>
        <v/>
      </c>
      <c r="N455" s="26" t="str">
        <f>IF($H455="","",IF($C455=Listes!$B$37,IF('Dépenses forfaitaire'!$E455&lt;=Listes!$B$47,('Dépenses forfaitaire'!$E455*(VLOOKUP('Dépenses forfaitaire'!$D455,Listes!$A$48:$E$54,2,FALSE))),IF('Dépenses forfaitaire'!$E455&gt;Listes!$D$47,('Dépenses forfaitaire'!$E455*(VLOOKUP('Dépenses forfaitaire'!$D455,Listes!$A$48:$E$54,5,FALSE))),('Dépenses forfaitaire'!$E455*(VLOOKUP('Dépenses forfaitaire'!$D455,Listes!$A$48:$E$54,3,FALSE)))+(VLOOKUP('Dépenses forfaitaire'!$D455,Listes!$A$48:$E$54,4,FALSE))))))</f>
        <v/>
      </c>
      <c r="O455" s="26" t="str">
        <f>IF($H455="","",IF($C455=Listes!$B$40,Listes!$I$37,IF($C455=Listes!$B$41,(VLOOKUP('Dépenses forfaitaire'!$F455,Listes!$E$37:$F$42,2,FALSE)),IF($C455=Listes!$B$39,IF('Dépenses forfaitaire'!$E455&lt;=Listes!$A$69,'Dépenses forfaitaire'!$E455*Listes!$A$70,IF('Dépenses forfaitaire'!$E455&gt;Listes!$D$69,'Dépenses forfaitaire'!$E455*Listes!$D$70,(('Dépenses forfaitaire'!$E455*Listes!$B$70)+Listes!$C$70)))))))</f>
        <v/>
      </c>
      <c r="P455" s="27" t="str">
        <f t="shared" si="14"/>
        <v/>
      </c>
      <c r="Q455" s="93"/>
    </row>
    <row r="456" spans="1:17" ht="20.100000000000001" customHeight="1" x14ac:dyDescent="0.25">
      <c r="A456" s="17">
        <v>450</v>
      </c>
      <c r="B456" s="86"/>
      <c r="C456" s="256"/>
      <c r="D456" s="86"/>
      <c r="E456" s="86"/>
      <c r="F456" s="86"/>
      <c r="G456" s="86"/>
      <c r="H456" s="31" t="str">
        <f>IF(C456="","",IF(C456="","",(VLOOKUP(C456,Listes!$B$37:$C$41,2,FALSE))))</f>
        <v/>
      </c>
      <c r="I456" s="86" t="str">
        <f t="shared" si="15"/>
        <v/>
      </c>
      <c r="J456" s="27" t="str">
        <f>IF(H456="","",IF(H456="","",(VLOOKUP(H456,Listes!$C$37:$D$41,2,FALSE))))</f>
        <v/>
      </c>
      <c r="K456" s="86"/>
      <c r="L456" s="86"/>
      <c r="M456" s="26" t="str">
        <f>IF($H456="","",IF($C456=Listes!$B$38,IF('Dépenses forfaitaire'!$E456&lt;=Listes!$B$58,('Dépenses forfaitaire'!$E456*(VLOOKUP('Dépenses forfaitaire'!$D456,Listes!$A$59:$E$65,2,FALSE))),IF('Dépenses forfaitaire'!$E456&gt;Listes!$E$58,('Dépenses forfaitaire'!$E456*(VLOOKUP('Dépenses forfaitaire'!$D456,Listes!$A$59:$E$65,5,FALSE))),('Dépenses forfaitaire'!$E456*(VLOOKUP('Dépenses forfaitaire'!$D456,Listes!$A$59:$E$65,3,FALSE)))+(VLOOKUP('Dépenses forfaitaire'!$D456,Listes!$A$59:$E$65,4,FALSE))))))</f>
        <v/>
      </c>
      <c r="N456" s="26" t="str">
        <f>IF($H456="","",IF($C456=Listes!$B$37,IF('Dépenses forfaitaire'!$E456&lt;=Listes!$B$47,('Dépenses forfaitaire'!$E456*(VLOOKUP('Dépenses forfaitaire'!$D456,Listes!$A$48:$E$54,2,FALSE))),IF('Dépenses forfaitaire'!$E456&gt;Listes!$D$47,('Dépenses forfaitaire'!$E456*(VLOOKUP('Dépenses forfaitaire'!$D456,Listes!$A$48:$E$54,5,FALSE))),('Dépenses forfaitaire'!$E456*(VLOOKUP('Dépenses forfaitaire'!$D456,Listes!$A$48:$E$54,3,FALSE)))+(VLOOKUP('Dépenses forfaitaire'!$D456,Listes!$A$48:$E$54,4,FALSE))))))</f>
        <v/>
      </c>
      <c r="O456" s="26" t="str">
        <f>IF($H456="","",IF($C456=Listes!$B$40,Listes!$I$37,IF($C456=Listes!$B$41,(VLOOKUP('Dépenses forfaitaire'!$F456,Listes!$E$37:$F$42,2,FALSE)),IF($C456=Listes!$B$39,IF('Dépenses forfaitaire'!$E456&lt;=Listes!$A$69,'Dépenses forfaitaire'!$E456*Listes!$A$70,IF('Dépenses forfaitaire'!$E456&gt;Listes!$D$69,'Dépenses forfaitaire'!$E456*Listes!$D$70,(('Dépenses forfaitaire'!$E456*Listes!$B$70)+Listes!$C$70)))))))</f>
        <v/>
      </c>
      <c r="P456" s="27" t="str">
        <f t="shared" si="14"/>
        <v/>
      </c>
      <c r="Q456" s="93"/>
    </row>
    <row r="457" spans="1:17" ht="20.100000000000001" customHeight="1" x14ac:dyDescent="0.25">
      <c r="A457" s="17">
        <v>451</v>
      </c>
      <c r="B457" s="86"/>
      <c r="C457" s="256"/>
      <c r="D457" s="86"/>
      <c r="E457" s="86"/>
      <c r="F457" s="86"/>
      <c r="G457" s="86"/>
      <c r="H457" s="31" t="str">
        <f>IF(C457="","",IF(C457="","",(VLOOKUP(C457,Listes!$B$37:$C$41,2,FALSE))))</f>
        <v/>
      </c>
      <c r="I457" s="86" t="str">
        <f t="shared" si="15"/>
        <v/>
      </c>
      <c r="J457" s="27" t="str">
        <f>IF(H457="","",IF(H457="","",(VLOOKUP(H457,Listes!$C$37:$D$41,2,FALSE))))</f>
        <v/>
      </c>
      <c r="K457" s="86"/>
      <c r="L457" s="86"/>
      <c r="M457" s="26" t="str">
        <f>IF($H457="","",IF($C457=Listes!$B$38,IF('Dépenses forfaitaire'!$E457&lt;=Listes!$B$58,('Dépenses forfaitaire'!$E457*(VLOOKUP('Dépenses forfaitaire'!$D457,Listes!$A$59:$E$65,2,FALSE))),IF('Dépenses forfaitaire'!$E457&gt;Listes!$E$58,('Dépenses forfaitaire'!$E457*(VLOOKUP('Dépenses forfaitaire'!$D457,Listes!$A$59:$E$65,5,FALSE))),('Dépenses forfaitaire'!$E457*(VLOOKUP('Dépenses forfaitaire'!$D457,Listes!$A$59:$E$65,3,FALSE)))+(VLOOKUP('Dépenses forfaitaire'!$D457,Listes!$A$59:$E$65,4,FALSE))))))</f>
        <v/>
      </c>
      <c r="N457" s="26" t="str">
        <f>IF($H457="","",IF($C457=Listes!$B$37,IF('Dépenses forfaitaire'!$E457&lt;=Listes!$B$47,('Dépenses forfaitaire'!$E457*(VLOOKUP('Dépenses forfaitaire'!$D457,Listes!$A$48:$E$54,2,FALSE))),IF('Dépenses forfaitaire'!$E457&gt;Listes!$D$47,('Dépenses forfaitaire'!$E457*(VLOOKUP('Dépenses forfaitaire'!$D457,Listes!$A$48:$E$54,5,FALSE))),('Dépenses forfaitaire'!$E457*(VLOOKUP('Dépenses forfaitaire'!$D457,Listes!$A$48:$E$54,3,FALSE)))+(VLOOKUP('Dépenses forfaitaire'!$D457,Listes!$A$48:$E$54,4,FALSE))))))</f>
        <v/>
      </c>
      <c r="O457" s="26" t="str">
        <f>IF($H457="","",IF($C457=Listes!$B$40,Listes!$I$37,IF($C457=Listes!$B$41,(VLOOKUP('Dépenses forfaitaire'!$F457,Listes!$E$37:$F$42,2,FALSE)),IF($C457=Listes!$B$39,IF('Dépenses forfaitaire'!$E457&lt;=Listes!$A$69,'Dépenses forfaitaire'!$E457*Listes!$A$70,IF('Dépenses forfaitaire'!$E457&gt;Listes!$D$69,'Dépenses forfaitaire'!$E457*Listes!$D$70,(('Dépenses forfaitaire'!$E457*Listes!$B$70)+Listes!$C$70)))))))</f>
        <v/>
      </c>
      <c r="P457" s="27" t="str">
        <f t="shared" si="14"/>
        <v/>
      </c>
      <c r="Q457" s="93"/>
    </row>
    <row r="458" spans="1:17" ht="20.100000000000001" customHeight="1" x14ac:dyDescent="0.25">
      <c r="A458" s="17">
        <v>452</v>
      </c>
      <c r="B458" s="86"/>
      <c r="C458" s="256"/>
      <c r="D458" s="86"/>
      <c r="E458" s="86"/>
      <c r="F458" s="86"/>
      <c r="G458" s="86"/>
      <c r="H458" s="31" t="str">
        <f>IF(C458="","",IF(C458="","",(VLOOKUP(C458,Listes!$B$37:$C$41,2,FALSE))))</f>
        <v/>
      </c>
      <c r="I458" s="86" t="str">
        <f t="shared" si="15"/>
        <v/>
      </c>
      <c r="J458" s="27" t="str">
        <f>IF(H458="","",IF(H458="","",(VLOOKUP(H458,Listes!$C$37:$D$41,2,FALSE))))</f>
        <v/>
      </c>
      <c r="K458" s="86"/>
      <c r="L458" s="86"/>
      <c r="M458" s="26" t="str">
        <f>IF($H458="","",IF($C458=Listes!$B$38,IF('Dépenses forfaitaire'!$E458&lt;=Listes!$B$58,('Dépenses forfaitaire'!$E458*(VLOOKUP('Dépenses forfaitaire'!$D458,Listes!$A$59:$E$65,2,FALSE))),IF('Dépenses forfaitaire'!$E458&gt;Listes!$E$58,('Dépenses forfaitaire'!$E458*(VLOOKUP('Dépenses forfaitaire'!$D458,Listes!$A$59:$E$65,5,FALSE))),('Dépenses forfaitaire'!$E458*(VLOOKUP('Dépenses forfaitaire'!$D458,Listes!$A$59:$E$65,3,FALSE)))+(VLOOKUP('Dépenses forfaitaire'!$D458,Listes!$A$59:$E$65,4,FALSE))))))</f>
        <v/>
      </c>
      <c r="N458" s="26" t="str">
        <f>IF($H458="","",IF($C458=Listes!$B$37,IF('Dépenses forfaitaire'!$E458&lt;=Listes!$B$47,('Dépenses forfaitaire'!$E458*(VLOOKUP('Dépenses forfaitaire'!$D458,Listes!$A$48:$E$54,2,FALSE))),IF('Dépenses forfaitaire'!$E458&gt;Listes!$D$47,('Dépenses forfaitaire'!$E458*(VLOOKUP('Dépenses forfaitaire'!$D458,Listes!$A$48:$E$54,5,FALSE))),('Dépenses forfaitaire'!$E458*(VLOOKUP('Dépenses forfaitaire'!$D458,Listes!$A$48:$E$54,3,FALSE)))+(VLOOKUP('Dépenses forfaitaire'!$D458,Listes!$A$48:$E$54,4,FALSE))))))</f>
        <v/>
      </c>
      <c r="O458" s="26" t="str">
        <f>IF($H458="","",IF($C458=Listes!$B$40,Listes!$I$37,IF($C458=Listes!$B$41,(VLOOKUP('Dépenses forfaitaire'!$F458,Listes!$E$37:$F$42,2,FALSE)),IF($C458=Listes!$B$39,IF('Dépenses forfaitaire'!$E458&lt;=Listes!$A$69,'Dépenses forfaitaire'!$E458*Listes!$A$70,IF('Dépenses forfaitaire'!$E458&gt;Listes!$D$69,'Dépenses forfaitaire'!$E458*Listes!$D$70,(('Dépenses forfaitaire'!$E458*Listes!$B$70)+Listes!$C$70)))))))</f>
        <v/>
      </c>
      <c r="P458" s="27" t="str">
        <f t="shared" si="14"/>
        <v/>
      </c>
      <c r="Q458" s="93"/>
    </row>
    <row r="459" spans="1:17" ht="20.100000000000001" customHeight="1" x14ac:dyDescent="0.25">
      <c r="A459" s="17">
        <v>453</v>
      </c>
      <c r="B459" s="86"/>
      <c r="C459" s="256"/>
      <c r="D459" s="86"/>
      <c r="E459" s="86"/>
      <c r="F459" s="86"/>
      <c r="G459" s="86"/>
      <c r="H459" s="31" t="str">
        <f>IF(C459="","",IF(C459="","",(VLOOKUP(C459,Listes!$B$37:$C$41,2,FALSE))))</f>
        <v/>
      </c>
      <c r="I459" s="86" t="str">
        <f t="shared" si="15"/>
        <v/>
      </c>
      <c r="J459" s="27" t="str">
        <f>IF(H459="","",IF(H459="","",(VLOOKUP(H459,Listes!$C$37:$D$41,2,FALSE))))</f>
        <v/>
      </c>
      <c r="K459" s="86"/>
      <c r="L459" s="86"/>
      <c r="M459" s="26" t="str">
        <f>IF($H459="","",IF($C459=Listes!$B$38,IF('Dépenses forfaitaire'!$E459&lt;=Listes!$B$58,('Dépenses forfaitaire'!$E459*(VLOOKUP('Dépenses forfaitaire'!$D459,Listes!$A$59:$E$65,2,FALSE))),IF('Dépenses forfaitaire'!$E459&gt;Listes!$E$58,('Dépenses forfaitaire'!$E459*(VLOOKUP('Dépenses forfaitaire'!$D459,Listes!$A$59:$E$65,5,FALSE))),('Dépenses forfaitaire'!$E459*(VLOOKUP('Dépenses forfaitaire'!$D459,Listes!$A$59:$E$65,3,FALSE)))+(VLOOKUP('Dépenses forfaitaire'!$D459,Listes!$A$59:$E$65,4,FALSE))))))</f>
        <v/>
      </c>
      <c r="N459" s="26" t="str">
        <f>IF($H459="","",IF($C459=Listes!$B$37,IF('Dépenses forfaitaire'!$E459&lt;=Listes!$B$47,('Dépenses forfaitaire'!$E459*(VLOOKUP('Dépenses forfaitaire'!$D459,Listes!$A$48:$E$54,2,FALSE))),IF('Dépenses forfaitaire'!$E459&gt;Listes!$D$47,('Dépenses forfaitaire'!$E459*(VLOOKUP('Dépenses forfaitaire'!$D459,Listes!$A$48:$E$54,5,FALSE))),('Dépenses forfaitaire'!$E459*(VLOOKUP('Dépenses forfaitaire'!$D459,Listes!$A$48:$E$54,3,FALSE)))+(VLOOKUP('Dépenses forfaitaire'!$D459,Listes!$A$48:$E$54,4,FALSE))))))</f>
        <v/>
      </c>
      <c r="O459" s="26" t="str">
        <f>IF($H459="","",IF($C459=Listes!$B$40,Listes!$I$37,IF($C459=Listes!$B$41,(VLOOKUP('Dépenses forfaitaire'!$F459,Listes!$E$37:$F$42,2,FALSE)),IF($C459=Listes!$B$39,IF('Dépenses forfaitaire'!$E459&lt;=Listes!$A$69,'Dépenses forfaitaire'!$E459*Listes!$A$70,IF('Dépenses forfaitaire'!$E459&gt;Listes!$D$69,'Dépenses forfaitaire'!$E459*Listes!$D$70,(('Dépenses forfaitaire'!$E459*Listes!$B$70)+Listes!$C$70)))))))</f>
        <v/>
      </c>
      <c r="P459" s="27" t="str">
        <f t="shared" si="14"/>
        <v/>
      </c>
      <c r="Q459" s="93"/>
    </row>
    <row r="460" spans="1:17" ht="20.100000000000001" customHeight="1" x14ac:dyDescent="0.25">
      <c r="A460" s="17">
        <v>454</v>
      </c>
      <c r="B460" s="86"/>
      <c r="C460" s="256"/>
      <c r="D460" s="86"/>
      <c r="E460" s="86"/>
      <c r="F460" s="86"/>
      <c r="G460" s="86"/>
      <c r="H460" s="31" t="str">
        <f>IF(C460="","",IF(C460="","",(VLOOKUP(C460,Listes!$B$37:$C$41,2,FALSE))))</f>
        <v/>
      </c>
      <c r="I460" s="86" t="str">
        <f t="shared" si="15"/>
        <v/>
      </c>
      <c r="J460" s="27" t="str">
        <f>IF(H460="","",IF(H460="","",(VLOOKUP(H460,Listes!$C$37:$D$41,2,FALSE))))</f>
        <v/>
      </c>
      <c r="K460" s="86"/>
      <c r="L460" s="86"/>
      <c r="M460" s="26" t="str">
        <f>IF($H460="","",IF($C460=Listes!$B$38,IF('Dépenses forfaitaire'!$E460&lt;=Listes!$B$58,('Dépenses forfaitaire'!$E460*(VLOOKUP('Dépenses forfaitaire'!$D460,Listes!$A$59:$E$65,2,FALSE))),IF('Dépenses forfaitaire'!$E460&gt;Listes!$E$58,('Dépenses forfaitaire'!$E460*(VLOOKUP('Dépenses forfaitaire'!$D460,Listes!$A$59:$E$65,5,FALSE))),('Dépenses forfaitaire'!$E460*(VLOOKUP('Dépenses forfaitaire'!$D460,Listes!$A$59:$E$65,3,FALSE)))+(VLOOKUP('Dépenses forfaitaire'!$D460,Listes!$A$59:$E$65,4,FALSE))))))</f>
        <v/>
      </c>
      <c r="N460" s="26" t="str">
        <f>IF($H460="","",IF($C460=Listes!$B$37,IF('Dépenses forfaitaire'!$E460&lt;=Listes!$B$47,('Dépenses forfaitaire'!$E460*(VLOOKUP('Dépenses forfaitaire'!$D460,Listes!$A$48:$E$54,2,FALSE))),IF('Dépenses forfaitaire'!$E460&gt;Listes!$D$47,('Dépenses forfaitaire'!$E460*(VLOOKUP('Dépenses forfaitaire'!$D460,Listes!$A$48:$E$54,5,FALSE))),('Dépenses forfaitaire'!$E460*(VLOOKUP('Dépenses forfaitaire'!$D460,Listes!$A$48:$E$54,3,FALSE)))+(VLOOKUP('Dépenses forfaitaire'!$D460,Listes!$A$48:$E$54,4,FALSE))))))</f>
        <v/>
      </c>
      <c r="O460" s="26" t="str">
        <f>IF($H460="","",IF($C460=Listes!$B$40,Listes!$I$37,IF($C460=Listes!$B$41,(VLOOKUP('Dépenses forfaitaire'!$F460,Listes!$E$37:$F$42,2,FALSE)),IF($C460=Listes!$B$39,IF('Dépenses forfaitaire'!$E460&lt;=Listes!$A$69,'Dépenses forfaitaire'!$E460*Listes!$A$70,IF('Dépenses forfaitaire'!$E460&gt;Listes!$D$69,'Dépenses forfaitaire'!$E460*Listes!$D$70,(('Dépenses forfaitaire'!$E460*Listes!$B$70)+Listes!$C$70)))))))</f>
        <v/>
      </c>
      <c r="P460" s="27" t="str">
        <f t="shared" si="14"/>
        <v/>
      </c>
      <c r="Q460" s="93"/>
    </row>
    <row r="461" spans="1:17" ht="20.100000000000001" customHeight="1" x14ac:dyDescent="0.25">
      <c r="A461" s="17">
        <v>455</v>
      </c>
      <c r="B461" s="86"/>
      <c r="C461" s="256"/>
      <c r="D461" s="86"/>
      <c r="E461" s="86"/>
      <c r="F461" s="86"/>
      <c r="G461" s="86"/>
      <c r="H461" s="31" t="str">
        <f>IF(C461="","",IF(C461="","",(VLOOKUP(C461,Listes!$B$37:$C$41,2,FALSE))))</f>
        <v/>
      </c>
      <c r="I461" s="86" t="str">
        <f t="shared" si="15"/>
        <v/>
      </c>
      <c r="J461" s="27" t="str">
        <f>IF(H461="","",IF(H461="","",(VLOOKUP(H461,Listes!$C$37:$D$41,2,FALSE))))</f>
        <v/>
      </c>
      <c r="K461" s="86"/>
      <c r="L461" s="86"/>
      <c r="M461" s="26" t="str">
        <f>IF($H461="","",IF($C461=Listes!$B$38,IF('Dépenses forfaitaire'!$E461&lt;=Listes!$B$58,('Dépenses forfaitaire'!$E461*(VLOOKUP('Dépenses forfaitaire'!$D461,Listes!$A$59:$E$65,2,FALSE))),IF('Dépenses forfaitaire'!$E461&gt;Listes!$E$58,('Dépenses forfaitaire'!$E461*(VLOOKUP('Dépenses forfaitaire'!$D461,Listes!$A$59:$E$65,5,FALSE))),('Dépenses forfaitaire'!$E461*(VLOOKUP('Dépenses forfaitaire'!$D461,Listes!$A$59:$E$65,3,FALSE)))+(VLOOKUP('Dépenses forfaitaire'!$D461,Listes!$A$59:$E$65,4,FALSE))))))</f>
        <v/>
      </c>
      <c r="N461" s="26" t="str">
        <f>IF($H461="","",IF($C461=Listes!$B$37,IF('Dépenses forfaitaire'!$E461&lt;=Listes!$B$47,('Dépenses forfaitaire'!$E461*(VLOOKUP('Dépenses forfaitaire'!$D461,Listes!$A$48:$E$54,2,FALSE))),IF('Dépenses forfaitaire'!$E461&gt;Listes!$D$47,('Dépenses forfaitaire'!$E461*(VLOOKUP('Dépenses forfaitaire'!$D461,Listes!$A$48:$E$54,5,FALSE))),('Dépenses forfaitaire'!$E461*(VLOOKUP('Dépenses forfaitaire'!$D461,Listes!$A$48:$E$54,3,FALSE)))+(VLOOKUP('Dépenses forfaitaire'!$D461,Listes!$A$48:$E$54,4,FALSE))))))</f>
        <v/>
      </c>
      <c r="O461" s="26" t="str">
        <f>IF($H461="","",IF($C461=Listes!$B$40,Listes!$I$37,IF($C461=Listes!$B$41,(VLOOKUP('Dépenses forfaitaire'!$F461,Listes!$E$37:$F$42,2,FALSE)),IF($C461=Listes!$B$39,IF('Dépenses forfaitaire'!$E461&lt;=Listes!$A$69,'Dépenses forfaitaire'!$E461*Listes!$A$70,IF('Dépenses forfaitaire'!$E461&gt;Listes!$D$69,'Dépenses forfaitaire'!$E461*Listes!$D$70,(('Dépenses forfaitaire'!$E461*Listes!$B$70)+Listes!$C$70)))))))</f>
        <v/>
      </c>
      <c r="P461" s="27" t="str">
        <f t="shared" si="14"/>
        <v/>
      </c>
      <c r="Q461" s="93"/>
    </row>
    <row r="462" spans="1:17" ht="20.100000000000001" customHeight="1" x14ac:dyDescent="0.25">
      <c r="A462" s="17">
        <v>456</v>
      </c>
      <c r="B462" s="86"/>
      <c r="C462" s="256"/>
      <c r="D462" s="86"/>
      <c r="E462" s="86"/>
      <c r="F462" s="86"/>
      <c r="G462" s="86"/>
      <c r="H462" s="31" t="str">
        <f>IF(C462="","",IF(C462="","",(VLOOKUP(C462,Listes!$B$37:$C$41,2,FALSE))))</f>
        <v/>
      </c>
      <c r="I462" s="86" t="str">
        <f t="shared" si="15"/>
        <v/>
      </c>
      <c r="J462" s="27" t="str">
        <f>IF(H462="","",IF(H462="","",(VLOOKUP(H462,Listes!$C$37:$D$41,2,FALSE))))</f>
        <v/>
      </c>
      <c r="K462" s="86"/>
      <c r="L462" s="86"/>
      <c r="M462" s="26" t="str">
        <f>IF($H462="","",IF($C462=Listes!$B$38,IF('Dépenses forfaitaire'!$E462&lt;=Listes!$B$58,('Dépenses forfaitaire'!$E462*(VLOOKUP('Dépenses forfaitaire'!$D462,Listes!$A$59:$E$65,2,FALSE))),IF('Dépenses forfaitaire'!$E462&gt;Listes!$E$58,('Dépenses forfaitaire'!$E462*(VLOOKUP('Dépenses forfaitaire'!$D462,Listes!$A$59:$E$65,5,FALSE))),('Dépenses forfaitaire'!$E462*(VLOOKUP('Dépenses forfaitaire'!$D462,Listes!$A$59:$E$65,3,FALSE)))+(VLOOKUP('Dépenses forfaitaire'!$D462,Listes!$A$59:$E$65,4,FALSE))))))</f>
        <v/>
      </c>
      <c r="N462" s="26" t="str">
        <f>IF($H462="","",IF($C462=Listes!$B$37,IF('Dépenses forfaitaire'!$E462&lt;=Listes!$B$47,('Dépenses forfaitaire'!$E462*(VLOOKUP('Dépenses forfaitaire'!$D462,Listes!$A$48:$E$54,2,FALSE))),IF('Dépenses forfaitaire'!$E462&gt;Listes!$D$47,('Dépenses forfaitaire'!$E462*(VLOOKUP('Dépenses forfaitaire'!$D462,Listes!$A$48:$E$54,5,FALSE))),('Dépenses forfaitaire'!$E462*(VLOOKUP('Dépenses forfaitaire'!$D462,Listes!$A$48:$E$54,3,FALSE)))+(VLOOKUP('Dépenses forfaitaire'!$D462,Listes!$A$48:$E$54,4,FALSE))))))</f>
        <v/>
      </c>
      <c r="O462" s="26" t="str">
        <f>IF($H462="","",IF($C462=Listes!$B$40,Listes!$I$37,IF($C462=Listes!$B$41,(VLOOKUP('Dépenses forfaitaire'!$F462,Listes!$E$37:$F$42,2,FALSE)),IF($C462=Listes!$B$39,IF('Dépenses forfaitaire'!$E462&lt;=Listes!$A$69,'Dépenses forfaitaire'!$E462*Listes!$A$70,IF('Dépenses forfaitaire'!$E462&gt;Listes!$D$69,'Dépenses forfaitaire'!$E462*Listes!$D$70,(('Dépenses forfaitaire'!$E462*Listes!$B$70)+Listes!$C$70)))))))</f>
        <v/>
      </c>
      <c r="P462" s="27" t="str">
        <f t="shared" si="14"/>
        <v/>
      </c>
      <c r="Q462" s="93"/>
    </row>
    <row r="463" spans="1:17" ht="20.100000000000001" customHeight="1" x14ac:dyDescent="0.25">
      <c r="A463" s="17">
        <v>457</v>
      </c>
      <c r="B463" s="86"/>
      <c r="C463" s="256"/>
      <c r="D463" s="86"/>
      <c r="E463" s="86"/>
      <c r="F463" s="86"/>
      <c r="G463" s="86"/>
      <c r="H463" s="31" t="str">
        <f>IF(C463="","",IF(C463="","",(VLOOKUP(C463,Listes!$B$37:$C$41,2,FALSE))))</f>
        <v/>
      </c>
      <c r="I463" s="86" t="str">
        <f t="shared" si="15"/>
        <v/>
      </c>
      <c r="J463" s="27" t="str">
        <f>IF(H463="","",IF(H463="","",(VLOOKUP(H463,Listes!$C$37:$D$41,2,FALSE))))</f>
        <v/>
      </c>
      <c r="K463" s="86"/>
      <c r="L463" s="86"/>
      <c r="M463" s="26" t="str">
        <f>IF($H463="","",IF($C463=Listes!$B$38,IF('Dépenses forfaitaire'!$E463&lt;=Listes!$B$58,('Dépenses forfaitaire'!$E463*(VLOOKUP('Dépenses forfaitaire'!$D463,Listes!$A$59:$E$65,2,FALSE))),IF('Dépenses forfaitaire'!$E463&gt;Listes!$E$58,('Dépenses forfaitaire'!$E463*(VLOOKUP('Dépenses forfaitaire'!$D463,Listes!$A$59:$E$65,5,FALSE))),('Dépenses forfaitaire'!$E463*(VLOOKUP('Dépenses forfaitaire'!$D463,Listes!$A$59:$E$65,3,FALSE)))+(VLOOKUP('Dépenses forfaitaire'!$D463,Listes!$A$59:$E$65,4,FALSE))))))</f>
        <v/>
      </c>
      <c r="N463" s="26" t="str">
        <f>IF($H463="","",IF($C463=Listes!$B$37,IF('Dépenses forfaitaire'!$E463&lt;=Listes!$B$47,('Dépenses forfaitaire'!$E463*(VLOOKUP('Dépenses forfaitaire'!$D463,Listes!$A$48:$E$54,2,FALSE))),IF('Dépenses forfaitaire'!$E463&gt;Listes!$D$47,('Dépenses forfaitaire'!$E463*(VLOOKUP('Dépenses forfaitaire'!$D463,Listes!$A$48:$E$54,5,FALSE))),('Dépenses forfaitaire'!$E463*(VLOOKUP('Dépenses forfaitaire'!$D463,Listes!$A$48:$E$54,3,FALSE)))+(VLOOKUP('Dépenses forfaitaire'!$D463,Listes!$A$48:$E$54,4,FALSE))))))</f>
        <v/>
      </c>
      <c r="O463" s="26" t="str">
        <f>IF($H463="","",IF($C463=Listes!$B$40,Listes!$I$37,IF($C463=Listes!$B$41,(VLOOKUP('Dépenses forfaitaire'!$F463,Listes!$E$37:$F$42,2,FALSE)),IF($C463=Listes!$B$39,IF('Dépenses forfaitaire'!$E463&lt;=Listes!$A$69,'Dépenses forfaitaire'!$E463*Listes!$A$70,IF('Dépenses forfaitaire'!$E463&gt;Listes!$D$69,'Dépenses forfaitaire'!$E463*Listes!$D$70,(('Dépenses forfaitaire'!$E463*Listes!$B$70)+Listes!$C$70)))))))</f>
        <v/>
      </c>
      <c r="P463" s="27" t="str">
        <f t="shared" si="14"/>
        <v/>
      </c>
      <c r="Q463" s="93"/>
    </row>
    <row r="464" spans="1:17" ht="20.100000000000001" customHeight="1" x14ac:dyDescent="0.25">
      <c r="A464" s="17">
        <v>458</v>
      </c>
      <c r="B464" s="86"/>
      <c r="C464" s="256"/>
      <c r="D464" s="86"/>
      <c r="E464" s="86"/>
      <c r="F464" s="86"/>
      <c r="G464" s="86"/>
      <c r="H464" s="31" t="str">
        <f>IF(C464="","",IF(C464="","",(VLOOKUP(C464,Listes!$B$37:$C$41,2,FALSE))))</f>
        <v/>
      </c>
      <c r="I464" s="86" t="str">
        <f t="shared" si="15"/>
        <v/>
      </c>
      <c r="J464" s="27" t="str">
        <f>IF(H464="","",IF(H464="","",(VLOOKUP(H464,Listes!$C$37:$D$41,2,FALSE))))</f>
        <v/>
      </c>
      <c r="K464" s="86"/>
      <c r="L464" s="86"/>
      <c r="M464" s="26" t="str">
        <f>IF($H464="","",IF($C464=Listes!$B$38,IF('Dépenses forfaitaire'!$E464&lt;=Listes!$B$58,('Dépenses forfaitaire'!$E464*(VLOOKUP('Dépenses forfaitaire'!$D464,Listes!$A$59:$E$65,2,FALSE))),IF('Dépenses forfaitaire'!$E464&gt;Listes!$E$58,('Dépenses forfaitaire'!$E464*(VLOOKUP('Dépenses forfaitaire'!$D464,Listes!$A$59:$E$65,5,FALSE))),('Dépenses forfaitaire'!$E464*(VLOOKUP('Dépenses forfaitaire'!$D464,Listes!$A$59:$E$65,3,FALSE)))+(VLOOKUP('Dépenses forfaitaire'!$D464,Listes!$A$59:$E$65,4,FALSE))))))</f>
        <v/>
      </c>
      <c r="N464" s="26" t="str">
        <f>IF($H464="","",IF($C464=Listes!$B$37,IF('Dépenses forfaitaire'!$E464&lt;=Listes!$B$47,('Dépenses forfaitaire'!$E464*(VLOOKUP('Dépenses forfaitaire'!$D464,Listes!$A$48:$E$54,2,FALSE))),IF('Dépenses forfaitaire'!$E464&gt;Listes!$D$47,('Dépenses forfaitaire'!$E464*(VLOOKUP('Dépenses forfaitaire'!$D464,Listes!$A$48:$E$54,5,FALSE))),('Dépenses forfaitaire'!$E464*(VLOOKUP('Dépenses forfaitaire'!$D464,Listes!$A$48:$E$54,3,FALSE)))+(VLOOKUP('Dépenses forfaitaire'!$D464,Listes!$A$48:$E$54,4,FALSE))))))</f>
        <v/>
      </c>
      <c r="O464" s="26" t="str">
        <f>IF($H464="","",IF($C464=Listes!$B$40,Listes!$I$37,IF($C464=Listes!$B$41,(VLOOKUP('Dépenses forfaitaire'!$F464,Listes!$E$37:$F$42,2,FALSE)),IF($C464=Listes!$B$39,IF('Dépenses forfaitaire'!$E464&lt;=Listes!$A$69,'Dépenses forfaitaire'!$E464*Listes!$A$70,IF('Dépenses forfaitaire'!$E464&gt;Listes!$D$69,'Dépenses forfaitaire'!$E464*Listes!$D$70,(('Dépenses forfaitaire'!$E464*Listes!$B$70)+Listes!$C$70)))))))</f>
        <v/>
      </c>
      <c r="P464" s="27" t="str">
        <f t="shared" si="14"/>
        <v/>
      </c>
      <c r="Q464" s="93"/>
    </row>
    <row r="465" spans="1:17" ht="20.100000000000001" customHeight="1" x14ac:dyDescent="0.25">
      <c r="A465" s="17">
        <v>459</v>
      </c>
      <c r="B465" s="86"/>
      <c r="C465" s="256"/>
      <c r="D465" s="86"/>
      <c r="E465" s="86"/>
      <c r="F465" s="86"/>
      <c r="G465" s="86"/>
      <c r="H465" s="31" t="str">
        <f>IF(C465="","",IF(C465="","",(VLOOKUP(C465,Listes!$B$37:$C$41,2,FALSE))))</f>
        <v/>
      </c>
      <c r="I465" s="86" t="str">
        <f t="shared" si="15"/>
        <v/>
      </c>
      <c r="J465" s="27" t="str">
        <f>IF(H465="","",IF(H465="","",(VLOOKUP(H465,Listes!$C$37:$D$41,2,FALSE))))</f>
        <v/>
      </c>
      <c r="K465" s="86"/>
      <c r="L465" s="86"/>
      <c r="M465" s="26" t="str">
        <f>IF($H465="","",IF($C465=Listes!$B$38,IF('Dépenses forfaitaire'!$E465&lt;=Listes!$B$58,('Dépenses forfaitaire'!$E465*(VLOOKUP('Dépenses forfaitaire'!$D465,Listes!$A$59:$E$65,2,FALSE))),IF('Dépenses forfaitaire'!$E465&gt;Listes!$E$58,('Dépenses forfaitaire'!$E465*(VLOOKUP('Dépenses forfaitaire'!$D465,Listes!$A$59:$E$65,5,FALSE))),('Dépenses forfaitaire'!$E465*(VLOOKUP('Dépenses forfaitaire'!$D465,Listes!$A$59:$E$65,3,FALSE)))+(VLOOKUP('Dépenses forfaitaire'!$D465,Listes!$A$59:$E$65,4,FALSE))))))</f>
        <v/>
      </c>
      <c r="N465" s="26" t="str">
        <f>IF($H465="","",IF($C465=Listes!$B$37,IF('Dépenses forfaitaire'!$E465&lt;=Listes!$B$47,('Dépenses forfaitaire'!$E465*(VLOOKUP('Dépenses forfaitaire'!$D465,Listes!$A$48:$E$54,2,FALSE))),IF('Dépenses forfaitaire'!$E465&gt;Listes!$D$47,('Dépenses forfaitaire'!$E465*(VLOOKUP('Dépenses forfaitaire'!$D465,Listes!$A$48:$E$54,5,FALSE))),('Dépenses forfaitaire'!$E465*(VLOOKUP('Dépenses forfaitaire'!$D465,Listes!$A$48:$E$54,3,FALSE)))+(VLOOKUP('Dépenses forfaitaire'!$D465,Listes!$A$48:$E$54,4,FALSE))))))</f>
        <v/>
      </c>
      <c r="O465" s="26" t="str">
        <f>IF($H465="","",IF($C465=Listes!$B$40,Listes!$I$37,IF($C465=Listes!$B$41,(VLOOKUP('Dépenses forfaitaire'!$F465,Listes!$E$37:$F$42,2,FALSE)),IF($C465=Listes!$B$39,IF('Dépenses forfaitaire'!$E465&lt;=Listes!$A$69,'Dépenses forfaitaire'!$E465*Listes!$A$70,IF('Dépenses forfaitaire'!$E465&gt;Listes!$D$69,'Dépenses forfaitaire'!$E465*Listes!$D$70,(('Dépenses forfaitaire'!$E465*Listes!$B$70)+Listes!$C$70)))))))</f>
        <v/>
      </c>
      <c r="P465" s="27" t="str">
        <f t="shared" si="14"/>
        <v/>
      </c>
      <c r="Q465" s="93"/>
    </row>
    <row r="466" spans="1:17" ht="20.100000000000001" customHeight="1" x14ac:dyDescent="0.25">
      <c r="A466" s="17">
        <v>460</v>
      </c>
      <c r="B466" s="86"/>
      <c r="C466" s="256"/>
      <c r="D466" s="86"/>
      <c r="E466" s="86"/>
      <c r="F466" s="86"/>
      <c r="G466" s="86"/>
      <c r="H466" s="31" t="str">
        <f>IF(C466="","",IF(C466="","",(VLOOKUP(C466,Listes!$B$37:$C$41,2,FALSE))))</f>
        <v/>
      </c>
      <c r="I466" s="86" t="str">
        <f t="shared" si="15"/>
        <v/>
      </c>
      <c r="J466" s="27" t="str">
        <f>IF(H466="","",IF(H466="","",(VLOOKUP(H466,Listes!$C$37:$D$41,2,FALSE))))</f>
        <v/>
      </c>
      <c r="K466" s="86"/>
      <c r="L466" s="86"/>
      <c r="M466" s="26" t="str">
        <f>IF($H466="","",IF($C466=Listes!$B$38,IF('Dépenses forfaitaire'!$E466&lt;=Listes!$B$58,('Dépenses forfaitaire'!$E466*(VLOOKUP('Dépenses forfaitaire'!$D466,Listes!$A$59:$E$65,2,FALSE))),IF('Dépenses forfaitaire'!$E466&gt;Listes!$E$58,('Dépenses forfaitaire'!$E466*(VLOOKUP('Dépenses forfaitaire'!$D466,Listes!$A$59:$E$65,5,FALSE))),('Dépenses forfaitaire'!$E466*(VLOOKUP('Dépenses forfaitaire'!$D466,Listes!$A$59:$E$65,3,FALSE)))+(VLOOKUP('Dépenses forfaitaire'!$D466,Listes!$A$59:$E$65,4,FALSE))))))</f>
        <v/>
      </c>
      <c r="N466" s="26" t="str">
        <f>IF($H466="","",IF($C466=Listes!$B$37,IF('Dépenses forfaitaire'!$E466&lt;=Listes!$B$47,('Dépenses forfaitaire'!$E466*(VLOOKUP('Dépenses forfaitaire'!$D466,Listes!$A$48:$E$54,2,FALSE))),IF('Dépenses forfaitaire'!$E466&gt;Listes!$D$47,('Dépenses forfaitaire'!$E466*(VLOOKUP('Dépenses forfaitaire'!$D466,Listes!$A$48:$E$54,5,FALSE))),('Dépenses forfaitaire'!$E466*(VLOOKUP('Dépenses forfaitaire'!$D466,Listes!$A$48:$E$54,3,FALSE)))+(VLOOKUP('Dépenses forfaitaire'!$D466,Listes!$A$48:$E$54,4,FALSE))))))</f>
        <v/>
      </c>
      <c r="O466" s="26" t="str">
        <f>IF($H466="","",IF($C466=Listes!$B$40,Listes!$I$37,IF($C466=Listes!$B$41,(VLOOKUP('Dépenses forfaitaire'!$F466,Listes!$E$37:$F$42,2,FALSE)),IF($C466=Listes!$B$39,IF('Dépenses forfaitaire'!$E466&lt;=Listes!$A$69,'Dépenses forfaitaire'!$E466*Listes!$A$70,IF('Dépenses forfaitaire'!$E466&gt;Listes!$D$69,'Dépenses forfaitaire'!$E466*Listes!$D$70,(('Dépenses forfaitaire'!$E466*Listes!$B$70)+Listes!$C$70)))))))</f>
        <v/>
      </c>
      <c r="P466" s="27" t="str">
        <f t="shared" si="14"/>
        <v/>
      </c>
      <c r="Q466" s="93"/>
    </row>
    <row r="467" spans="1:17" ht="20.100000000000001" customHeight="1" x14ac:dyDescent="0.25">
      <c r="A467" s="17">
        <v>461</v>
      </c>
      <c r="B467" s="86"/>
      <c r="C467" s="256"/>
      <c r="D467" s="86"/>
      <c r="E467" s="86"/>
      <c r="F467" s="86"/>
      <c r="G467" s="86"/>
      <c r="H467" s="31" t="str">
        <f>IF(C467="","",IF(C467="","",(VLOOKUP(C467,Listes!$B$37:$C$41,2,FALSE))))</f>
        <v/>
      </c>
      <c r="I467" s="86" t="str">
        <f t="shared" si="15"/>
        <v/>
      </c>
      <c r="J467" s="27" t="str">
        <f>IF(H467="","",IF(H467="","",(VLOOKUP(H467,Listes!$C$37:$D$41,2,FALSE))))</f>
        <v/>
      </c>
      <c r="K467" s="86"/>
      <c r="L467" s="86"/>
      <c r="M467" s="26" t="str">
        <f>IF($H467="","",IF($C467=Listes!$B$38,IF('Dépenses forfaitaire'!$E467&lt;=Listes!$B$58,('Dépenses forfaitaire'!$E467*(VLOOKUP('Dépenses forfaitaire'!$D467,Listes!$A$59:$E$65,2,FALSE))),IF('Dépenses forfaitaire'!$E467&gt;Listes!$E$58,('Dépenses forfaitaire'!$E467*(VLOOKUP('Dépenses forfaitaire'!$D467,Listes!$A$59:$E$65,5,FALSE))),('Dépenses forfaitaire'!$E467*(VLOOKUP('Dépenses forfaitaire'!$D467,Listes!$A$59:$E$65,3,FALSE)))+(VLOOKUP('Dépenses forfaitaire'!$D467,Listes!$A$59:$E$65,4,FALSE))))))</f>
        <v/>
      </c>
      <c r="N467" s="26" t="str">
        <f>IF($H467="","",IF($C467=Listes!$B$37,IF('Dépenses forfaitaire'!$E467&lt;=Listes!$B$47,('Dépenses forfaitaire'!$E467*(VLOOKUP('Dépenses forfaitaire'!$D467,Listes!$A$48:$E$54,2,FALSE))),IF('Dépenses forfaitaire'!$E467&gt;Listes!$D$47,('Dépenses forfaitaire'!$E467*(VLOOKUP('Dépenses forfaitaire'!$D467,Listes!$A$48:$E$54,5,FALSE))),('Dépenses forfaitaire'!$E467*(VLOOKUP('Dépenses forfaitaire'!$D467,Listes!$A$48:$E$54,3,FALSE)))+(VLOOKUP('Dépenses forfaitaire'!$D467,Listes!$A$48:$E$54,4,FALSE))))))</f>
        <v/>
      </c>
      <c r="O467" s="26" t="str">
        <f>IF($H467="","",IF($C467=Listes!$B$40,Listes!$I$37,IF($C467=Listes!$B$41,(VLOOKUP('Dépenses forfaitaire'!$F467,Listes!$E$37:$F$42,2,FALSE)),IF($C467=Listes!$B$39,IF('Dépenses forfaitaire'!$E467&lt;=Listes!$A$69,'Dépenses forfaitaire'!$E467*Listes!$A$70,IF('Dépenses forfaitaire'!$E467&gt;Listes!$D$69,'Dépenses forfaitaire'!$E467*Listes!$D$70,(('Dépenses forfaitaire'!$E467*Listes!$B$70)+Listes!$C$70)))))))</f>
        <v/>
      </c>
      <c r="P467" s="27" t="str">
        <f t="shared" si="14"/>
        <v/>
      </c>
      <c r="Q467" s="93"/>
    </row>
    <row r="468" spans="1:17" ht="20.100000000000001" customHeight="1" x14ac:dyDescent="0.25">
      <c r="A468" s="17">
        <v>462</v>
      </c>
      <c r="B468" s="86"/>
      <c r="C468" s="256"/>
      <c r="D468" s="86"/>
      <c r="E468" s="86"/>
      <c r="F468" s="86"/>
      <c r="G468" s="86"/>
      <c r="H468" s="31" t="str">
        <f>IF(C468="","",IF(C468="","",(VLOOKUP(C468,Listes!$B$37:$C$41,2,FALSE))))</f>
        <v/>
      </c>
      <c r="I468" s="86" t="str">
        <f t="shared" si="15"/>
        <v/>
      </c>
      <c r="J468" s="27" t="str">
        <f>IF(H468="","",IF(H468="","",(VLOOKUP(H468,Listes!$C$37:$D$41,2,FALSE))))</f>
        <v/>
      </c>
      <c r="K468" s="86"/>
      <c r="L468" s="86"/>
      <c r="M468" s="26" t="str">
        <f>IF($H468="","",IF($C468=Listes!$B$38,IF('Dépenses forfaitaire'!$E468&lt;=Listes!$B$58,('Dépenses forfaitaire'!$E468*(VLOOKUP('Dépenses forfaitaire'!$D468,Listes!$A$59:$E$65,2,FALSE))),IF('Dépenses forfaitaire'!$E468&gt;Listes!$E$58,('Dépenses forfaitaire'!$E468*(VLOOKUP('Dépenses forfaitaire'!$D468,Listes!$A$59:$E$65,5,FALSE))),('Dépenses forfaitaire'!$E468*(VLOOKUP('Dépenses forfaitaire'!$D468,Listes!$A$59:$E$65,3,FALSE)))+(VLOOKUP('Dépenses forfaitaire'!$D468,Listes!$A$59:$E$65,4,FALSE))))))</f>
        <v/>
      </c>
      <c r="N468" s="26" t="str">
        <f>IF($H468="","",IF($C468=Listes!$B$37,IF('Dépenses forfaitaire'!$E468&lt;=Listes!$B$47,('Dépenses forfaitaire'!$E468*(VLOOKUP('Dépenses forfaitaire'!$D468,Listes!$A$48:$E$54,2,FALSE))),IF('Dépenses forfaitaire'!$E468&gt;Listes!$D$47,('Dépenses forfaitaire'!$E468*(VLOOKUP('Dépenses forfaitaire'!$D468,Listes!$A$48:$E$54,5,FALSE))),('Dépenses forfaitaire'!$E468*(VLOOKUP('Dépenses forfaitaire'!$D468,Listes!$A$48:$E$54,3,FALSE)))+(VLOOKUP('Dépenses forfaitaire'!$D468,Listes!$A$48:$E$54,4,FALSE))))))</f>
        <v/>
      </c>
      <c r="O468" s="26" t="str">
        <f>IF($H468="","",IF($C468=Listes!$B$40,Listes!$I$37,IF($C468=Listes!$B$41,(VLOOKUP('Dépenses forfaitaire'!$F468,Listes!$E$37:$F$42,2,FALSE)),IF($C468=Listes!$B$39,IF('Dépenses forfaitaire'!$E468&lt;=Listes!$A$69,'Dépenses forfaitaire'!$E468*Listes!$A$70,IF('Dépenses forfaitaire'!$E468&gt;Listes!$D$69,'Dépenses forfaitaire'!$E468*Listes!$D$70,(('Dépenses forfaitaire'!$E468*Listes!$B$70)+Listes!$C$70)))))))</f>
        <v/>
      </c>
      <c r="P468" s="27" t="str">
        <f t="shared" si="14"/>
        <v/>
      </c>
      <c r="Q468" s="93"/>
    </row>
    <row r="469" spans="1:17" ht="20.100000000000001" customHeight="1" x14ac:dyDescent="0.25">
      <c r="A469" s="17">
        <v>463</v>
      </c>
      <c r="B469" s="86"/>
      <c r="C469" s="256"/>
      <c r="D469" s="86"/>
      <c r="E469" s="86"/>
      <c r="F469" s="86"/>
      <c r="G469" s="86"/>
      <c r="H469" s="31" t="str">
        <f>IF(C469="","",IF(C469="","",(VLOOKUP(C469,Listes!$B$37:$C$41,2,FALSE))))</f>
        <v/>
      </c>
      <c r="I469" s="86" t="str">
        <f t="shared" si="15"/>
        <v/>
      </c>
      <c r="J469" s="27" t="str">
        <f>IF(H469="","",IF(H469="","",(VLOOKUP(H469,Listes!$C$37:$D$41,2,FALSE))))</f>
        <v/>
      </c>
      <c r="K469" s="86"/>
      <c r="L469" s="86"/>
      <c r="M469" s="26" t="str">
        <f>IF($H469="","",IF($C469=Listes!$B$38,IF('Dépenses forfaitaire'!$E469&lt;=Listes!$B$58,('Dépenses forfaitaire'!$E469*(VLOOKUP('Dépenses forfaitaire'!$D469,Listes!$A$59:$E$65,2,FALSE))),IF('Dépenses forfaitaire'!$E469&gt;Listes!$E$58,('Dépenses forfaitaire'!$E469*(VLOOKUP('Dépenses forfaitaire'!$D469,Listes!$A$59:$E$65,5,FALSE))),('Dépenses forfaitaire'!$E469*(VLOOKUP('Dépenses forfaitaire'!$D469,Listes!$A$59:$E$65,3,FALSE)))+(VLOOKUP('Dépenses forfaitaire'!$D469,Listes!$A$59:$E$65,4,FALSE))))))</f>
        <v/>
      </c>
      <c r="N469" s="26" t="str">
        <f>IF($H469="","",IF($C469=Listes!$B$37,IF('Dépenses forfaitaire'!$E469&lt;=Listes!$B$47,('Dépenses forfaitaire'!$E469*(VLOOKUP('Dépenses forfaitaire'!$D469,Listes!$A$48:$E$54,2,FALSE))),IF('Dépenses forfaitaire'!$E469&gt;Listes!$D$47,('Dépenses forfaitaire'!$E469*(VLOOKUP('Dépenses forfaitaire'!$D469,Listes!$A$48:$E$54,5,FALSE))),('Dépenses forfaitaire'!$E469*(VLOOKUP('Dépenses forfaitaire'!$D469,Listes!$A$48:$E$54,3,FALSE)))+(VLOOKUP('Dépenses forfaitaire'!$D469,Listes!$A$48:$E$54,4,FALSE))))))</f>
        <v/>
      </c>
      <c r="O469" s="26" t="str">
        <f>IF($H469="","",IF($C469=Listes!$B$40,Listes!$I$37,IF($C469=Listes!$B$41,(VLOOKUP('Dépenses forfaitaire'!$F469,Listes!$E$37:$F$42,2,FALSE)),IF($C469=Listes!$B$39,IF('Dépenses forfaitaire'!$E469&lt;=Listes!$A$69,'Dépenses forfaitaire'!$E469*Listes!$A$70,IF('Dépenses forfaitaire'!$E469&gt;Listes!$D$69,'Dépenses forfaitaire'!$E469*Listes!$D$70,(('Dépenses forfaitaire'!$E469*Listes!$B$70)+Listes!$C$70)))))))</f>
        <v/>
      </c>
      <c r="P469" s="27" t="str">
        <f t="shared" si="14"/>
        <v/>
      </c>
      <c r="Q469" s="93"/>
    </row>
    <row r="470" spans="1:17" ht="20.100000000000001" customHeight="1" x14ac:dyDescent="0.25">
      <c r="A470" s="17">
        <v>464</v>
      </c>
      <c r="B470" s="86"/>
      <c r="C470" s="256"/>
      <c r="D470" s="86"/>
      <c r="E470" s="86"/>
      <c r="F470" s="86"/>
      <c r="G470" s="86"/>
      <c r="H470" s="31" t="str">
        <f>IF(C470="","",IF(C470="","",(VLOOKUP(C470,Listes!$B$37:$C$41,2,FALSE))))</f>
        <v/>
      </c>
      <c r="I470" s="86" t="str">
        <f t="shared" si="15"/>
        <v/>
      </c>
      <c r="J470" s="27" t="str">
        <f>IF(H470="","",IF(H470="","",(VLOOKUP(H470,Listes!$C$37:$D$41,2,FALSE))))</f>
        <v/>
      </c>
      <c r="K470" s="86"/>
      <c r="L470" s="86"/>
      <c r="M470" s="26" t="str">
        <f>IF($H470="","",IF($C470=Listes!$B$38,IF('Dépenses forfaitaire'!$E470&lt;=Listes!$B$58,('Dépenses forfaitaire'!$E470*(VLOOKUP('Dépenses forfaitaire'!$D470,Listes!$A$59:$E$65,2,FALSE))),IF('Dépenses forfaitaire'!$E470&gt;Listes!$E$58,('Dépenses forfaitaire'!$E470*(VLOOKUP('Dépenses forfaitaire'!$D470,Listes!$A$59:$E$65,5,FALSE))),('Dépenses forfaitaire'!$E470*(VLOOKUP('Dépenses forfaitaire'!$D470,Listes!$A$59:$E$65,3,FALSE)))+(VLOOKUP('Dépenses forfaitaire'!$D470,Listes!$A$59:$E$65,4,FALSE))))))</f>
        <v/>
      </c>
      <c r="N470" s="26" t="str">
        <f>IF($H470="","",IF($C470=Listes!$B$37,IF('Dépenses forfaitaire'!$E470&lt;=Listes!$B$47,('Dépenses forfaitaire'!$E470*(VLOOKUP('Dépenses forfaitaire'!$D470,Listes!$A$48:$E$54,2,FALSE))),IF('Dépenses forfaitaire'!$E470&gt;Listes!$D$47,('Dépenses forfaitaire'!$E470*(VLOOKUP('Dépenses forfaitaire'!$D470,Listes!$A$48:$E$54,5,FALSE))),('Dépenses forfaitaire'!$E470*(VLOOKUP('Dépenses forfaitaire'!$D470,Listes!$A$48:$E$54,3,FALSE)))+(VLOOKUP('Dépenses forfaitaire'!$D470,Listes!$A$48:$E$54,4,FALSE))))))</f>
        <v/>
      </c>
      <c r="O470" s="26" t="str">
        <f>IF($H470="","",IF($C470=Listes!$B$40,Listes!$I$37,IF($C470=Listes!$B$41,(VLOOKUP('Dépenses forfaitaire'!$F470,Listes!$E$37:$F$42,2,FALSE)),IF($C470=Listes!$B$39,IF('Dépenses forfaitaire'!$E470&lt;=Listes!$A$69,'Dépenses forfaitaire'!$E470*Listes!$A$70,IF('Dépenses forfaitaire'!$E470&gt;Listes!$D$69,'Dépenses forfaitaire'!$E470*Listes!$D$70,(('Dépenses forfaitaire'!$E470*Listes!$B$70)+Listes!$C$70)))))))</f>
        <v/>
      </c>
      <c r="P470" s="27" t="str">
        <f t="shared" si="14"/>
        <v/>
      </c>
      <c r="Q470" s="93"/>
    </row>
    <row r="471" spans="1:17" ht="20.100000000000001" customHeight="1" x14ac:dyDescent="0.25">
      <c r="A471" s="17">
        <v>465</v>
      </c>
      <c r="B471" s="86"/>
      <c r="C471" s="256"/>
      <c r="D471" s="86"/>
      <c r="E471" s="86"/>
      <c r="F471" s="86"/>
      <c r="G471" s="86"/>
      <c r="H471" s="31" t="str">
        <f>IF(C471="","",IF(C471="","",(VLOOKUP(C471,Listes!$B$37:$C$41,2,FALSE))))</f>
        <v/>
      </c>
      <c r="I471" s="86" t="str">
        <f t="shared" si="15"/>
        <v/>
      </c>
      <c r="J471" s="27" t="str">
        <f>IF(H471="","",IF(H471="","",(VLOOKUP(H471,Listes!$C$37:$D$41,2,FALSE))))</f>
        <v/>
      </c>
      <c r="K471" s="86"/>
      <c r="L471" s="86"/>
      <c r="M471" s="26" t="str">
        <f>IF($H471="","",IF($C471=Listes!$B$38,IF('Dépenses forfaitaire'!$E471&lt;=Listes!$B$58,('Dépenses forfaitaire'!$E471*(VLOOKUP('Dépenses forfaitaire'!$D471,Listes!$A$59:$E$65,2,FALSE))),IF('Dépenses forfaitaire'!$E471&gt;Listes!$E$58,('Dépenses forfaitaire'!$E471*(VLOOKUP('Dépenses forfaitaire'!$D471,Listes!$A$59:$E$65,5,FALSE))),('Dépenses forfaitaire'!$E471*(VLOOKUP('Dépenses forfaitaire'!$D471,Listes!$A$59:$E$65,3,FALSE)))+(VLOOKUP('Dépenses forfaitaire'!$D471,Listes!$A$59:$E$65,4,FALSE))))))</f>
        <v/>
      </c>
      <c r="N471" s="26" t="str">
        <f>IF($H471="","",IF($C471=Listes!$B$37,IF('Dépenses forfaitaire'!$E471&lt;=Listes!$B$47,('Dépenses forfaitaire'!$E471*(VLOOKUP('Dépenses forfaitaire'!$D471,Listes!$A$48:$E$54,2,FALSE))),IF('Dépenses forfaitaire'!$E471&gt;Listes!$D$47,('Dépenses forfaitaire'!$E471*(VLOOKUP('Dépenses forfaitaire'!$D471,Listes!$A$48:$E$54,5,FALSE))),('Dépenses forfaitaire'!$E471*(VLOOKUP('Dépenses forfaitaire'!$D471,Listes!$A$48:$E$54,3,FALSE)))+(VLOOKUP('Dépenses forfaitaire'!$D471,Listes!$A$48:$E$54,4,FALSE))))))</f>
        <v/>
      </c>
      <c r="O471" s="26" t="str">
        <f>IF($H471="","",IF($C471=Listes!$B$40,Listes!$I$37,IF($C471=Listes!$B$41,(VLOOKUP('Dépenses forfaitaire'!$F471,Listes!$E$37:$F$42,2,FALSE)),IF($C471=Listes!$B$39,IF('Dépenses forfaitaire'!$E471&lt;=Listes!$A$69,'Dépenses forfaitaire'!$E471*Listes!$A$70,IF('Dépenses forfaitaire'!$E471&gt;Listes!$D$69,'Dépenses forfaitaire'!$E471*Listes!$D$70,(('Dépenses forfaitaire'!$E471*Listes!$B$70)+Listes!$C$70)))))))</f>
        <v/>
      </c>
      <c r="P471" s="27" t="str">
        <f t="shared" si="14"/>
        <v/>
      </c>
      <c r="Q471" s="93"/>
    </row>
    <row r="472" spans="1:17" ht="20.100000000000001" customHeight="1" x14ac:dyDescent="0.25">
      <c r="A472" s="17">
        <v>466</v>
      </c>
      <c r="B472" s="86"/>
      <c r="C472" s="256"/>
      <c r="D472" s="86"/>
      <c r="E472" s="86"/>
      <c r="F472" s="86"/>
      <c r="G472" s="86"/>
      <c r="H472" s="31" t="str">
        <f>IF(C472="","",IF(C472="","",(VLOOKUP(C472,Listes!$B$37:$C$41,2,FALSE))))</f>
        <v/>
      </c>
      <c r="I472" s="86" t="str">
        <f t="shared" si="15"/>
        <v/>
      </c>
      <c r="J472" s="27" t="str">
        <f>IF(H472="","",IF(H472="","",(VLOOKUP(H472,Listes!$C$37:$D$41,2,FALSE))))</f>
        <v/>
      </c>
      <c r="K472" s="86"/>
      <c r="L472" s="86"/>
      <c r="M472" s="26" t="str">
        <f>IF($H472="","",IF($C472=Listes!$B$38,IF('Dépenses forfaitaire'!$E472&lt;=Listes!$B$58,('Dépenses forfaitaire'!$E472*(VLOOKUP('Dépenses forfaitaire'!$D472,Listes!$A$59:$E$65,2,FALSE))),IF('Dépenses forfaitaire'!$E472&gt;Listes!$E$58,('Dépenses forfaitaire'!$E472*(VLOOKUP('Dépenses forfaitaire'!$D472,Listes!$A$59:$E$65,5,FALSE))),('Dépenses forfaitaire'!$E472*(VLOOKUP('Dépenses forfaitaire'!$D472,Listes!$A$59:$E$65,3,FALSE)))+(VLOOKUP('Dépenses forfaitaire'!$D472,Listes!$A$59:$E$65,4,FALSE))))))</f>
        <v/>
      </c>
      <c r="N472" s="26" t="str">
        <f>IF($H472="","",IF($C472=Listes!$B$37,IF('Dépenses forfaitaire'!$E472&lt;=Listes!$B$47,('Dépenses forfaitaire'!$E472*(VLOOKUP('Dépenses forfaitaire'!$D472,Listes!$A$48:$E$54,2,FALSE))),IF('Dépenses forfaitaire'!$E472&gt;Listes!$D$47,('Dépenses forfaitaire'!$E472*(VLOOKUP('Dépenses forfaitaire'!$D472,Listes!$A$48:$E$54,5,FALSE))),('Dépenses forfaitaire'!$E472*(VLOOKUP('Dépenses forfaitaire'!$D472,Listes!$A$48:$E$54,3,FALSE)))+(VLOOKUP('Dépenses forfaitaire'!$D472,Listes!$A$48:$E$54,4,FALSE))))))</f>
        <v/>
      </c>
      <c r="O472" s="26" t="str">
        <f>IF($H472="","",IF($C472=Listes!$B$40,Listes!$I$37,IF($C472=Listes!$B$41,(VLOOKUP('Dépenses forfaitaire'!$F472,Listes!$E$37:$F$42,2,FALSE)),IF($C472=Listes!$B$39,IF('Dépenses forfaitaire'!$E472&lt;=Listes!$A$69,'Dépenses forfaitaire'!$E472*Listes!$A$70,IF('Dépenses forfaitaire'!$E472&gt;Listes!$D$69,'Dépenses forfaitaire'!$E472*Listes!$D$70,(('Dépenses forfaitaire'!$E472*Listes!$B$70)+Listes!$C$70)))))))</f>
        <v/>
      </c>
      <c r="P472" s="27" t="str">
        <f t="shared" si="14"/>
        <v/>
      </c>
      <c r="Q472" s="93"/>
    </row>
    <row r="473" spans="1:17" ht="20.100000000000001" customHeight="1" x14ac:dyDescent="0.25">
      <c r="A473" s="17">
        <v>467</v>
      </c>
      <c r="B473" s="86"/>
      <c r="C473" s="256"/>
      <c r="D473" s="86"/>
      <c r="E473" s="86"/>
      <c r="F473" s="86"/>
      <c r="G473" s="86"/>
      <c r="H473" s="31" t="str">
        <f>IF(C473="","",IF(C473="","",(VLOOKUP(C473,Listes!$B$37:$C$41,2,FALSE))))</f>
        <v/>
      </c>
      <c r="I473" s="86" t="str">
        <f t="shared" si="15"/>
        <v/>
      </c>
      <c r="J473" s="27" t="str">
        <f>IF(H473="","",IF(H473="","",(VLOOKUP(H473,Listes!$C$37:$D$41,2,FALSE))))</f>
        <v/>
      </c>
      <c r="K473" s="86"/>
      <c r="L473" s="86"/>
      <c r="M473" s="26" t="str">
        <f>IF($H473="","",IF($C473=Listes!$B$38,IF('Dépenses forfaitaire'!$E473&lt;=Listes!$B$58,('Dépenses forfaitaire'!$E473*(VLOOKUP('Dépenses forfaitaire'!$D473,Listes!$A$59:$E$65,2,FALSE))),IF('Dépenses forfaitaire'!$E473&gt;Listes!$E$58,('Dépenses forfaitaire'!$E473*(VLOOKUP('Dépenses forfaitaire'!$D473,Listes!$A$59:$E$65,5,FALSE))),('Dépenses forfaitaire'!$E473*(VLOOKUP('Dépenses forfaitaire'!$D473,Listes!$A$59:$E$65,3,FALSE)))+(VLOOKUP('Dépenses forfaitaire'!$D473,Listes!$A$59:$E$65,4,FALSE))))))</f>
        <v/>
      </c>
      <c r="N473" s="26" t="str">
        <f>IF($H473="","",IF($C473=Listes!$B$37,IF('Dépenses forfaitaire'!$E473&lt;=Listes!$B$47,('Dépenses forfaitaire'!$E473*(VLOOKUP('Dépenses forfaitaire'!$D473,Listes!$A$48:$E$54,2,FALSE))),IF('Dépenses forfaitaire'!$E473&gt;Listes!$D$47,('Dépenses forfaitaire'!$E473*(VLOOKUP('Dépenses forfaitaire'!$D473,Listes!$A$48:$E$54,5,FALSE))),('Dépenses forfaitaire'!$E473*(VLOOKUP('Dépenses forfaitaire'!$D473,Listes!$A$48:$E$54,3,FALSE)))+(VLOOKUP('Dépenses forfaitaire'!$D473,Listes!$A$48:$E$54,4,FALSE))))))</f>
        <v/>
      </c>
      <c r="O473" s="26" t="str">
        <f>IF($H473="","",IF($C473=Listes!$B$40,Listes!$I$37,IF($C473=Listes!$B$41,(VLOOKUP('Dépenses forfaitaire'!$F473,Listes!$E$37:$F$42,2,FALSE)),IF($C473=Listes!$B$39,IF('Dépenses forfaitaire'!$E473&lt;=Listes!$A$69,'Dépenses forfaitaire'!$E473*Listes!$A$70,IF('Dépenses forfaitaire'!$E473&gt;Listes!$D$69,'Dépenses forfaitaire'!$E473*Listes!$D$70,(('Dépenses forfaitaire'!$E473*Listes!$B$70)+Listes!$C$70)))))))</f>
        <v/>
      </c>
      <c r="P473" s="27" t="str">
        <f t="shared" si="14"/>
        <v/>
      </c>
      <c r="Q473" s="93"/>
    </row>
    <row r="474" spans="1:17" ht="20.100000000000001" customHeight="1" x14ac:dyDescent="0.25">
      <c r="A474" s="17">
        <v>468</v>
      </c>
      <c r="B474" s="86"/>
      <c r="C474" s="256"/>
      <c r="D474" s="86"/>
      <c r="E474" s="86"/>
      <c r="F474" s="86"/>
      <c r="G474" s="86"/>
      <c r="H474" s="31" t="str">
        <f>IF(C474="","",IF(C474="","",(VLOOKUP(C474,Listes!$B$37:$C$41,2,FALSE))))</f>
        <v/>
      </c>
      <c r="I474" s="86" t="str">
        <f t="shared" si="15"/>
        <v/>
      </c>
      <c r="J474" s="27" t="str">
        <f>IF(H474="","",IF(H474="","",(VLOOKUP(H474,Listes!$C$37:$D$41,2,FALSE))))</f>
        <v/>
      </c>
      <c r="K474" s="86"/>
      <c r="L474" s="86"/>
      <c r="M474" s="26" t="str">
        <f>IF($H474="","",IF($C474=Listes!$B$38,IF('Dépenses forfaitaire'!$E474&lt;=Listes!$B$58,('Dépenses forfaitaire'!$E474*(VLOOKUP('Dépenses forfaitaire'!$D474,Listes!$A$59:$E$65,2,FALSE))),IF('Dépenses forfaitaire'!$E474&gt;Listes!$E$58,('Dépenses forfaitaire'!$E474*(VLOOKUP('Dépenses forfaitaire'!$D474,Listes!$A$59:$E$65,5,FALSE))),('Dépenses forfaitaire'!$E474*(VLOOKUP('Dépenses forfaitaire'!$D474,Listes!$A$59:$E$65,3,FALSE)))+(VLOOKUP('Dépenses forfaitaire'!$D474,Listes!$A$59:$E$65,4,FALSE))))))</f>
        <v/>
      </c>
      <c r="N474" s="26" t="str">
        <f>IF($H474="","",IF($C474=Listes!$B$37,IF('Dépenses forfaitaire'!$E474&lt;=Listes!$B$47,('Dépenses forfaitaire'!$E474*(VLOOKUP('Dépenses forfaitaire'!$D474,Listes!$A$48:$E$54,2,FALSE))),IF('Dépenses forfaitaire'!$E474&gt;Listes!$D$47,('Dépenses forfaitaire'!$E474*(VLOOKUP('Dépenses forfaitaire'!$D474,Listes!$A$48:$E$54,5,FALSE))),('Dépenses forfaitaire'!$E474*(VLOOKUP('Dépenses forfaitaire'!$D474,Listes!$A$48:$E$54,3,FALSE)))+(VLOOKUP('Dépenses forfaitaire'!$D474,Listes!$A$48:$E$54,4,FALSE))))))</f>
        <v/>
      </c>
      <c r="O474" s="26" t="str">
        <f>IF($H474="","",IF($C474=Listes!$B$40,Listes!$I$37,IF($C474=Listes!$B$41,(VLOOKUP('Dépenses forfaitaire'!$F474,Listes!$E$37:$F$42,2,FALSE)),IF($C474=Listes!$B$39,IF('Dépenses forfaitaire'!$E474&lt;=Listes!$A$69,'Dépenses forfaitaire'!$E474*Listes!$A$70,IF('Dépenses forfaitaire'!$E474&gt;Listes!$D$69,'Dépenses forfaitaire'!$E474*Listes!$D$70,(('Dépenses forfaitaire'!$E474*Listes!$B$70)+Listes!$C$70)))))))</f>
        <v/>
      </c>
      <c r="P474" s="27" t="str">
        <f t="shared" si="14"/>
        <v/>
      </c>
      <c r="Q474" s="93"/>
    </row>
    <row r="475" spans="1:17" ht="20.100000000000001" customHeight="1" x14ac:dyDescent="0.25">
      <c r="A475" s="17">
        <v>469</v>
      </c>
      <c r="B475" s="86"/>
      <c r="C475" s="256"/>
      <c r="D475" s="86"/>
      <c r="E475" s="86"/>
      <c r="F475" s="86"/>
      <c r="G475" s="86"/>
      <c r="H475" s="31" t="str">
        <f>IF(C475="","",IF(C475="","",(VLOOKUP(C475,Listes!$B$37:$C$41,2,FALSE))))</f>
        <v/>
      </c>
      <c r="I475" s="86" t="str">
        <f t="shared" si="15"/>
        <v/>
      </c>
      <c r="J475" s="27" t="str">
        <f>IF(H475="","",IF(H475="","",(VLOOKUP(H475,Listes!$C$37:$D$41,2,FALSE))))</f>
        <v/>
      </c>
      <c r="K475" s="86"/>
      <c r="L475" s="86"/>
      <c r="M475" s="26" t="str">
        <f>IF($H475="","",IF($C475=Listes!$B$38,IF('Dépenses forfaitaire'!$E475&lt;=Listes!$B$58,('Dépenses forfaitaire'!$E475*(VLOOKUP('Dépenses forfaitaire'!$D475,Listes!$A$59:$E$65,2,FALSE))),IF('Dépenses forfaitaire'!$E475&gt;Listes!$E$58,('Dépenses forfaitaire'!$E475*(VLOOKUP('Dépenses forfaitaire'!$D475,Listes!$A$59:$E$65,5,FALSE))),('Dépenses forfaitaire'!$E475*(VLOOKUP('Dépenses forfaitaire'!$D475,Listes!$A$59:$E$65,3,FALSE)))+(VLOOKUP('Dépenses forfaitaire'!$D475,Listes!$A$59:$E$65,4,FALSE))))))</f>
        <v/>
      </c>
      <c r="N475" s="26" t="str">
        <f>IF($H475="","",IF($C475=Listes!$B$37,IF('Dépenses forfaitaire'!$E475&lt;=Listes!$B$47,('Dépenses forfaitaire'!$E475*(VLOOKUP('Dépenses forfaitaire'!$D475,Listes!$A$48:$E$54,2,FALSE))),IF('Dépenses forfaitaire'!$E475&gt;Listes!$D$47,('Dépenses forfaitaire'!$E475*(VLOOKUP('Dépenses forfaitaire'!$D475,Listes!$A$48:$E$54,5,FALSE))),('Dépenses forfaitaire'!$E475*(VLOOKUP('Dépenses forfaitaire'!$D475,Listes!$A$48:$E$54,3,FALSE)))+(VLOOKUP('Dépenses forfaitaire'!$D475,Listes!$A$48:$E$54,4,FALSE))))))</f>
        <v/>
      </c>
      <c r="O475" s="26" t="str">
        <f>IF($H475="","",IF($C475=Listes!$B$40,Listes!$I$37,IF($C475=Listes!$B$41,(VLOOKUP('Dépenses forfaitaire'!$F475,Listes!$E$37:$F$42,2,FALSE)),IF($C475=Listes!$B$39,IF('Dépenses forfaitaire'!$E475&lt;=Listes!$A$69,'Dépenses forfaitaire'!$E475*Listes!$A$70,IF('Dépenses forfaitaire'!$E475&gt;Listes!$D$69,'Dépenses forfaitaire'!$E475*Listes!$D$70,(('Dépenses forfaitaire'!$E475*Listes!$B$70)+Listes!$C$70)))))))</f>
        <v/>
      </c>
      <c r="P475" s="27" t="str">
        <f t="shared" si="14"/>
        <v/>
      </c>
      <c r="Q475" s="93"/>
    </row>
    <row r="476" spans="1:17" ht="20.100000000000001" customHeight="1" x14ac:dyDescent="0.25">
      <c r="A476" s="17">
        <v>470</v>
      </c>
      <c r="B476" s="86"/>
      <c r="C476" s="256"/>
      <c r="D476" s="86"/>
      <c r="E476" s="86"/>
      <c r="F476" s="86"/>
      <c r="G476" s="86"/>
      <c r="H476" s="31" t="str">
        <f>IF(C476="","",IF(C476="","",(VLOOKUP(C476,Listes!$B$37:$C$41,2,FALSE))))</f>
        <v/>
      </c>
      <c r="I476" s="86" t="str">
        <f t="shared" si="15"/>
        <v/>
      </c>
      <c r="J476" s="27" t="str">
        <f>IF(H476="","",IF(H476="","",(VLOOKUP(H476,Listes!$C$37:$D$41,2,FALSE))))</f>
        <v/>
      </c>
      <c r="K476" s="86"/>
      <c r="L476" s="86"/>
      <c r="M476" s="26" t="str">
        <f>IF($H476="","",IF($C476=Listes!$B$38,IF('Dépenses forfaitaire'!$E476&lt;=Listes!$B$58,('Dépenses forfaitaire'!$E476*(VLOOKUP('Dépenses forfaitaire'!$D476,Listes!$A$59:$E$65,2,FALSE))),IF('Dépenses forfaitaire'!$E476&gt;Listes!$E$58,('Dépenses forfaitaire'!$E476*(VLOOKUP('Dépenses forfaitaire'!$D476,Listes!$A$59:$E$65,5,FALSE))),('Dépenses forfaitaire'!$E476*(VLOOKUP('Dépenses forfaitaire'!$D476,Listes!$A$59:$E$65,3,FALSE)))+(VLOOKUP('Dépenses forfaitaire'!$D476,Listes!$A$59:$E$65,4,FALSE))))))</f>
        <v/>
      </c>
      <c r="N476" s="26" t="str">
        <f>IF($H476="","",IF($C476=Listes!$B$37,IF('Dépenses forfaitaire'!$E476&lt;=Listes!$B$47,('Dépenses forfaitaire'!$E476*(VLOOKUP('Dépenses forfaitaire'!$D476,Listes!$A$48:$E$54,2,FALSE))),IF('Dépenses forfaitaire'!$E476&gt;Listes!$D$47,('Dépenses forfaitaire'!$E476*(VLOOKUP('Dépenses forfaitaire'!$D476,Listes!$A$48:$E$54,5,FALSE))),('Dépenses forfaitaire'!$E476*(VLOOKUP('Dépenses forfaitaire'!$D476,Listes!$A$48:$E$54,3,FALSE)))+(VLOOKUP('Dépenses forfaitaire'!$D476,Listes!$A$48:$E$54,4,FALSE))))))</f>
        <v/>
      </c>
      <c r="O476" s="26" t="str">
        <f>IF($H476="","",IF($C476=Listes!$B$40,Listes!$I$37,IF($C476=Listes!$B$41,(VLOOKUP('Dépenses forfaitaire'!$F476,Listes!$E$37:$F$42,2,FALSE)),IF($C476=Listes!$B$39,IF('Dépenses forfaitaire'!$E476&lt;=Listes!$A$69,'Dépenses forfaitaire'!$E476*Listes!$A$70,IF('Dépenses forfaitaire'!$E476&gt;Listes!$D$69,'Dépenses forfaitaire'!$E476*Listes!$D$70,(('Dépenses forfaitaire'!$E476*Listes!$B$70)+Listes!$C$70)))))))</f>
        <v/>
      </c>
      <c r="P476" s="27" t="str">
        <f t="shared" si="14"/>
        <v/>
      </c>
      <c r="Q476" s="93"/>
    </row>
    <row r="477" spans="1:17" ht="20.100000000000001" customHeight="1" x14ac:dyDescent="0.25">
      <c r="A477" s="17">
        <v>471</v>
      </c>
      <c r="B477" s="86"/>
      <c r="C477" s="256"/>
      <c r="D477" s="86"/>
      <c r="E477" s="86"/>
      <c r="F477" s="86"/>
      <c r="G477" s="86"/>
      <c r="H477" s="31" t="str">
        <f>IF(C477="","",IF(C477="","",(VLOOKUP(C477,Listes!$B$37:$C$41,2,FALSE))))</f>
        <v/>
      </c>
      <c r="I477" s="86" t="str">
        <f t="shared" si="15"/>
        <v/>
      </c>
      <c r="J477" s="27" t="str">
        <f>IF(H477="","",IF(H477="","",(VLOOKUP(H477,Listes!$C$37:$D$41,2,FALSE))))</f>
        <v/>
      </c>
      <c r="K477" s="86"/>
      <c r="L477" s="86"/>
      <c r="M477" s="26" t="str">
        <f>IF($H477="","",IF($C477=Listes!$B$38,IF('Dépenses forfaitaire'!$E477&lt;=Listes!$B$58,('Dépenses forfaitaire'!$E477*(VLOOKUP('Dépenses forfaitaire'!$D477,Listes!$A$59:$E$65,2,FALSE))),IF('Dépenses forfaitaire'!$E477&gt;Listes!$E$58,('Dépenses forfaitaire'!$E477*(VLOOKUP('Dépenses forfaitaire'!$D477,Listes!$A$59:$E$65,5,FALSE))),('Dépenses forfaitaire'!$E477*(VLOOKUP('Dépenses forfaitaire'!$D477,Listes!$A$59:$E$65,3,FALSE)))+(VLOOKUP('Dépenses forfaitaire'!$D477,Listes!$A$59:$E$65,4,FALSE))))))</f>
        <v/>
      </c>
      <c r="N477" s="26" t="str">
        <f>IF($H477="","",IF($C477=Listes!$B$37,IF('Dépenses forfaitaire'!$E477&lt;=Listes!$B$47,('Dépenses forfaitaire'!$E477*(VLOOKUP('Dépenses forfaitaire'!$D477,Listes!$A$48:$E$54,2,FALSE))),IF('Dépenses forfaitaire'!$E477&gt;Listes!$D$47,('Dépenses forfaitaire'!$E477*(VLOOKUP('Dépenses forfaitaire'!$D477,Listes!$A$48:$E$54,5,FALSE))),('Dépenses forfaitaire'!$E477*(VLOOKUP('Dépenses forfaitaire'!$D477,Listes!$A$48:$E$54,3,FALSE)))+(VLOOKUP('Dépenses forfaitaire'!$D477,Listes!$A$48:$E$54,4,FALSE))))))</f>
        <v/>
      </c>
      <c r="O477" s="26" t="str">
        <f>IF($H477="","",IF($C477=Listes!$B$40,Listes!$I$37,IF($C477=Listes!$B$41,(VLOOKUP('Dépenses forfaitaire'!$F477,Listes!$E$37:$F$42,2,FALSE)),IF($C477=Listes!$B$39,IF('Dépenses forfaitaire'!$E477&lt;=Listes!$A$69,'Dépenses forfaitaire'!$E477*Listes!$A$70,IF('Dépenses forfaitaire'!$E477&gt;Listes!$D$69,'Dépenses forfaitaire'!$E477*Listes!$D$70,(('Dépenses forfaitaire'!$E477*Listes!$B$70)+Listes!$C$70)))))))</f>
        <v/>
      </c>
      <c r="P477" s="27" t="str">
        <f t="shared" si="14"/>
        <v/>
      </c>
      <c r="Q477" s="93"/>
    </row>
    <row r="478" spans="1:17" ht="20.100000000000001" customHeight="1" x14ac:dyDescent="0.25">
      <c r="A478" s="17">
        <v>472</v>
      </c>
      <c r="B478" s="86"/>
      <c r="C478" s="256"/>
      <c r="D478" s="86"/>
      <c r="E478" s="86"/>
      <c r="F478" s="86"/>
      <c r="G478" s="86"/>
      <c r="H478" s="31" t="str">
        <f>IF(C478="","",IF(C478="","",(VLOOKUP(C478,Listes!$B$37:$C$41,2,FALSE))))</f>
        <v/>
      </c>
      <c r="I478" s="86" t="str">
        <f t="shared" si="15"/>
        <v/>
      </c>
      <c r="J478" s="27" t="str">
        <f>IF(H478="","",IF(H478="","",(VLOOKUP(H478,Listes!$C$37:$D$41,2,FALSE))))</f>
        <v/>
      </c>
      <c r="K478" s="86"/>
      <c r="L478" s="86"/>
      <c r="M478" s="26" t="str">
        <f>IF($H478="","",IF($C478=Listes!$B$38,IF('Dépenses forfaitaire'!$E478&lt;=Listes!$B$58,('Dépenses forfaitaire'!$E478*(VLOOKUP('Dépenses forfaitaire'!$D478,Listes!$A$59:$E$65,2,FALSE))),IF('Dépenses forfaitaire'!$E478&gt;Listes!$E$58,('Dépenses forfaitaire'!$E478*(VLOOKUP('Dépenses forfaitaire'!$D478,Listes!$A$59:$E$65,5,FALSE))),('Dépenses forfaitaire'!$E478*(VLOOKUP('Dépenses forfaitaire'!$D478,Listes!$A$59:$E$65,3,FALSE)))+(VLOOKUP('Dépenses forfaitaire'!$D478,Listes!$A$59:$E$65,4,FALSE))))))</f>
        <v/>
      </c>
      <c r="N478" s="26" t="str">
        <f>IF($H478="","",IF($C478=Listes!$B$37,IF('Dépenses forfaitaire'!$E478&lt;=Listes!$B$47,('Dépenses forfaitaire'!$E478*(VLOOKUP('Dépenses forfaitaire'!$D478,Listes!$A$48:$E$54,2,FALSE))),IF('Dépenses forfaitaire'!$E478&gt;Listes!$D$47,('Dépenses forfaitaire'!$E478*(VLOOKUP('Dépenses forfaitaire'!$D478,Listes!$A$48:$E$54,5,FALSE))),('Dépenses forfaitaire'!$E478*(VLOOKUP('Dépenses forfaitaire'!$D478,Listes!$A$48:$E$54,3,FALSE)))+(VLOOKUP('Dépenses forfaitaire'!$D478,Listes!$A$48:$E$54,4,FALSE))))))</f>
        <v/>
      </c>
      <c r="O478" s="26" t="str">
        <f>IF($H478="","",IF($C478=Listes!$B$40,Listes!$I$37,IF($C478=Listes!$B$41,(VLOOKUP('Dépenses forfaitaire'!$F478,Listes!$E$37:$F$42,2,FALSE)),IF($C478=Listes!$B$39,IF('Dépenses forfaitaire'!$E478&lt;=Listes!$A$69,'Dépenses forfaitaire'!$E478*Listes!$A$70,IF('Dépenses forfaitaire'!$E478&gt;Listes!$D$69,'Dépenses forfaitaire'!$E478*Listes!$D$70,(('Dépenses forfaitaire'!$E478*Listes!$B$70)+Listes!$C$70)))))))</f>
        <v/>
      </c>
      <c r="P478" s="27" t="str">
        <f t="shared" si="14"/>
        <v/>
      </c>
      <c r="Q478" s="93"/>
    </row>
    <row r="479" spans="1:17" ht="20.100000000000001" customHeight="1" x14ac:dyDescent="0.25">
      <c r="A479" s="17">
        <v>473</v>
      </c>
      <c r="B479" s="86"/>
      <c r="C479" s="256"/>
      <c r="D479" s="86"/>
      <c r="E479" s="86"/>
      <c r="F479" s="86"/>
      <c r="G479" s="86"/>
      <c r="H479" s="31" t="str">
        <f>IF(C479="","",IF(C479="","",(VLOOKUP(C479,Listes!$B$37:$C$41,2,FALSE))))</f>
        <v/>
      </c>
      <c r="I479" s="86" t="str">
        <f t="shared" si="15"/>
        <v/>
      </c>
      <c r="J479" s="27" t="str">
        <f>IF(H479="","",IF(H479="","",(VLOOKUP(H479,Listes!$C$37:$D$41,2,FALSE))))</f>
        <v/>
      </c>
      <c r="K479" s="86"/>
      <c r="L479" s="86"/>
      <c r="M479" s="26" t="str">
        <f>IF($H479="","",IF($C479=Listes!$B$38,IF('Dépenses forfaitaire'!$E479&lt;=Listes!$B$58,('Dépenses forfaitaire'!$E479*(VLOOKUP('Dépenses forfaitaire'!$D479,Listes!$A$59:$E$65,2,FALSE))),IF('Dépenses forfaitaire'!$E479&gt;Listes!$E$58,('Dépenses forfaitaire'!$E479*(VLOOKUP('Dépenses forfaitaire'!$D479,Listes!$A$59:$E$65,5,FALSE))),('Dépenses forfaitaire'!$E479*(VLOOKUP('Dépenses forfaitaire'!$D479,Listes!$A$59:$E$65,3,FALSE)))+(VLOOKUP('Dépenses forfaitaire'!$D479,Listes!$A$59:$E$65,4,FALSE))))))</f>
        <v/>
      </c>
      <c r="N479" s="26" t="str">
        <f>IF($H479="","",IF($C479=Listes!$B$37,IF('Dépenses forfaitaire'!$E479&lt;=Listes!$B$47,('Dépenses forfaitaire'!$E479*(VLOOKUP('Dépenses forfaitaire'!$D479,Listes!$A$48:$E$54,2,FALSE))),IF('Dépenses forfaitaire'!$E479&gt;Listes!$D$47,('Dépenses forfaitaire'!$E479*(VLOOKUP('Dépenses forfaitaire'!$D479,Listes!$A$48:$E$54,5,FALSE))),('Dépenses forfaitaire'!$E479*(VLOOKUP('Dépenses forfaitaire'!$D479,Listes!$A$48:$E$54,3,FALSE)))+(VLOOKUP('Dépenses forfaitaire'!$D479,Listes!$A$48:$E$54,4,FALSE))))))</f>
        <v/>
      </c>
      <c r="O479" s="26" t="str">
        <f>IF($H479="","",IF($C479=Listes!$B$40,Listes!$I$37,IF($C479=Listes!$B$41,(VLOOKUP('Dépenses forfaitaire'!$F479,Listes!$E$37:$F$42,2,FALSE)),IF($C479=Listes!$B$39,IF('Dépenses forfaitaire'!$E479&lt;=Listes!$A$69,'Dépenses forfaitaire'!$E479*Listes!$A$70,IF('Dépenses forfaitaire'!$E479&gt;Listes!$D$69,'Dépenses forfaitaire'!$E479*Listes!$D$70,(('Dépenses forfaitaire'!$E479*Listes!$B$70)+Listes!$C$70)))))))</f>
        <v/>
      </c>
      <c r="P479" s="27" t="str">
        <f t="shared" si="14"/>
        <v/>
      </c>
      <c r="Q479" s="93"/>
    </row>
    <row r="480" spans="1:17" ht="20.100000000000001" customHeight="1" x14ac:dyDescent="0.25">
      <c r="A480" s="17">
        <v>474</v>
      </c>
      <c r="B480" s="86"/>
      <c r="C480" s="256"/>
      <c r="D480" s="86"/>
      <c r="E480" s="86"/>
      <c r="F480" s="86"/>
      <c r="G480" s="86"/>
      <c r="H480" s="31" t="str">
        <f>IF(C480="","",IF(C480="","",(VLOOKUP(C480,Listes!$B$37:$C$41,2,FALSE))))</f>
        <v/>
      </c>
      <c r="I480" s="86" t="str">
        <f t="shared" si="15"/>
        <v/>
      </c>
      <c r="J480" s="27" t="str">
        <f>IF(H480="","",IF(H480="","",(VLOOKUP(H480,Listes!$C$37:$D$41,2,FALSE))))</f>
        <v/>
      </c>
      <c r="K480" s="86"/>
      <c r="L480" s="86"/>
      <c r="M480" s="26" t="str">
        <f>IF($H480="","",IF($C480=Listes!$B$38,IF('Dépenses forfaitaire'!$E480&lt;=Listes!$B$58,('Dépenses forfaitaire'!$E480*(VLOOKUP('Dépenses forfaitaire'!$D480,Listes!$A$59:$E$65,2,FALSE))),IF('Dépenses forfaitaire'!$E480&gt;Listes!$E$58,('Dépenses forfaitaire'!$E480*(VLOOKUP('Dépenses forfaitaire'!$D480,Listes!$A$59:$E$65,5,FALSE))),('Dépenses forfaitaire'!$E480*(VLOOKUP('Dépenses forfaitaire'!$D480,Listes!$A$59:$E$65,3,FALSE)))+(VLOOKUP('Dépenses forfaitaire'!$D480,Listes!$A$59:$E$65,4,FALSE))))))</f>
        <v/>
      </c>
      <c r="N480" s="26" t="str">
        <f>IF($H480="","",IF($C480=Listes!$B$37,IF('Dépenses forfaitaire'!$E480&lt;=Listes!$B$47,('Dépenses forfaitaire'!$E480*(VLOOKUP('Dépenses forfaitaire'!$D480,Listes!$A$48:$E$54,2,FALSE))),IF('Dépenses forfaitaire'!$E480&gt;Listes!$D$47,('Dépenses forfaitaire'!$E480*(VLOOKUP('Dépenses forfaitaire'!$D480,Listes!$A$48:$E$54,5,FALSE))),('Dépenses forfaitaire'!$E480*(VLOOKUP('Dépenses forfaitaire'!$D480,Listes!$A$48:$E$54,3,FALSE)))+(VLOOKUP('Dépenses forfaitaire'!$D480,Listes!$A$48:$E$54,4,FALSE))))))</f>
        <v/>
      </c>
      <c r="O480" s="26" t="str">
        <f>IF($H480="","",IF($C480=Listes!$B$40,Listes!$I$37,IF($C480=Listes!$B$41,(VLOOKUP('Dépenses forfaitaire'!$F480,Listes!$E$37:$F$42,2,FALSE)),IF($C480=Listes!$B$39,IF('Dépenses forfaitaire'!$E480&lt;=Listes!$A$69,'Dépenses forfaitaire'!$E480*Listes!$A$70,IF('Dépenses forfaitaire'!$E480&gt;Listes!$D$69,'Dépenses forfaitaire'!$E480*Listes!$D$70,(('Dépenses forfaitaire'!$E480*Listes!$B$70)+Listes!$C$70)))))))</f>
        <v/>
      </c>
      <c r="P480" s="27" t="str">
        <f t="shared" si="14"/>
        <v/>
      </c>
      <c r="Q480" s="93"/>
    </row>
    <row r="481" spans="1:17" ht="20.100000000000001" customHeight="1" x14ac:dyDescent="0.25">
      <c r="A481" s="17">
        <v>475</v>
      </c>
      <c r="B481" s="86"/>
      <c r="C481" s="256"/>
      <c r="D481" s="86"/>
      <c r="E481" s="86"/>
      <c r="F481" s="86"/>
      <c r="G481" s="86"/>
      <c r="H481" s="31" t="str">
        <f>IF(C481="","",IF(C481="","",(VLOOKUP(C481,Listes!$B$37:$C$41,2,FALSE))))</f>
        <v/>
      </c>
      <c r="I481" s="86" t="str">
        <f t="shared" si="15"/>
        <v/>
      </c>
      <c r="J481" s="27" t="str">
        <f>IF(H481="","",IF(H481="","",(VLOOKUP(H481,Listes!$C$37:$D$41,2,FALSE))))</f>
        <v/>
      </c>
      <c r="K481" s="86"/>
      <c r="L481" s="86"/>
      <c r="M481" s="26" t="str">
        <f>IF($H481="","",IF($C481=Listes!$B$38,IF('Dépenses forfaitaire'!$E481&lt;=Listes!$B$58,('Dépenses forfaitaire'!$E481*(VLOOKUP('Dépenses forfaitaire'!$D481,Listes!$A$59:$E$65,2,FALSE))),IF('Dépenses forfaitaire'!$E481&gt;Listes!$E$58,('Dépenses forfaitaire'!$E481*(VLOOKUP('Dépenses forfaitaire'!$D481,Listes!$A$59:$E$65,5,FALSE))),('Dépenses forfaitaire'!$E481*(VLOOKUP('Dépenses forfaitaire'!$D481,Listes!$A$59:$E$65,3,FALSE)))+(VLOOKUP('Dépenses forfaitaire'!$D481,Listes!$A$59:$E$65,4,FALSE))))))</f>
        <v/>
      </c>
      <c r="N481" s="26" t="str">
        <f>IF($H481="","",IF($C481=Listes!$B$37,IF('Dépenses forfaitaire'!$E481&lt;=Listes!$B$47,('Dépenses forfaitaire'!$E481*(VLOOKUP('Dépenses forfaitaire'!$D481,Listes!$A$48:$E$54,2,FALSE))),IF('Dépenses forfaitaire'!$E481&gt;Listes!$D$47,('Dépenses forfaitaire'!$E481*(VLOOKUP('Dépenses forfaitaire'!$D481,Listes!$A$48:$E$54,5,FALSE))),('Dépenses forfaitaire'!$E481*(VLOOKUP('Dépenses forfaitaire'!$D481,Listes!$A$48:$E$54,3,FALSE)))+(VLOOKUP('Dépenses forfaitaire'!$D481,Listes!$A$48:$E$54,4,FALSE))))))</f>
        <v/>
      </c>
      <c r="O481" s="26" t="str">
        <f>IF($H481="","",IF($C481=Listes!$B$40,Listes!$I$37,IF($C481=Listes!$B$41,(VLOOKUP('Dépenses forfaitaire'!$F481,Listes!$E$37:$F$42,2,FALSE)),IF($C481=Listes!$B$39,IF('Dépenses forfaitaire'!$E481&lt;=Listes!$A$69,'Dépenses forfaitaire'!$E481*Listes!$A$70,IF('Dépenses forfaitaire'!$E481&gt;Listes!$D$69,'Dépenses forfaitaire'!$E481*Listes!$D$70,(('Dépenses forfaitaire'!$E481*Listes!$B$70)+Listes!$C$70)))))))</f>
        <v/>
      </c>
      <c r="P481" s="27" t="str">
        <f t="shared" si="14"/>
        <v/>
      </c>
      <c r="Q481" s="93"/>
    </row>
    <row r="482" spans="1:17" ht="20.100000000000001" customHeight="1" x14ac:dyDescent="0.25">
      <c r="A482" s="17">
        <v>476</v>
      </c>
      <c r="B482" s="86"/>
      <c r="C482" s="256"/>
      <c r="D482" s="86"/>
      <c r="E482" s="86"/>
      <c r="F482" s="86"/>
      <c r="G482" s="86"/>
      <c r="H482" s="31" t="str">
        <f>IF(C482="","",IF(C482="","",(VLOOKUP(C482,Listes!$B$37:$C$41,2,FALSE))))</f>
        <v/>
      </c>
      <c r="I482" s="86" t="str">
        <f t="shared" si="15"/>
        <v/>
      </c>
      <c r="J482" s="27" t="str">
        <f>IF(H482="","",IF(H482="","",(VLOOKUP(H482,Listes!$C$37:$D$41,2,FALSE))))</f>
        <v/>
      </c>
      <c r="K482" s="86"/>
      <c r="L482" s="86"/>
      <c r="M482" s="26" t="str">
        <f>IF($H482="","",IF($C482=Listes!$B$38,IF('Dépenses forfaitaire'!$E482&lt;=Listes!$B$58,('Dépenses forfaitaire'!$E482*(VLOOKUP('Dépenses forfaitaire'!$D482,Listes!$A$59:$E$65,2,FALSE))),IF('Dépenses forfaitaire'!$E482&gt;Listes!$E$58,('Dépenses forfaitaire'!$E482*(VLOOKUP('Dépenses forfaitaire'!$D482,Listes!$A$59:$E$65,5,FALSE))),('Dépenses forfaitaire'!$E482*(VLOOKUP('Dépenses forfaitaire'!$D482,Listes!$A$59:$E$65,3,FALSE)))+(VLOOKUP('Dépenses forfaitaire'!$D482,Listes!$A$59:$E$65,4,FALSE))))))</f>
        <v/>
      </c>
      <c r="N482" s="26" t="str">
        <f>IF($H482="","",IF($C482=Listes!$B$37,IF('Dépenses forfaitaire'!$E482&lt;=Listes!$B$47,('Dépenses forfaitaire'!$E482*(VLOOKUP('Dépenses forfaitaire'!$D482,Listes!$A$48:$E$54,2,FALSE))),IF('Dépenses forfaitaire'!$E482&gt;Listes!$D$47,('Dépenses forfaitaire'!$E482*(VLOOKUP('Dépenses forfaitaire'!$D482,Listes!$A$48:$E$54,5,FALSE))),('Dépenses forfaitaire'!$E482*(VLOOKUP('Dépenses forfaitaire'!$D482,Listes!$A$48:$E$54,3,FALSE)))+(VLOOKUP('Dépenses forfaitaire'!$D482,Listes!$A$48:$E$54,4,FALSE))))))</f>
        <v/>
      </c>
      <c r="O482" s="26" t="str">
        <f>IF($H482="","",IF($C482=Listes!$B$40,Listes!$I$37,IF($C482=Listes!$B$41,(VLOOKUP('Dépenses forfaitaire'!$F482,Listes!$E$37:$F$42,2,FALSE)),IF($C482=Listes!$B$39,IF('Dépenses forfaitaire'!$E482&lt;=Listes!$A$69,'Dépenses forfaitaire'!$E482*Listes!$A$70,IF('Dépenses forfaitaire'!$E482&gt;Listes!$D$69,'Dépenses forfaitaire'!$E482*Listes!$D$70,(('Dépenses forfaitaire'!$E482*Listes!$B$70)+Listes!$C$70)))))))</f>
        <v/>
      </c>
      <c r="P482" s="27" t="str">
        <f t="shared" si="14"/>
        <v/>
      </c>
      <c r="Q482" s="93"/>
    </row>
    <row r="483" spans="1:17" ht="20.100000000000001" customHeight="1" x14ac:dyDescent="0.25">
      <c r="A483" s="17">
        <v>477</v>
      </c>
      <c r="B483" s="86"/>
      <c r="C483" s="256"/>
      <c r="D483" s="86"/>
      <c r="E483" s="86"/>
      <c r="F483" s="86"/>
      <c r="G483" s="86"/>
      <c r="H483" s="31" t="str">
        <f>IF(C483="","",IF(C483="","",(VLOOKUP(C483,Listes!$B$37:$C$41,2,FALSE))))</f>
        <v/>
      </c>
      <c r="I483" s="86" t="str">
        <f t="shared" si="15"/>
        <v/>
      </c>
      <c r="J483" s="27" t="str">
        <f>IF(H483="","",IF(H483="","",(VLOOKUP(H483,Listes!$C$37:$D$41,2,FALSE))))</f>
        <v/>
      </c>
      <c r="K483" s="86"/>
      <c r="L483" s="86"/>
      <c r="M483" s="26" t="str">
        <f>IF($H483="","",IF($C483=Listes!$B$38,IF('Dépenses forfaitaire'!$E483&lt;=Listes!$B$58,('Dépenses forfaitaire'!$E483*(VLOOKUP('Dépenses forfaitaire'!$D483,Listes!$A$59:$E$65,2,FALSE))),IF('Dépenses forfaitaire'!$E483&gt;Listes!$E$58,('Dépenses forfaitaire'!$E483*(VLOOKUP('Dépenses forfaitaire'!$D483,Listes!$A$59:$E$65,5,FALSE))),('Dépenses forfaitaire'!$E483*(VLOOKUP('Dépenses forfaitaire'!$D483,Listes!$A$59:$E$65,3,FALSE)))+(VLOOKUP('Dépenses forfaitaire'!$D483,Listes!$A$59:$E$65,4,FALSE))))))</f>
        <v/>
      </c>
      <c r="N483" s="26" t="str">
        <f>IF($H483="","",IF($C483=Listes!$B$37,IF('Dépenses forfaitaire'!$E483&lt;=Listes!$B$47,('Dépenses forfaitaire'!$E483*(VLOOKUP('Dépenses forfaitaire'!$D483,Listes!$A$48:$E$54,2,FALSE))),IF('Dépenses forfaitaire'!$E483&gt;Listes!$D$47,('Dépenses forfaitaire'!$E483*(VLOOKUP('Dépenses forfaitaire'!$D483,Listes!$A$48:$E$54,5,FALSE))),('Dépenses forfaitaire'!$E483*(VLOOKUP('Dépenses forfaitaire'!$D483,Listes!$A$48:$E$54,3,FALSE)))+(VLOOKUP('Dépenses forfaitaire'!$D483,Listes!$A$48:$E$54,4,FALSE))))))</f>
        <v/>
      </c>
      <c r="O483" s="26" t="str">
        <f>IF($H483="","",IF($C483=Listes!$B$40,Listes!$I$37,IF($C483=Listes!$B$41,(VLOOKUP('Dépenses forfaitaire'!$F483,Listes!$E$37:$F$42,2,FALSE)),IF($C483=Listes!$B$39,IF('Dépenses forfaitaire'!$E483&lt;=Listes!$A$69,'Dépenses forfaitaire'!$E483*Listes!$A$70,IF('Dépenses forfaitaire'!$E483&gt;Listes!$D$69,'Dépenses forfaitaire'!$E483*Listes!$D$70,(('Dépenses forfaitaire'!$E483*Listes!$B$70)+Listes!$C$70)))))))</f>
        <v/>
      </c>
      <c r="P483" s="27" t="str">
        <f t="shared" si="14"/>
        <v/>
      </c>
      <c r="Q483" s="93"/>
    </row>
    <row r="484" spans="1:17" ht="20.100000000000001" customHeight="1" x14ac:dyDescent="0.25">
      <c r="A484" s="17">
        <v>478</v>
      </c>
      <c r="B484" s="86"/>
      <c r="C484" s="256"/>
      <c r="D484" s="86"/>
      <c r="E484" s="86"/>
      <c r="F484" s="86"/>
      <c r="G484" s="86"/>
      <c r="H484" s="31" t="str">
        <f>IF(C484="","",IF(C484="","",(VLOOKUP(C484,Listes!$B$37:$C$41,2,FALSE))))</f>
        <v/>
      </c>
      <c r="I484" s="86" t="str">
        <f t="shared" si="15"/>
        <v/>
      </c>
      <c r="J484" s="27" t="str">
        <f>IF(H484="","",IF(H484="","",(VLOOKUP(H484,Listes!$C$37:$D$41,2,FALSE))))</f>
        <v/>
      </c>
      <c r="K484" s="86"/>
      <c r="L484" s="86"/>
      <c r="M484" s="26" t="str">
        <f>IF($H484="","",IF($C484=Listes!$B$38,IF('Dépenses forfaitaire'!$E484&lt;=Listes!$B$58,('Dépenses forfaitaire'!$E484*(VLOOKUP('Dépenses forfaitaire'!$D484,Listes!$A$59:$E$65,2,FALSE))),IF('Dépenses forfaitaire'!$E484&gt;Listes!$E$58,('Dépenses forfaitaire'!$E484*(VLOOKUP('Dépenses forfaitaire'!$D484,Listes!$A$59:$E$65,5,FALSE))),('Dépenses forfaitaire'!$E484*(VLOOKUP('Dépenses forfaitaire'!$D484,Listes!$A$59:$E$65,3,FALSE)))+(VLOOKUP('Dépenses forfaitaire'!$D484,Listes!$A$59:$E$65,4,FALSE))))))</f>
        <v/>
      </c>
      <c r="N484" s="26" t="str">
        <f>IF($H484="","",IF($C484=Listes!$B$37,IF('Dépenses forfaitaire'!$E484&lt;=Listes!$B$47,('Dépenses forfaitaire'!$E484*(VLOOKUP('Dépenses forfaitaire'!$D484,Listes!$A$48:$E$54,2,FALSE))),IF('Dépenses forfaitaire'!$E484&gt;Listes!$D$47,('Dépenses forfaitaire'!$E484*(VLOOKUP('Dépenses forfaitaire'!$D484,Listes!$A$48:$E$54,5,FALSE))),('Dépenses forfaitaire'!$E484*(VLOOKUP('Dépenses forfaitaire'!$D484,Listes!$A$48:$E$54,3,FALSE)))+(VLOOKUP('Dépenses forfaitaire'!$D484,Listes!$A$48:$E$54,4,FALSE))))))</f>
        <v/>
      </c>
      <c r="O484" s="26" t="str">
        <f>IF($H484="","",IF($C484=Listes!$B$40,Listes!$I$37,IF($C484=Listes!$B$41,(VLOOKUP('Dépenses forfaitaire'!$F484,Listes!$E$37:$F$42,2,FALSE)),IF($C484=Listes!$B$39,IF('Dépenses forfaitaire'!$E484&lt;=Listes!$A$69,'Dépenses forfaitaire'!$E484*Listes!$A$70,IF('Dépenses forfaitaire'!$E484&gt;Listes!$D$69,'Dépenses forfaitaire'!$E484*Listes!$D$70,(('Dépenses forfaitaire'!$E484*Listes!$B$70)+Listes!$C$70)))))))</f>
        <v/>
      </c>
      <c r="P484" s="27" t="str">
        <f t="shared" si="14"/>
        <v/>
      </c>
      <c r="Q484" s="93"/>
    </row>
    <row r="485" spans="1:17" ht="20.100000000000001" customHeight="1" x14ac:dyDescent="0.25">
      <c r="A485" s="17">
        <v>479</v>
      </c>
      <c r="B485" s="86"/>
      <c r="C485" s="256"/>
      <c r="D485" s="86"/>
      <c r="E485" s="86"/>
      <c r="F485" s="86"/>
      <c r="G485" s="86"/>
      <c r="H485" s="31" t="str">
        <f>IF(C485="","",IF(C485="","",(VLOOKUP(C485,Listes!$B$37:$C$41,2,FALSE))))</f>
        <v/>
      </c>
      <c r="I485" s="86" t="str">
        <f t="shared" si="15"/>
        <v/>
      </c>
      <c r="J485" s="27" t="str">
        <f>IF(H485="","",IF(H485="","",(VLOOKUP(H485,Listes!$C$37:$D$41,2,FALSE))))</f>
        <v/>
      </c>
      <c r="K485" s="86"/>
      <c r="L485" s="86"/>
      <c r="M485" s="26" t="str">
        <f>IF($H485="","",IF($C485=Listes!$B$38,IF('Dépenses forfaitaire'!$E485&lt;=Listes!$B$58,('Dépenses forfaitaire'!$E485*(VLOOKUP('Dépenses forfaitaire'!$D485,Listes!$A$59:$E$65,2,FALSE))),IF('Dépenses forfaitaire'!$E485&gt;Listes!$E$58,('Dépenses forfaitaire'!$E485*(VLOOKUP('Dépenses forfaitaire'!$D485,Listes!$A$59:$E$65,5,FALSE))),('Dépenses forfaitaire'!$E485*(VLOOKUP('Dépenses forfaitaire'!$D485,Listes!$A$59:$E$65,3,FALSE)))+(VLOOKUP('Dépenses forfaitaire'!$D485,Listes!$A$59:$E$65,4,FALSE))))))</f>
        <v/>
      </c>
      <c r="N485" s="26" t="str">
        <f>IF($H485="","",IF($C485=Listes!$B$37,IF('Dépenses forfaitaire'!$E485&lt;=Listes!$B$47,('Dépenses forfaitaire'!$E485*(VLOOKUP('Dépenses forfaitaire'!$D485,Listes!$A$48:$E$54,2,FALSE))),IF('Dépenses forfaitaire'!$E485&gt;Listes!$D$47,('Dépenses forfaitaire'!$E485*(VLOOKUP('Dépenses forfaitaire'!$D485,Listes!$A$48:$E$54,5,FALSE))),('Dépenses forfaitaire'!$E485*(VLOOKUP('Dépenses forfaitaire'!$D485,Listes!$A$48:$E$54,3,FALSE)))+(VLOOKUP('Dépenses forfaitaire'!$D485,Listes!$A$48:$E$54,4,FALSE))))))</f>
        <v/>
      </c>
      <c r="O485" s="26" t="str">
        <f>IF($H485="","",IF($C485=Listes!$B$40,Listes!$I$37,IF($C485=Listes!$B$41,(VLOOKUP('Dépenses forfaitaire'!$F485,Listes!$E$37:$F$42,2,FALSE)),IF($C485=Listes!$B$39,IF('Dépenses forfaitaire'!$E485&lt;=Listes!$A$69,'Dépenses forfaitaire'!$E485*Listes!$A$70,IF('Dépenses forfaitaire'!$E485&gt;Listes!$D$69,'Dépenses forfaitaire'!$E485*Listes!$D$70,(('Dépenses forfaitaire'!$E485*Listes!$B$70)+Listes!$C$70)))))))</f>
        <v/>
      </c>
      <c r="P485" s="27" t="str">
        <f t="shared" si="14"/>
        <v/>
      </c>
      <c r="Q485" s="93"/>
    </row>
    <row r="486" spans="1:17" ht="20.100000000000001" customHeight="1" x14ac:dyDescent="0.25">
      <c r="A486" s="17">
        <v>480</v>
      </c>
      <c r="B486" s="86"/>
      <c r="C486" s="256"/>
      <c r="D486" s="86"/>
      <c r="E486" s="86"/>
      <c r="F486" s="86"/>
      <c r="G486" s="86"/>
      <c r="H486" s="31" t="str">
        <f>IF(C486="","",IF(C486="","",(VLOOKUP(C486,Listes!$B$37:$C$41,2,FALSE))))</f>
        <v/>
      </c>
      <c r="I486" s="86" t="str">
        <f t="shared" si="15"/>
        <v/>
      </c>
      <c r="J486" s="27" t="str">
        <f>IF(H486="","",IF(H486="","",(VLOOKUP(H486,Listes!$C$37:$D$41,2,FALSE))))</f>
        <v/>
      </c>
      <c r="K486" s="86"/>
      <c r="L486" s="86"/>
      <c r="M486" s="26" t="str">
        <f>IF($H486="","",IF($C486=Listes!$B$38,IF('Dépenses forfaitaire'!$E486&lt;=Listes!$B$58,('Dépenses forfaitaire'!$E486*(VLOOKUP('Dépenses forfaitaire'!$D486,Listes!$A$59:$E$65,2,FALSE))),IF('Dépenses forfaitaire'!$E486&gt;Listes!$E$58,('Dépenses forfaitaire'!$E486*(VLOOKUP('Dépenses forfaitaire'!$D486,Listes!$A$59:$E$65,5,FALSE))),('Dépenses forfaitaire'!$E486*(VLOOKUP('Dépenses forfaitaire'!$D486,Listes!$A$59:$E$65,3,FALSE)))+(VLOOKUP('Dépenses forfaitaire'!$D486,Listes!$A$59:$E$65,4,FALSE))))))</f>
        <v/>
      </c>
      <c r="N486" s="26" t="str">
        <f>IF($H486="","",IF($C486=Listes!$B$37,IF('Dépenses forfaitaire'!$E486&lt;=Listes!$B$47,('Dépenses forfaitaire'!$E486*(VLOOKUP('Dépenses forfaitaire'!$D486,Listes!$A$48:$E$54,2,FALSE))),IF('Dépenses forfaitaire'!$E486&gt;Listes!$D$47,('Dépenses forfaitaire'!$E486*(VLOOKUP('Dépenses forfaitaire'!$D486,Listes!$A$48:$E$54,5,FALSE))),('Dépenses forfaitaire'!$E486*(VLOOKUP('Dépenses forfaitaire'!$D486,Listes!$A$48:$E$54,3,FALSE)))+(VLOOKUP('Dépenses forfaitaire'!$D486,Listes!$A$48:$E$54,4,FALSE))))))</f>
        <v/>
      </c>
      <c r="O486" s="26" t="str">
        <f>IF($H486="","",IF($C486=Listes!$B$40,Listes!$I$37,IF($C486=Listes!$B$41,(VLOOKUP('Dépenses forfaitaire'!$F486,Listes!$E$37:$F$42,2,FALSE)),IF($C486=Listes!$B$39,IF('Dépenses forfaitaire'!$E486&lt;=Listes!$A$69,'Dépenses forfaitaire'!$E486*Listes!$A$70,IF('Dépenses forfaitaire'!$E486&gt;Listes!$D$69,'Dépenses forfaitaire'!$E486*Listes!$D$70,(('Dépenses forfaitaire'!$E486*Listes!$B$70)+Listes!$C$70)))))))</f>
        <v/>
      </c>
      <c r="P486" s="27" t="str">
        <f t="shared" si="14"/>
        <v/>
      </c>
      <c r="Q486" s="93"/>
    </row>
    <row r="487" spans="1:17" ht="20.100000000000001" customHeight="1" x14ac:dyDescent="0.25">
      <c r="A487" s="17">
        <v>481</v>
      </c>
      <c r="B487" s="86"/>
      <c r="C487" s="256"/>
      <c r="D487" s="86"/>
      <c r="E487" s="86"/>
      <c r="F487" s="86"/>
      <c r="G487" s="86"/>
      <c r="H487" s="31" t="str">
        <f>IF(C487="","",IF(C487="","",(VLOOKUP(C487,Listes!$B$37:$C$41,2,FALSE))))</f>
        <v/>
      </c>
      <c r="I487" s="86" t="str">
        <f t="shared" si="15"/>
        <v/>
      </c>
      <c r="J487" s="27" t="str">
        <f>IF(H487="","",IF(H487="","",(VLOOKUP(H487,Listes!$C$37:$D$41,2,FALSE))))</f>
        <v/>
      </c>
      <c r="K487" s="86"/>
      <c r="L487" s="86"/>
      <c r="M487" s="26" t="str">
        <f>IF($H487="","",IF($C487=Listes!$B$38,IF('Dépenses forfaitaire'!$E487&lt;=Listes!$B$58,('Dépenses forfaitaire'!$E487*(VLOOKUP('Dépenses forfaitaire'!$D487,Listes!$A$59:$E$65,2,FALSE))),IF('Dépenses forfaitaire'!$E487&gt;Listes!$E$58,('Dépenses forfaitaire'!$E487*(VLOOKUP('Dépenses forfaitaire'!$D487,Listes!$A$59:$E$65,5,FALSE))),('Dépenses forfaitaire'!$E487*(VLOOKUP('Dépenses forfaitaire'!$D487,Listes!$A$59:$E$65,3,FALSE)))+(VLOOKUP('Dépenses forfaitaire'!$D487,Listes!$A$59:$E$65,4,FALSE))))))</f>
        <v/>
      </c>
      <c r="N487" s="26" t="str">
        <f>IF($H487="","",IF($C487=Listes!$B$37,IF('Dépenses forfaitaire'!$E487&lt;=Listes!$B$47,('Dépenses forfaitaire'!$E487*(VLOOKUP('Dépenses forfaitaire'!$D487,Listes!$A$48:$E$54,2,FALSE))),IF('Dépenses forfaitaire'!$E487&gt;Listes!$D$47,('Dépenses forfaitaire'!$E487*(VLOOKUP('Dépenses forfaitaire'!$D487,Listes!$A$48:$E$54,5,FALSE))),('Dépenses forfaitaire'!$E487*(VLOOKUP('Dépenses forfaitaire'!$D487,Listes!$A$48:$E$54,3,FALSE)))+(VLOOKUP('Dépenses forfaitaire'!$D487,Listes!$A$48:$E$54,4,FALSE))))))</f>
        <v/>
      </c>
      <c r="O487" s="26" t="str">
        <f>IF($H487="","",IF($C487=Listes!$B$40,Listes!$I$37,IF($C487=Listes!$B$41,(VLOOKUP('Dépenses forfaitaire'!$F487,Listes!$E$37:$F$42,2,FALSE)),IF($C487=Listes!$B$39,IF('Dépenses forfaitaire'!$E487&lt;=Listes!$A$69,'Dépenses forfaitaire'!$E487*Listes!$A$70,IF('Dépenses forfaitaire'!$E487&gt;Listes!$D$69,'Dépenses forfaitaire'!$E487*Listes!$D$70,(('Dépenses forfaitaire'!$E487*Listes!$B$70)+Listes!$C$70)))))))</f>
        <v/>
      </c>
      <c r="P487" s="27" t="str">
        <f t="shared" si="14"/>
        <v/>
      </c>
      <c r="Q487" s="93"/>
    </row>
    <row r="488" spans="1:17" ht="20.100000000000001" customHeight="1" x14ac:dyDescent="0.25">
      <c r="A488" s="17">
        <v>482</v>
      </c>
      <c r="B488" s="86"/>
      <c r="C488" s="256"/>
      <c r="D488" s="86"/>
      <c r="E488" s="86"/>
      <c r="F488" s="86"/>
      <c r="G488" s="86"/>
      <c r="H488" s="31" t="str">
        <f>IF(C488="","",IF(C488="","",(VLOOKUP(C488,Listes!$B$37:$C$41,2,FALSE))))</f>
        <v/>
      </c>
      <c r="I488" s="86" t="str">
        <f t="shared" si="15"/>
        <v/>
      </c>
      <c r="J488" s="27" t="str">
        <f>IF(H488="","",IF(H488="","",(VLOOKUP(H488,Listes!$C$37:$D$41,2,FALSE))))</f>
        <v/>
      </c>
      <c r="K488" s="86"/>
      <c r="L488" s="86"/>
      <c r="M488" s="26" t="str">
        <f>IF($H488="","",IF($C488=Listes!$B$38,IF('Dépenses forfaitaire'!$E488&lt;=Listes!$B$58,('Dépenses forfaitaire'!$E488*(VLOOKUP('Dépenses forfaitaire'!$D488,Listes!$A$59:$E$65,2,FALSE))),IF('Dépenses forfaitaire'!$E488&gt;Listes!$E$58,('Dépenses forfaitaire'!$E488*(VLOOKUP('Dépenses forfaitaire'!$D488,Listes!$A$59:$E$65,5,FALSE))),('Dépenses forfaitaire'!$E488*(VLOOKUP('Dépenses forfaitaire'!$D488,Listes!$A$59:$E$65,3,FALSE)))+(VLOOKUP('Dépenses forfaitaire'!$D488,Listes!$A$59:$E$65,4,FALSE))))))</f>
        <v/>
      </c>
      <c r="N488" s="26" t="str">
        <f>IF($H488="","",IF($C488=Listes!$B$37,IF('Dépenses forfaitaire'!$E488&lt;=Listes!$B$47,('Dépenses forfaitaire'!$E488*(VLOOKUP('Dépenses forfaitaire'!$D488,Listes!$A$48:$E$54,2,FALSE))),IF('Dépenses forfaitaire'!$E488&gt;Listes!$D$47,('Dépenses forfaitaire'!$E488*(VLOOKUP('Dépenses forfaitaire'!$D488,Listes!$A$48:$E$54,5,FALSE))),('Dépenses forfaitaire'!$E488*(VLOOKUP('Dépenses forfaitaire'!$D488,Listes!$A$48:$E$54,3,FALSE)))+(VLOOKUP('Dépenses forfaitaire'!$D488,Listes!$A$48:$E$54,4,FALSE))))))</f>
        <v/>
      </c>
      <c r="O488" s="26" t="str">
        <f>IF($H488="","",IF($C488=Listes!$B$40,Listes!$I$37,IF($C488=Listes!$B$41,(VLOOKUP('Dépenses forfaitaire'!$F488,Listes!$E$37:$F$42,2,FALSE)),IF($C488=Listes!$B$39,IF('Dépenses forfaitaire'!$E488&lt;=Listes!$A$69,'Dépenses forfaitaire'!$E488*Listes!$A$70,IF('Dépenses forfaitaire'!$E488&gt;Listes!$D$69,'Dépenses forfaitaire'!$E488*Listes!$D$70,(('Dépenses forfaitaire'!$E488*Listes!$B$70)+Listes!$C$70)))))))</f>
        <v/>
      </c>
      <c r="P488" s="27" t="str">
        <f t="shared" si="14"/>
        <v/>
      </c>
      <c r="Q488" s="93"/>
    </row>
    <row r="489" spans="1:17" ht="20.100000000000001" customHeight="1" x14ac:dyDescent="0.25">
      <c r="A489" s="17">
        <v>483</v>
      </c>
      <c r="B489" s="86"/>
      <c r="C489" s="256"/>
      <c r="D489" s="86"/>
      <c r="E489" s="86"/>
      <c r="F489" s="86"/>
      <c r="G489" s="86"/>
      <c r="H489" s="31" t="str">
        <f>IF(C489="","",IF(C489="","",(VLOOKUP(C489,Listes!$B$37:$C$41,2,FALSE))))</f>
        <v/>
      </c>
      <c r="I489" s="86" t="str">
        <f t="shared" si="15"/>
        <v/>
      </c>
      <c r="J489" s="27" t="str">
        <f>IF(H489="","",IF(H489="","",(VLOOKUP(H489,Listes!$C$37:$D$41,2,FALSE))))</f>
        <v/>
      </c>
      <c r="K489" s="86"/>
      <c r="L489" s="86"/>
      <c r="M489" s="26" t="str">
        <f>IF($H489="","",IF($C489=Listes!$B$38,IF('Dépenses forfaitaire'!$E489&lt;=Listes!$B$58,('Dépenses forfaitaire'!$E489*(VLOOKUP('Dépenses forfaitaire'!$D489,Listes!$A$59:$E$65,2,FALSE))),IF('Dépenses forfaitaire'!$E489&gt;Listes!$E$58,('Dépenses forfaitaire'!$E489*(VLOOKUP('Dépenses forfaitaire'!$D489,Listes!$A$59:$E$65,5,FALSE))),('Dépenses forfaitaire'!$E489*(VLOOKUP('Dépenses forfaitaire'!$D489,Listes!$A$59:$E$65,3,FALSE)))+(VLOOKUP('Dépenses forfaitaire'!$D489,Listes!$A$59:$E$65,4,FALSE))))))</f>
        <v/>
      </c>
      <c r="N489" s="26" t="str">
        <f>IF($H489="","",IF($C489=Listes!$B$37,IF('Dépenses forfaitaire'!$E489&lt;=Listes!$B$47,('Dépenses forfaitaire'!$E489*(VLOOKUP('Dépenses forfaitaire'!$D489,Listes!$A$48:$E$54,2,FALSE))),IF('Dépenses forfaitaire'!$E489&gt;Listes!$D$47,('Dépenses forfaitaire'!$E489*(VLOOKUP('Dépenses forfaitaire'!$D489,Listes!$A$48:$E$54,5,FALSE))),('Dépenses forfaitaire'!$E489*(VLOOKUP('Dépenses forfaitaire'!$D489,Listes!$A$48:$E$54,3,FALSE)))+(VLOOKUP('Dépenses forfaitaire'!$D489,Listes!$A$48:$E$54,4,FALSE))))))</f>
        <v/>
      </c>
      <c r="O489" s="26" t="str">
        <f>IF($H489="","",IF($C489=Listes!$B$40,Listes!$I$37,IF($C489=Listes!$B$41,(VLOOKUP('Dépenses forfaitaire'!$F489,Listes!$E$37:$F$42,2,FALSE)),IF($C489=Listes!$B$39,IF('Dépenses forfaitaire'!$E489&lt;=Listes!$A$69,'Dépenses forfaitaire'!$E489*Listes!$A$70,IF('Dépenses forfaitaire'!$E489&gt;Listes!$D$69,'Dépenses forfaitaire'!$E489*Listes!$D$70,(('Dépenses forfaitaire'!$E489*Listes!$B$70)+Listes!$C$70)))))))</f>
        <v/>
      </c>
      <c r="P489" s="27" t="str">
        <f t="shared" si="14"/>
        <v/>
      </c>
      <c r="Q489" s="93"/>
    </row>
    <row r="490" spans="1:17" ht="20.100000000000001" customHeight="1" x14ac:dyDescent="0.25">
      <c r="A490" s="17">
        <v>484</v>
      </c>
      <c r="B490" s="86"/>
      <c r="C490" s="256"/>
      <c r="D490" s="86"/>
      <c r="E490" s="86"/>
      <c r="F490" s="86"/>
      <c r="G490" s="86"/>
      <c r="H490" s="31" t="str">
        <f>IF(C490="","",IF(C490="","",(VLOOKUP(C490,Listes!$B$37:$C$41,2,FALSE))))</f>
        <v/>
      </c>
      <c r="I490" s="86" t="str">
        <f t="shared" si="15"/>
        <v/>
      </c>
      <c r="J490" s="27" t="str">
        <f>IF(H490="","",IF(H490="","",(VLOOKUP(H490,Listes!$C$37:$D$41,2,FALSE))))</f>
        <v/>
      </c>
      <c r="K490" s="86"/>
      <c r="L490" s="86"/>
      <c r="M490" s="26" t="str">
        <f>IF($H490="","",IF($C490=Listes!$B$38,IF('Dépenses forfaitaire'!$E490&lt;=Listes!$B$58,('Dépenses forfaitaire'!$E490*(VLOOKUP('Dépenses forfaitaire'!$D490,Listes!$A$59:$E$65,2,FALSE))),IF('Dépenses forfaitaire'!$E490&gt;Listes!$E$58,('Dépenses forfaitaire'!$E490*(VLOOKUP('Dépenses forfaitaire'!$D490,Listes!$A$59:$E$65,5,FALSE))),('Dépenses forfaitaire'!$E490*(VLOOKUP('Dépenses forfaitaire'!$D490,Listes!$A$59:$E$65,3,FALSE)))+(VLOOKUP('Dépenses forfaitaire'!$D490,Listes!$A$59:$E$65,4,FALSE))))))</f>
        <v/>
      </c>
      <c r="N490" s="26" t="str">
        <f>IF($H490="","",IF($C490=Listes!$B$37,IF('Dépenses forfaitaire'!$E490&lt;=Listes!$B$47,('Dépenses forfaitaire'!$E490*(VLOOKUP('Dépenses forfaitaire'!$D490,Listes!$A$48:$E$54,2,FALSE))),IF('Dépenses forfaitaire'!$E490&gt;Listes!$D$47,('Dépenses forfaitaire'!$E490*(VLOOKUP('Dépenses forfaitaire'!$D490,Listes!$A$48:$E$54,5,FALSE))),('Dépenses forfaitaire'!$E490*(VLOOKUP('Dépenses forfaitaire'!$D490,Listes!$A$48:$E$54,3,FALSE)))+(VLOOKUP('Dépenses forfaitaire'!$D490,Listes!$A$48:$E$54,4,FALSE))))))</f>
        <v/>
      </c>
      <c r="O490" s="26" t="str">
        <f>IF($H490="","",IF($C490=Listes!$B$40,Listes!$I$37,IF($C490=Listes!$B$41,(VLOOKUP('Dépenses forfaitaire'!$F490,Listes!$E$37:$F$42,2,FALSE)),IF($C490=Listes!$B$39,IF('Dépenses forfaitaire'!$E490&lt;=Listes!$A$69,'Dépenses forfaitaire'!$E490*Listes!$A$70,IF('Dépenses forfaitaire'!$E490&gt;Listes!$D$69,'Dépenses forfaitaire'!$E490*Listes!$D$70,(('Dépenses forfaitaire'!$E490*Listes!$B$70)+Listes!$C$70)))))))</f>
        <v/>
      </c>
      <c r="P490" s="27" t="str">
        <f t="shared" si="14"/>
        <v/>
      </c>
      <c r="Q490" s="93"/>
    </row>
    <row r="491" spans="1:17" ht="20.100000000000001" customHeight="1" x14ac:dyDescent="0.25">
      <c r="A491" s="17">
        <v>485</v>
      </c>
      <c r="B491" s="86"/>
      <c r="C491" s="256"/>
      <c r="D491" s="86"/>
      <c r="E491" s="86"/>
      <c r="F491" s="86"/>
      <c r="G491" s="86"/>
      <c r="H491" s="31" t="str">
        <f>IF(C491="","",IF(C491="","",(VLOOKUP(C491,Listes!$B$37:$C$41,2,FALSE))))</f>
        <v/>
      </c>
      <c r="I491" s="86" t="str">
        <f t="shared" si="15"/>
        <v/>
      </c>
      <c r="J491" s="27" t="str">
        <f>IF(H491="","",IF(H491="","",(VLOOKUP(H491,Listes!$C$37:$D$41,2,FALSE))))</f>
        <v/>
      </c>
      <c r="K491" s="86"/>
      <c r="L491" s="86"/>
      <c r="M491" s="26" t="str">
        <f>IF($H491="","",IF($C491=Listes!$B$38,IF('Dépenses forfaitaire'!$E491&lt;=Listes!$B$58,('Dépenses forfaitaire'!$E491*(VLOOKUP('Dépenses forfaitaire'!$D491,Listes!$A$59:$E$65,2,FALSE))),IF('Dépenses forfaitaire'!$E491&gt;Listes!$E$58,('Dépenses forfaitaire'!$E491*(VLOOKUP('Dépenses forfaitaire'!$D491,Listes!$A$59:$E$65,5,FALSE))),('Dépenses forfaitaire'!$E491*(VLOOKUP('Dépenses forfaitaire'!$D491,Listes!$A$59:$E$65,3,FALSE)))+(VLOOKUP('Dépenses forfaitaire'!$D491,Listes!$A$59:$E$65,4,FALSE))))))</f>
        <v/>
      </c>
      <c r="N491" s="26" t="str">
        <f>IF($H491="","",IF($C491=Listes!$B$37,IF('Dépenses forfaitaire'!$E491&lt;=Listes!$B$47,('Dépenses forfaitaire'!$E491*(VLOOKUP('Dépenses forfaitaire'!$D491,Listes!$A$48:$E$54,2,FALSE))),IF('Dépenses forfaitaire'!$E491&gt;Listes!$D$47,('Dépenses forfaitaire'!$E491*(VLOOKUP('Dépenses forfaitaire'!$D491,Listes!$A$48:$E$54,5,FALSE))),('Dépenses forfaitaire'!$E491*(VLOOKUP('Dépenses forfaitaire'!$D491,Listes!$A$48:$E$54,3,FALSE)))+(VLOOKUP('Dépenses forfaitaire'!$D491,Listes!$A$48:$E$54,4,FALSE))))))</f>
        <v/>
      </c>
      <c r="O491" s="26" t="str">
        <f>IF($H491="","",IF($C491=Listes!$B$40,Listes!$I$37,IF($C491=Listes!$B$41,(VLOOKUP('Dépenses forfaitaire'!$F491,Listes!$E$37:$F$42,2,FALSE)),IF($C491=Listes!$B$39,IF('Dépenses forfaitaire'!$E491&lt;=Listes!$A$69,'Dépenses forfaitaire'!$E491*Listes!$A$70,IF('Dépenses forfaitaire'!$E491&gt;Listes!$D$69,'Dépenses forfaitaire'!$E491*Listes!$D$70,(('Dépenses forfaitaire'!$E491*Listes!$B$70)+Listes!$C$70)))))))</f>
        <v/>
      </c>
      <c r="P491" s="27" t="str">
        <f t="shared" si="14"/>
        <v/>
      </c>
      <c r="Q491" s="93"/>
    </row>
    <row r="492" spans="1:17" ht="20.100000000000001" customHeight="1" x14ac:dyDescent="0.25">
      <c r="A492" s="17">
        <v>486</v>
      </c>
      <c r="B492" s="86"/>
      <c r="C492" s="256"/>
      <c r="D492" s="86"/>
      <c r="E492" s="86"/>
      <c r="F492" s="86"/>
      <c r="G492" s="86"/>
      <c r="H492" s="31" t="str">
        <f>IF(C492="","",IF(C492="","",(VLOOKUP(C492,Listes!$B$37:$C$41,2,FALSE))))</f>
        <v/>
      </c>
      <c r="I492" s="86" t="str">
        <f t="shared" si="15"/>
        <v/>
      </c>
      <c r="J492" s="27" t="str">
        <f>IF(H492="","",IF(H492="","",(VLOOKUP(H492,Listes!$C$37:$D$41,2,FALSE))))</f>
        <v/>
      </c>
      <c r="K492" s="86"/>
      <c r="L492" s="86"/>
      <c r="M492" s="26" t="str">
        <f>IF($H492="","",IF($C492=Listes!$B$38,IF('Dépenses forfaitaire'!$E492&lt;=Listes!$B$58,('Dépenses forfaitaire'!$E492*(VLOOKUP('Dépenses forfaitaire'!$D492,Listes!$A$59:$E$65,2,FALSE))),IF('Dépenses forfaitaire'!$E492&gt;Listes!$E$58,('Dépenses forfaitaire'!$E492*(VLOOKUP('Dépenses forfaitaire'!$D492,Listes!$A$59:$E$65,5,FALSE))),('Dépenses forfaitaire'!$E492*(VLOOKUP('Dépenses forfaitaire'!$D492,Listes!$A$59:$E$65,3,FALSE)))+(VLOOKUP('Dépenses forfaitaire'!$D492,Listes!$A$59:$E$65,4,FALSE))))))</f>
        <v/>
      </c>
      <c r="N492" s="26" t="str">
        <f>IF($H492="","",IF($C492=Listes!$B$37,IF('Dépenses forfaitaire'!$E492&lt;=Listes!$B$47,('Dépenses forfaitaire'!$E492*(VLOOKUP('Dépenses forfaitaire'!$D492,Listes!$A$48:$E$54,2,FALSE))),IF('Dépenses forfaitaire'!$E492&gt;Listes!$D$47,('Dépenses forfaitaire'!$E492*(VLOOKUP('Dépenses forfaitaire'!$D492,Listes!$A$48:$E$54,5,FALSE))),('Dépenses forfaitaire'!$E492*(VLOOKUP('Dépenses forfaitaire'!$D492,Listes!$A$48:$E$54,3,FALSE)))+(VLOOKUP('Dépenses forfaitaire'!$D492,Listes!$A$48:$E$54,4,FALSE))))))</f>
        <v/>
      </c>
      <c r="O492" s="26" t="str">
        <f>IF($H492="","",IF($C492=Listes!$B$40,Listes!$I$37,IF($C492=Listes!$B$41,(VLOOKUP('Dépenses forfaitaire'!$F492,Listes!$E$37:$F$42,2,FALSE)),IF($C492=Listes!$B$39,IF('Dépenses forfaitaire'!$E492&lt;=Listes!$A$69,'Dépenses forfaitaire'!$E492*Listes!$A$70,IF('Dépenses forfaitaire'!$E492&gt;Listes!$D$69,'Dépenses forfaitaire'!$E492*Listes!$D$70,(('Dépenses forfaitaire'!$E492*Listes!$B$70)+Listes!$C$70)))))))</f>
        <v/>
      </c>
      <c r="P492" s="27" t="str">
        <f t="shared" si="14"/>
        <v/>
      </c>
      <c r="Q492" s="93"/>
    </row>
    <row r="493" spans="1:17" ht="20.100000000000001" customHeight="1" x14ac:dyDescent="0.25">
      <c r="A493" s="17">
        <v>487</v>
      </c>
      <c r="B493" s="86"/>
      <c r="C493" s="256"/>
      <c r="D493" s="86"/>
      <c r="E493" s="86"/>
      <c r="F493" s="86"/>
      <c r="G493" s="86"/>
      <c r="H493" s="31" t="str">
        <f>IF(C493="","",IF(C493="","",(VLOOKUP(C493,Listes!$B$37:$C$41,2,FALSE))))</f>
        <v/>
      </c>
      <c r="I493" s="86" t="str">
        <f t="shared" si="15"/>
        <v/>
      </c>
      <c r="J493" s="27" t="str">
        <f>IF(H493="","",IF(H493="","",(VLOOKUP(H493,Listes!$C$37:$D$41,2,FALSE))))</f>
        <v/>
      </c>
      <c r="K493" s="86"/>
      <c r="L493" s="86"/>
      <c r="M493" s="26" t="str">
        <f>IF($H493="","",IF($C493=Listes!$B$38,IF('Dépenses forfaitaire'!$E493&lt;=Listes!$B$58,('Dépenses forfaitaire'!$E493*(VLOOKUP('Dépenses forfaitaire'!$D493,Listes!$A$59:$E$65,2,FALSE))),IF('Dépenses forfaitaire'!$E493&gt;Listes!$E$58,('Dépenses forfaitaire'!$E493*(VLOOKUP('Dépenses forfaitaire'!$D493,Listes!$A$59:$E$65,5,FALSE))),('Dépenses forfaitaire'!$E493*(VLOOKUP('Dépenses forfaitaire'!$D493,Listes!$A$59:$E$65,3,FALSE)))+(VLOOKUP('Dépenses forfaitaire'!$D493,Listes!$A$59:$E$65,4,FALSE))))))</f>
        <v/>
      </c>
      <c r="N493" s="26" t="str">
        <f>IF($H493="","",IF($C493=Listes!$B$37,IF('Dépenses forfaitaire'!$E493&lt;=Listes!$B$47,('Dépenses forfaitaire'!$E493*(VLOOKUP('Dépenses forfaitaire'!$D493,Listes!$A$48:$E$54,2,FALSE))),IF('Dépenses forfaitaire'!$E493&gt;Listes!$D$47,('Dépenses forfaitaire'!$E493*(VLOOKUP('Dépenses forfaitaire'!$D493,Listes!$A$48:$E$54,5,FALSE))),('Dépenses forfaitaire'!$E493*(VLOOKUP('Dépenses forfaitaire'!$D493,Listes!$A$48:$E$54,3,FALSE)))+(VLOOKUP('Dépenses forfaitaire'!$D493,Listes!$A$48:$E$54,4,FALSE))))))</f>
        <v/>
      </c>
      <c r="O493" s="26" t="str">
        <f>IF($H493="","",IF($C493=Listes!$B$40,Listes!$I$37,IF($C493=Listes!$B$41,(VLOOKUP('Dépenses forfaitaire'!$F493,Listes!$E$37:$F$42,2,FALSE)),IF($C493=Listes!$B$39,IF('Dépenses forfaitaire'!$E493&lt;=Listes!$A$69,'Dépenses forfaitaire'!$E493*Listes!$A$70,IF('Dépenses forfaitaire'!$E493&gt;Listes!$D$69,'Dépenses forfaitaire'!$E493*Listes!$D$70,(('Dépenses forfaitaire'!$E493*Listes!$B$70)+Listes!$C$70)))))))</f>
        <v/>
      </c>
      <c r="P493" s="27" t="str">
        <f t="shared" si="14"/>
        <v/>
      </c>
      <c r="Q493" s="93"/>
    </row>
    <row r="494" spans="1:17" ht="20.100000000000001" customHeight="1" x14ac:dyDescent="0.25">
      <c r="A494" s="17">
        <v>488</v>
      </c>
      <c r="B494" s="86"/>
      <c r="C494" s="256"/>
      <c r="D494" s="86"/>
      <c r="E494" s="86"/>
      <c r="F494" s="86"/>
      <c r="G494" s="86"/>
      <c r="H494" s="31" t="str">
        <f>IF(C494="","",IF(C494="","",(VLOOKUP(C494,Listes!$B$37:$C$41,2,FALSE))))</f>
        <v/>
      </c>
      <c r="I494" s="86" t="str">
        <f t="shared" si="15"/>
        <v/>
      </c>
      <c r="J494" s="27" t="str">
        <f>IF(H494="","",IF(H494="","",(VLOOKUP(H494,Listes!$C$37:$D$41,2,FALSE))))</f>
        <v/>
      </c>
      <c r="K494" s="86"/>
      <c r="L494" s="86"/>
      <c r="M494" s="26" t="str">
        <f>IF($H494="","",IF($C494=Listes!$B$38,IF('Dépenses forfaitaire'!$E494&lt;=Listes!$B$58,('Dépenses forfaitaire'!$E494*(VLOOKUP('Dépenses forfaitaire'!$D494,Listes!$A$59:$E$65,2,FALSE))),IF('Dépenses forfaitaire'!$E494&gt;Listes!$E$58,('Dépenses forfaitaire'!$E494*(VLOOKUP('Dépenses forfaitaire'!$D494,Listes!$A$59:$E$65,5,FALSE))),('Dépenses forfaitaire'!$E494*(VLOOKUP('Dépenses forfaitaire'!$D494,Listes!$A$59:$E$65,3,FALSE)))+(VLOOKUP('Dépenses forfaitaire'!$D494,Listes!$A$59:$E$65,4,FALSE))))))</f>
        <v/>
      </c>
      <c r="N494" s="26" t="str">
        <f>IF($H494="","",IF($C494=Listes!$B$37,IF('Dépenses forfaitaire'!$E494&lt;=Listes!$B$47,('Dépenses forfaitaire'!$E494*(VLOOKUP('Dépenses forfaitaire'!$D494,Listes!$A$48:$E$54,2,FALSE))),IF('Dépenses forfaitaire'!$E494&gt;Listes!$D$47,('Dépenses forfaitaire'!$E494*(VLOOKUP('Dépenses forfaitaire'!$D494,Listes!$A$48:$E$54,5,FALSE))),('Dépenses forfaitaire'!$E494*(VLOOKUP('Dépenses forfaitaire'!$D494,Listes!$A$48:$E$54,3,FALSE)))+(VLOOKUP('Dépenses forfaitaire'!$D494,Listes!$A$48:$E$54,4,FALSE))))))</f>
        <v/>
      </c>
      <c r="O494" s="26" t="str">
        <f>IF($H494="","",IF($C494=Listes!$B$40,Listes!$I$37,IF($C494=Listes!$B$41,(VLOOKUP('Dépenses forfaitaire'!$F494,Listes!$E$37:$F$42,2,FALSE)),IF($C494=Listes!$B$39,IF('Dépenses forfaitaire'!$E494&lt;=Listes!$A$69,'Dépenses forfaitaire'!$E494*Listes!$A$70,IF('Dépenses forfaitaire'!$E494&gt;Listes!$D$69,'Dépenses forfaitaire'!$E494*Listes!$D$70,(('Dépenses forfaitaire'!$E494*Listes!$B$70)+Listes!$C$70)))))))</f>
        <v/>
      </c>
      <c r="P494" s="27" t="str">
        <f t="shared" si="14"/>
        <v/>
      </c>
      <c r="Q494" s="93"/>
    </row>
    <row r="495" spans="1:17" ht="20.100000000000001" customHeight="1" x14ac:dyDescent="0.25">
      <c r="A495" s="17">
        <v>489</v>
      </c>
      <c r="B495" s="86"/>
      <c r="C495" s="256"/>
      <c r="D495" s="86"/>
      <c r="E495" s="86"/>
      <c r="F495" s="86"/>
      <c r="G495" s="86"/>
      <c r="H495" s="31" t="str">
        <f>IF(C495="","",IF(C495="","",(VLOOKUP(C495,Listes!$B$37:$C$41,2,FALSE))))</f>
        <v/>
      </c>
      <c r="I495" s="86" t="str">
        <f t="shared" si="15"/>
        <v/>
      </c>
      <c r="J495" s="27" t="str">
        <f>IF(H495="","",IF(H495="","",(VLOOKUP(H495,Listes!$C$37:$D$41,2,FALSE))))</f>
        <v/>
      </c>
      <c r="K495" s="86"/>
      <c r="L495" s="86"/>
      <c r="M495" s="26" t="str">
        <f>IF($H495="","",IF($C495=Listes!$B$38,IF('Dépenses forfaitaire'!$E495&lt;=Listes!$B$58,('Dépenses forfaitaire'!$E495*(VLOOKUP('Dépenses forfaitaire'!$D495,Listes!$A$59:$E$65,2,FALSE))),IF('Dépenses forfaitaire'!$E495&gt;Listes!$E$58,('Dépenses forfaitaire'!$E495*(VLOOKUP('Dépenses forfaitaire'!$D495,Listes!$A$59:$E$65,5,FALSE))),('Dépenses forfaitaire'!$E495*(VLOOKUP('Dépenses forfaitaire'!$D495,Listes!$A$59:$E$65,3,FALSE)))+(VLOOKUP('Dépenses forfaitaire'!$D495,Listes!$A$59:$E$65,4,FALSE))))))</f>
        <v/>
      </c>
      <c r="N495" s="26" t="str">
        <f>IF($H495="","",IF($C495=Listes!$B$37,IF('Dépenses forfaitaire'!$E495&lt;=Listes!$B$47,('Dépenses forfaitaire'!$E495*(VLOOKUP('Dépenses forfaitaire'!$D495,Listes!$A$48:$E$54,2,FALSE))),IF('Dépenses forfaitaire'!$E495&gt;Listes!$D$47,('Dépenses forfaitaire'!$E495*(VLOOKUP('Dépenses forfaitaire'!$D495,Listes!$A$48:$E$54,5,FALSE))),('Dépenses forfaitaire'!$E495*(VLOOKUP('Dépenses forfaitaire'!$D495,Listes!$A$48:$E$54,3,FALSE)))+(VLOOKUP('Dépenses forfaitaire'!$D495,Listes!$A$48:$E$54,4,FALSE))))))</f>
        <v/>
      </c>
      <c r="O495" s="26" t="str">
        <f>IF($H495="","",IF($C495=Listes!$B$40,Listes!$I$37,IF($C495=Listes!$B$41,(VLOOKUP('Dépenses forfaitaire'!$F495,Listes!$E$37:$F$42,2,FALSE)),IF($C495=Listes!$B$39,IF('Dépenses forfaitaire'!$E495&lt;=Listes!$A$69,'Dépenses forfaitaire'!$E495*Listes!$A$70,IF('Dépenses forfaitaire'!$E495&gt;Listes!$D$69,'Dépenses forfaitaire'!$E495*Listes!$D$70,(('Dépenses forfaitaire'!$E495*Listes!$B$70)+Listes!$C$70)))))))</f>
        <v/>
      </c>
      <c r="P495" s="27" t="str">
        <f t="shared" si="14"/>
        <v/>
      </c>
      <c r="Q495" s="93"/>
    </row>
    <row r="496" spans="1:17" ht="20.100000000000001" customHeight="1" x14ac:dyDescent="0.25">
      <c r="A496" s="17">
        <v>490</v>
      </c>
      <c r="B496" s="86"/>
      <c r="C496" s="256"/>
      <c r="D496" s="86"/>
      <c r="E496" s="86"/>
      <c r="F496" s="86"/>
      <c r="G496" s="86"/>
      <c r="H496" s="31" t="str">
        <f>IF(C496="","",IF(C496="","",(VLOOKUP(C496,Listes!$B$37:$C$41,2,FALSE))))</f>
        <v/>
      </c>
      <c r="I496" s="86" t="str">
        <f t="shared" si="15"/>
        <v/>
      </c>
      <c r="J496" s="27" t="str">
        <f>IF(H496="","",IF(H496="","",(VLOOKUP(H496,Listes!$C$37:$D$41,2,FALSE))))</f>
        <v/>
      </c>
      <c r="K496" s="86"/>
      <c r="L496" s="86"/>
      <c r="M496" s="26" t="str">
        <f>IF($H496="","",IF($C496=Listes!$B$38,IF('Dépenses forfaitaire'!$E496&lt;=Listes!$B$58,('Dépenses forfaitaire'!$E496*(VLOOKUP('Dépenses forfaitaire'!$D496,Listes!$A$59:$E$65,2,FALSE))),IF('Dépenses forfaitaire'!$E496&gt;Listes!$E$58,('Dépenses forfaitaire'!$E496*(VLOOKUP('Dépenses forfaitaire'!$D496,Listes!$A$59:$E$65,5,FALSE))),('Dépenses forfaitaire'!$E496*(VLOOKUP('Dépenses forfaitaire'!$D496,Listes!$A$59:$E$65,3,FALSE)))+(VLOOKUP('Dépenses forfaitaire'!$D496,Listes!$A$59:$E$65,4,FALSE))))))</f>
        <v/>
      </c>
      <c r="N496" s="26" t="str">
        <f>IF($H496="","",IF($C496=Listes!$B$37,IF('Dépenses forfaitaire'!$E496&lt;=Listes!$B$47,('Dépenses forfaitaire'!$E496*(VLOOKUP('Dépenses forfaitaire'!$D496,Listes!$A$48:$E$54,2,FALSE))),IF('Dépenses forfaitaire'!$E496&gt;Listes!$D$47,('Dépenses forfaitaire'!$E496*(VLOOKUP('Dépenses forfaitaire'!$D496,Listes!$A$48:$E$54,5,FALSE))),('Dépenses forfaitaire'!$E496*(VLOOKUP('Dépenses forfaitaire'!$D496,Listes!$A$48:$E$54,3,FALSE)))+(VLOOKUP('Dépenses forfaitaire'!$D496,Listes!$A$48:$E$54,4,FALSE))))))</f>
        <v/>
      </c>
      <c r="O496" s="26" t="str">
        <f>IF($H496="","",IF($C496=Listes!$B$40,Listes!$I$37,IF($C496=Listes!$B$41,(VLOOKUP('Dépenses forfaitaire'!$F496,Listes!$E$37:$F$42,2,FALSE)),IF($C496=Listes!$B$39,IF('Dépenses forfaitaire'!$E496&lt;=Listes!$A$69,'Dépenses forfaitaire'!$E496*Listes!$A$70,IF('Dépenses forfaitaire'!$E496&gt;Listes!$D$69,'Dépenses forfaitaire'!$E496*Listes!$D$70,(('Dépenses forfaitaire'!$E496*Listes!$B$70)+Listes!$C$70)))))))</f>
        <v/>
      </c>
      <c r="P496" s="27" t="str">
        <f t="shared" si="14"/>
        <v/>
      </c>
      <c r="Q496" s="93"/>
    </row>
    <row r="497" spans="1:17" ht="20.100000000000001" customHeight="1" x14ac:dyDescent="0.25">
      <c r="A497" s="17">
        <v>491</v>
      </c>
      <c r="B497" s="86"/>
      <c r="C497" s="256"/>
      <c r="D497" s="86"/>
      <c r="E497" s="86"/>
      <c r="F497" s="86"/>
      <c r="G497" s="86"/>
      <c r="H497" s="31" t="str">
        <f>IF(C497="","",IF(C497="","",(VLOOKUP(C497,Listes!$B$37:$C$41,2,FALSE))))</f>
        <v/>
      </c>
      <c r="I497" s="86" t="str">
        <f t="shared" si="15"/>
        <v/>
      </c>
      <c r="J497" s="27" t="str">
        <f>IF(H497="","",IF(H497="","",(VLOOKUP(H497,Listes!$C$37:$D$41,2,FALSE))))</f>
        <v/>
      </c>
      <c r="K497" s="86"/>
      <c r="L497" s="86"/>
      <c r="M497" s="26" t="str">
        <f>IF($H497="","",IF($C497=Listes!$B$38,IF('Dépenses forfaitaire'!$E497&lt;=Listes!$B$58,('Dépenses forfaitaire'!$E497*(VLOOKUP('Dépenses forfaitaire'!$D497,Listes!$A$59:$E$65,2,FALSE))),IF('Dépenses forfaitaire'!$E497&gt;Listes!$E$58,('Dépenses forfaitaire'!$E497*(VLOOKUP('Dépenses forfaitaire'!$D497,Listes!$A$59:$E$65,5,FALSE))),('Dépenses forfaitaire'!$E497*(VLOOKUP('Dépenses forfaitaire'!$D497,Listes!$A$59:$E$65,3,FALSE)))+(VLOOKUP('Dépenses forfaitaire'!$D497,Listes!$A$59:$E$65,4,FALSE))))))</f>
        <v/>
      </c>
      <c r="N497" s="26" t="str">
        <f>IF($H497="","",IF($C497=Listes!$B$37,IF('Dépenses forfaitaire'!$E497&lt;=Listes!$B$47,('Dépenses forfaitaire'!$E497*(VLOOKUP('Dépenses forfaitaire'!$D497,Listes!$A$48:$E$54,2,FALSE))),IF('Dépenses forfaitaire'!$E497&gt;Listes!$D$47,('Dépenses forfaitaire'!$E497*(VLOOKUP('Dépenses forfaitaire'!$D497,Listes!$A$48:$E$54,5,FALSE))),('Dépenses forfaitaire'!$E497*(VLOOKUP('Dépenses forfaitaire'!$D497,Listes!$A$48:$E$54,3,FALSE)))+(VLOOKUP('Dépenses forfaitaire'!$D497,Listes!$A$48:$E$54,4,FALSE))))))</f>
        <v/>
      </c>
      <c r="O497" s="26" t="str">
        <f>IF($H497="","",IF($C497=Listes!$B$40,Listes!$I$37,IF($C497=Listes!$B$41,(VLOOKUP('Dépenses forfaitaire'!$F497,Listes!$E$37:$F$42,2,FALSE)),IF($C497=Listes!$B$39,IF('Dépenses forfaitaire'!$E497&lt;=Listes!$A$69,'Dépenses forfaitaire'!$E497*Listes!$A$70,IF('Dépenses forfaitaire'!$E497&gt;Listes!$D$69,'Dépenses forfaitaire'!$E497*Listes!$D$70,(('Dépenses forfaitaire'!$E497*Listes!$B$70)+Listes!$C$70)))))))</f>
        <v/>
      </c>
      <c r="P497" s="27" t="str">
        <f t="shared" si="14"/>
        <v/>
      </c>
      <c r="Q497" s="93"/>
    </row>
    <row r="498" spans="1:17" ht="20.100000000000001" customHeight="1" x14ac:dyDescent="0.25">
      <c r="A498" s="17">
        <v>492</v>
      </c>
      <c r="B498" s="86"/>
      <c r="C498" s="256"/>
      <c r="D498" s="86"/>
      <c r="E498" s="86"/>
      <c r="F498" s="86"/>
      <c r="G498" s="86"/>
      <c r="H498" s="31" t="str">
        <f>IF(C498="","",IF(C498="","",(VLOOKUP(C498,Listes!$B$37:$C$41,2,FALSE))))</f>
        <v/>
      </c>
      <c r="I498" s="86" t="str">
        <f t="shared" si="15"/>
        <v/>
      </c>
      <c r="J498" s="27" t="str">
        <f>IF(H498="","",IF(H498="","",(VLOOKUP(H498,Listes!$C$37:$D$41,2,FALSE))))</f>
        <v/>
      </c>
      <c r="K498" s="86"/>
      <c r="L498" s="86"/>
      <c r="M498" s="26" t="str">
        <f>IF($H498="","",IF($C498=Listes!$B$38,IF('Dépenses forfaitaire'!$E498&lt;=Listes!$B$58,('Dépenses forfaitaire'!$E498*(VLOOKUP('Dépenses forfaitaire'!$D498,Listes!$A$59:$E$65,2,FALSE))),IF('Dépenses forfaitaire'!$E498&gt;Listes!$E$58,('Dépenses forfaitaire'!$E498*(VLOOKUP('Dépenses forfaitaire'!$D498,Listes!$A$59:$E$65,5,FALSE))),('Dépenses forfaitaire'!$E498*(VLOOKUP('Dépenses forfaitaire'!$D498,Listes!$A$59:$E$65,3,FALSE)))+(VLOOKUP('Dépenses forfaitaire'!$D498,Listes!$A$59:$E$65,4,FALSE))))))</f>
        <v/>
      </c>
      <c r="N498" s="26" t="str">
        <f>IF($H498="","",IF($C498=Listes!$B$37,IF('Dépenses forfaitaire'!$E498&lt;=Listes!$B$47,('Dépenses forfaitaire'!$E498*(VLOOKUP('Dépenses forfaitaire'!$D498,Listes!$A$48:$E$54,2,FALSE))),IF('Dépenses forfaitaire'!$E498&gt;Listes!$D$47,('Dépenses forfaitaire'!$E498*(VLOOKUP('Dépenses forfaitaire'!$D498,Listes!$A$48:$E$54,5,FALSE))),('Dépenses forfaitaire'!$E498*(VLOOKUP('Dépenses forfaitaire'!$D498,Listes!$A$48:$E$54,3,FALSE)))+(VLOOKUP('Dépenses forfaitaire'!$D498,Listes!$A$48:$E$54,4,FALSE))))))</f>
        <v/>
      </c>
      <c r="O498" s="26" t="str">
        <f>IF($H498="","",IF($C498=Listes!$B$40,Listes!$I$37,IF($C498=Listes!$B$41,(VLOOKUP('Dépenses forfaitaire'!$F498,Listes!$E$37:$F$42,2,FALSE)),IF($C498=Listes!$B$39,IF('Dépenses forfaitaire'!$E498&lt;=Listes!$A$69,'Dépenses forfaitaire'!$E498*Listes!$A$70,IF('Dépenses forfaitaire'!$E498&gt;Listes!$D$69,'Dépenses forfaitaire'!$E498*Listes!$D$70,(('Dépenses forfaitaire'!$E498*Listes!$B$70)+Listes!$C$70)))))))</f>
        <v/>
      </c>
      <c r="P498" s="27" t="str">
        <f t="shared" si="14"/>
        <v/>
      </c>
      <c r="Q498" s="93"/>
    </row>
    <row r="499" spans="1:17" ht="20.100000000000001" customHeight="1" x14ac:dyDescent="0.25">
      <c r="A499" s="17">
        <v>493</v>
      </c>
      <c r="B499" s="86"/>
      <c r="C499" s="256"/>
      <c r="D499" s="86"/>
      <c r="E499" s="86"/>
      <c r="F499" s="86"/>
      <c r="G499" s="86"/>
      <c r="H499" s="31" t="str">
        <f>IF(C499="","",IF(C499="","",(VLOOKUP(C499,Listes!$B$37:$C$41,2,FALSE))))</f>
        <v/>
      </c>
      <c r="I499" s="86" t="str">
        <f t="shared" si="15"/>
        <v/>
      </c>
      <c r="J499" s="27" t="str">
        <f>IF(H499="","",IF(H499="","",(VLOOKUP(H499,Listes!$C$37:$D$41,2,FALSE))))</f>
        <v/>
      </c>
      <c r="K499" s="86"/>
      <c r="L499" s="86"/>
      <c r="M499" s="26" t="str">
        <f>IF($H499="","",IF($C499=Listes!$B$38,IF('Dépenses forfaitaire'!$E499&lt;=Listes!$B$58,('Dépenses forfaitaire'!$E499*(VLOOKUP('Dépenses forfaitaire'!$D499,Listes!$A$59:$E$65,2,FALSE))),IF('Dépenses forfaitaire'!$E499&gt;Listes!$E$58,('Dépenses forfaitaire'!$E499*(VLOOKUP('Dépenses forfaitaire'!$D499,Listes!$A$59:$E$65,5,FALSE))),('Dépenses forfaitaire'!$E499*(VLOOKUP('Dépenses forfaitaire'!$D499,Listes!$A$59:$E$65,3,FALSE)))+(VLOOKUP('Dépenses forfaitaire'!$D499,Listes!$A$59:$E$65,4,FALSE))))))</f>
        <v/>
      </c>
      <c r="N499" s="26" t="str">
        <f>IF($H499="","",IF($C499=Listes!$B$37,IF('Dépenses forfaitaire'!$E499&lt;=Listes!$B$47,('Dépenses forfaitaire'!$E499*(VLOOKUP('Dépenses forfaitaire'!$D499,Listes!$A$48:$E$54,2,FALSE))),IF('Dépenses forfaitaire'!$E499&gt;Listes!$D$47,('Dépenses forfaitaire'!$E499*(VLOOKUP('Dépenses forfaitaire'!$D499,Listes!$A$48:$E$54,5,FALSE))),('Dépenses forfaitaire'!$E499*(VLOOKUP('Dépenses forfaitaire'!$D499,Listes!$A$48:$E$54,3,FALSE)))+(VLOOKUP('Dépenses forfaitaire'!$D499,Listes!$A$48:$E$54,4,FALSE))))))</f>
        <v/>
      </c>
      <c r="O499" s="26" t="str">
        <f>IF($H499="","",IF($C499=Listes!$B$40,Listes!$I$37,IF($C499=Listes!$B$41,(VLOOKUP('Dépenses forfaitaire'!$F499,Listes!$E$37:$F$42,2,FALSE)),IF($C499=Listes!$B$39,IF('Dépenses forfaitaire'!$E499&lt;=Listes!$A$69,'Dépenses forfaitaire'!$E499*Listes!$A$70,IF('Dépenses forfaitaire'!$E499&gt;Listes!$D$69,'Dépenses forfaitaire'!$E499*Listes!$D$70,(('Dépenses forfaitaire'!$E499*Listes!$B$70)+Listes!$C$70)))))))</f>
        <v/>
      </c>
      <c r="P499" s="27" t="str">
        <f t="shared" si="14"/>
        <v/>
      </c>
      <c r="Q499" s="93"/>
    </row>
    <row r="500" spans="1:17" ht="20.100000000000001" customHeight="1" x14ac:dyDescent="0.25">
      <c r="A500" s="17">
        <v>494</v>
      </c>
      <c r="B500" s="86"/>
      <c r="C500" s="256"/>
      <c r="D500" s="86"/>
      <c r="E500" s="86"/>
      <c r="F500" s="86"/>
      <c r="G500" s="86"/>
      <c r="H500" s="31" t="str">
        <f>IF(C500="","",IF(C500="","",(VLOOKUP(C500,Listes!$B$37:$C$41,2,FALSE))))</f>
        <v/>
      </c>
      <c r="I500" s="86" t="str">
        <f t="shared" si="15"/>
        <v/>
      </c>
      <c r="J500" s="27" t="str">
        <f>IF(H500="","",IF(H500="","",(VLOOKUP(H500,Listes!$C$37:$D$41,2,FALSE))))</f>
        <v/>
      </c>
      <c r="K500" s="86"/>
      <c r="L500" s="86"/>
      <c r="M500" s="26" t="str">
        <f>IF($H500="","",IF($C500=Listes!$B$38,IF('Dépenses forfaitaire'!$E500&lt;=Listes!$B$58,('Dépenses forfaitaire'!$E500*(VLOOKUP('Dépenses forfaitaire'!$D500,Listes!$A$59:$E$65,2,FALSE))),IF('Dépenses forfaitaire'!$E500&gt;Listes!$E$58,('Dépenses forfaitaire'!$E500*(VLOOKUP('Dépenses forfaitaire'!$D500,Listes!$A$59:$E$65,5,FALSE))),('Dépenses forfaitaire'!$E500*(VLOOKUP('Dépenses forfaitaire'!$D500,Listes!$A$59:$E$65,3,FALSE)))+(VLOOKUP('Dépenses forfaitaire'!$D500,Listes!$A$59:$E$65,4,FALSE))))))</f>
        <v/>
      </c>
      <c r="N500" s="26" t="str">
        <f>IF($H500="","",IF($C500=Listes!$B$37,IF('Dépenses forfaitaire'!$E500&lt;=Listes!$B$47,('Dépenses forfaitaire'!$E500*(VLOOKUP('Dépenses forfaitaire'!$D500,Listes!$A$48:$E$54,2,FALSE))),IF('Dépenses forfaitaire'!$E500&gt;Listes!$D$47,('Dépenses forfaitaire'!$E500*(VLOOKUP('Dépenses forfaitaire'!$D500,Listes!$A$48:$E$54,5,FALSE))),('Dépenses forfaitaire'!$E500*(VLOOKUP('Dépenses forfaitaire'!$D500,Listes!$A$48:$E$54,3,FALSE)))+(VLOOKUP('Dépenses forfaitaire'!$D500,Listes!$A$48:$E$54,4,FALSE))))))</f>
        <v/>
      </c>
      <c r="O500" s="26" t="str">
        <f>IF($H500="","",IF($C500=Listes!$B$40,Listes!$I$37,IF($C500=Listes!$B$41,(VLOOKUP('Dépenses forfaitaire'!$F500,Listes!$E$37:$F$42,2,FALSE)),IF($C500=Listes!$B$39,IF('Dépenses forfaitaire'!$E500&lt;=Listes!$A$69,'Dépenses forfaitaire'!$E500*Listes!$A$70,IF('Dépenses forfaitaire'!$E500&gt;Listes!$D$69,'Dépenses forfaitaire'!$E500*Listes!$D$70,(('Dépenses forfaitaire'!$E500*Listes!$B$70)+Listes!$C$70)))))))</f>
        <v/>
      </c>
      <c r="P500" s="27" t="str">
        <f t="shared" si="14"/>
        <v/>
      </c>
      <c r="Q500" s="93"/>
    </row>
    <row r="501" spans="1:17" ht="20.100000000000001" customHeight="1" x14ac:dyDescent="0.25">
      <c r="A501" s="17">
        <v>495</v>
      </c>
      <c r="B501" s="86"/>
      <c r="C501" s="256"/>
      <c r="D501" s="86"/>
      <c r="E501" s="86"/>
      <c r="F501" s="86"/>
      <c r="G501" s="86"/>
      <c r="H501" s="31" t="str">
        <f>IF(C501="","",IF(C501="","",(VLOOKUP(C501,Listes!$B$37:$C$41,2,FALSE))))</f>
        <v/>
      </c>
      <c r="I501" s="86" t="str">
        <f t="shared" si="15"/>
        <v/>
      </c>
      <c r="J501" s="27" t="str">
        <f>IF(H501="","",IF(H501="","",(VLOOKUP(H501,Listes!$C$37:$D$41,2,FALSE))))</f>
        <v/>
      </c>
      <c r="K501" s="86"/>
      <c r="L501" s="86"/>
      <c r="M501" s="26" t="str">
        <f>IF($H501="","",IF($C501=Listes!$B$38,IF('Dépenses forfaitaire'!$E501&lt;=Listes!$B$58,('Dépenses forfaitaire'!$E501*(VLOOKUP('Dépenses forfaitaire'!$D501,Listes!$A$59:$E$65,2,FALSE))),IF('Dépenses forfaitaire'!$E501&gt;Listes!$E$58,('Dépenses forfaitaire'!$E501*(VLOOKUP('Dépenses forfaitaire'!$D501,Listes!$A$59:$E$65,5,FALSE))),('Dépenses forfaitaire'!$E501*(VLOOKUP('Dépenses forfaitaire'!$D501,Listes!$A$59:$E$65,3,FALSE)))+(VLOOKUP('Dépenses forfaitaire'!$D501,Listes!$A$59:$E$65,4,FALSE))))))</f>
        <v/>
      </c>
      <c r="N501" s="26" t="str">
        <f>IF($H501="","",IF($C501=Listes!$B$37,IF('Dépenses forfaitaire'!$E501&lt;=Listes!$B$47,('Dépenses forfaitaire'!$E501*(VLOOKUP('Dépenses forfaitaire'!$D501,Listes!$A$48:$E$54,2,FALSE))),IF('Dépenses forfaitaire'!$E501&gt;Listes!$D$47,('Dépenses forfaitaire'!$E501*(VLOOKUP('Dépenses forfaitaire'!$D501,Listes!$A$48:$E$54,5,FALSE))),('Dépenses forfaitaire'!$E501*(VLOOKUP('Dépenses forfaitaire'!$D501,Listes!$A$48:$E$54,3,FALSE)))+(VLOOKUP('Dépenses forfaitaire'!$D501,Listes!$A$48:$E$54,4,FALSE))))))</f>
        <v/>
      </c>
      <c r="O501" s="26" t="str">
        <f>IF($H501="","",IF($C501=Listes!$B$40,Listes!$I$37,IF($C501=Listes!$B$41,(VLOOKUP('Dépenses forfaitaire'!$F501,Listes!$E$37:$F$42,2,FALSE)),IF($C501=Listes!$B$39,IF('Dépenses forfaitaire'!$E501&lt;=Listes!$A$69,'Dépenses forfaitaire'!$E501*Listes!$A$70,IF('Dépenses forfaitaire'!$E501&gt;Listes!$D$69,'Dépenses forfaitaire'!$E501*Listes!$D$70,(('Dépenses forfaitaire'!$E501*Listes!$B$70)+Listes!$C$70)))))))</f>
        <v/>
      </c>
      <c r="P501" s="27" t="str">
        <f t="shared" si="14"/>
        <v/>
      </c>
      <c r="Q501" s="93"/>
    </row>
    <row r="502" spans="1:17" ht="20.100000000000001" customHeight="1" x14ac:dyDescent="0.25">
      <c r="A502" s="17">
        <v>496</v>
      </c>
      <c r="B502" s="86"/>
      <c r="C502" s="256"/>
      <c r="D502" s="86"/>
      <c r="E502" s="86"/>
      <c r="F502" s="86"/>
      <c r="G502" s="86"/>
      <c r="H502" s="31" t="str">
        <f>IF(C502="","",IF(C502="","",(VLOOKUP(C502,Listes!$B$37:$C$41,2,FALSE))))</f>
        <v/>
      </c>
      <c r="I502" s="86" t="str">
        <f t="shared" si="15"/>
        <v/>
      </c>
      <c r="J502" s="27" t="str">
        <f>IF(H502="","",IF(H502="","",(VLOOKUP(H502,Listes!$C$37:$D$41,2,FALSE))))</f>
        <v/>
      </c>
      <c r="K502" s="86"/>
      <c r="L502" s="86"/>
      <c r="M502" s="26" t="str">
        <f>IF($H502="","",IF($C502=Listes!$B$38,IF('Dépenses forfaitaire'!$E502&lt;=Listes!$B$58,('Dépenses forfaitaire'!$E502*(VLOOKUP('Dépenses forfaitaire'!$D502,Listes!$A$59:$E$65,2,FALSE))),IF('Dépenses forfaitaire'!$E502&gt;Listes!$E$58,('Dépenses forfaitaire'!$E502*(VLOOKUP('Dépenses forfaitaire'!$D502,Listes!$A$59:$E$65,5,FALSE))),('Dépenses forfaitaire'!$E502*(VLOOKUP('Dépenses forfaitaire'!$D502,Listes!$A$59:$E$65,3,FALSE)))+(VLOOKUP('Dépenses forfaitaire'!$D502,Listes!$A$59:$E$65,4,FALSE))))))</f>
        <v/>
      </c>
      <c r="N502" s="26" t="str">
        <f>IF($H502="","",IF($C502=Listes!$B$37,IF('Dépenses forfaitaire'!$E502&lt;=Listes!$B$47,('Dépenses forfaitaire'!$E502*(VLOOKUP('Dépenses forfaitaire'!$D502,Listes!$A$48:$E$54,2,FALSE))),IF('Dépenses forfaitaire'!$E502&gt;Listes!$D$47,('Dépenses forfaitaire'!$E502*(VLOOKUP('Dépenses forfaitaire'!$D502,Listes!$A$48:$E$54,5,FALSE))),('Dépenses forfaitaire'!$E502*(VLOOKUP('Dépenses forfaitaire'!$D502,Listes!$A$48:$E$54,3,FALSE)))+(VLOOKUP('Dépenses forfaitaire'!$D502,Listes!$A$48:$E$54,4,FALSE))))))</f>
        <v/>
      </c>
      <c r="O502" s="26" t="str">
        <f>IF($H502="","",IF($C502=Listes!$B$40,Listes!$I$37,IF($C502=Listes!$B$41,(VLOOKUP('Dépenses forfaitaire'!$F502,Listes!$E$37:$F$42,2,FALSE)),IF($C502=Listes!$B$39,IF('Dépenses forfaitaire'!$E502&lt;=Listes!$A$69,'Dépenses forfaitaire'!$E502*Listes!$A$70,IF('Dépenses forfaitaire'!$E502&gt;Listes!$D$69,'Dépenses forfaitaire'!$E502*Listes!$D$70,(('Dépenses forfaitaire'!$E502*Listes!$B$70)+Listes!$C$70)))))))</f>
        <v/>
      </c>
      <c r="P502" s="27" t="str">
        <f t="shared" si="14"/>
        <v/>
      </c>
      <c r="Q502" s="93"/>
    </row>
    <row r="503" spans="1:17" ht="20.100000000000001" customHeight="1" x14ac:dyDescent="0.25">
      <c r="A503" s="17">
        <v>497</v>
      </c>
      <c r="B503" s="86"/>
      <c r="C503" s="256"/>
      <c r="D503" s="86"/>
      <c r="E503" s="86"/>
      <c r="F503" s="86"/>
      <c r="G503" s="86"/>
      <c r="H503" s="31" t="str">
        <f>IF(C503="","",IF(C503="","",(VLOOKUP(C503,Listes!$B$37:$C$41,2,FALSE))))</f>
        <v/>
      </c>
      <c r="I503" s="86" t="str">
        <f t="shared" si="15"/>
        <v/>
      </c>
      <c r="J503" s="27" t="str">
        <f>IF(H503="","",IF(H503="","",(VLOOKUP(H503,Listes!$C$37:$D$41,2,FALSE))))</f>
        <v/>
      </c>
      <c r="K503" s="86"/>
      <c r="L503" s="86"/>
      <c r="M503" s="26" t="str">
        <f>IF($H503="","",IF($C503=Listes!$B$38,IF('Dépenses forfaitaire'!$E503&lt;=Listes!$B$58,('Dépenses forfaitaire'!$E503*(VLOOKUP('Dépenses forfaitaire'!$D503,Listes!$A$59:$E$65,2,FALSE))),IF('Dépenses forfaitaire'!$E503&gt;Listes!$E$58,('Dépenses forfaitaire'!$E503*(VLOOKUP('Dépenses forfaitaire'!$D503,Listes!$A$59:$E$65,5,FALSE))),('Dépenses forfaitaire'!$E503*(VLOOKUP('Dépenses forfaitaire'!$D503,Listes!$A$59:$E$65,3,FALSE)))+(VLOOKUP('Dépenses forfaitaire'!$D503,Listes!$A$59:$E$65,4,FALSE))))))</f>
        <v/>
      </c>
      <c r="N503" s="26" t="str">
        <f>IF($H503="","",IF($C503=Listes!$B$37,IF('Dépenses forfaitaire'!$E503&lt;=Listes!$B$47,('Dépenses forfaitaire'!$E503*(VLOOKUP('Dépenses forfaitaire'!$D503,Listes!$A$48:$E$54,2,FALSE))),IF('Dépenses forfaitaire'!$E503&gt;Listes!$D$47,('Dépenses forfaitaire'!$E503*(VLOOKUP('Dépenses forfaitaire'!$D503,Listes!$A$48:$E$54,5,FALSE))),('Dépenses forfaitaire'!$E503*(VLOOKUP('Dépenses forfaitaire'!$D503,Listes!$A$48:$E$54,3,FALSE)))+(VLOOKUP('Dépenses forfaitaire'!$D503,Listes!$A$48:$E$54,4,FALSE))))))</f>
        <v/>
      </c>
      <c r="O503" s="26" t="str">
        <f>IF($H503="","",IF($C503=Listes!$B$40,Listes!$I$37,IF($C503=Listes!$B$41,(VLOOKUP('Dépenses forfaitaire'!$F503,Listes!$E$37:$F$42,2,FALSE)),IF($C503=Listes!$B$39,IF('Dépenses forfaitaire'!$E503&lt;=Listes!$A$69,'Dépenses forfaitaire'!$E503*Listes!$A$70,IF('Dépenses forfaitaire'!$E503&gt;Listes!$D$69,'Dépenses forfaitaire'!$E503*Listes!$D$70,(('Dépenses forfaitaire'!$E503*Listes!$B$70)+Listes!$C$70)))))))</f>
        <v/>
      </c>
      <c r="P503" s="27" t="str">
        <f t="shared" si="14"/>
        <v/>
      </c>
      <c r="Q503" s="93"/>
    </row>
    <row r="504" spans="1:17" ht="20.100000000000001" customHeight="1" x14ac:dyDescent="0.25">
      <c r="A504" s="17">
        <v>498</v>
      </c>
      <c r="B504" s="86"/>
      <c r="C504" s="256"/>
      <c r="D504" s="86"/>
      <c r="E504" s="86"/>
      <c r="F504" s="86"/>
      <c r="G504" s="86"/>
      <c r="H504" s="31" t="str">
        <f>IF(C504="","",IF(C504="","",(VLOOKUP(C504,Listes!$B$37:$C$41,2,FALSE))))</f>
        <v/>
      </c>
      <c r="I504" s="86" t="str">
        <f t="shared" si="15"/>
        <v/>
      </c>
      <c r="J504" s="27" t="str">
        <f>IF(H504="","",IF(H504="","",(VLOOKUP(H504,Listes!$C$37:$D$41,2,FALSE))))</f>
        <v/>
      </c>
      <c r="K504" s="86"/>
      <c r="L504" s="86"/>
      <c r="M504" s="26" t="str">
        <f>IF($H504="","",IF($C504=Listes!$B$38,IF('Dépenses forfaitaire'!$E504&lt;=Listes!$B$58,('Dépenses forfaitaire'!$E504*(VLOOKUP('Dépenses forfaitaire'!$D504,Listes!$A$59:$E$65,2,FALSE))),IF('Dépenses forfaitaire'!$E504&gt;Listes!$E$58,('Dépenses forfaitaire'!$E504*(VLOOKUP('Dépenses forfaitaire'!$D504,Listes!$A$59:$E$65,5,FALSE))),('Dépenses forfaitaire'!$E504*(VLOOKUP('Dépenses forfaitaire'!$D504,Listes!$A$59:$E$65,3,FALSE)))+(VLOOKUP('Dépenses forfaitaire'!$D504,Listes!$A$59:$E$65,4,FALSE))))))</f>
        <v/>
      </c>
      <c r="N504" s="26" t="str">
        <f>IF($H504="","",IF($C504=Listes!$B$37,IF('Dépenses forfaitaire'!$E504&lt;=Listes!$B$47,('Dépenses forfaitaire'!$E504*(VLOOKUP('Dépenses forfaitaire'!$D504,Listes!$A$48:$E$54,2,FALSE))),IF('Dépenses forfaitaire'!$E504&gt;Listes!$D$47,('Dépenses forfaitaire'!$E504*(VLOOKUP('Dépenses forfaitaire'!$D504,Listes!$A$48:$E$54,5,FALSE))),('Dépenses forfaitaire'!$E504*(VLOOKUP('Dépenses forfaitaire'!$D504,Listes!$A$48:$E$54,3,FALSE)))+(VLOOKUP('Dépenses forfaitaire'!$D504,Listes!$A$48:$E$54,4,FALSE))))))</f>
        <v/>
      </c>
      <c r="O504" s="26" t="str">
        <f>IF($H504="","",IF($C504=Listes!$B$40,Listes!$I$37,IF($C504=Listes!$B$41,(VLOOKUP('Dépenses forfaitaire'!$F504,Listes!$E$37:$F$42,2,FALSE)),IF($C504=Listes!$B$39,IF('Dépenses forfaitaire'!$E504&lt;=Listes!$A$69,'Dépenses forfaitaire'!$E504*Listes!$A$70,IF('Dépenses forfaitaire'!$E504&gt;Listes!$D$69,'Dépenses forfaitaire'!$E504*Listes!$D$70,(('Dépenses forfaitaire'!$E504*Listes!$B$70)+Listes!$C$70)))))))</f>
        <v/>
      </c>
      <c r="P504" s="27" t="str">
        <f t="shared" si="14"/>
        <v/>
      </c>
      <c r="Q504" s="93"/>
    </row>
    <row r="505" spans="1:17" ht="20.100000000000001" customHeight="1" x14ac:dyDescent="0.25">
      <c r="A505" s="17">
        <v>499</v>
      </c>
      <c r="B505" s="86"/>
      <c r="C505" s="256"/>
      <c r="D505" s="86"/>
      <c r="E505" s="86"/>
      <c r="F505" s="86"/>
      <c r="G505" s="86"/>
      <c r="H505" s="31" t="str">
        <f>IF(C505="","",IF(C505="","",(VLOOKUP(C505,Listes!$B$37:$C$41,2,FALSE))))</f>
        <v/>
      </c>
      <c r="I505" s="86" t="str">
        <f t="shared" si="15"/>
        <v/>
      </c>
      <c r="J505" s="27" t="str">
        <f>IF(H505="","",IF(H505="","",(VLOOKUP(H505,Listes!$C$37:$D$41,2,FALSE))))</f>
        <v/>
      </c>
      <c r="K505" s="86"/>
      <c r="L505" s="86"/>
      <c r="M505" s="26" t="str">
        <f>IF($H505="","",IF($C505=Listes!$B$38,IF('Dépenses forfaitaire'!$E505&lt;=Listes!$B$58,('Dépenses forfaitaire'!$E505*(VLOOKUP('Dépenses forfaitaire'!$D505,Listes!$A$59:$E$65,2,FALSE))),IF('Dépenses forfaitaire'!$E505&gt;Listes!$E$58,('Dépenses forfaitaire'!$E505*(VLOOKUP('Dépenses forfaitaire'!$D505,Listes!$A$59:$E$65,5,FALSE))),('Dépenses forfaitaire'!$E505*(VLOOKUP('Dépenses forfaitaire'!$D505,Listes!$A$59:$E$65,3,FALSE)))+(VLOOKUP('Dépenses forfaitaire'!$D505,Listes!$A$59:$E$65,4,FALSE))))))</f>
        <v/>
      </c>
      <c r="N505" s="26" t="str">
        <f>IF($H505="","",IF($C505=Listes!$B$37,IF('Dépenses forfaitaire'!$E505&lt;=Listes!$B$47,('Dépenses forfaitaire'!$E505*(VLOOKUP('Dépenses forfaitaire'!$D505,Listes!$A$48:$E$54,2,FALSE))),IF('Dépenses forfaitaire'!$E505&gt;Listes!$D$47,('Dépenses forfaitaire'!$E505*(VLOOKUP('Dépenses forfaitaire'!$D505,Listes!$A$48:$E$54,5,FALSE))),('Dépenses forfaitaire'!$E505*(VLOOKUP('Dépenses forfaitaire'!$D505,Listes!$A$48:$E$54,3,FALSE)))+(VLOOKUP('Dépenses forfaitaire'!$D505,Listes!$A$48:$E$54,4,FALSE))))))</f>
        <v/>
      </c>
      <c r="O505" s="26" t="str">
        <f>IF($H505="","",IF($C505=Listes!$B$40,Listes!$I$37,IF($C505=Listes!$B$41,(VLOOKUP('Dépenses forfaitaire'!$F505,Listes!$E$37:$F$42,2,FALSE)),IF($C505=Listes!$B$39,IF('Dépenses forfaitaire'!$E505&lt;=Listes!$A$69,'Dépenses forfaitaire'!$E505*Listes!$A$70,IF('Dépenses forfaitaire'!$E505&gt;Listes!$D$69,'Dépenses forfaitaire'!$E505*Listes!$D$70,(('Dépenses forfaitaire'!$E505*Listes!$B$70)+Listes!$C$70)))))))</f>
        <v/>
      </c>
      <c r="P505" s="27" t="str">
        <f t="shared" si="14"/>
        <v/>
      </c>
      <c r="Q505" s="93"/>
    </row>
    <row r="506" spans="1:17" ht="20.100000000000001" customHeight="1" thickBot="1" x14ac:dyDescent="0.3">
      <c r="A506" s="18">
        <v>500</v>
      </c>
      <c r="B506" s="91"/>
      <c r="C506" s="256"/>
      <c r="D506" s="91"/>
      <c r="E506" s="91"/>
      <c r="F506" s="91"/>
      <c r="G506" s="91"/>
      <c r="H506" s="47" t="str">
        <f>IF(C506="","",IF(C506="","",(VLOOKUP(C506,Listes!$B$37:$C$41,2,FALSE))))</f>
        <v/>
      </c>
      <c r="I506" s="86" t="str">
        <f t="shared" si="15"/>
        <v/>
      </c>
      <c r="J506" s="54" t="str">
        <f>IF(H506="","",IF(H506="","",(VLOOKUP(H506,Listes!$C$37:$D$41,2,FALSE))))</f>
        <v/>
      </c>
      <c r="K506" s="86"/>
      <c r="L506" s="86"/>
      <c r="M506" s="60" t="str">
        <f>IF($H506="","",IF($C506=Listes!$B$38,IF('Dépenses forfaitaire'!$E506&lt;=Listes!$B$58,('Dépenses forfaitaire'!$E506*(VLOOKUP('Dépenses forfaitaire'!$D506,Listes!$A$59:$E$65,2,FALSE))),IF('Dépenses forfaitaire'!$E506&gt;Listes!$E$58,('Dépenses forfaitaire'!$E506*(VLOOKUP('Dépenses forfaitaire'!$D506,Listes!$A$59:$E$65,5,FALSE))),('Dépenses forfaitaire'!$E506*(VLOOKUP('Dépenses forfaitaire'!$D506,Listes!$A$59:$E$65,3,FALSE)))+(VLOOKUP('Dépenses forfaitaire'!$D506,Listes!$A$59:$E$65,4,FALSE))))))</f>
        <v/>
      </c>
      <c r="N506" s="60" t="str">
        <f>IF($H506="","",IF($C506=Listes!$B$37,IF('Dépenses forfaitaire'!$E506&lt;=Listes!$B$47,('Dépenses forfaitaire'!$E506*(VLOOKUP('Dépenses forfaitaire'!$D506,Listes!$A$48:$E$54,2,FALSE))),IF('Dépenses forfaitaire'!$E506&gt;Listes!$D$47,('Dépenses forfaitaire'!$E506*(VLOOKUP('Dépenses forfaitaire'!$D506,Listes!$A$48:$E$54,5,FALSE))),('Dépenses forfaitaire'!$E506*(VLOOKUP('Dépenses forfaitaire'!$D506,Listes!$A$48:$E$54,3,FALSE)))+(VLOOKUP('Dépenses forfaitaire'!$D506,Listes!$A$48:$E$54,4,FALSE))))))</f>
        <v/>
      </c>
      <c r="O506" s="60" t="str">
        <f>IF($H506="","",IF($C506=Listes!$B$40,Listes!$I$37,IF($C506=Listes!$B$41,(VLOOKUP('Dépenses forfaitaire'!$F506,Listes!$E$37:$F$42,2,FALSE)),IF($C506=Listes!$B$39,IF('Dépenses forfaitaire'!$E506&lt;=Listes!$A$69,'Dépenses forfaitaire'!$E506*Listes!$A$70,IF('Dépenses forfaitaire'!$E506&gt;Listes!$D$69,'Dépenses forfaitaire'!$E506*Listes!$D$70,(('Dépenses forfaitaire'!$E506*Listes!$B$70)+Listes!$C$70)))))))</f>
        <v/>
      </c>
      <c r="P506" s="54" t="str">
        <f t="shared" si="14"/>
        <v/>
      </c>
      <c r="Q506" s="94"/>
    </row>
    <row r="507" spans="1:17" s="19" customFormat="1" ht="20.100000000000001" customHeight="1" thickBot="1" x14ac:dyDescent="0.35">
      <c r="J507" s="57" t="s">
        <v>40</v>
      </c>
      <c r="K507" s="248"/>
      <c r="L507" s="248"/>
      <c r="M507" s="58"/>
      <c r="P507" s="59">
        <f>SUM(P7:P506)</f>
        <v>0</v>
      </c>
      <c r="Q507" s="9"/>
    </row>
  </sheetData>
  <sheetProtection algorithmName="SHA-512" hashValue="WmUUS90n7a2VgY7vijpCErhheVckCeUJJPUeQY9Kuv+iJ5dFgLauY1Zt0LattPj+MXRRcJAG3t4xTrPS3qb2xQ==" saltValue="eyG8LYqZEB+nQ4/qpvgP/Q==" spinCount="100000" sheet="1" objects="1" scenarios="1"/>
  <mergeCells count="6">
    <mergeCell ref="A1:Q1"/>
    <mergeCell ref="A2:Q2"/>
    <mergeCell ref="A3:A4"/>
    <mergeCell ref="D4:E4"/>
    <mergeCell ref="M3:O3"/>
    <mergeCell ref="M4:O4"/>
  </mergeCells>
  <conditionalFormatting sqref="D7:D506">
    <cfRule type="expression" dxfId="16" priority="16">
      <formula>$C7="Frais de déplacement Cyclomoteurs"</formula>
    </cfRule>
  </conditionalFormatting>
  <conditionalFormatting sqref="D7:E506">
    <cfRule type="expression" dxfId="15" priority="14">
      <formula>$C7="Frais d'hébergement"</formula>
    </cfRule>
  </conditionalFormatting>
  <conditionalFormatting sqref="D7:F506">
    <cfRule type="expression" dxfId="14" priority="15">
      <formula>$C7="Frais de restauration"</formula>
    </cfRule>
  </conditionalFormatting>
  <conditionalFormatting sqref="F7:F506">
    <cfRule type="expression" dxfId="13" priority="52">
      <formula>$C7="Frais de déplacement Cyclomoteurs"</formula>
    </cfRule>
    <cfRule type="expression" dxfId="12" priority="55">
      <formula>$C7="Frais de déplacement Motocyclettes"</formula>
    </cfRule>
    <cfRule type="expression" dxfId="11" priority="56">
      <formula>$C7="Frais de déplacement Voitures"</formula>
    </cfRule>
  </conditionalFormatting>
  <conditionalFormatting sqref="I7:I506">
    <cfRule type="expression" dxfId="10" priority="1">
      <formula>$H7="Frais de déplacement (barèmes kilométriques) "</formula>
    </cfRule>
  </conditionalFormatting>
  <dataValidations count="2">
    <dataValidation type="decimal" operator="greaterThan" allowBlank="1" showInputMessage="1" showErrorMessage="1" sqref="P5 P7:P506">
      <formula1>0</formula1>
    </dataValidation>
    <dataValidation showInputMessage="1" showErrorMessage="1" sqref="H7:H50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Listes!$A$37:$A$43</xm:f>
          </x14:formula1>
          <xm:sqref>D7:D506</xm:sqref>
        </x14:dataValidation>
        <x14:dataValidation type="list" allowBlank="1" showInputMessage="1" showErrorMessage="1">
          <x14:formula1>
            <xm:f>Listes!$B$37:$B$41</xm:f>
          </x14:formula1>
          <xm:sqref>C7:C506</xm:sqref>
        </x14:dataValidation>
        <x14:dataValidation type="list" allowBlank="1" showInputMessage="1" showErrorMessage="1">
          <x14:formula1>
            <xm:f>Listes!$E$37:$E$41</xm:f>
          </x14:formula1>
          <xm:sqref>F7:F506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07"/>
  <sheetViews>
    <sheetView zoomScaleNormal="100" workbookViewId="0">
      <pane ySplit="4" topLeftCell="A5" activePane="bottomLeft" state="frozen"/>
      <selection sqref="A1:O2"/>
      <selection pane="bottomLeft" activeCell="B7" sqref="B7"/>
    </sheetView>
  </sheetViews>
  <sheetFormatPr baseColWidth="10" defaultColWidth="11.42578125" defaultRowHeight="15" x14ac:dyDescent="0.25"/>
  <cols>
    <col min="1" max="1" width="10.7109375" style="9" customWidth="1"/>
    <col min="2" max="2" width="52.5703125" style="9" customWidth="1"/>
    <col min="3" max="3" width="26.5703125" style="9" customWidth="1"/>
    <col min="4" max="4" width="20.7109375" style="9" customWidth="1"/>
    <col min="5" max="5" width="32.7109375" style="9" bestFit="1" customWidth="1"/>
    <col min="6" max="6" width="54.5703125" style="9" bestFit="1" customWidth="1"/>
    <col min="7" max="7" width="24.140625" style="9" bestFit="1" customWidth="1"/>
    <col min="8" max="8" width="27.7109375" style="9" bestFit="1" customWidth="1"/>
    <col min="9" max="10" width="17.7109375" style="9" customWidth="1"/>
    <col min="11" max="11" width="51.85546875" style="9" customWidth="1"/>
    <col min="12" max="16384" width="11.42578125" style="9"/>
  </cols>
  <sheetData>
    <row r="1" spans="1:12" ht="29.25" thickBot="1" x14ac:dyDescent="0.3">
      <c r="A1" s="504" t="s">
        <v>4</v>
      </c>
      <c r="B1" s="505"/>
      <c r="C1" s="505"/>
      <c r="D1" s="505"/>
      <c r="E1" s="505"/>
      <c r="F1" s="505"/>
      <c r="G1" s="505"/>
      <c r="H1" s="505"/>
      <c r="I1" s="505"/>
      <c r="J1" s="505"/>
      <c r="K1" s="505"/>
    </row>
    <row r="2" spans="1:12" ht="45" customHeight="1" thickBot="1" x14ac:dyDescent="0.3">
      <c r="A2" s="513" t="s">
        <v>145</v>
      </c>
      <c r="B2" s="514"/>
      <c r="C2" s="514"/>
      <c r="D2" s="514"/>
      <c r="E2" s="514"/>
      <c r="F2" s="514"/>
      <c r="G2" s="514"/>
      <c r="H2" s="514"/>
      <c r="I2" s="514"/>
      <c r="J2" s="514"/>
      <c r="K2" s="514"/>
    </row>
    <row r="3" spans="1:12" ht="30" x14ac:dyDescent="0.25">
      <c r="A3" s="515" t="s">
        <v>0</v>
      </c>
      <c r="B3" s="227" t="s">
        <v>3</v>
      </c>
      <c r="C3" s="227" t="s">
        <v>64</v>
      </c>
      <c r="D3" s="227" t="s">
        <v>43</v>
      </c>
      <c r="E3" s="227" t="s">
        <v>39</v>
      </c>
      <c r="F3" s="232" t="s">
        <v>121</v>
      </c>
      <c r="G3" s="227" t="s">
        <v>328</v>
      </c>
      <c r="H3" s="227" t="s">
        <v>329</v>
      </c>
      <c r="I3" s="232" t="s">
        <v>82</v>
      </c>
      <c r="J3" s="232" t="s">
        <v>147</v>
      </c>
      <c r="K3" s="238" t="s">
        <v>32</v>
      </c>
    </row>
    <row r="4" spans="1:12" ht="38.25" x14ac:dyDescent="0.25">
      <c r="A4" s="516"/>
      <c r="B4" s="228" t="s">
        <v>115</v>
      </c>
      <c r="C4" s="510" t="s">
        <v>117</v>
      </c>
      <c r="D4" s="512"/>
      <c r="E4" s="228" t="s">
        <v>68</v>
      </c>
      <c r="F4" s="228" t="s">
        <v>122</v>
      </c>
      <c r="G4" s="228" t="s">
        <v>330</v>
      </c>
      <c r="H4" s="228" t="s">
        <v>331</v>
      </c>
      <c r="I4" s="228" t="s">
        <v>81</v>
      </c>
      <c r="J4" s="229" t="s">
        <v>332</v>
      </c>
      <c r="K4" s="239" t="s">
        <v>35</v>
      </c>
    </row>
    <row r="5" spans="1:12" ht="20.100000000000001" customHeight="1" thickBot="1" x14ac:dyDescent="0.3">
      <c r="A5" s="11" t="s">
        <v>36</v>
      </c>
      <c r="B5" s="12" t="s">
        <v>116</v>
      </c>
      <c r="C5" s="12" t="s">
        <v>123</v>
      </c>
      <c r="D5" s="12" t="s">
        <v>118</v>
      </c>
      <c r="E5" s="12" t="s">
        <v>58</v>
      </c>
      <c r="F5" s="12" t="s">
        <v>119</v>
      </c>
      <c r="G5" s="259">
        <v>45292</v>
      </c>
      <c r="H5" s="259">
        <v>45292</v>
      </c>
      <c r="I5" s="260">
        <v>1900</v>
      </c>
      <c r="J5" s="22"/>
      <c r="K5" s="52" t="s">
        <v>243</v>
      </c>
    </row>
    <row r="6" spans="1:12" ht="20.100000000000001" customHeight="1" thickBot="1" x14ac:dyDescent="0.3">
      <c r="A6" s="16"/>
      <c r="B6" s="242"/>
      <c r="C6" s="242"/>
      <c r="D6" s="242"/>
      <c r="E6" s="261"/>
      <c r="F6" s="261"/>
      <c r="G6" s="262"/>
      <c r="H6" s="263" t="s">
        <v>40</v>
      </c>
      <c r="I6" s="264">
        <f>SUM(I7:I506)</f>
        <v>0</v>
      </c>
      <c r="J6" s="265"/>
      <c r="K6" s="265"/>
      <c r="L6" s="266"/>
    </row>
    <row r="7" spans="1:12" ht="20.100000000000001" customHeight="1" x14ac:dyDescent="0.25">
      <c r="A7" s="16">
        <v>1</v>
      </c>
      <c r="B7" s="267"/>
      <c r="C7" s="267"/>
      <c r="D7" s="267"/>
      <c r="E7" s="86"/>
      <c r="F7" s="86"/>
      <c r="G7" s="257"/>
      <c r="H7" s="257"/>
      <c r="I7" s="96"/>
      <c r="J7" s="51" t="str">
        <f>IF(F7="", "", IF(E7="Billets de train", "", IF(E7="", "", VLOOKUP(F7,Listes!$G$37:$H$39, 2, FALSE))))</f>
        <v/>
      </c>
      <c r="K7" s="95"/>
    </row>
    <row r="8" spans="1:12" ht="20.100000000000001" customHeight="1" x14ac:dyDescent="0.25">
      <c r="A8" s="17">
        <v>2</v>
      </c>
      <c r="B8" s="256"/>
      <c r="C8" s="256"/>
      <c r="D8" s="268"/>
      <c r="E8" s="86"/>
      <c r="F8" s="86"/>
      <c r="G8" s="257"/>
      <c r="H8" s="257"/>
      <c r="I8" s="96"/>
      <c r="J8" s="51" t="str">
        <f>IF(F8="", "", IF(E8="Billets de train", "", IF(E8="", "", VLOOKUP(F8,Listes!$G$37:$H$39, 2, FALSE))))</f>
        <v/>
      </c>
      <c r="K8" s="93"/>
    </row>
    <row r="9" spans="1:12" ht="20.100000000000001" customHeight="1" x14ac:dyDescent="0.25">
      <c r="A9" s="17">
        <v>3</v>
      </c>
      <c r="B9" s="256"/>
      <c r="C9" s="256"/>
      <c r="D9" s="268"/>
      <c r="E9" s="86"/>
      <c r="F9" s="86"/>
      <c r="G9" s="257"/>
      <c r="H9" s="257"/>
      <c r="I9" s="96"/>
      <c r="J9" s="51" t="str">
        <f>IF(F9="", "", IF(E9="Billets de train", "", IF(E9="", "", VLOOKUP(F9,Listes!$G$37:$H$39, 2, FALSE))))</f>
        <v/>
      </c>
      <c r="K9" s="93"/>
    </row>
    <row r="10" spans="1:12" ht="20.100000000000001" customHeight="1" x14ac:dyDescent="0.25">
      <c r="A10" s="17">
        <v>4</v>
      </c>
      <c r="B10" s="256"/>
      <c r="C10" s="256"/>
      <c r="D10" s="268"/>
      <c r="E10" s="86"/>
      <c r="F10" s="86"/>
      <c r="G10" s="257"/>
      <c r="H10" s="257"/>
      <c r="I10" s="96"/>
      <c r="J10" s="51" t="str">
        <f>IF(F10="", "", IF(E10="Billets de train", "", IF(E10="", "", VLOOKUP(F10,Listes!$G$37:$H$39, 2, FALSE))))</f>
        <v/>
      </c>
      <c r="K10" s="93"/>
    </row>
    <row r="11" spans="1:12" ht="20.100000000000001" customHeight="1" x14ac:dyDescent="0.25">
      <c r="A11" s="17">
        <v>5</v>
      </c>
      <c r="B11" s="256"/>
      <c r="C11" s="256"/>
      <c r="D11" s="268"/>
      <c r="E11" s="86"/>
      <c r="F11" s="86"/>
      <c r="G11" s="257"/>
      <c r="H11" s="257"/>
      <c r="I11" s="96"/>
      <c r="J11" s="51" t="str">
        <f>IF(F11="", "", IF(E11="Billets de train", "", IF(E11="", "", VLOOKUP(F11,Listes!$G$37:$H$39, 2, FALSE))))</f>
        <v/>
      </c>
      <c r="K11" s="93"/>
    </row>
    <row r="12" spans="1:12" ht="20.100000000000001" customHeight="1" x14ac:dyDescent="0.25">
      <c r="A12" s="17">
        <v>6</v>
      </c>
      <c r="B12" s="86"/>
      <c r="C12" s="86"/>
      <c r="D12" s="86"/>
      <c r="E12" s="86"/>
      <c r="F12" s="86"/>
      <c r="G12" s="86"/>
      <c r="H12" s="86"/>
      <c r="I12" s="96"/>
      <c r="J12" s="51" t="str">
        <f>IF(F12="", "", IF(E12="Billets de train", "", IF(E12="", "", VLOOKUP(F12,Listes!$G$37:$H$39, 2, FALSE))))</f>
        <v/>
      </c>
      <c r="K12" s="93"/>
    </row>
    <row r="13" spans="1:12" ht="20.100000000000001" customHeight="1" x14ac:dyDescent="0.25">
      <c r="A13" s="17">
        <v>7</v>
      </c>
      <c r="B13" s="86"/>
      <c r="C13" s="86"/>
      <c r="D13" s="86"/>
      <c r="E13" s="86"/>
      <c r="F13" s="86"/>
      <c r="G13" s="86"/>
      <c r="H13" s="86"/>
      <c r="I13" s="96"/>
      <c r="J13" s="51" t="str">
        <f>IF(F13="", "", IF(E13="Billets de train", "", IF(E13="", "", VLOOKUP(F13,Listes!$G$37:$H$39, 2, FALSE))))</f>
        <v/>
      </c>
      <c r="K13" s="93"/>
    </row>
    <row r="14" spans="1:12" ht="20.100000000000001" customHeight="1" x14ac:dyDescent="0.25">
      <c r="A14" s="17">
        <v>8</v>
      </c>
      <c r="B14" s="86"/>
      <c r="C14" s="86"/>
      <c r="D14" s="86"/>
      <c r="E14" s="86"/>
      <c r="F14" s="86"/>
      <c r="G14" s="86"/>
      <c r="H14" s="86"/>
      <c r="I14" s="96"/>
      <c r="J14" s="51" t="str">
        <f>IF(F14="", "", IF(E14="Billets de train", "", IF(E14="", "", VLOOKUP(F14,Listes!$G$37:$H$39, 2, FALSE))))</f>
        <v/>
      </c>
      <c r="K14" s="93"/>
    </row>
    <row r="15" spans="1:12" ht="20.100000000000001" customHeight="1" x14ac:dyDescent="0.25">
      <c r="A15" s="17">
        <v>9</v>
      </c>
      <c r="B15" s="86"/>
      <c r="C15" s="86"/>
      <c r="D15" s="86"/>
      <c r="E15" s="86"/>
      <c r="F15" s="86"/>
      <c r="G15" s="86"/>
      <c r="H15" s="86"/>
      <c r="I15" s="96"/>
      <c r="J15" s="51" t="str">
        <f>IF(F15="", "", IF(E15="Billets de train", "", IF(E15="", "", VLOOKUP(F15,Listes!$G$37:$H$39, 2, FALSE))))</f>
        <v/>
      </c>
      <c r="K15" s="93"/>
    </row>
    <row r="16" spans="1:12" ht="20.100000000000001" customHeight="1" x14ac:dyDescent="0.25">
      <c r="A16" s="17">
        <v>10</v>
      </c>
      <c r="B16" s="86"/>
      <c r="C16" s="86"/>
      <c r="D16" s="86"/>
      <c r="E16" s="86"/>
      <c r="F16" s="86"/>
      <c r="G16" s="86"/>
      <c r="H16" s="86"/>
      <c r="I16" s="96"/>
      <c r="J16" s="51" t="str">
        <f>IF(F16="", "", IF(E16="Billets de train", "", IF(E16="", "", VLOOKUP(F16,Listes!$G$37:$H$39, 2, FALSE))))</f>
        <v/>
      </c>
      <c r="K16" s="93"/>
    </row>
    <row r="17" spans="1:11" ht="20.100000000000001" customHeight="1" x14ac:dyDescent="0.25">
      <c r="A17" s="17">
        <v>11</v>
      </c>
      <c r="B17" s="86"/>
      <c r="C17" s="86"/>
      <c r="D17" s="86"/>
      <c r="E17" s="86"/>
      <c r="F17" s="86"/>
      <c r="G17" s="86"/>
      <c r="H17" s="86"/>
      <c r="I17" s="96"/>
      <c r="J17" s="51" t="str">
        <f>IF(F17="", "", IF(E17="Billets de train", "", IF(E17="", "", VLOOKUP(F17,Listes!$G$37:$H$39, 2, FALSE))))</f>
        <v/>
      </c>
      <c r="K17" s="93"/>
    </row>
    <row r="18" spans="1:11" ht="20.100000000000001" customHeight="1" x14ac:dyDescent="0.25">
      <c r="A18" s="17">
        <v>12</v>
      </c>
      <c r="B18" s="86"/>
      <c r="C18" s="86"/>
      <c r="D18" s="86"/>
      <c r="E18" s="86"/>
      <c r="F18" s="86"/>
      <c r="G18" s="86"/>
      <c r="H18" s="86"/>
      <c r="I18" s="96"/>
      <c r="J18" s="51" t="str">
        <f>IF(F18="", "", IF(E18="Billets de train", "", IF(E18="", "", VLOOKUP(F18,Listes!$G$37:$H$39, 2, FALSE))))</f>
        <v/>
      </c>
      <c r="K18" s="93"/>
    </row>
    <row r="19" spans="1:11" ht="20.100000000000001" customHeight="1" x14ac:dyDescent="0.25">
      <c r="A19" s="17">
        <v>13</v>
      </c>
      <c r="B19" s="86"/>
      <c r="C19" s="86"/>
      <c r="D19" s="86"/>
      <c r="E19" s="86"/>
      <c r="F19" s="86"/>
      <c r="G19" s="86"/>
      <c r="H19" s="86"/>
      <c r="I19" s="96"/>
      <c r="J19" s="51" t="str">
        <f>IF(F19="", "", IF(E19="Billets de train", "", IF(E19="", "", VLOOKUP(F19,Listes!$G$37:$H$39, 2, FALSE))))</f>
        <v/>
      </c>
      <c r="K19" s="93"/>
    </row>
    <row r="20" spans="1:11" ht="20.100000000000001" customHeight="1" x14ac:dyDescent="0.25">
      <c r="A20" s="17">
        <v>14</v>
      </c>
      <c r="B20" s="86"/>
      <c r="C20" s="86"/>
      <c r="D20" s="86"/>
      <c r="E20" s="86"/>
      <c r="F20" s="86"/>
      <c r="G20" s="86"/>
      <c r="H20" s="86"/>
      <c r="I20" s="96"/>
      <c r="J20" s="51" t="str">
        <f>IF(F20="", "", IF(E20="Billets de train", "", IF(E20="", "", VLOOKUP(F20,Listes!$G$37:$H$39, 2, FALSE))))</f>
        <v/>
      </c>
      <c r="K20" s="93"/>
    </row>
    <row r="21" spans="1:11" ht="20.100000000000001" customHeight="1" x14ac:dyDescent="0.25">
      <c r="A21" s="17">
        <v>15</v>
      </c>
      <c r="B21" s="86"/>
      <c r="C21" s="86"/>
      <c r="D21" s="86"/>
      <c r="E21" s="86"/>
      <c r="F21" s="86"/>
      <c r="G21" s="86"/>
      <c r="H21" s="86"/>
      <c r="I21" s="96"/>
      <c r="J21" s="51" t="str">
        <f>IF(F21="", "", IF(E21="Billets de train", "", IF(E21="", "", VLOOKUP(F21,Listes!$G$37:$H$39, 2, FALSE))))</f>
        <v/>
      </c>
      <c r="K21" s="93"/>
    </row>
    <row r="22" spans="1:11" ht="20.100000000000001" customHeight="1" x14ac:dyDescent="0.25">
      <c r="A22" s="17">
        <v>16</v>
      </c>
      <c r="B22" s="86"/>
      <c r="C22" s="86"/>
      <c r="D22" s="86"/>
      <c r="E22" s="86"/>
      <c r="F22" s="86"/>
      <c r="G22" s="86"/>
      <c r="H22" s="86"/>
      <c r="I22" s="96"/>
      <c r="J22" s="51" t="str">
        <f>IF(F22="", "", IF(E22="Billets de train", "", IF(E22="", "", VLOOKUP(F22,Listes!$G$37:$H$39, 2, FALSE))))</f>
        <v/>
      </c>
      <c r="K22" s="93"/>
    </row>
    <row r="23" spans="1:11" ht="20.100000000000001" customHeight="1" x14ac:dyDescent="0.25">
      <c r="A23" s="17">
        <v>17</v>
      </c>
      <c r="B23" s="86"/>
      <c r="C23" s="86"/>
      <c r="D23" s="86"/>
      <c r="E23" s="86"/>
      <c r="F23" s="86"/>
      <c r="G23" s="86"/>
      <c r="H23" s="86"/>
      <c r="I23" s="96"/>
      <c r="J23" s="51" t="str">
        <f>IF(F23="", "", IF(E23="Billets de train", "", IF(E23="", "", VLOOKUP(F23,Listes!$G$37:$H$39, 2, FALSE))))</f>
        <v/>
      </c>
      <c r="K23" s="93"/>
    </row>
    <row r="24" spans="1:11" ht="20.100000000000001" customHeight="1" x14ac:dyDescent="0.25">
      <c r="A24" s="17">
        <v>18</v>
      </c>
      <c r="B24" s="86"/>
      <c r="C24" s="86"/>
      <c r="D24" s="86"/>
      <c r="E24" s="86"/>
      <c r="F24" s="86"/>
      <c r="G24" s="86"/>
      <c r="H24" s="86"/>
      <c r="I24" s="96"/>
      <c r="J24" s="51" t="str">
        <f>IF(F24="", "", IF(E24="Billets de train", "", IF(E24="", "", VLOOKUP(F24,Listes!$G$37:$H$39, 2, FALSE))))</f>
        <v/>
      </c>
      <c r="K24" s="93"/>
    </row>
    <row r="25" spans="1:11" ht="20.100000000000001" customHeight="1" x14ac:dyDescent="0.25">
      <c r="A25" s="17">
        <v>19</v>
      </c>
      <c r="B25" s="86"/>
      <c r="C25" s="86"/>
      <c r="D25" s="86"/>
      <c r="E25" s="86"/>
      <c r="F25" s="86"/>
      <c r="G25" s="86"/>
      <c r="H25" s="86"/>
      <c r="I25" s="96"/>
      <c r="J25" s="51" t="str">
        <f>IF(F25="", "", IF(E25="Billets de train", "", IF(E25="", "", VLOOKUP(F25,Listes!$G$37:$H$39, 2, FALSE))))</f>
        <v/>
      </c>
      <c r="K25" s="93"/>
    </row>
    <row r="26" spans="1:11" ht="20.100000000000001" customHeight="1" x14ac:dyDescent="0.25">
      <c r="A26" s="17">
        <v>20</v>
      </c>
      <c r="B26" s="86"/>
      <c r="C26" s="86"/>
      <c r="D26" s="86"/>
      <c r="E26" s="86"/>
      <c r="F26" s="86"/>
      <c r="G26" s="86"/>
      <c r="H26" s="86"/>
      <c r="I26" s="96"/>
      <c r="J26" s="51" t="str">
        <f>IF(F26="", "", IF(E26="Billets de train", "", IF(E26="", "", VLOOKUP(F26,Listes!$G$37:$H$39, 2, FALSE))))</f>
        <v/>
      </c>
      <c r="K26" s="93"/>
    </row>
    <row r="27" spans="1:11" ht="20.100000000000001" customHeight="1" x14ac:dyDescent="0.25">
      <c r="A27" s="17">
        <v>21</v>
      </c>
      <c r="B27" s="86"/>
      <c r="C27" s="86"/>
      <c r="D27" s="86"/>
      <c r="E27" s="86"/>
      <c r="F27" s="86"/>
      <c r="G27" s="86"/>
      <c r="H27" s="86"/>
      <c r="I27" s="96"/>
      <c r="J27" s="51" t="str">
        <f>IF(F27="", "", IF(E27="Billets de train", "", IF(E27="", "", VLOOKUP(F27,Listes!$G$37:$H$39, 2, FALSE))))</f>
        <v/>
      </c>
      <c r="K27" s="93"/>
    </row>
    <row r="28" spans="1:11" ht="20.100000000000001" customHeight="1" x14ac:dyDescent="0.25">
      <c r="A28" s="17">
        <v>22</v>
      </c>
      <c r="B28" s="86"/>
      <c r="C28" s="86"/>
      <c r="D28" s="86"/>
      <c r="E28" s="86"/>
      <c r="F28" s="86"/>
      <c r="G28" s="86"/>
      <c r="H28" s="86"/>
      <c r="I28" s="96"/>
      <c r="J28" s="51" t="str">
        <f>IF(F28="", "", IF(E28="Billets de train", "", IF(E28="", "", VLOOKUP(F28,Listes!$G$37:$H$39, 2, FALSE))))</f>
        <v/>
      </c>
      <c r="K28" s="93"/>
    </row>
    <row r="29" spans="1:11" ht="20.100000000000001" customHeight="1" x14ac:dyDescent="0.25">
      <c r="A29" s="17">
        <v>23</v>
      </c>
      <c r="B29" s="86"/>
      <c r="C29" s="86"/>
      <c r="D29" s="86"/>
      <c r="E29" s="86"/>
      <c r="F29" s="86"/>
      <c r="G29" s="86"/>
      <c r="H29" s="86"/>
      <c r="I29" s="96"/>
      <c r="J29" s="51" t="str">
        <f>IF(F29="", "", IF(E29="Billets de train", "", IF(E29="", "", VLOOKUP(F29,Listes!$G$37:$H$39, 2, FALSE))))</f>
        <v/>
      </c>
      <c r="K29" s="93"/>
    </row>
    <row r="30" spans="1:11" ht="20.100000000000001" customHeight="1" x14ac:dyDescent="0.25">
      <c r="A30" s="17">
        <v>24</v>
      </c>
      <c r="B30" s="86"/>
      <c r="C30" s="86"/>
      <c r="D30" s="86"/>
      <c r="E30" s="86"/>
      <c r="F30" s="86"/>
      <c r="G30" s="86"/>
      <c r="H30" s="86"/>
      <c r="I30" s="96"/>
      <c r="J30" s="51" t="str">
        <f>IF(F30="", "", IF(E30="Billets de train", "", IF(E30="", "", VLOOKUP(F30,Listes!$G$37:$H$39, 2, FALSE))))</f>
        <v/>
      </c>
      <c r="K30" s="93"/>
    </row>
    <row r="31" spans="1:11" ht="20.100000000000001" customHeight="1" x14ac:dyDescent="0.25">
      <c r="A31" s="17">
        <v>25</v>
      </c>
      <c r="B31" s="86"/>
      <c r="C31" s="86"/>
      <c r="D31" s="86"/>
      <c r="E31" s="86"/>
      <c r="F31" s="86"/>
      <c r="G31" s="86"/>
      <c r="H31" s="86"/>
      <c r="I31" s="96"/>
      <c r="J31" s="51" t="str">
        <f>IF(F31="", "", IF(E31="Billets de train", "", IF(E31="", "", VLOOKUP(F31,Listes!$G$37:$H$39, 2, FALSE))))</f>
        <v/>
      </c>
      <c r="K31" s="93"/>
    </row>
    <row r="32" spans="1:11" ht="20.100000000000001" customHeight="1" x14ac:dyDescent="0.25">
      <c r="A32" s="17">
        <v>26</v>
      </c>
      <c r="B32" s="86"/>
      <c r="C32" s="86"/>
      <c r="D32" s="86"/>
      <c r="E32" s="86"/>
      <c r="F32" s="86"/>
      <c r="G32" s="86"/>
      <c r="H32" s="86"/>
      <c r="I32" s="96"/>
      <c r="J32" s="51" t="str">
        <f>IF(F32="", "", IF(E32="Billets de train", "", IF(E32="", "", VLOOKUP(F32,Listes!$G$37:$H$39, 2, FALSE))))</f>
        <v/>
      </c>
      <c r="K32" s="93"/>
    </row>
    <row r="33" spans="1:11" ht="20.100000000000001" customHeight="1" x14ac:dyDescent="0.25">
      <c r="A33" s="17">
        <v>27</v>
      </c>
      <c r="B33" s="86"/>
      <c r="C33" s="86"/>
      <c r="D33" s="86"/>
      <c r="E33" s="86"/>
      <c r="F33" s="86"/>
      <c r="G33" s="86"/>
      <c r="H33" s="86"/>
      <c r="I33" s="96"/>
      <c r="J33" s="51" t="str">
        <f>IF(F33="", "", IF(E33="Billets de train", "", IF(E33="", "", VLOOKUP(F33,Listes!$G$37:$H$39, 2, FALSE))))</f>
        <v/>
      </c>
      <c r="K33" s="93"/>
    </row>
    <row r="34" spans="1:11" ht="20.100000000000001" customHeight="1" x14ac:dyDescent="0.25">
      <c r="A34" s="17">
        <v>28</v>
      </c>
      <c r="B34" s="86"/>
      <c r="C34" s="86"/>
      <c r="D34" s="86"/>
      <c r="E34" s="86"/>
      <c r="F34" s="86"/>
      <c r="G34" s="86"/>
      <c r="H34" s="86"/>
      <c r="I34" s="96"/>
      <c r="J34" s="51" t="str">
        <f>IF(F34="", "", IF(E34="Billets de train", "", IF(E34="", "", VLOOKUP(F34,Listes!$G$37:$H$39, 2, FALSE))))</f>
        <v/>
      </c>
      <c r="K34" s="93"/>
    </row>
    <row r="35" spans="1:11" ht="20.100000000000001" customHeight="1" x14ac:dyDescent="0.25">
      <c r="A35" s="17">
        <v>29</v>
      </c>
      <c r="B35" s="86"/>
      <c r="C35" s="86"/>
      <c r="D35" s="86"/>
      <c r="E35" s="86"/>
      <c r="F35" s="86"/>
      <c r="G35" s="86"/>
      <c r="H35" s="86"/>
      <c r="I35" s="96"/>
      <c r="J35" s="51" t="str">
        <f>IF(F35="", "", IF(E35="Billets de train", "", IF(E35="", "", VLOOKUP(F35,Listes!$G$37:$H$39, 2, FALSE))))</f>
        <v/>
      </c>
      <c r="K35" s="93"/>
    </row>
    <row r="36" spans="1:11" ht="20.100000000000001" customHeight="1" x14ac:dyDescent="0.25">
      <c r="A36" s="17">
        <v>30</v>
      </c>
      <c r="B36" s="86"/>
      <c r="C36" s="86"/>
      <c r="D36" s="86"/>
      <c r="E36" s="86"/>
      <c r="F36" s="86"/>
      <c r="G36" s="86"/>
      <c r="H36" s="86"/>
      <c r="I36" s="96"/>
      <c r="J36" s="51" t="str">
        <f>IF(F36="", "", IF(E36="Billets de train", "", IF(E36="", "", VLOOKUP(F36,Listes!$G$37:$H$39, 2, FALSE))))</f>
        <v/>
      </c>
      <c r="K36" s="93"/>
    </row>
    <row r="37" spans="1:11" ht="20.100000000000001" customHeight="1" x14ac:dyDescent="0.25">
      <c r="A37" s="17">
        <v>31</v>
      </c>
      <c r="B37" s="86"/>
      <c r="C37" s="86"/>
      <c r="D37" s="86"/>
      <c r="E37" s="86"/>
      <c r="F37" s="86"/>
      <c r="G37" s="86"/>
      <c r="H37" s="86"/>
      <c r="I37" s="96"/>
      <c r="J37" s="51" t="str">
        <f>IF(F37="", "", IF(E37="Billets de train", "", IF(E37="", "", VLOOKUP(F37,Listes!$G$37:$H$39, 2, FALSE))))</f>
        <v/>
      </c>
      <c r="K37" s="93"/>
    </row>
    <row r="38" spans="1:11" ht="20.100000000000001" customHeight="1" x14ac:dyDescent="0.25">
      <c r="A38" s="17">
        <v>32</v>
      </c>
      <c r="B38" s="86"/>
      <c r="C38" s="86"/>
      <c r="D38" s="86"/>
      <c r="E38" s="86"/>
      <c r="F38" s="86"/>
      <c r="G38" s="86"/>
      <c r="H38" s="86"/>
      <c r="I38" s="96"/>
      <c r="J38" s="51" t="str">
        <f>IF(F38="", "", IF(E38="Billets de train", "", IF(E38="", "", VLOOKUP(F38,Listes!$G$37:$H$39, 2, FALSE))))</f>
        <v/>
      </c>
      <c r="K38" s="93"/>
    </row>
    <row r="39" spans="1:11" ht="20.100000000000001" customHeight="1" x14ac:dyDescent="0.25">
      <c r="A39" s="17">
        <v>33</v>
      </c>
      <c r="B39" s="86"/>
      <c r="C39" s="86"/>
      <c r="D39" s="86"/>
      <c r="E39" s="86"/>
      <c r="F39" s="86"/>
      <c r="G39" s="86"/>
      <c r="H39" s="86"/>
      <c r="I39" s="96"/>
      <c r="J39" s="51" t="str">
        <f>IF(F39="", "", IF(E39="Billets de train", "", IF(E39="", "", VLOOKUP(F39,Listes!$G$37:$H$39, 2, FALSE))))</f>
        <v/>
      </c>
      <c r="K39" s="93"/>
    </row>
    <row r="40" spans="1:11" ht="20.100000000000001" customHeight="1" x14ac:dyDescent="0.25">
      <c r="A40" s="17">
        <v>34</v>
      </c>
      <c r="B40" s="86"/>
      <c r="C40" s="86"/>
      <c r="D40" s="86"/>
      <c r="E40" s="86"/>
      <c r="F40" s="86"/>
      <c r="G40" s="86"/>
      <c r="H40" s="86"/>
      <c r="I40" s="96"/>
      <c r="J40" s="51" t="str">
        <f>IF(F40="", "", IF(E40="Billets de train", "", IF(E40="", "", VLOOKUP(F40,Listes!$G$37:$H$39, 2, FALSE))))</f>
        <v/>
      </c>
      <c r="K40" s="93"/>
    </row>
    <row r="41" spans="1:11" ht="20.100000000000001" customHeight="1" x14ac:dyDescent="0.25">
      <c r="A41" s="17">
        <v>35</v>
      </c>
      <c r="B41" s="86"/>
      <c r="C41" s="86"/>
      <c r="D41" s="86"/>
      <c r="E41" s="86"/>
      <c r="F41" s="86"/>
      <c r="G41" s="86"/>
      <c r="H41" s="86"/>
      <c r="I41" s="96"/>
      <c r="J41" s="51" t="str">
        <f>IF(F41="", "", IF(E41="Billets de train", "", IF(E41="", "", VLOOKUP(F41,Listes!$G$37:$H$39, 2, FALSE))))</f>
        <v/>
      </c>
      <c r="K41" s="93"/>
    </row>
    <row r="42" spans="1:11" ht="20.100000000000001" customHeight="1" x14ac:dyDescent="0.25">
      <c r="A42" s="17">
        <v>36</v>
      </c>
      <c r="B42" s="86"/>
      <c r="C42" s="86"/>
      <c r="D42" s="86"/>
      <c r="E42" s="86"/>
      <c r="F42" s="86"/>
      <c r="G42" s="86"/>
      <c r="H42" s="86"/>
      <c r="I42" s="96"/>
      <c r="J42" s="51" t="str">
        <f>IF(F42="", "", IF(E42="Billets de train", "", IF(E42="", "", VLOOKUP(F42,Listes!$G$37:$H$39, 2, FALSE))))</f>
        <v/>
      </c>
      <c r="K42" s="93"/>
    </row>
    <row r="43" spans="1:11" ht="20.100000000000001" customHeight="1" x14ac:dyDescent="0.25">
      <c r="A43" s="17">
        <v>37</v>
      </c>
      <c r="B43" s="86"/>
      <c r="C43" s="86"/>
      <c r="D43" s="86"/>
      <c r="E43" s="86"/>
      <c r="F43" s="86"/>
      <c r="G43" s="86"/>
      <c r="H43" s="86"/>
      <c r="I43" s="96"/>
      <c r="J43" s="51" t="str">
        <f>IF(F43="", "", IF(E43="Billets de train", "", IF(E43="", "", VLOOKUP(F43,Listes!$G$37:$H$39, 2, FALSE))))</f>
        <v/>
      </c>
      <c r="K43" s="93"/>
    </row>
    <row r="44" spans="1:11" ht="20.100000000000001" customHeight="1" x14ac:dyDescent="0.25">
      <c r="A44" s="17">
        <v>38</v>
      </c>
      <c r="B44" s="86"/>
      <c r="C44" s="86"/>
      <c r="D44" s="86"/>
      <c r="E44" s="86"/>
      <c r="F44" s="86"/>
      <c r="G44" s="86"/>
      <c r="H44" s="86"/>
      <c r="I44" s="96"/>
      <c r="J44" s="51" t="str">
        <f>IF(F44="", "", IF(E44="Billets de train", "", IF(E44="", "", VLOOKUP(F44,Listes!$G$37:$H$39, 2, FALSE))))</f>
        <v/>
      </c>
      <c r="K44" s="93"/>
    </row>
    <row r="45" spans="1:11" ht="20.100000000000001" customHeight="1" x14ac:dyDescent="0.25">
      <c r="A45" s="17">
        <v>39</v>
      </c>
      <c r="B45" s="86"/>
      <c r="C45" s="86"/>
      <c r="D45" s="86"/>
      <c r="E45" s="86"/>
      <c r="F45" s="86"/>
      <c r="G45" s="86"/>
      <c r="H45" s="86"/>
      <c r="I45" s="96"/>
      <c r="J45" s="51" t="str">
        <f>IF(F45="", "", IF(E45="Billets de train", "", IF(E45="", "", VLOOKUP(F45,Listes!$G$37:$H$39, 2, FALSE))))</f>
        <v/>
      </c>
      <c r="K45" s="93"/>
    </row>
    <row r="46" spans="1:11" ht="20.100000000000001" customHeight="1" x14ac:dyDescent="0.25">
      <c r="A46" s="17">
        <v>40</v>
      </c>
      <c r="B46" s="86"/>
      <c r="C46" s="86"/>
      <c r="D46" s="86"/>
      <c r="E46" s="86"/>
      <c r="F46" s="86"/>
      <c r="G46" s="86"/>
      <c r="H46" s="86"/>
      <c r="I46" s="96"/>
      <c r="J46" s="51" t="str">
        <f>IF(F46="", "", IF(E46="Billets de train", "", IF(E46="", "", VLOOKUP(F46,Listes!$G$37:$H$39, 2, FALSE))))</f>
        <v/>
      </c>
      <c r="K46" s="93"/>
    </row>
    <row r="47" spans="1:11" ht="20.100000000000001" customHeight="1" x14ac:dyDescent="0.25">
      <c r="A47" s="17">
        <v>41</v>
      </c>
      <c r="B47" s="86"/>
      <c r="C47" s="86"/>
      <c r="D47" s="86"/>
      <c r="E47" s="86"/>
      <c r="F47" s="86"/>
      <c r="G47" s="86"/>
      <c r="H47" s="86"/>
      <c r="I47" s="96"/>
      <c r="J47" s="51" t="str">
        <f>IF(F47="", "", IF(E47="Billets de train", "", IF(E47="", "", VLOOKUP(F47,Listes!$G$37:$H$39, 2, FALSE))))</f>
        <v/>
      </c>
      <c r="K47" s="93"/>
    </row>
    <row r="48" spans="1:11" ht="20.100000000000001" customHeight="1" x14ac:dyDescent="0.25">
      <c r="A48" s="17">
        <v>42</v>
      </c>
      <c r="B48" s="86"/>
      <c r="C48" s="86"/>
      <c r="D48" s="86"/>
      <c r="E48" s="86"/>
      <c r="F48" s="86"/>
      <c r="G48" s="86"/>
      <c r="H48" s="86"/>
      <c r="I48" s="96"/>
      <c r="J48" s="51" t="str">
        <f>IF(F48="", "", IF(E48="Billets de train", "", IF(E48="", "", VLOOKUP(F48,Listes!$G$37:$H$39, 2, FALSE))))</f>
        <v/>
      </c>
      <c r="K48" s="93"/>
    </row>
    <row r="49" spans="1:11" ht="20.100000000000001" customHeight="1" x14ac:dyDescent="0.25">
      <c r="A49" s="17">
        <v>43</v>
      </c>
      <c r="B49" s="86"/>
      <c r="C49" s="86"/>
      <c r="D49" s="86"/>
      <c r="E49" s="86"/>
      <c r="F49" s="86"/>
      <c r="G49" s="86"/>
      <c r="H49" s="86"/>
      <c r="I49" s="96"/>
      <c r="J49" s="51" t="str">
        <f>IF(F49="", "", IF(E49="Billets de train", "", IF(E49="", "", VLOOKUP(F49,Listes!$G$37:$H$39, 2, FALSE))))</f>
        <v/>
      </c>
      <c r="K49" s="93"/>
    </row>
    <row r="50" spans="1:11" ht="20.100000000000001" customHeight="1" x14ac:dyDescent="0.25">
      <c r="A50" s="17">
        <v>44</v>
      </c>
      <c r="B50" s="86"/>
      <c r="C50" s="86"/>
      <c r="D50" s="86"/>
      <c r="E50" s="86"/>
      <c r="F50" s="86"/>
      <c r="G50" s="86"/>
      <c r="H50" s="86"/>
      <c r="I50" s="96"/>
      <c r="J50" s="51" t="str">
        <f>IF(F50="", "", IF(E50="Billets de train", "", IF(E50="", "", VLOOKUP(F50,Listes!$G$37:$H$39, 2, FALSE))))</f>
        <v/>
      </c>
      <c r="K50" s="93"/>
    </row>
    <row r="51" spans="1:11" ht="20.100000000000001" customHeight="1" x14ac:dyDescent="0.25">
      <c r="A51" s="17">
        <v>45</v>
      </c>
      <c r="B51" s="86"/>
      <c r="C51" s="86"/>
      <c r="D51" s="86"/>
      <c r="E51" s="86"/>
      <c r="F51" s="86"/>
      <c r="G51" s="86"/>
      <c r="H51" s="86"/>
      <c r="I51" s="96"/>
      <c r="J51" s="51" t="str">
        <f>IF(F51="", "", IF(E51="Billets de train", "", IF(E51="", "", VLOOKUP(F51,Listes!$G$37:$H$39, 2, FALSE))))</f>
        <v/>
      </c>
      <c r="K51" s="93"/>
    </row>
    <row r="52" spans="1:11" ht="20.100000000000001" customHeight="1" x14ac:dyDescent="0.25">
      <c r="A52" s="17">
        <v>46</v>
      </c>
      <c r="B52" s="86"/>
      <c r="C52" s="86"/>
      <c r="D52" s="86"/>
      <c r="E52" s="86"/>
      <c r="F52" s="86"/>
      <c r="G52" s="86"/>
      <c r="H52" s="86"/>
      <c r="I52" s="96"/>
      <c r="J52" s="51" t="str">
        <f>IF(F52="", "", IF(E52="Billets de train", "", IF(E52="", "", VLOOKUP(F52,Listes!$G$37:$H$39, 2, FALSE))))</f>
        <v/>
      </c>
      <c r="K52" s="93"/>
    </row>
    <row r="53" spans="1:11" ht="20.100000000000001" customHeight="1" x14ac:dyDescent="0.25">
      <c r="A53" s="17">
        <v>47</v>
      </c>
      <c r="B53" s="86"/>
      <c r="C53" s="86"/>
      <c r="D53" s="86"/>
      <c r="E53" s="86"/>
      <c r="F53" s="86"/>
      <c r="G53" s="86"/>
      <c r="H53" s="86"/>
      <c r="I53" s="96"/>
      <c r="J53" s="51" t="str">
        <f>IF(F53="", "", IF(E53="Billets de train", "", IF(E53="", "", VLOOKUP(F53,Listes!$G$37:$H$39, 2, FALSE))))</f>
        <v/>
      </c>
      <c r="K53" s="93"/>
    </row>
    <row r="54" spans="1:11" ht="20.100000000000001" customHeight="1" x14ac:dyDescent="0.25">
      <c r="A54" s="17">
        <v>48</v>
      </c>
      <c r="B54" s="86"/>
      <c r="C54" s="86"/>
      <c r="D54" s="86"/>
      <c r="E54" s="86"/>
      <c r="F54" s="86"/>
      <c r="G54" s="86"/>
      <c r="H54" s="86"/>
      <c r="I54" s="96"/>
      <c r="J54" s="51" t="str">
        <f>IF(F54="", "", IF(E54="Billets de train", "", IF(E54="", "", VLOOKUP(F54,Listes!$G$37:$H$39, 2, FALSE))))</f>
        <v/>
      </c>
      <c r="K54" s="93"/>
    </row>
    <row r="55" spans="1:11" ht="20.100000000000001" customHeight="1" x14ac:dyDescent="0.25">
      <c r="A55" s="17">
        <v>49</v>
      </c>
      <c r="B55" s="86"/>
      <c r="C55" s="86"/>
      <c r="D55" s="86"/>
      <c r="E55" s="86"/>
      <c r="F55" s="86"/>
      <c r="G55" s="86"/>
      <c r="H55" s="86"/>
      <c r="I55" s="96"/>
      <c r="J55" s="51" t="str">
        <f>IF(F55="", "", IF(E55="Billets de train", "", IF(E55="", "", VLOOKUP(F55,Listes!$G$37:$H$39, 2, FALSE))))</f>
        <v/>
      </c>
      <c r="K55" s="93"/>
    </row>
    <row r="56" spans="1:11" ht="20.100000000000001" customHeight="1" x14ac:dyDescent="0.25">
      <c r="A56" s="17">
        <v>50</v>
      </c>
      <c r="B56" s="86"/>
      <c r="C56" s="86"/>
      <c r="D56" s="86"/>
      <c r="E56" s="86"/>
      <c r="F56" s="86"/>
      <c r="G56" s="86"/>
      <c r="H56" s="86"/>
      <c r="I56" s="96"/>
      <c r="J56" s="51" t="str">
        <f>IF(F56="", "", IF(E56="Billets de train", "", IF(E56="", "", VLOOKUP(F56,Listes!$G$37:$H$39, 2, FALSE))))</f>
        <v/>
      </c>
      <c r="K56" s="93"/>
    </row>
    <row r="57" spans="1:11" ht="20.100000000000001" customHeight="1" x14ac:dyDescent="0.25">
      <c r="A57" s="17">
        <v>51</v>
      </c>
      <c r="B57" s="86"/>
      <c r="C57" s="86"/>
      <c r="D57" s="86"/>
      <c r="E57" s="86"/>
      <c r="F57" s="86"/>
      <c r="G57" s="86"/>
      <c r="H57" s="86"/>
      <c r="I57" s="96"/>
      <c r="J57" s="51" t="str">
        <f>IF(F57="", "", IF(E57="Billets de train", "", IF(E57="", "", VLOOKUP(F57,Listes!$G$37:$H$39, 2, FALSE))))</f>
        <v/>
      </c>
      <c r="K57" s="93"/>
    </row>
    <row r="58" spans="1:11" ht="20.100000000000001" customHeight="1" x14ac:dyDescent="0.25">
      <c r="A58" s="17">
        <v>52</v>
      </c>
      <c r="B58" s="86"/>
      <c r="C58" s="86"/>
      <c r="D58" s="86"/>
      <c r="E58" s="86"/>
      <c r="F58" s="86"/>
      <c r="G58" s="86"/>
      <c r="H58" s="86"/>
      <c r="I58" s="96"/>
      <c r="J58" s="51" t="str">
        <f>IF(F58="", "", IF(E58="Billets de train", "", IF(E58="", "", VLOOKUP(F58,Listes!$G$37:$H$39, 2, FALSE))))</f>
        <v/>
      </c>
      <c r="K58" s="93"/>
    </row>
    <row r="59" spans="1:11" ht="20.100000000000001" customHeight="1" x14ac:dyDescent="0.25">
      <c r="A59" s="17">
        <v>53</v>
      </c>
      <c r="B59" s="86"/>
      <c r="C59" s="86"/>
      <c r="D59" s="86"/>
      <c r="E59" s="86"/>
      <c r="F59" s="86"/>
      <c r="G59" s="86"/>
      <c r="H59" s="86"/>
      <c r="I59" s="96"/>
      <c r="J59" s="51" t="str">
        <f>IF(F59="", "", IF(E59="Billets de train", "", IF(E59="", "", VLOOKUP(F59,Listes!$G$37:$H$39, 2, FALSE))))</f>
        <v/>
      </c>
      <c r="K59" s="93"/>
    </row>
    <row r="60" spans="1:11" ht="20.100000000000001" customHeight="1" x14ac:dyDescent="0.25">
      <c r="A60" s="17">
        <v>54</v>
      </c>
      <c r="B60" s="86"/>
      <c r="C60" s="86"/>
      <c r="D60" s="86"/>
      <c r="E60" s="86"/>
      <c r="F60" s="86"/>
      <c r="G60" s="86"/>
      <c r="H60" s="86"/>
      <c r="I60" s="96"/>
      <c r="J60" s="51" t="str">
        <f>IF(F60="", "", IF(E60="Billets de train", "", IF(E60="", "", VLOOKUP(F60,Listes!$G$37:$H$39, 2, FALSE))))</f>
        <v/>
      </c>
      <c r="K60" s="93"/>
    </row>
    <row r="61" spans="1:11" ht="20.100000000000001" customHeight="1" x14ac:dyDescent="0.25">
      <c r="A61" s="17">
        <v>55</v>
      </c>
      <c r="B61" s="86"/>
      <c r="C61" s="86"/>
      <c r="D61" s="86"/>
      <c r="E61" s="86"/>
      <c r="F61" s="86"/>
      <c r="G61" s="86"/>
      <c r="H61" s="86"/>
      <c r="I61" s="96"/>
      <c r="J61" s="51" t="str">
        <f>IF(F61="", "", IF(E61="Billets de train", "", IF(E61="", "", VLOOKUP(F61,Listes!$G$37:$H$39, 2, FALSE))))</f>
        <v/>
      </c>
      <c r="K61" s="93"/>
    </row>
    <row r="62" spans="1:11" ht="20.100000000000001" customHeight="1" x14ac:dyDescent="0.25">
      <c r="A62" s="17">
        <v>56</v>
      </c>
      <c r="B62" s="86"/>
      <c r="C62" s="86"/>
      <c r="D62" s="86"/>
      <c r="E62" s="86"/>
      <c r="F62" s="86"/>
      <c r="G62" s="86"/>
      <c r="H62" s="86"/>
      <c r="I62" s="96"/>
      <c r="J62" s="51" t="str">
        <f>IF(F62="", "", IF(E62="Billets de train", "", IF(E62="", "", VLOOKUP(F62,Listes!$G$37:$H$39, 2, FALSE))))</f>
        <v/>
      </c>
      <c r="K62" s="93"/>
    </row>
    <row r="63" spans="1:11" ht="20.100000000000001" customHeight="1" x14ac:dyDescent="0.25">
      <c r="A63" s="17">
        <v>57</v>
      </c>
      <c r="B63" s="86"/>
      <c r="C63" s="86"/>
      <c r="D63" s="86"/>
      <c r="E63" s="86"/>
      <c r="F63" s="86"/>
      <c r="G63" s="86"/>
      <c r="H63" s="86"/>
      <c r="I63" s="96"/>
      <c r="J63" s="51" t="str">
        <f>IF(F63="", "", IF(E63="Billets de train", "", IF(E63="", "", VLOOKUP(F63,Listes!$G$37:$H$39, 2, FALSE))))</f>
        <v/>
      </c>
      <c r="K63" s="93"/>
    </row>
    <row r="64" spans="1:11" ht="20.100000000000001" customHeight="1" x14ac:dyDescent="0.25">
      <c r="A64" s="17">
        <v>58</v>
      </c>
      <c r="B64" s="86"/>
      <c r="C64" s="86"/>
      <c r="D64" s="86"/>
      <c r="E64" s="86"/>
      <c r="F64" s="86"/>
      <c r="G64" s="86"/>
      <c r="H64" s="86"/>
      <c r="I64" s="96"/>
      <c r="J64" s="51" t="str">
        <f>IF(F64="", "", IF(E64="Billets de train", "", IF(E64="", "", VLOOKUP(F64,Listes!$G$37:$H$39, 2, FALSE))))</f>
        <v/>
      </c>
      <c r="K64" s="93"/>
    </row>
    <row r="65" spans="1:11" ht="20.100000000000001" customHeight="1" x14ac:dyDescent="0.25">
      <c r="A65" s="17">
        <v>59</v>
      </c>
      <c r="B65" s="86"/>
      <c r="C65" s="86"/>
      <c r="D65" s="86"/>
      <c r="E65" s="86"/>
      <c r="F65" s="86"/>
      <c r="G65" s="86"/>
      <c r="H65" s="86"/>
      <c r="I65" s="96"/>
      <c r="J65" s="51" t="str">
        <f>IF(F65="", "", IF(E65="Billets de train", "", IF(E65="", "", VLOOKUP(F65,Listes!$G$37:$H$39, 2, FALSE))))</f>
        <v/>
      </c>
      <c r="K65" s="93"/>
    </row>
    <row r="66" spans="1:11" ht="20.100000000000001" customHeight="1" x14ac:dyDescent="0.25">
      <c r="A66" s="17">
        <v>60</v>
      </c>
      <c r="B66" s="86"/>
      <c r="C66" s="86"/>
      <c r="D66" s="86"/>
      <c r="E66" s="86"/>
      <c r="F66" s="86"/>
      <c r="G66" s="86"/>
      <c r="H66" s="86"/>
      <c r="I66" s="96"/>
      <c r="J66" s="51" t="str">
        <f>IF(F66="", "", IF(E66="Billets de train", "", IF(E66="", "", VLOOKUP(F66,Listes!$G$37:$H$39, 2, FALSE))))</f>
        <v/>
      </c>
      <c r="K66" s="93"/>
    </row>
    <row r="67" spans="1:11" ht="20.100000000000001" customHeight="1" x14ac:dyDescent="0.25">
      <c r="A67" s="17">
        <v>61</v>
      </c>
      <c r="B67" s="86"/>
      <c r="C67" s="86"/>
      <c r="D67" s="86"/>
      <c r="E67" s="86"/>
      <c r="F67" s="86"/>
      <c r="G67" s="86"/>
      <c r="H67" s="86"/>
      <c r="I67" s="96"/>
      <c r="J67" s="51" t="str">
        <f>IF(F67="", "", IF(E67="Billets de train", "", IF(E67="", "", VLOOKUP(F67,Listes!$G$37:$H$39, 2, FALSE))))</f>
        <v/>
      </c>
      <c r="K67" s="93"/>
    </row>
    <row r="68" spans="1:11" ht="20.100000000000001" customHeight="1" x14ac:dyDescent="0.25">
      <c r="A68" s="17">
        <v>62</v>
      </c>
      <c r="B68" s="86"/>
      <c r="C68" s="86"/>
      <c r="D68" s="86"/>
      <c r="E68" s="86"/>
      <c r="F68" s="86"/>
      <c r="G68" s="86"/>
      <c r="H68" s="86"/>
      <c r="I68" s="96"/>
      <c r="J68" s="51" t="str">
        <f>IF(F68="", "", IF(E68="Billets de train", "", IF(E68="", "", VLOOKUP(F68,Listes!$G$37:$H$39, 2, FALSE))))</f>
        <v/>
      </c>
      <c r="K68" s="93"/>
    </row>
    <row r="69" spans="1:11" ht="20.100000000000001" customHeight="1" x14ac:dyDescent="0.25">
      <c r="A69" s="17">
        <v>63</v>
      </c>
      <c r="B69" s="86"/>
      <c r="C69" s="86"/>
      <c r="D69" s="86"/>
      <c r="E69" s="86"/>
      <c r="F69" s="86"/>
      <c r="G69" s="86"/>
      <c r="H69" s="86"/>
      <c r="I69" s="96"/>
      <c r="J69" s="51" t="str">
        <f>IF(F69="", "", IF(E69="Billets de train", "", IF(E69="", "", VLOOKUP(F69,Listes!$G$37:$H$39, 2, FALSE))))</f>
        <v/>
      </c>
      <c r="K69" s="93"/>
    </row>
    <row r="70" spans="1:11" ht="20.100000000000001" customHeight="1" x14ac:dyDescent="0.25">
      <c r="A70" s="17">
        <v>64</v>
      </c>
      <c r="B70" s="86"/>
      <c r="C70" s="86"/>
      <c r="D70" s="86"/>
      <c r="E70" s="86"/>
      <c r="F70" s="86"/>
      <c r="G70" s="86"/>
      <c r="H70" s="86"/>
      <c r="I70" s="96"/>
      <c r="J70" s="51" t="str">
        <f>IF(F70="", "", IF(E70="Billets de train", "", IF(E70="", "", VLOOKUP(F70,Listes!$G$37:$H$39, 2, FALSE))))</f>
        <v/>
      </c>
      <c r="K70" s="93"/>
    </row>
    <row r="71" spans="1:11" ht="20.100000000000001" customHeight="1" x14ac:dyDescent="0.25">
      <c r="A71" s="17">
        <v>65</v>
      </c>
      <c r="B71" s="86"/>
      <c r="C71" s="86"/>
      <c r="D71" s="86"/>
      <c r="E71" s="86"/>
      <c r="F71" s="86"/>
      <c r="G71" s="86"/>
      <c r="H71" s="86"/>
      <c r="I71" s="96"/>
      <c r="J71" s="51" t="str">
        <f>IF(F71="", "", IF(E71="Billets de train", "", IF(E71="", "", VLOOKUP(F71,Listes!$G$37:$H$39, 2, FALSE))))</f>
        <v/>
      </c>
      <c r="K71" s="93"/>
    </row>
    <row r="72" spans="1:11" ht="20.100000000000001" customHeight="1" x14ac:dyDescent="0.25">
      <c r="A72" s="17">
        <v>66</v>
      </c>
      <c r="B72" s="86"/>
      <c r="C72" s="86"/>
      <c r="D72" s="86"/>
      <c r="E72" s="86"/>
      <c r="F72" s="86"/>
      <c r="G72" s="86"/>
      <c r="H72" s="86"/>
      <c r="I72" s="96"/>
      <c r="J72" s="51" t="str">
        <f>IF(F72="", "", IF(E72="Billets de train", "", IF(E72="", "", VLOOKUP(F72,Listes!$G$37:$H$39, 2, FALSE))))</f>
        <v/>
      </c>
      <c r="K72" s="93"/>
    </row>
    <row r="73" spans="1:11" ht="20.100000000000001" customHeight="1" x14ac:dyDescent="0.25">
      <c r="A73" s="17">
        <v>67</v>
      </c>
      <c r="B73" s="86"/>
      <c r="C73" s="86"/>
      <c r="D73" s="86"/>
      <c r="E73" s="86"/>
      <c r="F73" s="86"/>
      <c r="G73" s="86"/>
      <c r="H73" s="86"/>
      <c r="I73" s="96"/>
      <c r="J73" s="51" t="str">
        <f>IF(F73="", "", IF(E73="Billets de train", "", IF(E73="", "", VLOOKUP(F73,Listes!$G$37:$H$39, 2, FALSE))))</f>
        <v/>
      </c>
      <c r="K73" s="93"/>
    </row>
    <row r="74" spans="1:11" ht="20.100000000000001" customHeight="1" x14ac:dyDescent="0.25">
      <c r="A74" s="17">
        <v>68</v>
      </c>
      <c r="B74" s="86"/>
      <c r="C74" s="86"/>
      <c r="D74" s="86"/>
      <c r="E74" s="86"/>
      <c r="F74" s="86"/>
      <c r="G74" s="86"/>
      <c r="H74" s="86"/>
      <c r="I74" s="96"/>
      <c r="J74" s="51" t="str">
        <f>IF(F74="", "", IF(E74="Billets de train", "", IF(E74="", "", VLOOKUP(F74,Listes!$G$37:$H$39, 2, FALSE))))</f>
        <v/>
      </c>
      <c r="K74" s="93"/>
    </row>
    <row r="75" spans="1:11" ht="20.100000000000001" customHeight="1" x14ac:dyDescent="0.25">
      <c r="A75" s="17">
        <v>69</v>
      </c>
      <c r="B75" s="86"/>
      <c r="C75" s="86"/>
      <c r="D75" s="86"/>
      <c r="E75" s="86"/>
      <c r="F75" s="86"/>
      <c r="G75" s="86"/>
      <c r="H75" s="86"/>
      <c r="I75" s="96"/>
      <c r="J75" s="51" t="str">
        <f>IF(F75="", "", IF(E75="Billets de train", "", IF(E75="", "", VLOOKUP(F75,Listes!$G$37:$H$39, 2, FALSE))))</f>
        <v/>
      </c>
      <c r="K75" s="93"/>
    </row>
    <row r="76" spans="1:11" ht="20.100000000000001" customHeight="1" x14ac:dyDescent="0.25">
      <c r="A76" s="17">
        <v>70</v>
      </c>
      <c r="B76" s="86"/>
      <c r="C76" s="86"/>
      <c r="D76" s="86"/>
      <c r="E76" s="86"/>
      <c r="F76" s="86"/>
      <c r="G76" s="86"/>
      <c r="H76" s="86"/>
      <c r="I76" s="96"/>
      <c r="J76" s="51" t="str">
        <f>IF(F76="", "", IF(E76="Billets de train", "", IF(E76="", "", VLOOKUP(F76,Listes!$G$37:$H$39, 2, FALSE))))</f>
        <v/>
      </c>
      <c r="K76" s="93"/>
    </row>
    <row r="77" spans="1:11" ht="20.100000000000001" customHeight="1" x14ac:dyDescent="0.25">
      <c r="A77" s="17">
        <v>71</v>
      </c>
      <c r="B77" s="86"/>
      <c r="C77" s="86"/>
      <c r="D77" s="86"/>
      <c r="E77" s="86"/>
      <c r="F77" s="86"/>
      <c r="G77" s="86"/>
      <c r="H77" s="86"/>
      <c r="I77" s="96"/>
      <c r="J77" s="51" t="str">
        <f>IF(F77="", "", IF(E77="Billets de train", "", IF(E77="", "", VLOOKUP(F77,Listes!$G$37:$H$39, 2, FALSE))))</f>
        <v/>
      </c>
      <c r="K77" s="93"/>
    </row>
    <row r="78" spans="1:11" ht="20.100000000000001" customHeight="1" x14ac:dyDescent="0.25">
      <c r="A78" s="17">
        <v>72</v>
      </c>
      <c r="B78" s="86"/>
      <c r="C78" s="86"/>
      <c r="D78" s="86"/>
      <c r="E78" s="86"/>
      <c r="F78" s="86"/>
      <c r="G78" s="86"/>
      <c r="H78" s="86"/>
      <c r="I78" s="96"/>
      <c r="J78" s="51" t="str">
        <f>IF(F78="", "", IF(E78="Billets de train", "", IF(E78="", "", VLOOKUP(F78,Listes!$G$37:$H$39, 2, FALSE))))</f>
        <v/>
      </c>
      <c r="K78" s="93"/>
    </row>
    <row r="79" spans="1:11" ht="20.100000000000001" customHeight="1" x14ac:dyDescent="0.25">
      <c r="A79" s="17">
        <v>73</v>
      </c>
      <c r="B79" s="86"/>
      <c r="C79" s="86"/>
      <c r="D79" s="86"/>
      <c r="E79" s="86"/>
      <c r="F79" s="86"/>
      <c r="G79" s="86"/>
      <c r="H79" s="86"/>
      <c r="I79" s="96"/>
      <c r="J79" s="51" t="str">
        <f>IF(F79="", "", IF(E79="Billets de train", "", IF(E79="", "", VLOOKUP(F79,Listes!$G$37:$H$39, 2, FALSE))))</f>
        <v/>
      </c>
      <c r="K79" s="93"/>
    </row>
    <row r="80" spans="1:11" ht="20.100000000000001" customHeight="1" x14ac:dyDescent="0.25">
      <c r="A80" s="17">
        <v>74</v>
      </c>
      <c r="B80" s="86"/>
      <c r="C80" s="86"/>
      <c r="D80" s="86"/>
      <c r="E80" s="86"/>
      <c r="F80" s="86"/>
      <c r="G80" s="86"/>
      <c r="H80" s="86"/>
      <c r="I80" s="96"/>
      <c r="J80" s="51" t="str">
        <f>IF(F80="", "", IF(E80="Billets de train", "", IF(E80="", "", VLOOKUP(F80,Listes!$G$37:$H$39, 2, FALSE))))</f>
        <v/>
      </c>
      <c r="K80" s="93"/>
    </row>
    <row r="81" spans="1:11" ht="20.100000000000001" customHeight="1" x14ac:dyDescent="0.25">
      <c r="A81" s="17">
        <v>75</v>
      </c>
      <c r="B81" s="86"/>
      <c r="C81" s="86"/>
      <c r="D81" s="86"/>
      <c r="E81" s="86"/>
      <c r="F81" s="86"/>
      <c r="G81" s="86"/>
      <c r="H81" s="86"/>
      <c r="I81" s="96"/>
      <c r="J81" s="51" t="str">
        <f>IF(F81="", "", IF(E81="Billets de train", "", IF(E81="", "", VLOOKUP(F81,Listes!$G$37:$H$39, 2, FALSE))))</f>
        <v/>
      </c>
      <c r="K81" s="93"/>
    </row>
    <row r="82" spans="1:11" ht="20.100000000000001" customHeight="1" x14ac:dyDescent="0.25">
      <c r="A82" s="17">
        <v>76</v>
      </c>
      <c r="B82" s="86"/>
      <c r="C82" s="86"/>
      <c r="D82" s="86"/>
      <c r="E82" s="86"/>
      <c r="F82" s="86"/>
      <c r="G82" s="86"/>
      <c r="H82" s="86"/>
      <c r="I82" s="96"/>
      <c r="J82" s="51" t="str">
        <f>IF(F82="", "", IF(E82="Billets de train", "", IF(E82="", "", VLOOKUP(F82,Listes!$G$37:$H$39, 2, FALSE))))</f>
        <v/>
      </c>
      <c r="K82" s="93"/>
    </row>
    <row r="83" spans="1:11" ht="20.100000000000001" customHeight="1" x14ac:dyDescent="0.25">
      <c r="A83" s="17">
        <v>77</v>
      </c>
      <c r="B83" s="86"/>
      <c r="C83" s="86"/>
      <c r="D83" s="86"/>
      <c r="E83" s="86"/>
      <c r="F83" s="86"/>
      <c r="G83" s="86"/>
      <c r="H83" s="86"/>
      <c r="I83" s="96"/>
      <c r="J83" s="51" t="str">
        <f>IF(F83="", "", IF(E83="Billets de train", "", IF(E83="", "", VLOOKUP(F83,Listes!$G$37:$H$39, 2, FALSE))))</f>
        <v/>
      </c>
      <c r="K83" s="93"/>
    </row>
    <row r="84" spans="1:11" ht="20.100000000000001" customHeight="1" x14ac:dyDescent="0.25">
      <c r="A84" s="17">
        <v>78</v>
      </c>
      <c r="B84" s="86"/>
      <c r="C84" s="86"/>
      <c r="D84" s="86"/>
      <c r="E84" s="86"/>
      <c r="F84" s="86"/>
      <c r="G84" s="86"/>
      <c r="H84" s="86"/>
      <c r="I84" s="96"/>
      <c r="J84" s="51" t="str">
        <f>IF(F84="", "", IF(E84="Billets de train", "", IF(E84="", "", VLOOKUP(F84,Listes!$G$37:$H$39, 2, FALSE))))</f>
        <v/>
      </c>
      <c r="K84" s="93"/>
    </row>
    <row r="85" spans="1:11" ht="20.100000000000001" customHeight="1" x14ac:dyDescent="0.25">
      <c r="A85" s="17">
        <v>79</v>
      </c>
      <c r="B85" s="86"/>
      <c r="C85" s="86"/>
      <c r="D85" s="86"/>
      <c r="E85" s="86"/>
      <c r="F85" s="86"/>
      <c r="G85" s="86"/>
      <c r="H85" s="86"/>
      <c r="I85" s="96"/>
      <c r="J85" s="51" t="str">
        <f>IF(F85="", "", IF(E85="Billets de train", "", IF(E85="", "", VLOOKUP(F85,Listes!$G$37:$H$39, 2, FALSE))))</f>
        <v/>
      </c>
      <c r="K85" s="93"/>
    </row>
    <row r="86" spans="1:11" ht="20.100000000000001" customHeight="1" x14ac:dyDescent="0.25">
      <c r="A86" s="17">
        <v>80</v>
      </c>
      <c r="B86" s="86"/>
      <c r="C86" s="86"/>
      <c r="D86" s="86"/>
      <c r="E86" s="86"/>
      <c r="F86" s="86"/>
      <c r="G86" s="86"/>
      <c r="H86" s="86"/>
      <c r="I86" s="96"/>
      <c r="J86" s="51" t="str">
        <f>IF(F86="", "", IF(E86="Billets de train", "", IF(E86="", "", VLOOKUP(F86,Listes!$G$37:$H$39, 2, FALSE))))</f>
        <v/>
      </c>
      <c r="K86" s="93"/>
    </row>
    <row r="87" spans="1:11" ht="20.100000000000001" customHeight="1" x14ac:dyDescent="0.25">
      <c r="A87" s="17">
        <v>81</v>
      </c>
      <c r="B87" s="86"/>
      <c r="C87" s="86"/>
      <c r="D87" s="86"/>
      <c r="E87" s="86"/>
      <c r="F87" s="86"/>
      <c r="G87" s="86"/>
      <c r="H87" s="86"/>
      <c r="I87" s="96"/>
      <c r="J87" s="51" t="str">
        <f>IF(F87="", "", IF(E87="Billets de train", "", IF(E87="", "", VLOOKUP(F87,Listes!$G$37:$H$39, 2, FALSE))))</f>
        <v/>
      </c>
      <c r="K87" s="93"/>
    </row>
    <row r="88" spans="1:11" ht="20.100000000000001" customHeight="1" x14ac:dyDescent="0.25">
      <c r="A88" s="17">
        <v>82</v>
      </c>
      <c r="B88" s="86"/>
      <c r="C88" s="86"/>
      <c r="D88" s="86"/>
      <c r="E88" s="86"/>
      <c r="F88" s="86"/>
      <c r="G88" s="86"/>
      <c r="H88" s="86"/>
      <c r="I88" s="96"/>
      <c r="J88" s="51" t="str">
        <f>IF(F88="", "", IF(E88="Billets de train", "", IF(E88="", "", VLOOKUP(F88,Listes!$G$37:$H$39, 2, FALSE))))</f>
        <v/>
      </c>
      <c r="K88" s="93"/>
    </row>
    <row r="89" spans="1:11" ht="20.100000000000001" customHeight="1" x14ac:dyDescent="0.25">
      <c r="A89" s="17">
        <v>83</v>
      </c>
      <c r="B89" s="86"/>
      <c r="C89" s="86"/>
      <c r="D89" s="86"/>
      <c r="E89" s="86"/>
      <c r="F89" s="86"/>
      <c r="G89" s="86"/>
      <c r="H89" s="86"/>
      <c r="I89" s="96"/>
      <c r="J89" s="51" t="str">
        <f>IF(F89="", "", IF(E89="Billets de train", "", IF(E89="", "", VLOOKUP(F89,Listes!$G$37:$H$39, 2, FALSE))))</f>
        <v/>
      </c>
      <c r="K89" s="93"/>
    </row>
    <row r="90" spans="1:11" ht="20.100000000000001" customHeight="1" x14ac:dyDescent="0.25">
      <c r="A90" s="17">
        <v>84</v>
      </c>
      <c r="B90" s="86"/>
      <c r="C90" s="86"/>
      <c r="D90" s="86"/>
      <c r="E90" s="86"/>
      <c r="F90" s="86"/>
      <c r="G90" s="86"/>
      <c r="H90" s="86"/>
      <c r="I90" s="96"/>
      <c r="J90" s="51" t="str">
        <f>IF(F90="", "", IF(E90="Billets de train", "", IF(E90="", "", VLOOKUP(F90,Listes!$G$37:$H$39, 2, FALSE))))</f>
        <v/>
      </c>
      <c r="K90" s="93"/>
    </row>
    <row r="91" spans="1:11" ht="20.100000000000001" customHeight="1" x14ac:dyDescent="0.25">
      <c r="A91" s="17">
        <v>85</v>
      </c>
      <c r="B91" s="86"/>
      <c r="C91" s="86"/>
      <c r="D91" s="86"/>
      <c r="E91" s="86"/>
      <c r="F91" s="86"/>
      <c r="G91" s="86"/>
      <c r="H91" s="86"/>
      <c r="I91" s="96"/>
      <c r="J91" s="51" t="str">
        <f>IF(F91="", "", IF(E91="Billets de train", "", IF(E91="", "", VLOOKUP(F91,Listes!$G$37:$H$39, 2, FALSE))))</f>
        <v/>
      </c>
      <c r="K91" s="93"/>
    </row>
    <row r="92" spans="1:11" ht="20.100000000000001" customHeight="1" x14ac:dyDescent="0.25">
      <c r="A92" s="17">
        <v>86</v>
      </c>
      <c r="B92" s="86"/>
      <c r="C92" s="86"/>
      <c r="D92" s="86"/>
      <c r="E92" s="86"/>
      <c r="F92" s="86"/>
      <c r="G92" s="86"/>
      <c r="H92" s="86"/>
      <c r="I92" s="96"/>
      <c r="J92" s="51" t="str">
        <f>IF(F92="", "", IF(E92="Billets de train", "", IF(E92="", "", VLOOKUP(F92,Listes!$G$37:$H$39, 2, FALSE))))</f>
        <v/>
      </c>
      <c r="K92" s="93"/>
    </row>
    <row r="93" spans="1:11" ht="20.100000000000001" customHeight="1" x14ac:dyDescent="0.25">
      <c r="A93" s="17">
        <v>87</v>
      </c>
      <c r="B93" s="86"/>
      <c r="C93" s="86"/>
      <c r="D93" s="86"/>
      <c r="E93" s="86"/>
      <c r="F93" s="86"/>
      <c r="G93" s="86"/>
      <c r="H93" s="86"/>
      <c r="I93" s="96"/>
      <c r="J93" s="51" t="str">
        <f>IF(F93="", "", IF(E93="Billets de train", "", IF(E93="", "", VLOOKUP(F93,Listes!$G$37:$H$39, 2, FALSE))))</f>
        <v/>
      </c>
      <c r="K93" s="93"/>
    </row>
    <row r="94" spans="1:11" ht="20.100000000000001" customHeight="1" x14ac:dyDescent="0.25">
      <c r="A94" s="17">
        <v>88</v>
      </c>
      <c r="B94" s="86"/>
      <c r="C94" s="86"/>
      <c r="D94" s="86"/>
      <c r="E94" s="86"/>
      <c r="F94" s="86"/>
      <c r="G94" s="86"/>
      <c r="H94" s="86"/>
      <c r="I94" s="96"/>
      <c r="J94" s="51" t="str">
        <f>IF(F94="", "", IF(E94="Billets de train", "", IF(E94="", "", VLOOKUP(F94,Listes!$G$37:$H$39, 2, FALSE))))</f>
        <v/>
      </c>
      <c r="K94" s="93"/>
    </row>
    <row r="95" spans="1:11" ht="20.100000000000001" customHeight="1" x14ac:dyDescent="0.25">
      <c r="A95" s="17">
        <v>89</v>
      </c>
      <c r="B95" s="86"/>
      <c r="C95" s="86"/>
      <c r="D95" s="86"/>
      <c r="E95" s="86"/>
      <c r="F95" s="86"/>
      <c r="G95" s="86"/>
      <c r="H95" s="86"/>
      <c r="I95" s="96"/>
      <c r="J95" s="51" t="str">
        <f>IF(F95="", "", IF(E95="Billets de train", "", IF(E95="", "", VLOOKUP(F95,Listes!$G$37:$H$39, 2, FALSE))))</f>
        <v/>
      </c>
      <c r="K95" s="93"/>
    </row>
    <row r="96" spans="1:11" ht="20.100000000000001" customHeight="1" x14ac:dyDescent="0.25">
      <c r="A96" s="17">
        <v>90</v>
      </c>
      <c r="B96" s="86"/>
      <c r="C96" s="86"/>
      <c r="D96" s="86"/>
      <c r="E96" s="86"/>
      <c r="F96" s="86"/>
      <c r="G96" s="86"/>
      <c r="H96" s="86"/>
      <c r="I96" s="96"/>
      <c r="J96" s="51" t="str">
        <f>IF(F96="", "", IF(E96="Billets de train", "", IF(E96="", "", VLOOKUP(F96,Listes!$G$37:$H$39, 2, FALSE))))</f>
        <v/>
      </c>
      <c r="K96" s="93"/>
    </row>
    <row r="97" spans="1:11" ht="20.100000000000001" customHeight="1" x14ac:dyDescent="0.25">
      <c r="A97" s="17">
        <v>91</v>
      </c>
      <c r="B97" s="86"/>
      <c r="C97" s="86"/>
      <c r="D97" s="86"/>
      <c r="E97" s="86"/>
      <c r="F97" s="86"/>
      <c r="G97" s="86"/>
      <c r="H97" s="86"/>
      <c r="I97" s="96"/>
      <c r="J97" s="51" t="str">
        <f>IF(F97="", "", IF(E97="Billets de train", "", IF(E97="", "", VLOOKUP(F97,Listes!$G$37:$H$39, 2, FALSE))))</f>
        <v/>
      </c>
      <c r="K97" s="93"/>
    </row>
    <row r="98" spans="1:11" ht="20.100000000000001" customHeight="1" x14ac:dyDescent="0.25">
      <c r="A98" s="17">
        <v>92</v>
      </c>
      <c r="B98" s="86"/>
      <c r="C98" s="86"/>
      <c r="D98" s="86"/>
      <c r="E98" s="86"/>
      <c r="F98" s="86"/>
      <c r="G98" s="86"/>
      <c r="H98" s="86"/>
      <c r="I98" s="96"/>
      <c r="J98" s="51" t="str">
        <f>IF(F98="", "", IF(E98="Billets de train", "", IF(E98="", "", VLOOKUP(F98,Listes!$G$37:$H$39, 2, FALSE))))</f>
        <v/>
      </c>
      <c r="K98" s="93"/>
    </row>
    <row r="99" spans="1:11" ht="20.100000000000001" customHeight="1" x14ac:dyDescent="0.25">
      <c r="A99" s="17">
        <v>93</v>
      </c>
      <c r="B99" s="86"/>
      <c r="C99" s="86"/>
      <c r="D99" s="86"/>
      <c r="E99" s="86"/>
      <c r="F99" s="86"/>
      <c r="G99" s="86"/>
      <c r="H99" s="86"/>
      <c r="I99" s="96"/>
      <c r="J99" s="51" t="str">
        <f>IF(F99="", "", IF(E99="Billets de train", "", IF(E99="", "", VLOOKUP(F99,Listes!$G$37:$H$39, 2, FALSE))))</f>
        <v/>
      </c>
      <c r="K99" s="93"/>
    </row>
    <row r="100" spans="1:11" ht="20.100000000000001" customHeight="1" x14ac:dyDescent="0.25">
      <c r="A100" s="17">
        <v>94</v>
      </c>
      <c r="B100" s="86"/>
      <c r="C100" s="86"/>
      <c r="D100" s="86"/>
      <c r="E100" s="86"/>
      <c r="F100" s="86"/>
      <c r="G100" s="86"/>
      <c r="H100" s="86"/>
      <c r="I100" s="96"/>
      <c r="J100" s="51" t="str">
        <f>IF(F100="", "", IF(E100="Billets de train", "", IF(E100="", "", VLOOKUP(F100,Listes!$G$37:$H$39, 2, FALSE))))</f>
        <v/>
      </c>
      <c r="K100" s="93"/>
    </row>
    <row r="101" spans="1:11" ht="20.100000000000001" customHeight="1" x14ac:dyDescent="0.25">
      <c r="A101" s="17">
        <v>95</v>
      </c>
      <c r="B101" s="86"/>
      <c r="C101" s="86"/>
      <c r="D101" s="86"/>
      <c r="E101" s="86"/>
      <c r="F101" s="86"/>
      <c r="G101" s="86"/>
      <c r="H101" s="86"/>
      <c r="I101" s="96"/>
      <c r="J101" s="51" t="str">
        <f>IF(F101="", "", IF(E101="Billets de train", "", IF(E101="", "", VLOOKUP(F101,Listes!$G$37:$H$39, 2, FALSE))))</f>
        <v/>
      </c>
      <c r="K101" s="93"/>
    </row>
    <row r="102" spans="1:11" ht="20.100000000000001" customHeight="1" x14ac:dyDescent="0.25">
      <c r="A102" s="17">
        <v>96</v>
      </c>
      <c r="B102" s="86"/>
      <c r="C102" s="86"/>
      <c r="D102" s="86"/>
      <c r="E102" s="86"/>
      <c r="F102" s="86"/>
      <c r="G102" s="86"/>
      <c r="H102" s="86"/>
      <c r="I102" s="96"/>
      <c r="J102" s="51" t="str">
        <f>IF(F102="", "", IF(E102="Billets de train", "", IF(E102="", "", VLOOKUP(F102,Listes!$G$37:$H$39, 2, FALSE))))</f>
        <v/>
      </c>
      <c r="K102" s="93"/>
    </row>
    <row r="103" spans="1:11" ht="20.100000000000001" customHeight="1" x14ac:dyDescent="0.25">
      <c r="A103" s="17">
        <v>97</v>
      </c>
      <c r="B103" s="86"/>
      <c r="C103" s="86"/>
      <c r="D103" s="86"/>
      <c r="E103" s="86"/>
      <c r="F103" s="86"/>
      <c r="G103" s="86"/>
      <c r="H103" s="86"/>
      <c r="I103" s="96"/>
      <c r="J103" s="51" t="str">
        <f>IF(F103="", "", IF(E103="Billets de train", "", IF(E103="", "", VLOOKUP(F103,Listes!$G$37:$H$39, 2, FALSE))))</f>
        <v/>
      </c>
      <c r="K103" s="93"/>
    </row>
    <row r="104" spans="1:11" ht="20.100000000000001" customHeight="1" x14ac:dyDescent="0.25">
      <c r="A104" s="17">
        <v>98</v>
      </c>
      <c r="B104" s="86"/>
      <c r="C104" s="86"/>
      <c r="D104" s="86"/>
      <c r="E104" s="86"/>
      <c r="F104" s="86"/>
      <c r="G104" s="86"/>
      <c r="H104" s="86"/>
      <c r="I104" s="96"/>
      <c r="J104" s="51" t="str">
        <f>IF(F104="", "", IF(E104="Billets de train", "", IF(E104="", "", VLOOKUP(F104,Listes!$G$37:$H$39, 2, FALSE))))</f>
        <v/>
      </c>
      <c r="K104" s="93"/>
    </row>
    <row r="105" spans="1:11" ht="20.100000000000001" customHeight="1" x14ac:dyDescent="0.25">
      <c r="A105" s="17">
        <v>99</v>
      </c>
      <c r="B105" s="86"/>
      <c r="C105" s="86"/>
      <c r="D105" s="86"/>
      <c r="E105" s="86"/>
      <c r="F105" s="86"/>
      <c r="G105" s="86"/>
      <c r="H105" s="86"/>
      <c r="I105" s="96"/>
      <c r="J105" s="51" t="str">
        <f>IF(F105="", "", IF(E105="Billets de train", "", IF(E105="", "", VLOOKUP(F105,Listes!$G$37:$H$39, 2, FALSE))))</f>
        <v/>
      </c>
      <c r="K105" s="93"/>
    </row>
    <row r="106" spans="1:11" ht="20.100000000000001" customHeight="1" x14ac:dyDescent="0.25">
      <c r="A106" s="17">
        <v>100</v>
      </c>
      <c r="B106" s="86"/>
      <c r="C106" s="86"/>
      <c r="D106" s="86"/>
      <c r="E106" s="86"/>
      <c r="F106" s="86"/>
      <c r="G106" s="86"/>
      <c r="H106" s="86"/>
      <c r="I106" s="96"/>
      <c r="J106" s="51" t="str">
        <f>IF(F106="", "", IF(E106="Billets de train", "", IF(E106="", "", VLOOKUP(F106,Listes!$G$37:$H$39, 2, FALSE))))</f>
        <v/>
      </c>
      <c r="K106" s="93"/>
    </row>
    <row r="107" spans="1:11" ht="20.100000000000001" customHeight="1" x14ac:dyDescent="0.25">
      <c r="A107" s="17">
        <v>101</v>
      </c>
      <c r="B107" s="86"/>
      <c r="C107" s="86"/>
      <c r="D107" s="86"/>
      <c r="E107" s="86"/>
      <c r="F107" s="86"/>
      <c r="G107" s="86"/>
      <c r="H107" s="86"/>
      <c r="I107" s="96"/>
      <c r="J107" s="51" t="str">
        <f>IF(F107="", "", IF(E107="Billets de train", "", IF(E107="", "", VLOOKUP(F107,Listes!$G$37:$H$39, 2, FALSE))))</f>
        <v/>
      </c>
      <c r="K107" s="93"/>
    </row>
    <row r="108" spans="1:11" ht="20.100000000000001" customHeight="1" x14ac:dyDescent="0.25">
      <c r="A108" s="17">
        <v>102</v>
      </c>
      <c r="B108" s="86"/>
      <c r="C108" s="86"/>
      <c r="D108" s="86"/>
      <c r="E108" s="86"/>
      <c r="F108" s="86"/>
      <c r="G108" s="86"/>
      <c r="H108" s="86"/>
      <c r="I108" s="96"/>
      <c r="J108" s="51" t="str">
        <f>IF(F108="", "", IF(E108="Billets de train", "", IF(E108="", "", VLOOKUP(F108,Listes!$G$37:$H$39, 2, FALSE))))</f>
        <v/>
      </c>
      <c r="K108" s="93"/>
    </row>
    <row r="109" spans="1:11" ht="20.100000000000001" customHeight="1" x14ac:dyDescent="0.25">
      <c r="A109" s="17">
        <v>103</v>
      </c>
      <c r="B109" s="86"/>
      <c r="C109" s="86"/>
      <c r="D109" s="86"/>
      <c r="E109" s="86"/>
      <c r="F109" s="86"/>
      <c r="G109" s="86"/>
      <c r="H109" s="86"/>
      <c r="I109" s="96"/>
      <c r="J109" s="51" t="str">
        <f>IF(F109="", "", IF(E109="Billets de train", "", IF(E109="", "", VLOOKUP(F109,Listes!$G$37:$H$39, 2, FALSE))))</f>
        <v/>
      </c>
      <c r="K109" s="93"/>
    </row>
    <row r="110" spans="1:11" ht="20.100000000000001" customHeight="1" x14ac:dyDescent="0.25">
      <c r="A110" s="17">
        <v>104</v>
      </c>
      <c r="B110" s="86"/>
      <c r="C110" s="86"/>
      <c r="D110" s="86"/>
      <c r="E110" s="86"/>
      <c r="F110" s="86"/>
      <c r="G110" s="86"/>
      <c r="H110" s="86"/>
      <c r="I110" s="96"/>
      <c r="J110" s="51" t="str">
        <f>IF(F110="", "", IF(E110="Billets de train", "", IF(E110="", "", VLOOKUP(F110,Listes!$G$37:$H$39, 2, FALSE))))</f>
        <v/>
      </c>
      <c r="K110" s="93"/>
    </row>
    <row r="111" spans="1:11" ht="20.100000000000001" customHeight="1" x14ac:dyDescent="0.25">
      <c r="A111" s="17">
        <v>105</v>
      </c>
      <c r="B111" s="86"/>
      <c r="C111" s="86"/>
      <c r="D111" s="86"/>
      <c r="E111" s="86"/>
      <c r="F111" s="86"/>
      <c r="G111" s="86"/>
      <c r="H111" s="86"/>
      <c r="I111" s="96"/>
      <c r="J111" s="51" t="str">
        <f>IF(F111="", "", IF(E111="Billets de train", "", IF(E111="", "", VLOOKUP(F111,Listes!$G$37:$H$39, 2, FALSE))))</f>
        <v/>
      </c>
      <c r="K111" s="93"/>
    </row>
    <row r="112" spans="1:11" ht="20.100000000000001" customHeight="1" x14ac:dyDescent="0.25">
      <c r="A112" s="17">
        <v>106</v>
      </c>
      <c r="B112" s="86"/>
      <c r="C112" s="86"/>
      <c r="D112" s="86"/>
      <c r="E112" s="86"/>
      <c r="F112" s="86"/>
      <c r="G112" s="86"/>
      <c r="H112" s="86"/>
      <c r="I112" s="96"/>
      <c r="J112" s="51" t="str">
        <f>IF(F112="", "", IF(E112="Billets de train", "", IF(E112="", "", VLOOKUP(F112,Listes!$G$37:$H$39, 2, FALSE))))</f>
        <v/>
      </c>
      <c r="K112" s="93"/>
    </row>
    <row r="113" spans="1:11" ht="20.100000000000001" customHeight="1" x14ac:dyDescent="0.25">
      <c r="A113" s="17">
        <v>107</v>
      </c>
      <c r="B113" s="86"/>
      <c r="C113" s="86"/>
      <c r="D113" s="86"/>
      <c r="E113" s="86"/>
      <c r="F113" s="86"/>
      <c r="G113" s="86"/>
      <c r="H113" s="86"/>
      <c r="I113" s="96"/>
      <c r="J113" s="51" t="str">
        <f>IF(F113="", "", IF(E113="Billets de train", "", IF(E113="", "", VLOOKUP(F113,Listes!$G$37:$H$39, 2, FALSE))))</f>
        <v/>
      </c>
      <c r="K113" s="93"/>
    </row>
    <row r="114" spans="1:11" ht="20.100000000000001" customHeight="1" x14ac:dyDescent="0.25">
      <c r="A114" s="17">
        <v>108</v>
      </c>
      <c r="B114" s="86"/>
      <c r="C114" s="86"/>
      <c r="D114" s="86"/>
      <c r="E114" s="86"/>
      <c r="F114" s="86"/>
      <c r="G114" s="86"/>
      <c r="H114" s="86"/>
      <c r="I114" s="96"/>
      <c r="J114" s="51" t="str">
        <f>IF(F114="", "", IF(E114="Billets de train", "", IF(E114="", "", VLOOKUP(F114,Listes!$G$37:$H$39, 2, FALSE))))</f>
        <v/>
      </c>
      <c r="K114" s="93"/>
    </row>
    <row r="115" spans="1:11" ht="20.100000000000001" customHeight="1" x14ac:dyDescent="0.25">
      <c r="A115" s="17">
        <v>109</v>
      </c>
      <c r="B115" s="86"/>
      <c r="C115" s="86"/>
      <c r="D115" s="86"/>
      <c r="E115" s="86"/>
      <c r="F115" s="86"/>
      <c r="G115" s="86"/>
      <c r="H115" s="86"/>
      <c r="I115" s="96"/>
      <c r="J115" s="51" t="str">
        <f>IF(F115="", "", IF(E115="Billets de train", "", IF(E115="", "", VLOOKUP(F115,Listes!$G$37:$H$39, 2, FALSE))))</f>
        <v/>
      </c>
      <c r="K115" s="93"/>
    </row>
    <row r="116" spans="1:11" ht="20.100000000000001" customHeight="1" x14ac:dyDescent="0.25">
      <c r="A116" s="17">
        <v>110</v>
      </c>
      <c r="B116" s="86"/>
      <c r="C116" s="86"/>
      <c r="D116" s="86"/>
      <c r="E116" s="86"/>
      <c r="F116" s="86"/>
      <c r="G116" s="86"/>
      <c r="H116" s="86"/>
      <c r="I116" s="96"/>
      <c r="J116" s="51" t="str">
        <f>IF(F116="", "", IF(E116="Billets de train", "", IF(E116="", "", VLOOKUP(F116,Listes!$G$37:$H$39, 2, FALSE))))</f>
        <v/>
      </c>
      <c r="K116" s="93"/>
    </row>
    <row r="117" spans="1:11" ht="20.100000000000001" customHeight="1" x14ac:dyDescent="0.25">
      <c r="A117" s="17">
        <v>111</v>
      </c>
      <c r="B117" s="86"/>
      <c r="C117" s="86"/>
      <c r="D117" s="86"/>
      <c r="E117" s="86"/>
      <c r="F117" s="86"/>
      <c r="G117" s="86"/>
      <c r="H117" s="86"/>
      <c r="I117" s="96"/>
      <c r="J117" s="51" t="str">
        <f>IF(F117="", "", IF(E117="Billets de train", "", IF(E117="", "", VLOOKUP(F117,Listes!$G$37:$H$39, 2, FALSE))))</f>
        <v/>
      </c>
      <c r="K117" s="93"/>
    </row>
    <row r="118" spans="1:11" ht="20.100000000000001" customHeight="1" x14ac:dyDescent="0.25">
      <c r="A118" s="17">
        <v>112</v>
      </c>
      <c r="B118" s="86"/>
      <c r="C118" s="86"/>
      <c r="D118" s="86"/>
      <c r="E118" s="86"/>
      <c r="F118" s="86"/>
      <c r="G118" s="86"/>
      <c r="H118" s="86"/>
      <c r="I118" s="96"/>
      <c r="J118" s="51" t="str">
        <f>IF(F118="", "", IF(E118="Billets de train", "", IF(E118="", "", VLOOKUP(F118,Listes!$G$37:$H$39, 2, FALSE))))</f>
        <v/>
      </c>
      <c r="K118" s="93"/>
    </row>
    <row r="119" spans="1:11" ht="20.100000000000001" customHeight="1" x14ac:dyDescent="0.25">
      <c r="A119" s="17">
        <v>113</v>
      </c>
      <c r="B119" s="86"/>
      <c r="C119" s="86"/>
      <c r="D119" s="86"/>
      <c r="E119" s="86"/>
      <c r="F119" s="86"/>
      <c r="G119" s="86"/>
      <c r="H119" s="86"/>
      <c r="I119" s="96"/>
      <c r="J119" s="51" t="str">
        <f>IF(F119="", "", IF(E119="Billets de train", "", IF(E119="", "", VLOOKUP(F119,Listes!$G$37:$H$39, 2, FALSE))))</f>
        <v/>
      </c>
      <c r="K119" s="93"/>
    </row>
    <row r="120" spans="1:11" ht="20.100000000000001" customHeight="1" x14ac:dyDescent="0.25">
      <c r="A120" s="17">
        <v>114</v>
      </c>
      <c r="B120" s="86"/>
      <c r="C120" s="86"/>
      <c r="D120" s="86"/>
      <c r="E120" s="86"/>
      <c r="F120" s="86"/>
      <c r="G120" s="86"/>
      <c r="H120" s="86"/>
      <c r="I120" s="96"/>
      <c r="J120" s="51" t="str">
        <f>IF(F120="", "", IF(E120="Billets de train", "", IF(E120="", "", VLOOKUP(F120,Listes!$G$37:$H$39, 2, FALSE))))</f>
        <v/>
      </c>
      <c r="K120" s="93"/>
    </row>
    <row r="121" spans="1:11" ht="20.100000000000001" customHeight="1" x14ac:dyDescent="0.25">
      <c r="A121" s="17">
        <v>115</v>
      </c>
      <c r="B121" s="86"/>
      <c r="C121" s="86"/>
      <c r="D121" s="86"/>
      <c r="E121" s="86"/>
      <c r="F121" s="86"/>
      <c r="G121" s="86"/>
      <c r="H121" s="86"/>
      <c r="I121" s="96"/>
      <c r="J121" s="51" t="str">
        <f>IF(F121="", "", IF(E121="Billets de train", "", IF(E121="", "", VLOOKUP(F121,Listes!$G$37:$H$39, 2, FALSE))))</f>
        <v/>
      </c>
      <c r="K121" s="93"/>
    </row>
    <row r="122" spans="1:11" ht="20.100000000000001" customHeight="1" x14ac:dyDescent="0.25">
      <c r="A122" s="17">
        <v>116</v>
      </c>
      <c r="B122" s="86"/>
      <c r="C122" s="86"/>
      <c r="D122" s="86"/>
      <c r="E122" s="86"/>
      <c r="F122" s="86"/>
      <c r="G122" s="86"/>
      <c r="H122" s="86"/>
      <c r="I122" s="96"/>
      <c r="J122" s="51" t="str">
        <f>IF(F122="", "", IF(E122="Billets de train", "", IF(E122="", "", VLOOKUP(F122,Listes!$G$37:$H$39, 2, FALSE))))</f>
        <v/>
      </c>
      <c r="K122" s="93"/>
    </row>
    <row r="123" spans="1:11" ht="20.100000000000001" customHeight="1" x14ac:dyDescent="0.25">
      <c r="A123" s="17">
        <v>117</v>
      </c>
      <c r="B123" s="86"/>
      <c r="C123" s="86"/>
      <c r="D123" s="86"/>
      <c r="E123" s="86"/>
      <c r="F123" s="86"/>
      <c r="G123" s="86"/>
      <c r="H123" s="86"/>
      <c r="I123" s="96"/>
      <c r="J123" s="51" t="str">
        <f>IF(F123="", "", IF(E123="Billets de train", "", IF(E123="", "", VLOOKUP(F123,Listes!$G$37:$H$39, 2, FALSE))))</f>
        <v/>
      </c>
      <c r="K123" s="93"/>
    </row>
    <row r="124" spans="1:11" ht="20.100000000000001" customHeight="1" x14ac:dyDescent="0.25">
      <c r="A124" s="17">
        <v>118</v>
      </c>
      <c r="B124" s="86"/>
      <c r="C124" s="86"/>
      <c r="D124" s="86"/>
      <c r="E124" s="86"/>
      <c r="F124" s="86"/>
      <c r="G124" s="86"/>
      <c r="H124" s="86"/>
      <c r="I124" s="96"/>
      <c r="J124" s="51" t="str">
        <f>IF(F124="", "", IF(E124="Billets de train", "", IF(E124="", "", VLOOKUP(F124,Listes!$G$37:$H$39, 2, FALSE))))</f>
        <v/>
      </c>
      <c r="K124" s="93"/>
    </row>
    <row r="125" spans="1:11" ht="20.100000000000001" customHeight="1" x14ac:dyDescent="0.25">
      <c r="A125" s="17">
        <v>119</v>
      </c>
      <c r="B125" s="86"/>
      <c r="C125" s="86"/>
      <c r="D125" s="86"/>
      <c r="E125" s="86"/>
      <c r="F125" s="86"/>
      <c r="G125" s="86"/>
      <c r="H125" s="86"/>
      <c r="I125" s="96"/>
      <c r="J125" s="51" t="str">
        <f>IF(F125="", "", IF(E125="Billets de train", "", IF(E125="", "", VLOOKUP(F125,Listes!$G$37:$H$39, 2, FALSE))))</f>
        <v/>
      </c>
      <c r="K125" s="93"/>
    </row>
    <row r="126" spans="1:11" ht="20.100000000000001" customHeight="1" x14ac:dyDescent="0.25">
      <c r="A126" s="17">
        <v>120</v>
      </c>
      <c r="B126" s="86"/>
      <c r="C126" s="86"/>
      <c r="D126" s="86"/>
      <c r="E126" s="86"/>
      <c r="F126" s="86"/>
      <c r="G126" s="86"/>
      <c r="H126" s="86"/>
      <c r="I126" s="96"/>
      <c r="J126" s="51" t="str">
        <f>IF(F126="", "", IF(E126="Billets de train", "", IF(E126="", "", VLOOKUP(F126,Listes!$G$37:$H$39, 2, FALSE))))</f>
        <v/>
      </c>
      <c r="K126" s="93"/>
    </row>
    <row r="127" spans="1:11" ht="20.100000000000001" customHeight="1" x14ac:dyDescent="0.25">
      <c r="A127" s="17">
        <v>121</v>
      </c>
      <c r="B127" s="86"/>
      <c r="C127" s="86"/>
      <c r="D127" s="86"/>
      <c r="E127" s="86"/>
      <c r="F127" s="86"/>
      <c r="G127" s="86"/>
      <c r="H127" s="86"/>
      <c r="I127" s="96"/>
      <c r="J127" s="51" t="str">
        <f>IF(F127="", "", IF(E127="Billets de train", "", IF(E127="", "", VLOOKUP(F127,Listes!$G$37:$H$39, 2, FALSE))))</f>
        <v/>
      </c>
      <c r="K127" s="93"/>
    </row>
    <row r="128" spans="1:11" ht="20.100000000000001" customHeight="1" x14ac:dyDescent="0.25">
      <c r="A128" s="17">
        <v>122</v>
      </c>
      <c r="B128" s="86"/>
      <c r="C128" s="86"/>
      <c r="D128" s="86"/>
      <c r="E128" s="86"/>
      <c r="F128" s="86"/>
      <c r="G128" s="86"/>
      <c r="H128" s="86"/>
      <c r="I128" s="96"/>
      <c r="J128" s="51" t="str">
        <f>IF(F128="", "", IF(E128="Billets de train", "", IF(E128="", "", VLOOKUP(F128,Listes!$G$37:$H$39, 2, FALSE))))</f>
        <v/>
      </c>
      <c r="K128" s="93"/>
    </row>
    <row r="129" spans="1:11" ht="20.100000000000001" customHeight="1" x14ac:dyDescent="0.25">
      <c r="A129" s="17">
        <v>123</v>
      </c>
      <c r="B129" s="86"/>
      <c r="C129" s="86"/>
      <c r="D129" s="86"/>
      <c r="E129" s="86"/>
      <c r="F129" s="86"/>
      <c r="G129" s="86"/>
      <c r="H129" s="86"/>
      <c r="I129" s="96"/>
      <c r="J129" s="51" t="str">
        <f>IF(F129="", "", IF(E129="Billets de train", "", IF(E129="", "", VLOOKUP(F129,Listes!$G$37:$H$39, 2, FALSE))))</f>
        <v/>
      </c>
      <c r="K129" s="93"/>
    </row>
    <row r="130" spans="1:11" ht="20.100000000000001" customHeight="1" x14ac:dyDescent="0.25">
      <c r="A130" s="17">
        <v>124</v>
      </c>
      <c r="B130" s="86"/>
      <c r="C130" s="86"/>
      <c r="D130" s="86"/>
      <c r="E130" s="86"/>
      <c r="F130" s="86"/>
      <c r="G130" s="86"/>
      <c r="H130" s="86"/>
      <c r="I130" s="96"/>
      <c r="J130" s="51" t="str">
        <f>IF(F130="", "", IF(E130="Billets de train", "", IF(E130="", "", VLOOKUP(F130,Listes!$G$37:$H$39, 2, FALSE))))</f>
        <v/>
      </c>
      <c r="K130" s="93"/>
    </row>
    <row r="131" spans="1:11" ht="20.100000000000001" customHeight="1" x14ac:dyDescent="0.25">
      <c r="A131" s="17">
        <v>125</v>
      </c>
      <c r="B131" s="86"/>
      <c r="C131" s="86"/>
      <c r="D131" s="86"/>
      <c r="E131" s="86"/>
      <c r="F131" s="86"/>
      <c r="G131" s="86"/>
      <c r="H131" s="86"/>
      <c r="I131" s="96"/>
      <c r="J131" s="51" t="str">
        <f>IF(F131="", "", IF(E131="Billets de train", "", IF(E131="", "", VLOOKUP(F131,Listes!$G$37:$H$39, 2, FALSE))))</f>
        <v/>
      </c>
      <c r="K131" s="93"/>
    </row>
    <row r="132" spans="1:11" ht="20.100000000000001" customHeight="1" x14ac:dyDescent="0.25">
      <c r="A132" s="17">
        <v>126</v>
      </c>
      <c r="B132" s="86"/>
      <c r="C132" s="86"/>
      <c r="D132" s="86"/>
      <c r="E132" s="86"/>
      <c r="F132" s="86"/>
      <c r="G132" s="86"/>
      <c r="H132" s="86"/>
      <c r="I132" s="96"/>
      <c r="J132" s="51" t="str">
        <f>IF(F132="", "", IF(E132="Billets de train", "", IF(E132="", "", VLOOKUP(F132,Listes!$G$37:$H$39, 2, FALSE))))</f>
        <v/>
      </c>
      <c r="K132" s="93"/>
    </row>
    <row r="133" spans="1:11" ht="20.100000000000001" customHeight="1" x14ac:dyDescent="0.25">
      <c r="A133" s="17">
        <v>127</v>
      </c>
      <c r="B133" s="86"/>
      <c r="C133" s="86"/>
      <c r="D133" s="86"/>
      <c r="E133" s="86"/>
      <c r="F133" s="86"/>
      <c r="G133" s="86"/>
      <c r="H133" s="86"/>
      <c r="I133" s="96"/>
      <c r="J133" s="51" t="str">
        <f>IF(F133="", "", IF(E133="Billets de train", "", IF(E133="", "", VLOOKUP(F133,Listes!$G$37:$H$39, 2, FALSE))))</f>
        <v/>
      </c>
      <c r="K133" s="93"/>
    </row>
    <row r="134" spans="1:11" ht="20.100000000000001" customHeight="1" x14ac:dyDescent="0.25">
      <c r="A134" s="17">
        <v>128</v>
      </c>
      <c r="B134" s="86"/>
      <c r="C134" s="86"/>
      <c r="D134" s="86"/>
      <c r="E134" s="86"/>
      <c r="F134" s="86"/>
      <c r="G134" s="86"/>
      <c r="H134" s="86"/>
      <c r="I134" s="96"/>
      <c r="J134" s="51" t="str">
        <f>IF(F134="", "", IF(E134="Billets de train", "", IF(E134="", "", VLOOKUP(F134,Listes!$G$37:$H$39, 2, FALSE))))</f>
        <v/>
      </c>
      <c r="K134" s="93"/>
    </row>
    <row r="135" spans="1:11" ht="20.100000000000001" customHeight="1" x14ac:dyDescent="0.25">
      <c r="A135" s="17">
        <v>129</v>
      </c>
      <c r="B135" s="86"/>
      <c r="C135" s="86"/>
      <c r="D135" s="86"/>
      <c r="E135" s="86"/>
      <c r="F135" s="86"/>
      <c r="G135" s="86"/>
      <c r="H135" s="86"/>
      <c r="I135" s="96"/>
      <c r="J135" s="51" t="str">
        <f>IF(F135="", "", IF(E135="Billets de train", "", IF(E135="", "", VLOOKUP(F135,Listes!$G$37:$H$39, 2, FALSE))))</f>
        <v/>
      </c>
      <c r="K135" s="93"/>
    </row>
    <row r="136" spans="1:11" ht="20.100000000000001" customHeight="1" x14ac:dyDescent="0.25">
      <c r="A136" s="17">
        <v>130</v>
      </c>
      <c r="B136" s="86"/>
      <c r="C136" s="86"/>
      <c r="D136" s="86"/>
      <c r="E136" s="86"/>
      <c r="F136" s="86"/>
      <c r="G136" s="86"/>
      <c r="H136" s="86"/>
      <c r="I136" s="96"/>
      <c r="J136" s="51" t="str">
        <f>IF(F136="", "", IF(E136="Billets de train", "", IF(E136="", "", VLOOKUP(F136,Listes!$G$37:$H$39, 2, FALSE))))</f>
        <v/>
      </c>
      <c r="K136" s="93"/>
    </row>
    <row r="137" spans="1:11" ht="20.100000000000001" customHeight="1" x14ac:dyDescent="0.25">
      <c r="A137" s="17">
        <v>131</v>
      </c>
      <c r="B137" s="86"/>
      <c r="C137" s="86"/>
      <c r="D137" s="86"/>
      <c r="E137" s="86"/>
      <c r="F137" s="86"/>
      <c r="G137" s="86"/>
      <c r="H137" s="86"/>
      <c r="I137" s="96"/>
      <c r="J137" s="51" t="str">
        <f>IF(F137="", "", IF(E137="Billets de train", "", IF(E137="", "", VLOOKUP(F137,Listes!$G$37:$H$39, 2, FALSE))))</f>
        <v/>
      </c>
      <c r="K137" s="93"/>
    </row>
    <row r="138" spans="1:11" ht="20.100000000000001" customHeight="1" x14ac:dyDescent="0.25">
      <c r="A138" s="17">
        <v>132</v>
      </c>
      <c r="B138" s="86"/>
      <c r="C138" s="86"/>
      <c r="D138" s="86"/>
      <c r="E138" s="86"/>
      <c r="F138" s="86"/>
      <c r="G138" s="86"/>
      <c r="H138" s="86"/>
      <c r="I138" s="96"/>
      <c r="J138" s="51" t="str">
        <f>IF(F138="", "", IF(E138="Billets de train", "", IF(E138="", "", VLOOKUP(F138,Listes!$G$37:$H$39, 2, FALSE))))</f>
        <v/>
      </c>
      <c r="K138" s="93"/>
    </row>
    <row r="139" spans="1:11" ht="20.100000000000001" customHeight="1" x14ac:dyDescent="0.25">
      <c r="A139" s="17">
        <v>133</v>
      </c>
      <c r="B139" s="86"/>
      <c r="C139" s="86"/>
      <c r="D139" s="86"/>
      <c r="E139" s="86"/>
      <c r="F139" s="86"/>
      <c r="G139" s="86"/>
      <c r="H139" s="86"/>
      <c r="I139" s="96"/>
      <c r="J139" s="51" t="str">
        <f>IF(F139="", "", IF(E139="Billets de train", "", IF(E139="", "", VLOOKUP(F139,Listes!$G$37:$H$39, 2, FALSE))))</f>
        <v/>
      </c>
      <c r="K139" s="93"/>
    </row>
    <row r="140" spans="1:11" ht="20.100000000000001" customHeight="1" x14ac:dyDescent="0.25">
      <c r="A140" s="17">
        <v>134</v>
      </c>
      <c r="B140" s="86"/>
      <c r="C140" s="86"/>
      <c r="D140" s="86"/>
      <c r="E140" s="86"/>
      <c r="F140" s="86"/>
      <c r="G140" s="86"/>
      <c r="H140" s="86"/>
      <c r="I140" s="96"/>
      <c r="J140" s="51" t="str">
        <f>IF(F140="", "", IF(E140="Billets de train", "", IF(E140="", "", VLOOKUP(F140,Listes!$G$37:$H$39, 2, FALSE))))</f>
        <v/>
      </c>
      <c r="K140" s="93"/>
    </row>
    <row r="141" spans="1:11" ht="20.100000000000001" customHeight="1" x14ac:dyDescent="0.25">
      <c r="A141" s="17">
        <v>135</v>
      </c>
      <c r="B141" s="86"/>
      <c r="C141" s="86"/>
      <c r="D141" s="86"/>
      <c r="E141" s="86"/>
      <c r="F141" s="86"/>
      <c r="G141" s="86"/>
      <c r="H141" s="86"/>
      <c r="I141" s="96"/>
      <c r="J141" s="51" t="str">
        <f>IF(F141="", "", IF(E141="Billets de train", "", IF(E141="", "", VLOOKUP(F141,Listes!$G$37:$H$39, 2, FALSE))))</f>
        <v/>
      </c>
      <c r="K141" s="93"/>
    </row>
    <row r="142" spans="1:11" ht="20.100000000000001" customHeight="1" x14ac:dyDescent="0.25">
      <c r="A142" s="17">
        <v>136</v>
      </c>
      <c r="B142" s="86"/>
      <c r="C142" s="86"/>
      <c r="D142" s="86"/>
      <c r="E142" s="86"/>
      <c r="F142" s="86"/>
      <c r="G142" s="86"/>
      <c r="H142" s="86"/>
      <c r="I142" s="96"/>
      <c r="J142" s="51" t="str">
        <f>IF(F142="", "", IF(E142="Billets de train", "", IF(E142="", "", VLOOKUP(F142,Listes!$G$37:$H$39, 2, FALSE))))</f>
        <v/>
      </c>
      <c r="K142" s="93"/>
    </row>
    <row r="143" spans="1:11" ht="20.100000000000001" customHeight="1" x14ac:dyDescent="0.25">
      <c r="A143" s="17">
        <v>137</v>
      </c>
      <c r="B143" s="86"/>
      <c r="C143" s="86"/>
      <c r="D143" s="86"/>
      <c r="E143" s="86"/>
      <c r="F143" s="86"/>
      <c r="G143" s="86"/>
      <c r="H143" s="86"/>
      <c r="I143" s="96"/>
      <c r="J143" s="51" t="str">
        <f>IF(F143="", "", IF(E143="Billets de train", "", IF(E143="", "", VLOOKUP(F143,Listes!$G$37:$H$39, 2, FALSE))))</f>
        <v/>
      </c>
      <c r="K143" s="93"/>
    </row>
    <row r="144" spans="1:11" ht="20.100000000000001" customHeight="1" x14ac:dyDescent="0.25">
      <c r="A144" s="17">
        <v>138</v>
      </c>
      <c r="B144" s="86"/>
      <c r="C144" s="86"/>
      <c r="D144" s="86"/>
      <c r="E144" s="86"/>
      <c r="F144" s="86"/>
      <c r="G144" s="86"/>
      <c r="H144" s="86"/>
      <c r="I144" s="96"/>
      <c r="J144" s="51" t="str">
        <f>IF(F144="", "", IF(E144="Billets de train", "", IF(E144="", "", VLOOKUP(F144,Listes!$G$37:$H$39, 2, FALSE))))</f>
        <v/>
      </c>
      <c r="K144" s="93"/>
    </row>
    <row r="145" spans="1:11" ht="20.100000000000001" customHeight="1" x14ac:dyDescent="0.25">
      <c r="A145" s="17">
        <v>139</v>
      </c>
      <c r="B145" s="86"/>
      <c r="C145" s="86"/>
      <c r="D145" s="86"/>
      <c r="E145" s="86"/>
      <c r="F145" s="86"/>
      <c r="G145" s="86"/>
      <c r="H145" s="86"/>
      <c r="I145" s="96"/>
      <c r="J145" s="51" t="str">
        <f>IF(F145="", "", IF(E145="Billets de train", "", IF(E145="", "", VLOOKUP(F145,Listes!$G$37:$H$39, 2, FALSE))))</f>
        <v/>
      </c>
      <c r="K145" s="93"/>
    </row>
    <row r="146" spans="1:11" ht="20.100000000000001" customHeight="1" x14ac:dyDescent="0.25">
      <c r="A146" s="17">
        <v>140</v>
      </c>
      <c r="B146" s="86"/>
      <c r="C146" s="86"/>
      <c r="D146" s="86"/>
      <c r="E146" s="86"/>
      <c r="F146" s="86"/>
      <c r="G146" s="86"/>
      <c r="H146" s="86"/>
      <c r="I146" s="96"/>
      <c r="J146" s="51" t="str">
        <f>IF(F146="", "", IF(E146="Billets de train", "", IF(E146="", "", VLOOKUP(F146,Listes!$G$37:$H$39, 2, FALSE))))</f>
        <v/>
      </c>
      <c r="K146" s="93"/>
    </row>
    <row r="147" spans="1:11" ht="20.100000000000001" customHeight="1" x14ac:dyDescent="0.25">
      <c r="A147" s="17">
        <v>141</v>
      </c>
      <c r="B147" s="86"/>
      <c r="C147" s="86"/>
      <c r="D147" s="86"/>
      <c r="E147" s="86"/>
      <c r="F147" s="86"/>
      <c r="G147" s="86"/>
      <c r="H147" s="86"/>
      <c r="I147" s="96"/>
      <c r="J147" s="51" t="str">
        <f>IF(F147="", "", IF(E147="Billets de train", "", IF(E147="", "", VLOOKUP(F147,Listes!$G$37:$H$39, 2, FALSE))))</f>
        <v/>
      </c>
      <c r="K147" s="93"/>
    </row>
    <row r="148" spans="1:11" ht="20.100000000000001" customHeight="1" x14ac:dyDescent="0.25">
      <c r="A148" s="17">
        <v>142</v>
      </c>
      <c r="B148" s="86"/>
      <c r="C148" s="86"/>
      <c r="D148" s="86"/>
      <c r="E148" s="86"/>
      <c r="F148" s="86"/>
      <c r="G148" s="86"/>
      <c r="H148" s="86"/>
      <c r="I148" s="96"/>
      <c r="J148" s="51" t="str">
        <f>IF(F148="", "", IF(E148="Billets de train", "", IF(E148="", "", VLOOKUP(F148,Listes!$G$37:$H$39, 2, FALSE))))</f>
        <v/>
      </c>
      <c r="K148" s="93"/>
    </row>
    <row r="149" spans="1:11" ht="20.100000000000001" customHeight="1" x14ac:dyDescent="0.25">
      <c r="A149" s="17">
        <v>143</v>
      </c>
      <c r="B149" s="86"/>
      <c r="C149" s="86"/>
      <c r="D149" s="86"/>
      <c r="E149" s="86"/>
      <c r="F149" s="86"/>
      <c r="G149" s="86"/>
      <c r="H149" s="86"/>
      <c r="I149" s="96"/>
      <c r="J149" s="51" t="str">
        <f>IF(F149="", "", IF(E149="Billets de train", "", IF(E149="", "", VLOOKUP(F149,Listes!$G$37:$H$39, 2, FALSE))))</f>
        <v/>
      </c>
      <c r="K149" s="93"/>
    </row>
    <row r="150" spans="1:11" ht="20.100000000000001" customHeight="1" x14ac:dyDescent="0.25">
      <c r="A150" s="17">
        <v>144</v>
      </c>
      <c r="B150" s="86"/>
      <c r="C150" s="86"/>
      <c r="D150" s="86"/>
      <c r="E150" s="86"/>
      <c r="F150" s="86"/>
      <c r="G150" s="86"/>
      <c r="H150" s="86"/>
      <c r="I150" s="96"/>
      <c r="J150" s="51" t="str">
        <f>IF(F150="", "", IF(E150="Billets de train", "", IF(E150="", "", VLOOKUP(F150,Listes!$G$37:$H$39, 2, FALSE))))</f>
        <v/>
      </c>
      <c r="K150" s="93"/>
    </row>
    <row r="151" spans="1:11" ht="20.100000000000001" customHeight="1" x14ac:dyDescent="0.25">
      <c r="A151" s="17">
        <v>145</v>
      </c>
      <c r="B151" s="86"/>
      <c r="C151" s="86"/>
      <c r="D151" s="86"/>
      <c r="E151" s="86"/>
      <c r="F151" s="86"/>
      <c r="G151" s="86"/>
      <c r="H151" s="86"/>
      <c r="I151" s="96"/>
      <c r="J151" s="51" t="str">
        <f>IF(F151="", "", IF(E151="Billets de train", "", IF(E151="", "", VLOOKUP(F151,Listes!$G$37:$H$39, 2, FALSE))))</f>
        <v/>
      </c>
      <c r="K151" s="93"/>
    </row>
    <row r="152" spans="1:11" ht="20.100000000000001" customHeight="1" x14ac:dyDescent="0.25">
      <c r="A152" s="17">
        <v>146</v>
      </c>
      <c r="B152" s="86"/>
      <c r="C152" s="86"/>
      <c r="D152" s="86"/>
      <c r="E152" s="86"/>
      <c r="F152" s="86"/>
      <c r="G152" s="86"/>
      <c r="H152" s="86"/>
      <c r="I152" s="96"/>
      <c r="J152" s="51" t="str">
        <f>IF(F152="", "", IF(E152="Billets de train", "", IF(E152="", "", VLOOKUP(F152,Listes!$G$37:$H$39, 2, FALSE))))</f>
        <v/>
      </c>
      <c r="K152" s="93"/>
    </row>
    <row r="153" spans="1:11" ht="20.100000000000001" customHeight="1" x14ac:dyDescent="0.25">
      <c r="A153" s="17">
        <v>147</v>
      </c>
      <c r="B153" s="86"/>
      <c r="C153" s="86"/>
      <c r="D153" s="86"/>
      <c r="E153" s="86"/>
      <c r="F153" s="86"/>
      <c r="G153" s="86"/>
      <c r="H153" s="86"/>
      <c r="I153" s="96"/>
      <c r="J153" s="51" t="str">
        <f>IF(F153="", "", IF(E153="Billets de train", "", IF(E153="", "", VLOOKUP(F153,Listes!$G$37:$H$39, 2, FALSE))))</f>
        <v/>
      </c>
      <c r="K153" s="93"/>
    </row>
    <row r="154" spans="1:11" ht="20.100000000000001" customHeight="1" x14ac:dyDescent="0.25">
      <c r="A154" s="17">
        <v>148</v>
      </c>
      <c r="B154" s="86"/>
      <c r="C154" s="86"/>
      <c r="D154" s="86"/>
      <c r="E154" s="86"/>
      <c r="F154" s="86"/>
      <c r="G154" s="86"/>
      <c r="H154" s="86"/>
      <c r="I154" s="96"/>
      <c r="J154" s="51" t="str">
        <f>IF(F154="", "", IF(E154="Billets de train", "", IF(E154="", "", VLOOKUP(F154,Listes!$G$37:$H$39, 2, FALSE))))</f>
        <v/>
      </c>
      <c r="K154" s="93"/>
    </row>
    <row r="155" spans="1:11" ht="20.100000000000001" customHeight="1" x14ac:dyDescent="0.25">
      <c r="A155" s="17">
        <v>149</v>
      </c>
      <c r="B155" s="86"/>
      <c r="C155" s="86"/>
      <c r="D155" s="86"/>
      <c r="E155" s="86"/>
      <c r="F155" s="86"/>
      <c r="G155" s="86"/>
      <c r="H155" s="86"/>
      <c r="I155" s="96"/>
      <c r="J155" s="51" t="str">
        <f>IF(F155="", "", IF(E155="Billets de train", "", IF(E155="", "", VLOOKUP(F155,Listes!$G$37:$H$39, 2, FALSE))))</f>
        <v/>
      </c>
      <c r="K155" s="93"/>
    </row>
    <row r="156" spans="1:11" ht="20.100000000000001" customHeight="1" x14ac:dyDescent="0.25">
      <c r="A156" s="17">
        <v>150</v>
      </c>
      <c r="B156" s="86"/>
      <c r="C156" s="86"/>
      <c r="D156" s="86"/>
      <c r="E156" s="86"/>
      <c r="F156" s="86"/>
      <c r="G156" s="86"/>
      <c r="H156" s="86"/>
      <c r="I156" s="96"/>
      <c r="J156" s="51" t="str">
        <f>IF(F156="", "", IF(E156="Billets de train", "", IF(E156="", "", VLOOKUP(F156,Listes!$G$37:$H$39, 2, FALSE))))</f>
        <v/>
      </c>
      <c r="K156" s="93"/>
    </row>
    <row r="157" spans="1:11" ht="20.100000000000001" customHeight="1" x14ac:dyDescent="0.25">
      <c r="A157" s="17">
        <v>151</v>
      </c>
      <c r="B157" s="86"/>
      <c r="C157" s="86"/>
      <c r="D157" s="86"/>
      <c r="E157" s="86"/>
      <c r="F157" s="86"/>
      <c r="G157" s="86"/>
      <c r="H157" s="86"/>
      <c r="I157" s="96"/>
      <c r="J157" s="51" t="str">
        <f>IF(F157="", "", IF(E157="Billets de train", "", IF(E157="", "", VLOOKUP(F157,Listes!$G$37:$H$39, 2, FALSE))))</f>
        <v/>
      </c>
      <c r="K157" s="93"/>
    </row>
    <row r="158" spans="1:11" ht="20.100000000000001" customHeight="1" x14ac:dyDescent="0.25">
      <c r="A158" s="17">
        <v>152</v>
      </c>
      <c r="B158" s="86"/>
      <c r="C158" s="86"/>
      <c r="D158" s="86"/>
      <c r="E158" s="86"/>
      <c r="F158" s="86"/>
      <c r="G158" s="86"/>
      <c r="H158" s="86"/>
      <c r="I158" s="96"/>
      <c r="J158" s="51" t="str">
        <f>IF(F158="", "", IF(E158="Billets de train", "", IF(E158="", "", VLOOKUP(F158,Listes!$G$37:$H$39, 2, FALSE))))</f>
        <v/>
      </c>
      <c r="K158" s="93"/>
    </row>
    <row r="159" spans="1:11" ht="20.100000000000001" customHeight="1" x14ac:dyDescent="0.25">
      <c r="A159" s="17">
        <v>153</v>
      </c>
      <c r="B159" s="86"/>
      <c r="C159" s="86"/>
      <c r="D159" s="86"/>
      <c r="E159" s="86"/>
      <c r="F159" s="86"/>
      <c r="G159" s="86"/>
      <c r="H159" s="86"/>
      <c r="I159" s="96"/>
      <c r="J159" s="51" t="str">
        <f>IF(F159="", "", IF(E159="Billets de train", "", IF(E159="", "", VLOOKUP(F159,Listes!$G$37:$H$39, 2, FALSE))))</f>
        <v/>
      </c>
      <c r="K159" s="93"/>
    </row>
    <row r="160" spans="1:11" ht="20.100000000000001" customHeight="1" x14ac:dyDescent="0.25">
      <c r="A160" s="17">
        <v>154</v>
      </c>
      <c r="B160" s="86"/>
      <c r="C160" s="86"/>
      <c r="D160" s="86"/>
      <c r="E160" s="86"/>
      <c r="F160" s="86"/>
      <c r="G160" s="86"/>
      <c r="H160" s="86"/>
      <c r="I160" s="96"/>
      <c r="J160" s="51" t="str">
        <f>IF(F160="", "", IF(E160="Billets de train", "", IF(E160="", "", VLOOKUP(F160,Listes!$G$37:$H$39, 2, FALSE))))</f>
        <v/>
      </c>
      <c r="K160" s="93"/>
    </row>
    <row r="161" spans="1:11" ht="20.100000000000001" customHeight="1" x14ac:dyDescent="0.25">
      <c r="A161" s="17">
        <v>155</v>
      </c>
      <c r="B161" s="86"/>
      <c r="C161" s="86"/>
      <c r="D161" s="86"/>
      <c r="E161" s="86"/>
      <c r="F161" s="86"/>
      <c r="G161" s="86"/>
      <c r="H161" s="86"/>
      <c r="I161" s="96"/>
      <c r="J161" s="51" t="str">
        <f>IF(F161="", "", IF(E161="Billets de train", "", IF(E161="", "", VLOOKUP(F161,Listes!$G$37:$H$39, 2, FALSE))))</f>
        <v/>
      </c>
      <c r="K161" s="93"/>
    </row>
    <row r="162" spans="1:11" ht="20.100000000000001" customHeight="1" x14ac:dyDescent="0.25">
      <c r="A162" s="17">
        <v>156</v>
      </c>
      <c r="B162" s="86"/>
      <c r="C162" s="86"/>
      <c r="D162" s="86"/>
      <c r="E162" s="86"/>
      <c r="F162" s="86"/>
      <c r="G162" s="86"/>
      <c r="H162" s="86"/>
      <c r="I162" s="96"/>
      <c r="J162" s="51" t="str">
        <f>IF(F162="", "", IF(E162="Billets de train", "", IF(E162="", "", VLOOKUP(F162,Listes!$G$37:$H$39, 2, FALSE))))</f>
        <v/>
      </c>
      <c r="K162" s="93"/>
    </row>
    <row r="163" spans="1:11" ht="20.100000000000001" customHeight="1" x14ac:dyDescent="0.25">
      <c r="A163" s="17">
        <v>157</v>
      </c>
      <c r="B163" s="86"/>
      <c r="C163" s="86"/>
      <c r="D163" s="86"/>
      <c r="E163" s="86"/>
      <c r="F163" s="86"/>
      <c r="G163" s="86"/>
      <c r="H163" s="86"/>
      <c r="I163" s="96"/>
      <c r="J163" s="51" t="str">
        <f>IF(F163="", "", IF(E163="Billets de train", "", IF(E163="", "", VLOOKUP(F163,Listes!$G$37:$H$39, 2, FALSE))))</f>
        <v/>
      </c>
      <c r="K163" s="93"/>
    </row>
    <row r="164" spans="1:11" ht="20.100000000000001" customHeight="1" x14ac:dyDescent="0.25">
      <c r="A164" s="17">
        <v>158</v>
      </c>
      <c r="B164" s="86"/>
      <c r="C164" s="86"/>
      <c r="D164" s="86"/>
      <c r="E164" s="86"/>
      <c r="F164" s="86"/>
      <c r="G164" s="86"/>
      <c r="H164" s="86"/>
      <c r="I164" s="96"/>
      <c r="J164" s="51" t="str">
        <f>IF(F164="", "", IF(E164="Billets de train", "", IF(E164="", "", VLOOKUP(F164,Listes!$G$37:$H$39, 2, FALSE))))</f>
        <v/>
      </c>
      <c r="K164" s="93"/>
    </row>
    <row r="165" spans="1:11" ht="20.100000000000001" customHeight="1" x14ac:dyDescent="0.25">
      <c r="A165" s="17">
        <v>159</v>
      </c>
      <c r="B165" s="86"/>
      <c r="C165" s="86"/>
      <c r="D165" s="86"/>
      <c r="E165" s="86"/>
      <c r="F165" s="86"/>
      <c r="G165" s="86"/>
      <c r="H165" s="86"/>
      <c r="I165" s="96"/>
      <c r="J165" s="51" t="str">
        <f>IF(F165="", "", IF(E165="Billets de train", "", IF(E165="", "", VLOOKUP(F165,Listes!$G$37:$H$39, 2, FALSE))))</f>
        <v/>
      </c>
      <c r="K165" s="93"/>
    </row>
    <row r="166" spans="1:11" ht="20.100000000000001" customHeight="1" x14ac:dyDescent="0.25">
      <c r="A166" s="17">
        <v>160</v>
      </c>
      <c r="B166" s="86"/>
      <c r="C166" s="86"/>
      <c r="D166" s="86"/>
      <c r="E166" s="86"/>
      <c r="F166" s="86"/>
      <c r="G166" s="86"/>
      <c r="H166" s="86"/>
      <c r="I166" s="96"/>
      <c r="J166" s="51" t="str">
        <f>IF(F166="", "", IF(E166="Billets de train", "", IF(E166="", "", VLOOKUP(F166,Listes!$G$37:$H$39, 2, FALSE))))</f>
        <v/>
      </c>
      <c r="K166" s="93"/>
    </row>
    <row r="167" spans="1:11" ht="20.100000000000001" customHeight="1" x14ac:dyDescent="0.25">
      <c r="A167" s="17">
        <v>161</v>
      </c>
      <c r="B167" s="86"/>
      <c r="C167" s="86"/>
      <c r="D167" s="86"/>
      <c r="E167" s="86"/>
      <c r="F167" s="86"/>
      <c r="G167" s="86"/>
      <c r="H167" s="86"/>
      <c r="I167" s="96"/>
      <c r="J167" s="51" t="str">
        <f>IF(F167="", "", IF(E167="Billets de train", "", IF(E167="", "", VLOOKUP(F167,Listes!$G$37:$H$39, 2, FALSE))))</f>
        <v/>
      </c>
      <c r="K167" s="93"/>
    </row>
    <row r="168" spans="1:11" ht="20.100000000000001" customHeight="1" x14ac:dyDescent="0.25">
      <c r="A168" s="17">
        <v>162</v>
      </c>
      <c r="B168" s="86"/>
      <c r="C168" s="86"/>
      <c r="D168" s="86"/>
      <c r="E168" s="86"/>
      <c r="F168" s="86"/>
      <c r="G168" s="86"/>
      <c r="H168" s="86"/>
      <c r="I168" s="96"/>
      <c r="J168" s="51" t="str">
        <f>IF(F168="", "", IF(E168="Billets de train", "", IF(E168="", "", VLOOKUP(F168,Listes!$G$37:$H$39, 2, FALSE))))</f>
        <v/>
      </c>
      <c r="K168" s="93"/>
    </row>
    <row r="169" spans="1:11" ht="20.100000000000001" customHeight="1" x14ac:dyDescent="0.25">
      <c r="A169" s="17">
        <v>163</v>
      </c>
      <c r="B169" s="86"/>
      <c r="C169" s="86"/>
      <c r="D169" s="86"/>
      <c r="E169" s="86"/>
      <c r="F169" s="86"/>
      <c r="G169" s="86"/>
      <c r="H169" s="86"/>
      <c r="I169" s="96"/>
      <c r="J169" s="51" t="str">
        <f>IF(F169="", "", IF(E169="Billets de train", "", IF(E169="", "", VLOOKUP(F169,Listes!$G$37:$H$39, 2, FALSE))))</f>
        <v/>
      </c>
      <c r="K169" s="93"/>
    </row>
    <row r="170" spans="1:11" ht="20.100000000000001" customHeight="1" x14ac:dyDescent="0.25">
      <c r="A170" s="17">
        <v>164</v>
      </c>
      <c r="B170" s="86"/>
      <c r="C170" s="86"/>
      <c r="D170" s="86"/>
      <c r="E170" s="86"/>
      <c r="F170" s="86"/>
      <c r="G170" s="86"/>
      <c r="H170" s="86"/>
      <c r="I170" s="96"/>
      <c r="J170" s="51" t="str">
        <f>IF(F170="", "", IF(E170="Billets de train", "", IF(E170="", "", VLOOKUP(F170,Listes!$G$37:$H$39, 2, FALSE))))</f>
        <v/>
      </c>
      <c r="K170" s="93"/>
    </row>
    <row r="171" spans="1:11" ht="20.100000000000001" customHeight="1" x14ac:dyDescent="0.25">
      <c r="A171" s="17">
        <v>165</v>
      </c>
      <c r="B171" s="86"/>
      <c r="C171" s="86"/>
      <c r="D171" s="86"/>
      <c r="E171" s="86"/>
      <c r="F171" s="86"/>
      <c r="G171" s="86"/>
      <c r="H171" s="86"/>
      <c r="I171" s="96"/>
      <c r="J171" s="51" t="str">
        <f>IF(F171="", "", IF(E171="Billets de train", "", IF(E171="", "", VLOOKUP(F171,Listes!$G$37:$H$39, 2, FALSE))))</f>
        <v/>
      </c>
      <c r="K171" s="93"/>
    </row>
    <row r="172" spans="1:11" ht="20.100000000000001" customHeight="1" x14ac:dyDescent="0.25">
      <c r="A172" s="17">
        <v>166</v>
      </c>
      <c r="B172" s="86"/>
      <c r="C172" s="86"/>
      <c r="D172" s="86"/>
      <c r="E172" s="86"/>
      <c r="F172" s="86"/>
      <c r="G172" s="86"/>
      <c r="H172" s="86"/>
      <c r="I172" s="96"/>
      <c r="J172" s="51" t="str">
        <f>IF(F172="", "", IF(E172="Billets de train", "", IF(E172="", "", VLOOKUP(F172,Listes!$G$37:$H$39, 2, FALSE))))</f>
        <v/>
      </c>
      <c r="K172" s="93"/>
    </row>
    <row r="173" spans="1:11" ht="20.100000000000001" customHeight="1" x14ac:dyDescent="0.25">
      <c r="A173" s="17">
        <v>167</v>
      </c>
      <c r="B173" s="86"/>
      <c r="C173" s="86"/>
      <c r="D173" s="86"/>
      <c r="E173" s="86"/>
      <c r="F173" s="86"/>
      <c r="G173" s="86"/>
      <c r="H173" s="86"/>
      <c r="I173" s="96"/>
      <c r="J173" s="51" t="str">
        <f>IF(F173="", "", IF(E173="Billets de train", "", IF(E173="", "", VLOOKUP(F173,Listes!$G$37:$H$39, 2, FALSE))))</f>
        <v/>
      </c>
      <c r="K173" s="93"/>
    </row>
    <row r="174" spans="1:11" ht="20.100000000000001" customHeight="1" x14ac:dyDescent="0.25">
      <c r="A174" s="17">
        <v>168</v>
      </c>
      <c r="B174" s="86"/>
      <c r="C174" s="86"/>
      <c r="D174" s="86"/>
      <c r="E174" s="86"/>
      <c r="F174" s="86"/>
      <c r="G174" s="86"/>
      <c r="H174" s="86"/>
      <c r="I174" s="96"/>
      <c r="J174" s="51" t="str">
        <f>IF(F174="", "", IF(E174="Billets de train", "", IF(E174="", "", VLOOKUP(F174,Listes!$G$37:$H$39, 2, FALSE))))</f>
        <v/>
      </c>
      <c r="K174" s="93"/>
    </row>
    <row r="175" spans="1:11" ht="20.100000000000001" customHeight="1" x14ac:dyDescent="0.25">
      <c r="A175" s="17">
        <v>169</v>
      </c>
      <c r="B175" s="86"/>
      <c r="C175" s="86"/>
      <c r="D175" s="86"/>
      <c r="E175" s="86"/>
      <c r="F175" s="86"/>
      <c r="G175" s="86"/>
      <c r="H175" s="86"/>
      <c r="I175" s="96"/>
      <c r="J175" s="51" t="str">
        <f>IF(F175="", "", IF(E175="Billets de train", "", IF(E175="", "", VLOOKUP(F175,Listes!$G$37:$H$39, 2, FALSE))))</f>
        <v/>
      </c>
      <c r="K175" s="93"/>
    </row>
    <row r="176" spans="1:11" ht="20.100000000000001" customHeight="1" x14ac:dyDescent="0.25">
      <c r="A176" s="17">
        <v>170</v>
      </c>
      <c r="B176" s="86"/>
      <c r="C176" s="86"/>
      <c r="D176" s="86"/>
      <c r="E176" s="86"/>
      <c r="F176" s="86"/>
      <c r="G176" s="86"/>
      <c r="H176" s="86"/>
      <c r="I176" s="96"/>
      <c r="J176" s="51" t="str">
        <f>IF(F176="", "", IF(E176="Billets de train", "", IF(E176="", "", VLOOKUP(F176,Listes!$G$37:$H$39, 2, FALSE))))</f>
        <v/>
      </c>
      <c r="K176" s="93"/>
    </row>
    <row r="177" spans="1:11" ht="20.100000000000001" customHeight="1" x14ac:dyDescent="0.25">
      <c r="A177" s="17">
        <v>171</v>
      </c>
      <c r="B177" s="86"/>
      <c r="C177" s="86"/>
      <c r="D177" s="86"/>
      <c r="E177" s="86"/>
      <c r="F177" s="86"/>
      <c r="G177" s="86"/>
      <c r="H177" s="86"/>
      <c r="I177" s="96"/>
      <c r="J177" s="51" t="str">
        <f>IF(F177="", "", IF(E177="Billets de train", "", IF(E177="", "", VLOOKUP(F177,Listes!$G$37:$H$39, 2, FALSE))))</f>
        <v/>
      </c>
      <c r="K177" s="93"/>
    </row>
    <row r="178" spans="1:11" ht="20.100000000000001" customHeight="1" x14ac:dyDescent="0.25">
      <c r="A178" s="17">
        <v>172</v>
      </c>
      <c r="B178" s="86"/>
      <c r="C178" s="86"/>
      <c r="D178" s="86"/>
      <c r="E178" s="86"/>
      <c r="F178" s="86"/>
      <c r="G178" s="86"/>
      <c r="H178" s="86"/>
      <c r="I178" s="96"/>
      <c r="J178" s="51" t="str">
        <f>IF(F178="", "", IF(E178="Billets de train", "", IF(E178="", "", VLOOKUP(F178,Listes!$G$37:$H$39, 2, FALSE))))</f>
        <v/>
      </c>
      <c r="K178" s="93"/>
    </row>
    <row r="179" spans="1:11" ht="20.100000000000001" customHeight="1" x14ac:dyDescent="0.25">
      <c r="A179" s="17">
        <v>173</v>
      </c>
      <c r="B179" s="86"/>
      <c r="C179" s="86"/>
      <c r="D179" s="86"/>
      <c r="E179" s="86"/>
      <c r="F179" s="86"/>
      <c r="G179" s="86"/>
      <c r="H179" s="86"/>
      <c r="I179" s="96"/>
      <c r="J179" s="51" t="str">
        <f>IF(F179="", "", IF(E179="Billets de train", "", IF(E179="", "", VLOOKUP(F179,Listes!$G$37:$H$39, 2, FALSE))))</f>
        <v/>
      </c>
      <c r="K179" s="93"/>
    </row>
    <row r="180" spans="1:11" ht="20.100000000000001" customHeight="1" x14ac:dyDescent="0.25">
      <c r="A180" s="17">
        <v>174</v>
      </c>
      <c r="B180" s="86"/>
      <c r="C180" s="86"/>
      <c r="D180" s="86"/>
      <c r="E180" s="86"/>
      <c r="F180" s="86"/>
      <c r="G180" s="86"/>
      <c r="H180" s="86"/>
      <c r="I180" s="96"/>
      <c r="J180" s="51" t="str">
        <f>IF(F180="", "", IF(E180="Billets de train", "", IF(E180="", "", VLOOKUP(F180,Listes!$G$37:$H$39, 2, FALSE))))</f>
        <v/>
      </c>
      <c r="K180" s="93"/>
    </row>
    <row r="181" spans="1:11" ht="20.100000000000001" customHeight="1" x14ac:dyDescent="0.25">
      <c r="A181" s="17">
        <v>175</v>
      </c>
      <c r="B181" s="86"/>
      <c r="C181" s="86"/>
      <c r="D181" s="86"/>
      <c r="E181" s="86"/>
      <c r="F181" s="86"/>
      <c r="G181" s="86"/>
      <c r="H181" s="86"/>
      <c r="I181" s="96"/>
      <c r="J181" s="51" t="str">
        <f>IF(F181="", "", IF(E181="Billets de train", "", IF(E181="", "", VLOOKUP(F181,Listes!$G$37:$H$39, 2, FALSE))))</f>
        <v/>
      </c>
      <c r="K181" s="93"/>
    </row>
    <row r="182" spans="1:11" ht="20.100000000000001" customHeight="1" x14ac:dyDescent="0.25">
      <c r="A182" s="17">
        <v>176</v>
      </c>
      <c r="B182" s="86"/>
      <c r="C182" s="86"/>
      <c r="D182" s="86"/>
      <c r="E182" s="86"/>
      <c r="F182" s="86"/>
      <c r="G182" s="86"/>
      <c r="H182" s="86"/>
      <c r="I182" s="96"/>
      <c r="J182" s="51" t="str">
        <f>IF(F182="", "", IF(E182="Billets de train", "", IF(E182="", "", VLOOKUP(F182,Listes!$G$37:$H$39, 2, FALSE))))</f>
        <v/>
      </c>
      <c r="K182" s="93"/>
    </row>
    <row r="183" spans="1:11" ht="20.100000000000001" customHeight="1" x14ac:dyDescent="0.25">
      <c r="A183" s="17">
        <v>177</v>
      </c>
      <c r="B183" s="86"/>
      <c r="C183" s="86"/>
      <c r="D183" s="86"/>
      <c r="E183" s="86"/>
      <c r="F183" s="86"/>
      <c r="G183" s="86"/>
      <c r="H183" s="86"/>
      <c r="I183" s="96"/>
      <c r="J183" s="51" t="str">
        <f>IF(F183="", "", IF(E183="Billets de train", "", IF(E183="", "", VLOOKUP(F183,Listes!$G$37:$H$39, 2, FALSE))))</f>
        <v/>
      </c>
      <c r="K183" s="93"/>
    </row>
    <row r="184" spans="1:11" ht="20.100000000000001" customHeight="1" x14ac:dyDescent="0.25">
      <c r="A184" s="17">
        <v>178</v>
      </c>
      <c r="B184" s="86"/>
      <c r="C184" s="86"/>
      <c r="D184" s="86"/>
      <c r="E184" s="86"/>
      <c r="F184" s="86"/>
      <c r="G184" s="86"/>
      <c r="H184" s="86"/>
      <c r="I184" s="96"/>
      <c r="J184" s="51" t="str">
        <f>IF(F184="", "", IF(E184="Billets de train", "", IF(E184="", "", VLOOKUP(F184,Listes!$G$37:$H$39, 2, FALSE))))</f>
        <v/>
      </c>
      <c r="K184" s="93"/>
    </row>
    <row r="185" spans="1:11" ht="20.100000000000001" customHeight="1" x14ac:dyDescent="0.25">
      <c r="A185" s="17">
        <v>179</v>
      </c>
      <c r="B185" s="86"/>
      <c r="C185" s="86"/>
      <c r="D185" s="86"/>
      <c r="E185" s="86"/>
      <c r="F185" s="86"/>
      <c r="G185" s="86"/>
      <c r="H185" s="86"/>
      <c r="I185" s="96"/>
      <c r="J185" s="51" t="str">
        <f>IF(F185="", "", IF(E185="Billets de train", "", IF(E185="", "", VLOOKUP(F185,Listes!$G$37:$H$39, 2, FALSE))))</f>
        <v/>
      </c>
      <c r="K185" s="93"/>
    </row>
    <row r="186" spans="1:11" ht="20.100000000000001" customHeight="1" x14ac:dyDescent="0.25">
      <c r="A186" s="17">
        <v>180</v>
      </c>
      <c r="B186" s="86"/>
      <c r="C186" s="86"/>
      <c r="D186" s="86"/>
      <c r="E186" s="86"/>
      <c r="F186" s="86"/>
      <c r="G186" s="86"/>
      <c r="H186" s="86"/>
      <c r="I186" s="96"/>
      <c r="J186" s="51" t="str">
        <f>IF(F186="", "", IF(E186="Billets de train", "", IF(E186="", "", VLOOKUP(F186,Listes!$G$37:$H$39, 2, FALSE))))</f>
        <v/>
      </c>
      <c r="K186" s="93"/>
    </row>
    <row r="187" spans="1:11" ht="20.100000000000001" customHeight="1" x14ac:dyDescent="0.25">
      <c r="A187" s="17">
        <v>181</v>
      </c>
      <c r="B187" s="86"/>
      <c r="C187" s="86"/>
      <c r="D187" s="86"/>
      <c r="E187" s="86"/>
      <c r="F187" s="86"/>
      <c r="G187" s="86"/>
      <c r="H187" s="86"/>
      <c r="I187" s="96"/>
      <c r="J187" s="51" t="str">
        <f>IF(F187="", "", IF(E187="Billets de train", "", IF(E187="", "", VLOOKUP(F187,Listes!$G$37:$H$39, 2, FALSE))))</f>
        <v/>
      </c>
      <c r="K187" s="93"/>
    </row>
    <row r="188" spans="1:11" ht="20.100000000000001" customHeight="1" x14ac:dyDescent="0.25">
      <c r="A188" s="17">
        <v>182</v>
      </c>
      <c r="B188" s="86"/>
      <c r="C188" s="86"/>
      <c r="D188" s="86"/>
      <c r="E188" s="86"/>
      <c r="F188" s="86"/>
      <c r="G188" s="86"/>
      <c r="H188" s="86"/>
      <c r="I188" s="96"/>
      <c r="J188" s="51" t="str">
        <f>IF(F188="", "", IF(E188="Billets de train", "", IF(E188="", "", VLOOKUP(F188,Listes!$G$37:$H$39, 2, FALSE))))</f>
        <v/>
      </c>
      <c r="K188" s="93"/>
    </row>
    <row r="189" spans="1:11" ht="20.100000000000001" customHeight="1" x14ac:dyDescent="0.25">
      <c r="A189" s="17">
        <v>183</v>
      </c>
      <c r="B189" s="86"/>
      <c r="C189" s="86"/>
      <c r="D189" s="86"/>
      <c r="E189" s="86"/>
      <c r="F189" s="86"/>
      <c r="G189" s="86"/>
      <c r="H189" s="86"/>
      <c r="I189" s="96"/>
      <c r="J189" s="51" t="str">
        <f>IF(F189="", "", IF(E189="Billets de train", "", IF(E189="", "", VLOOKUP(F189,Listes!$G$37:$H$39, 2, FALSE))))</f>
        <v/>
      </c>
      <c r="K189" s="93"/>
    </row>
    <row r="190" spans="1:11" ht="20.100000000000001" customHeight="1" x14ac:dyDescent="0.25">
      <c r="A190" s="17">
        <v>184</v>
      </c>
      <c r="B190" s="86"/>
      <c r="C190" s="86"/>
      <c r="D190" s="86"/>
      <c r="E190" s="86"/>
      <c r="F190" s="86"/>
      <c r="G190" s="86"/>
      <c r="H190" s="86"/>
      <c r="I190" s="96"/>
      <c r="J190" s="51" t="str">
        <f>IF(F190="", "", IF(E190="Billets de train", "", IF(E190="", "", VLOOKUP(F190,Listes!$G$37:$H$39, 2, FALSE))))</f>
        <v/>
      </c>
      <c r="K190" s="93"/>
    </row>
    <row r="191" spans="1:11" ht="20.100000000000001" customHeight="1" x14ac:dyDescent="0.25">
      <c r="A191" s="17">
        <v>185</v>
      </c>
      <c r="B191" s="86"/>
      <c r="C191" s="86"/>
      <c r="D191" s="86"/>
      <c r="E191" s="86"/>
      <c r="F191" s="86"/>
      <c r="G191" s="86"/>
      <c r="H191" s="86"/>
      <c r="I191" s="96"/>
      <c r="J191" s="51" t="str">
        <f>IF(F191="", "", IF(E191="Billets de train", "", IF(E191="", "", VLOOKUP(F191,Listes!$G$37:$H$39, 2, FALSE))))</f>
        <v/>
      </c>
      <c r="K191" s="93"/>
    </row>
    <row r="192" spans="1:11" ht="20.100000000000001" customHeight="1" x14ac:dyDescent="0.25">
      <c r="A192" s="17">
        <v>186</v>
      </c>
      <c r="B192" s="86"/>
      <c r="C192" s="86"/>
      <c r="D192" s="86"/>
      <c r="E192" s="86"/>
      <c r="F192" s="86"/>
      <c r="G192" s="86"/>
      <c r="H192" s="86"/>
      <c r="I192" s="96"/>
      <c r="J192" s="51" t="str">
        <f>IF(F192="", "", IF(E192="Billets de train", "", IF(E192="", "", VLOOKUP(F192,Listes!$G$37:$H$39, 2, FALSE))))</f>
        <v/>
      </c>
      <c r="K192" s="93"/>
    </row>
    <row r="193" spans="1:11" ht="20.100000000000001" customHeight="1" x14ac:dyDescent="0.25">
      <c r="A193" s="17">
        <v>187</v>
      </c>
      <c r="B193" s="86"/>
      <c r="C193" s="86"/>
      <c r="D193" s="86"/>
      <c r="E193" s="86"/>
      <c r="F193" s="86"/>
      <c r="G193" s="86"/>
      <c r="H193" s="86"/>
      <c r="I193" s="96"/>
      <c r="J193" s="51" t="str">
        <f>IF(F193="", "", IF(E193="Billets de train", "", IF(E193="", "", VLOOKUP(F193,Listes!$G$37:$H$39, 2, FALSE))))</f>
        <v/>
      </c>
      <c r="K193" s="93"/>
    </row>
    <row r="194" spans="1:11" ht="20.100000000000001" customHeight="1" x14ac:dyDescent="0.25">
      <c r="A194" s="17">
        <v>188</v>
      </c>
      <c r="B194" s="86"/>
      <c r="C194" s="86"/>
      <c r="D194" s="86"/>
      <c r="E194" s="86"/>
      <c r="F194" s="86"/>
      <c r="G194" s="86"/>
      <c r="H194" s="86"/>
      <c r="I194" s="96"/>
      <c r="J194" s="51" t="str">
        <f>IF(F194="", "", IF(E194="Billets de train", "", IF(E194="", "", VLOOKUP(F194,Listes!$G$37:$H$39, 2, FALSE))))</f>
        <v/>
      </c>
      <c r="K194" s="93"/>
    </row>
    <row r="195" spans="1:11" ht="20.100000000000001" customHeight="1" x14ac:dyDescent="0.25">
      <c r="A195" s="17">
        <v>189</v>
      </c>
      <c r="B195" s="86"/>
      <c r="C195" s="86"/>
      <c r="D195" s="86"/>
      <c r="E195" s="86"/>
      <c r="F195" s="86"/>
      <c r="G195" s="86"/>
      <c r="H195" s="86"/>
      <c r="I195" s="96"/>
      <c r="J195" s="51" t="str">
        <f>IF(F195="", "", IF(E195="Billets de train", "", IF(E195="", "", VLOOKUP(F195,Listes!$G$37:$H$39, 2, FALSE))))</f>
        <v/>
      </c>
      <c r="K195" s="93"/>
    </row>
    <row r="196" spans="1:11" ht="20.100000000000001" customHeight="1" x14ac:dyDescent="0.25">
      <c r="A196" s="17">
        <v>190</v>
      </c>
      <c r="B196" s="86"/>
      <c r="C196" s="86"/>
      <c r="D196" s="86"/>
      <c r="E196" s="86"/>
      <c r="F196" s="86"/>
      <c r="G196" s="86"/>
      <c r="H196" s="86"/>
      <c r="I196" s="96"/>
      <c r="J196" s="51" t="str">
        <f>IF(F196="", "", IF(E196="Billets de train", "", IF(E196="", "", VLOOKUP(F196,Listes!$G$37:$H$39, 2, FALSE))))</f>
        <v/>
      </c>
      <c r="K196" s="93"/>
    </row>
    <row r="197" spans="1:11" ht="20.100000000000001" customHeight="1" x14ac:dyDescent="0.25">
      <c r="A197" s="17">
        <v>191</v>
      </c>
      <c r="B197" s="86"/>
      <c r="C197" s="86"/>
      <c r="D197" s="86"/>
      <c r="E197" s="86"/>
      <c r="F197" s="86"/>
      <c r="G197" s="86"/>
      <c r="H197" s="86"/>
      <c r="I197" s="96"/>
      <c r="J197" s="51" t="str">
        <f>IF(F197="", "", IF(E197="Billets de train", "", IF(E197="", "", VLOOKUP(F197,Listes!$G$37:$H$39, 2, FALSE))))</f>
        <v/>
      </c>
      <c r="K197" s="93"/>
    </row>
    <row r="198" spans="1:11" ht="20.100000000000001" customHeight="1" x14ac:dyDescent="0.25">
      <c r="A198" s="17">
        <v>192</v>
      </c>
      <c r="B198" s="86"/>
      <c r="C198" s="86"/>
      <c r="D198" s="86"/>
      <c r="E198" s="86"/>
      <c r="F198" s="86"/>
      <c r="G198" s="86"/>
      <c r="H198" s="86"/>
      <c r="I198" s="96"/>
      <c r="J198" s="51" t="str">
        <f>IF(F198="", "", IF(E198="Billets de train", "", IF(E198="", "", VLOOKUP(F198,Listes!$G$37:$H$39, 2, FALSE))))</f>
        <v/>
      </c>
      <c r="K198" s="93"/>
    </row>
    <row r="199" spans="1:11" ht="20.100000000000001" customHeight="1" x14ac:dyDescent="0.25">
      <c r="A199" s="17">
        <v>193</v>
      </c>
      <c r="B199" s="86"/>
      <c r="C199" s="86"/>
      <c r="D199" s="86"/>
      <c r="E199" s="86"/>
      <c r="F199" s="86"/>
      <c r="G199" s="86"/>
      <c r="H199" s="86"/>
      <c r="I199" s="96"/>
      <c r="J199" s="51" t="str">
        <f>IF(F199="", "", IF(E199="Billets de train", "", IF(E199="", "", VLOOKUP(F199,Listes!$G$37:$H$39, 2, FALSE))))</f>
        <v/>
      </c>
      <c r="K199" s="93"/>
    </row>
    <row r="200" spans="1:11" ht="20.100000000000001" customHeight="1" x14ac:dyDescent="0.25">
      <c r="A200" s="17">
        <v>194</v>
      </c>
      <c r="B200" s="86"/>
      <c r="C200" s="86"/>
      <c r="D200" s="86"/>
      <c r="E200" s="86"/>
      <c r="F200" s="86"/>
      <c r="G200" s="86"/>
      <c r="H200" s="86"/>
      <c r="I200" s="96"/>
      <c r="J200" s="51" t="str">
        <f>IF(F200="", "", IF(E200="Billets de train", "", IF(E200="", "", VLOOKUP(F200,Listes!$G$37:$H$39, 2, FALSE))))</f>
        <v/>
      </c>
      <c r="K200" s="93"/>
    </row>
    <row r="201" spans="1:11" ht="20.100000000000001" customHeight="1" x14ac:dyDescent="0.25">
      <c r="A201" s="17">
        <v>195</v>
      </c>
      <c r="B201" s="86"/>
      <c r="C201" s="86"/>
      <c r="D201" s="86"/>
      <c r="E201" s="86"/>
      <c r="F201" s="86"/>
      <c r="G201" s="86"/>
      <c r="H201" s="86"/>
      <c r="I201" s="96"/>
      <c r="J201" s="51" t="str">
        <f>IF(F201="", "", IF(E201="Billets de train", "", IF(E201="", "", VLOOKUP(F201,Listes!$G$37:$H$39, 2, FALSE))))</f>
        <v/>
      </c>
      <c r="K201" s="93"/>
    </row>
    <row r="202" spans="1:11" ht="20.100000000000001" customHeight="1" x14ac:dyDescent="0.25">
      <c r="A202" s="17">
        <v>196</v>
      </c>
      <c r="B202" s="86"/>
      <c r="C202" s="86"/>
      <c r="D202" s="86"/>
      <c r="E202" s="86"/>
      <c r="F202" s="86"/>
      <c r="G202" s="86"/>
      <c r="H202" s="86"/>
      <c r="I202" s="96"/>
      <c r="J202" s="51" t="str">
        <f>IF(F202="", "", IF(E202="Billets de train", "", IF(E202="", "", VLOOKUP(F202,Listes!$G$37:$H$39, 2, FALSE))))</f>
        <v/>
      </c>
      <c r="K202" s="93"/>
    </row>
    <row r="203" spans="1:11" ht="20.100000000000001" customHeight="1" x14ac:dyDescent="0.25">
      <c r="A203" s="17">
        <v>197</v>
      </c>
      <c r="B203" s="86"/>
      <c r="C203" s="86"/>
      <c r="D203" s="86"/>
      <c r="E203" s="86"/>
      <c r="F203" s="86"/>
      <c r="G203" s="86"/>
      <c r="H203" s="86"/>
      <c r="I203" s="96"/>
      <c r="J203" s="51" t="str">
        <f>IF(F203="", "", IF(E203="Billets de train", "", IF(E203="", "", VLOOKUP(F203,Listes!$G$37:$H$39, 2, FALSE))))</f>
        <v/>
      </c>
      <c r="K203" s="93"/>
    </row>
    <row r="204" spans="1:11" ht="20.100000000000001" customHeight="1" x14ac:dyDescent="0.25">
      <c r="A204" s="17">
        <v>198</v>
      </c>
      <c r="B204" s="86"/>
      <c r="C204" s="86"/>
      <c r="D204" s="86"/>
      <c r="E204" s="86"/>
      <c r="F204" s="86"/>
      <c r="G204" s="86"/>
      <c r="H204" s="86"/>
      <c r="I204" s="96"/>
      <c r="J204" s="51" t="str">
        <f>IF(F204="", "", IF(E204="Billets de train", "", IF(E204="", "", VLOOKUP(F204,Listes!$G$37:$H$39, 2, FALSE))))</f>
        <v/>
      </c>
      <c r="K204" s="93"/>
    </row>
    <row r="205" spans="1:11" ht="20.100000000000001" customHeight="1" x14ac:dyDescent="0.25">
      <c r="A205" s="17">
        <v>199</v>
      </c>
      <c r="B205" s="86"/>
      <c r="C205" s="86"/>
      <c r="D205" s="86"/>
      <c r="E205" s="86"/>
      <c r="F205" s="86"/>
      <c r="G205" s="86"/>
      <c r="H205" s="86"/>
      <c r="I205" s="96"/>
      <c r="J205" s="51" t="str">
        <f>IF(F205="", "", IF(E205="Billets de train", "", IF(E205="", "", VLOOKUP(F205,Listes!$G$37:$H$39, 2, FALSE))))</f>
        <v/>
      </c>
      <c r="K205" s="93"/>
    </row>
    <row r="206" spans="1:11" ht="20.100000000000001" customHeight="1" x14ac:dyDescent="0.25">
      <c r="A206" s="17">
        <v>200</v>
      </c>
      <c r="B206" s="86"/>
      <c r="C206" s="86"/>
      <c r="D206" s="86"/>
      <c r="E206" s="86"/>
      <c r="F206" s="86"/>
      <c r="G206" s="86"/>
      <c r="H206" s="86"/>
      <c r="I206" s="96"/>
      <c r="J206" s="51" t="str">
        <f>IF(F206="", "", IF(E206="Billets de train", "", IF(E206="", "", VLOOKUP(F206,Listes!$G$37:$H$39, 2, FALSE))))</f>
        <v/>
      </c>
      <c r="K206" s="93"/>
    </row>
    <row r="207" spans="1:11" ht="20.100000000000001" customHeight="1" x14ac:dyDescent="0.25">
      <c r="A207" s="17">
        <v>201</v>
      </c>
      <c r="B207" s="86"/>
      <c r="C207" s="86"/>
      <c r="D207" s="86"/>
      <c r="E207" s="86"/>
      <c r="F207" s="86"/>
      <c r="G207" s="86"/>
      <c r="H207" s="86"/>
      <c r="I207" s="96"/>
      <c r="J207" s="51" t="str">
        <f>IF(F207="", "", IF(E207="Billets de train", "", IF(E207="", "", VLOOKUP(F207,Listes!$G$37:$H$39, 2, FALSE))))</f>
        <v/>
      </c>
      <c r="K207" s="93"/>
    </row>
    <row r="208" spans="1:11" ht="20.100000000000001" customHeight="1" x14ac:dyDescent="0.25">
      <c r="A208" s="17">
        <v>202</v>
      </c>
      <c r="B208" s="86"/>
      <c r="C208" s="86"/>
      <c r="D208" s="86"/>
      <c r="E208" s="86"/>
      <c r="F208" s="86"/>
      <c r="G208" s="86"/>
      <c r="H208" s="86"/>
      <c r="I208" s="96"/>
      <c r="J208" s="51" t="str">
        <f>IF(F208="", "", IF(E208="Billets de train", "", IF(E208="", "", VLOOKUP(F208,Listes!$G$37:$H$39, 2, FALSE))))</f>
        <v/>
      </c>
      <c r="K208" s="93"/>
    </row>
    <row r="209" spans="1:11" ht="20.100000000000001" customHeight="1" x14ac:dyDescent="0.25">
      <c r="A209" s="17">
        <v>203</v>
      </c>
      <c r="B209" s="86"/>
      <c r="C209" s="86"/>
      <c r="D209" s="86"/>
      <c r="E209" s="86"/>
      <c r="F209" s="86"/>
      <c r="G209" s="86"/>
      <c r="H209" s="86"/>
      <c r="I209" s="96"/>
      <c r="J209" s="51" t="str">
        <f>IF(F209="", "", IF(E209="Billets de train", "", IF(E209="", "", VLOOKUP(F209,Listes!$G$37:$H$39, 2, FALSE))))</f>
        <v/>
      </c>
      <c r="K209" s="93"/>
    </row>
    <row r="210" spans="1:11" ht="20.100000000000001" customHeight="1" x14ac:dyDescent="0.25">
      <c r="A210" s="17">
        <v>204</v>
      </c>
      <c r="B210" s="86"/>
      <c r="C210" s="86"/>
      <c r="D210" s="86"/>
      <c r="E210" s="86"/>
      <c r="F210" s="86"/>
      <c r="G210" s="86"/>
      <c r="H210" s="86"/>
      <c r="I210" s="96"/>
      <c r="J210" s="51" t="str">
        <f>IF(F210="", "", IF(E210="Billets de train", "", IF(E210="", "", VLOOKUP(F210,Listes!$G$37:$H$39, 2, FALSE))))</f>
        <v/>
      </c>
      <c r="K210" s="93"/>
    </row>
    <row r="211" spans="1:11" ht="20.100000000000001" customHeight="1" x14ac:dyDescent="0.25">
      <c r="A211" s="17">
        <v>205</v>
      </c>
      <c r="B211" s="86"/>
      <c r="C211" s="86"/>
      <c r="D211" s="86"/>
      <c r="E211" s="86"/>
      <c r="F211" s="86"/>
      <c r="G211" s="86"/>
      <c r="H211" s="86"/>
      <c r="I211" s="96"/>
      <c r="J211" s="51" t="str">
        <f>IF(F211="", "", IF(E211="Billets de train", "", IF(E211="", "", VLOOKUP(F211,Listes!$G$37:$H$39, 2, FALSE))))</f>
        <v/>
      </c>
      <c r="K211" s="93"/>
    </row>
    <row r="212" spans="1:11" ht="20.100000000000001" customHeight="1" x14ac:dyDescent="0.25">
      <c r="A212" s="17">
        <v>206</v>
      </c>
      <c r="B212" s="86"/>
      <c r="C212" s="86"/>
      <c r="D212" s="86"/>
      <c r="E212" s="86"/>
      <c r="F212" s="86"/>
      <c r="G212" s="86"/>
      <c r="H212" s="86"/>
      <c r="I212" s="96"/>
      <c r="J212" s="51" t="str">
        <f>IF(F212="", "", IF(E212="Billets de train", "", IF(E212="", "", VLOOKUP(F212,Listes!$G$37:$H$39, 2, FALSE))))</f>
        <v/>
      </c>
      <c r="K212" s="93"/>
    </row>
    <row r="213" spans="1:11" ht="20.100000000000001" customHeight="1" x14ac:dyDescent="0.25">
      <c r="A213" s="17">
        <v>207</v>
      </c>
      <c r="B213" s="86"/>
      <c r="C213" s="86"/>
      <c r="D213" s="86"/>
      <c r="E213" s="86"/>
      <c r="F213" s="86"/>
      <c r="G213" s="86"/>
      <c r="H213" s="86"/>
      <c r="I213" s="96"/>
      <c r="J213" s="51" t="str">
        <f>IF(F213="", "", IF(E213="Billets de train", "", IF(E213="", "", VLOOKUP(F213,Listes!$G$37:$H$39, 2, FALSE))))</f>
        <v/>
      </c>
      <c r="K213" s="93"/>
    </row>
    <row r="214" spans="1:11" ht="20.100000000000001" customHeight="1" x14ac:dyDescent="0.25">
      <c r="A214" s="17">
        <v>208</v>
      </c>
      <c r="B214" s="86"/>
      <c r="C214" s="86"/>
      <c r="D214" s="86"/>
      <c r="E214" s="86"/>
      <c r="F214" s="86"/>
      <c r="G214" s="86"/>
      <c r="H214" s="86"/>
      <c r="I214" s="96"/>
      <c r="J214" s="51" t="str">
        <f>IF(F214="", "", IF(E214="Billets de train", "", IF(E214="", "", VLOOKUP(F214,Listes!$G$37:$H$39, 2, FALSE))))</f>
        <v/>
      </c>
      <c r="K214" s="93"/>
    </row>
    <row r="215" spans="1:11" ht="20.100000000000001" customHeight="1" x14ac:dyDescent="0.25">
      <c r="A215" s="17">
        <v>209</v>
      </c>
      <c r="B215" s="86"/>
      <c r="C215" s="86"/>
      <c r="D215" s="86"/>
      <c r="E215" s="86"/>
      <c r="F215" s="86"/>
      <c r="G215" s="86"/>
      <c r="H215" s="86"/>
      <c r="I215" s="96"/>
      <c r="J215" s="51" t="str">
        <f>IF(F215="", "", IF(E215="Billets de train", "", IF(E215="", "", VLOOKUP(F215,Listes!$G$37:$H$39, 2, FALSE))))</f>
        <v/>
      </c>
      <c r="K215" s="93"/>
    </row>
    <row r="216" spans="1:11" ht="20.100000000000001" customHeight="1" x14ac:dyDescent="0.25">
      <c r="A216" s="17">
        <v>210</v>
      </c>
      <c r="B216" s="86"/>
      <c r="C216" s="86"/>
      <c r="D216" s="86"/>
      <c r="E216" s="86"/>
      <c r="F216" s="86"/>
      <c r="G216" s="86"/>
      <c r="H216" s="86"/>
      <c r="I216" s="96"/>
      <c r="J216" s="51" t="str">
        <f>IF(F216="", "", IF(E216="Billets de train", "", IF(E216="", "", VLOOKUP(F216,Listes!$G$37:$H$39, 2, FALSE))))</f>
        <v/>
      </c>
      <c r="K216" s="93"/>
    </row>
    <row r="217" spans="1:11" ht="20.100000000000001" customHeight="1" x14ac:dyDescent="0.25">
      <c r="A217" s="17">
        <v>211</v>
      </c>
      <c r="B217" s="86"/>
      <c r="C217" s="86"/>
      <c r="D217" s="86"/>
      <c r="E217" s="86"/>
      <c r="F217" s="86"/>
      <c r="G217" s="86"/>
      <c r="H217" s="86"/>
      <c r="I217" s="96"/>
      <c r="J217" s="51" t="str">
        <f>IF(F217="", "", IF(E217="Billets de train", "", IF(E217="", "", VLOOKUP(F217,Listes!$G$37:$H$39, 2, FALSE))))</f>
        <v/>
      </c>
      <c r="K217" s="93"/>
    </row>
    <row r="218" spans="1:11" ht="20.100000000000001" customHeight="1" x14ac:dyDescent="0.25">
      <c r="A218" s="17">
        <v>212</v>
      </c>
      <c r="B218" s="86"/>
      <c r="C218" s="86"/>
      <c r="D218" s="86"/>
      <c r="E218" s="86"/>
      <c r="F218" s="86"/>
      <c r="G218" s="86"/>
      <c r="H218" s="86"/>
      <c r="I218" s="96"/>
      <c r="J218" s="51" t="str">
        <f>IF(F218="", "", IF(E218="Billets de train", "", IF(E218="", "", VLOOKUP(F218,Listes!$G$37:$H$39, 2, FALSE))))</f>
        <v/>
      </c>
      <c r="K218" s="93"/>
    </row>
    <row r="219" spans="1:11" ht="20.100000000000001" customHeight="1" x14ac:dyDescent="0.25">
      <c r="A219" s="17">
        <v>213</v>
      </c>
      <c r="B219" s="86"/>
      <c r="C219" s="86"/>
      <c r="D219" s="86"/>
      <c r="E219" s="86"/>
      <c r="F219" s="86"/>
      <c r="G219" s="86"/>
      <c r="H219" s="86"/>
      <c r="I219" s="96"/>
      <c r="J219" s="51" t="str">
        <f>IF(F219="", "", IF(E219="Billets de train", "", IF(E219="", "", VLOOKUP(F219,Listes!$G$37:$H$39, 2, FALSE))))</f>
        <v/>
      </c>
      <c r="K219" s="93"/>
    </row>
    <row r="220" spans="1:11" ht="20.100000000000001" customHeight="1" x14ac:dyDescent="0.25">
      <c r="A220" s="17">
        <v>214</v>
      </c>
      <c r="B220" s="86"/>
      <c r="C220" s="86"/>
      <c r="D220" s="86"/>
      <c r="E220" s="86"/>
      <c r="F220" s="86"/>
      <c r="G220" s="86"/>
      <c r="H220" s="86"/>
      <c r="I220" s="96"/>
      <c r="J220" s="51" t="str">
        <f>IF(F220="", "", IF(E220="Billets de train", "", IF(E220="", "", VLOOKUP(F220,Listes!$G$37:$H$39, 2, FALSE))))</f>
        <v/>
      </c>
      <c r="K220" s="93"/>
    </row>
    <row r="221" spans="1:11" ht="20.100000000000001" customHeight="1" x14ac:dyDescent="0.25">
      <c r="A221" s="17">
        <v>215</v>
      </c>
      <c r="B221" s="86"/>
      <c r="C221" s="86"/>
      <c r="D221" s="86"/>
      <c r="E221" s="86"/>
      <c r="F221" s="86"/>
      <c r="G221" s="86"/>
      <c r="H221" s="86"/>
      <c r="I221" s="96"/>
      <c r="J221" s="51" t="str">
        <f>IF(F221="", "", IF(E221="Billets de train", "", IF(E221="", "", VLOOKUP(F221,Listes!$G$37:$H$39, 2, FALSE))))</f>
        <v/>
      </c>
      <c r="K221" s="93"/>
    </row>
    <row r="222" spans="1:11" ht="20.100000000000001" customHeight="1" x14ac:dyDescent="0.25">
      <c r="A222" s="17">
        <v>216</v>
      </c>
      <c r="B222" s="86"/>
      <c r="C222" s="86"/>
      <c r="D222" s="86"/>
      <c r="E222" s="86"/>
      <c r="F222" s="86"/>
      <c r="G222" s="86"/>
      <c r="H222" s="86"/>
      <c r="I222" s="96"/>
      <c r="J222" s="51" t="str">
        <f>IF(F222="", "", IF(E222="Billets de train", "", IF(E222="", "", VLOOKUP(F222,Listes!$G$37:$H$39, 2, FALSE))))</f>
        <v/>
      </c>
      <c r="K222" s="93"/>
    </row>
    <row r="223" spans="1:11" ht="20.100000000000001" customHeight="1" x14ac:dyDescent="0.25">
      <c r="A223" s="17">
        <v>217</v>
      </c>
      <c r="B223" s="86"/>
      <c r="C223" s="86"/>
      <c r="D223" s="86"/>
      <c r="E223" s="86"/>
      <c r="F223" s="86"/>
      <c r="G223" s="86"/>
      <c r="H223" s="86"/>
      <c r="I223" s="96"/>
      <c r="J223" s="51" t="str">
        <f>IF(F223="", "", IF(E223="Billets de train", "", IF(E223="", "", VLOOKUP(F223,Listes!$G$37:$H$39, 2, FALSE))))</f>
        <v/>
      </c>
      <c r="K223" s="93"/>
    </row>
    <row r="224" spans="1:11" ht="20.100000000000001" customHeight="1" x14ac:dyDescent="0.25">
      <c r="A224" s="17">
        <v>218</v>
      </c>
      <c r="B224" s="86"/>
      <c r="C224" s="86"/>
      <c r="D224" s="86"/>
      <c r="E224" s="86"/>
      <c r="F224" s="86"/>
      <c r="G224" s="86"/>
      <c r="H224" s="86"/>
      <c r="I224" s="96"/>
      <c r="J224" s="51" t="str">
        <f>IF(F224="", "", IF(E224="Billets de train", "", IF(E224="", "", VLOOKUP(F224,Listes!$G$37:$H$39, 2, FALSE))))</f>
        <v/>
      </c>
      <c r="K224" s="93"/>
    </row>
    <row r="225" spans="1:11" ht="20.100000000000001" customHeight="1" x14ac:dyDescent="0.25">
      <c r="A225" s="17">
        <v>219</v>
      </c>
      <c r="B225" s="86"/>
      <c r="C225" s="86"/>
      <c r="D225" s="86"/>
      <c r="E225" s="86"/>
      <c r="F225" s="86"/>
      <c r="G225" s="86"/>
      <c r="H225" s="86"/>
      <c r="I225" s="96"/>
      <c r="J225" s="51" t="str">
        <f>IF(F225="", "", IF(E225="Billets de train", "", IF(E225="", "", VLOOKUP(F225,Listes!$G$37:$H$39, 2, FALSE))))</f>
        <v/>
      </c>
      <c r="K225" s="93"/>
    </row>
    <row r="226" spans="1:11" ht="20.100000000000001" customHeight="1" x14ac:dyDescent="0.25">
      <c r="A226" s="17">
        <v>220</v>
      </c>
      <c r="B226" s="86"/>
      <c r="C226" s="86"/>
      <c r="D226" s="86"/>
      <c r="E226" s="86"/>
      <c r="F226" s="86"/>
      <c r="G226" s="86"/>
      <c r="H226" s="86"/>
      <c r="I226" s="96"/>
      <c r="J226" s="51" t="str">
        <f>IF(F226="", "", IF(E226="Billets de train", "", IF(E226="", "", VLOOKUP(F226,Listes!$G$37:$H$39, 2, FALSE))))</f>
        <v/>
      </c>
      <c r="K226" s="93"/>
    </row>
    <row r="227" spans="1:11" ht="20.100000000000001" customHeight="1" x14ac:dyDescent="0.25">
      <c r="A227" s="17">
        <v>221</v>
      </c>
      <c r="B227" s="86"/>
      <c r="C227" s="86"/>
      <c r="D227" s="86"/>
      <c r="E227" s="86"/>
      <c r="F227" s="86"/>
      <c r="G227" s="86"/>
      <c r="H227" s="86"/>
      <c r="I227" s="96"/>
      <c r="J227" s="51" t="str">
        <f>IF(F227="", "", IF(E227="Billets de train", "", IF(E227="", "", VLOOKUP(F227,Listes!$G$37:$H$39, 2, FALSE))))</f>
        <v/>
      </c>
      <c r="K227" s="93"/>
    </row>
    <row r="228" spans="1:11" ht="20.100000000000001" customHeight="1" x14ac:dyDescent="0.25">
      <c r="A228" s="17">
        <v>222</v>
      </c>
      <c r="B228" s="86"/>
      <c r="C228" s="86"/>
      <c r="D228" s="86"/>
      <c r="E228" s="86"/>
      <c r="F228" s="86"/>
      <c r="G228" s="86"/>
      <c r="H228" s="86"/>
      <c r="I228" s="96"/>
      <c r="J228" s="51" t="str">
        <f>IF(F228="", "", IF(E228="Billets de train", "", IF(E228="", "", VLOOKUP(F228,Listes!$G$37:$H$39, 2, FALSE))))</f>
        <v/>
      </c>
      <c r="K228" s="93"/>
    </row>
    <row r="229" spans="1:11" ht="20.100000000000001" customHeight="1" x14ac:dyDescent="0.25">
      <c r="A229" s="17">
        <v>223</v>
      </c>
      <c r="B229" s="86"/>
      <c r="C229" s="86"/>
      <c r="D229" s="86"/>
      <c r="E229" s="86"/>
      <c r="F229" s="86"/>
      <c r="G229" s="86"/>
      <c r="H229" s="86"/>
      <c r="I229" s="96"/>
      <c r="J229" s="51" t="str">
        <f>IF(F229="", "", IF(E229="Billets de train", "", IF(E229="", "", VLOOKUP(F229,Listes!$G$37:$H$39, 2, FALSE))))</f>
        <v/>
      </c>
      <c r="K229" s="93"/>
    </row>
    <row r="230" spans="1:11" ht="20.100000000000001" customHeight="1" x14ac:dyDescent="0.25">
      <c r="A230" s="17">
        <v>224</v>
      </c>
      <c r="B230" s="86"/>
      <c r="C230" s="86"/>
      <c r="D230" s="86"/>
      <c r="E230" s="86"/>
      <c r="F230" s="86"/>
      <c r="G230" s="86"/>
      <c r="H230" s="86"/>
      <c r="I230" s="96"/>
      <c r="J230" s="51" t="str">
        <f>IF(F230="", "", IF(E230="Billets de train", "", IF(E230="", "", VLOOKUP(F230,Listes!$G$37:$H$39, 2, FALSE))))</f>
        <v/>
      </c>
      <c r="K230" s="93"/>
    </row>
    <row r="231" spans="1:11" ht="20.100000000000001" customHeight="1" x14ac:dyDescent="0.25">
      <c r="A231" s="17">
        <v>225</v>
      </c>
      <c r="B231" s="86"/>
      <c r="C231" s="86"/>
      <c r="D231" s="86"/>
      <c r="E231" s="86"/>
      <c r="F231" s="86"/>
      <c r="G231" s="86"/>
      <c r="H231" s="86"/>
      <c r="I231" s="96"/>
      <c r="J231" s="51" t="str">
        <f>IF(F231="", "", IF(E231="Billets de train", "", IF(E231="", "", VLOOKUP(F231,Listes!$G$37:$H$39, 2, FALSE))))</f>
        <v/>
      </c>
      <c r="K231" s="93"/>
    </row>
    <row r="232" spans="1:11" ht="20.100000000000001" customHeight="1" x14ac:dyDescent="0.25">
      <c r="A232" s="17">
        <v>226</v>
      </c>
      <c r="B232" s="86"/>
      <c r="C232" s="86"/>
      <c r="D232" s="86"/>
      <c r="E232" s="86"/>
      <c r="F232" s="86"/>
      <c r="G232" s="86"/>
      <c r="H232" s="86"/>
      <c r="I232" s="96"/>
      <c r="J232" s="51" t="str">
        <f>IF(F232="", "", IF(E232="Billets de train", "", IF(E232="", "", VLOOKUP(F232,Listes!$G$37:$H$39, 2, FALSE))))</f>
        <v/>
      </c>
      <c r="K232" s="93"/>
    </row>
    <row r="233" spans="1:11" ht="20.100000000000001" customHeight="1" x14ac:dyDescent="0.25">
      <c r="A233" s="17">
        <v>227</v>
      </c>
      <c r="B233" s="86"/>
      <c r="C233" s="86"/>
      <c r="D233" s="86"/>
      <c r="E233" s="86"/>
      <c r="F233" s="86"/>
      <c r="G233" s="86"/>
      <c r="H233" s="86"/>
      <c r="I233" s="96"/>
      <c r="J233" s="51" t="str">
        <f>IF(F233="", "", IF(E233="Billets de train", "", IF(E233="", "", VLOOKUP(F233,Listes!$G$37:$H$39, 2, FALSE))))</f>
        <v/>
      </c>
      <c r="K233" s="93"/>
    </row>
    <row r="234" spans="1:11" ht="20.100000000000001" customHeight="1" x14ac:dyDescent="0.25">
      <c r="A234" s="17">
        <v>228</v>
      </c>
      <c r="B234" s="86"/>
      <c r="C234" s="86"/>
      <c r="D234" s="86"/>
      <c r="E234" s="86"/>
      <c r="F234" s="86"/>
      <c r="G234" s="86"/>
      <c r="H234" s="86"/>
      <c r="I234" s="96"/>
      <c r="J234" s="51" t="str">
        <f>IF(F234="", "", IF(E234="Billets de train", "", IF(E234="", "", VLOOKUP(F234,Listes!$G$37:$H$39, 2, FALSE))))</f>
        <v/>
      </c>
      <c r="K234" s="93"/>
    </row>
    <row r="235" spans="1:11" ht="20.100000000000001" customHeight="1" x14ac:dyDescent="0.25">
      <c r="A235" s="17">
        <v>229</v>
      </c>
      <c r="B235" s="86"/>
      <c r="C235" s="86"/>
      <c r="D235" s="86"/>
      <c r="E235" s="86"/>
      <c r="F235" s="86"/>
      <c r="G235" s="86"/>
      <c r="H235" s="86"/>
      <c r="I235" s="96"/>
      <c r="J235" s="51" t="str">
        <f>IF(F235="", "", IF(E235="Billets de train", "", IF(E235="", "", VLOOKUP(F235,Listes!$G$37:$H$39, 2, FALSE))))</f>
        <v/>
      </c>
      <c r="K235" s="93"/>
    </row>
    <row r="236" spans="1:11" ht="20.100000000000001" customHeight="1" x14ac:dyDescent="0.25">
      <c r="A236" s="17">
        <v>230</v>
      </c>
      <c r="B236" s="86"/>
      <c r="C236" s="86"/>
      <c r="D236" s="86"/>
      <c r="E236" s="86"/>
      <c r="F236" s="86"/>
      <c r="G236" s="86"/>
      <c r="H236" s="86"/>
      <c r="I236" s="96"/>
      <c r="J236" s="51" t="str">
        <f>IF(F236="", "", IF(E236="Billets de train", "", IF(E236="", "", VLOOKUP(F236,Listes!$G$37:$H$39, 2, FALSE))))</f>
        <v/>
      </c>
      <c r="K236" s="93"/>
    </row>
    <row r="237" spans="1:11" ht="20.100000000000001" customHeight="1" x14ac:dyDescent="0.25">
      <c r="A237" s="17">
        <v>231</v>
      </c>
      <c r="B237" s="86"/>
      <c r="C237" s="86"/>
      <c r="D237" s="86"/>
      <c r="E237" s="86"/>
      <c r="F237" s="86"/>
      <c r="G237" s="86"/>
      <c r="H237" s="86"/>
      <c r="I237" s="96"/>
      <c r="J237" s="51" t="str">
        <f>IF(F237="", "", IF(E237="Billets de train", "", IF(E237="", "", VLOOKUP(F237,Listes!$G$37:$H$39, 2, FALSE))))</f>
        <v/>
      </c>
      <c r="K237" s="93"/>
    </row>
    <row r="238" spans="1:11" ht="20.100000000000001" customHeight="1" x14ac:dyDescent="0.25">
      <c r="A238" s="17">
        <v>232</v>
      </c>
      <c r="B238" s="86"/>
      <c r="C238" s="86"/>
      <c r="D238" s="86"/>
      <c r="E238" s="86"/>
      <c r="F238" s="86"/>
      <c r="G238" s="86"/>
      <c r="H238" s="86"/>
      <c r="I238" s="96"/>
      <c r="J238" s="51" t="str">
        <f>IF(F238="", "", IF(E238="Billets de train", "", IF(E238="", "", VLOOKUP(F238,Listes!$G$37:$H$39, 2, FALSE))))</f>
        <v/>
      </c>
      <c r="K238" s="93"/>
    </row>
    <row r="239" spans="1:11" ht="20.100000000000001" customHeight="1" x14ac:dyDescent="0.25">
      <c r="A239" s="17">
        <v>233</v>
      </c>
      <c r="B239" s="86"/>
      <c r="C239" s="86"/>
      <c r="D239" s="86"/>
      <c r="E239" s="86"/>
      <c r="F239" s="86"/>
      <c r="G239" s="86"/>
      <c r="H239" s="86"/>
      <c r="I239" s="96"/>
      <c r="J239" s="51" t="str">
        <f>IF(F239="", "", IF(E239="Billets de train", "", IF(E239="", "", VLOOKUP(F239,Listes!$G$37:$H$39, 2, FALSE))))</f>
        <v/>
      </c>
      <c r="K239" s="93"/>
    </row>
    <row r="240" spans="1:11" ht="20.100000000000001" customHeight="1" x14ac:dyDescent="0.25">
      <c r="A240" s="17">
        <v>234</v>
      </c>
      <c r="B240" s="86"/>
      <c r="C240" s="86"/>
      <c r="D240" s="86"/>
      <c r="E240" s="86"/>
      <c r="F240" s="86"/>
      <c r="G240" s="86"/>
      <c r="H240" s="86"/>
      <c r="I240" s="96"/>
      <c r="J240" s="51" t="str">
        <f>IF(F240="", "", IF(E240="Billets de train", "", IF(E240="", "", VLOOKUP(F240,Listes!$G$37:$H$39, 2, FALSE))))</f>
        <v/>
      </c>
      <c r="K240" s="93"/>
    </row>
    <row r="241" spans="1:11" ht="20.100000000000001" customHeight="1" x14ac:dyDescent="0.25">
      <c r="A241" s="17">
        <v>235</v>
      </c>
      <c r="B241" s="86"/>
      <c r="C241" s="86"/>
      <c r="D241" s="86"/>
      <c r="E241" s="86"/>
      <c r="F241" s="86"/>
      <c r="G241" s="86"/>
      <c r="H241" s="86"/>
      <c r="I241" s="96"/>
      <c r="J241" s="51" t="str">
        <f>IF(F241="", "", IF(E241="Billets de train", "", IF(E241="", "", VLOOKUP(F241,Listes!$G$37:$H$39, 2, FALSE))))</f>
        <v/>
      </c>
      <c r="K241" s="93"/>
    </row>
    <row r="242" spans="1:11" ht="20.100000000000001" customHeight="1" x14ac:dyDescent="0.25">
      <c r="A242" s="17">
        <v>236</v>
      </c>
      <c r="B242" s="86"/>
      <c r="C242" s="86"/>
      <c r="D242" s="86"/>
      <c r="E242" s="86"/>
      <c r="F242" s="86"/>
      <c r="G242" s="86"/>
      <c r="H242" s="86"/>
      <c r="I242" s="96"/>
      <c r="J242" s="51" t="str">
        <f>IF(F242="", "", IF(E242="Billets de train", "", IF(E242="", "", VLOOKUP(F242,Listes!$G$37:$H$39, 2, FALSE))))</f>
        <v/>
      </c>
      <c r="K242" s="93"/>
    </row>
    <row r="243" spans="1:11" ht="20.100000000000001" customHeight="1" x14ac:dyDescent="0.25">
      <c r="A243" s="17">
        <v>237</v>
      </c>
      <c r="B243" s="86"/>
      <c r="C243" s="86"/>
      <c r="D243" s="86"/>
      <c r="E243" s="86"/>
      <c r="F243" s="86"/>
      <c r="G243" s="86"/>
      <c r="H243" s="86"/>
      <c r="I243" s="96"/>
      <c r="J243" s="51" t="str">
        <f>IF(F243="", "", IF(E243="Billets de train", "", IF(E243="", "", VLOOKUP(F243,Listes!$G$37:$H$39, 2, FALSE))))</f>
        <v/>
      </c>
      <c r="K243" s="93"/>
    </row>
    <row r="244" spans="1:11" ht="20.100000000000001" customHeight="1" x14ac:dyDescent="0.25">
      <c r="A244" s="17">
        <v>238</v>
      </c>
      <c r="B244" s="86"/>
      <c r="C244" s="86"/>
      <c r="D244" s="86"/>
      <c r="E244" s="86"/>
      <c r="F244" s="86"/>
      <c r="G244" s="86"/>
      <c r="H244" s="86"/>
      <c r="I244" s="96"/>
      <c r="J244" s="51" t="str">
        <f>IF(F244="", "", IF(E244="Billets de train", "", IF(E244="", "", VLOOKUP(F244,Listes!$G$37:$H$39, 2, FALSE))))</f>
        <v/>
      </c>
      <c r="K244" s="93"/>
    </row>
    <row r="245" spans="1:11" ht="20.100000000000001" customHeight="1" x14ac:dyDescent="0.25">
      <c r="A245" s="17">
        <v>239</v>
      </c>
      <c r="B245" s="86"/>
      <c r="C245" s="86"/>
      <c r="D245" s="86"/>
      <c r="E245" s="86"/>
      <c r="F245" s="86"/>
      <c r="G245" s="86"/>
      <c r="H245" s="86"/>
      <c r="I245" s="96"/>
      <c r="J245" s="51" t="str">
        <f>IF(F245="", "", IF(E245="Billets de train", "", IF(E245="", "", VLOOKUP(F245,Listes!$G$37:$H$39, 2, FALSE))))</f>
        <v/>
      </c>
      <c r="K245" s="93"/>
    </row>
    <row r="246" spans="1:11" ht="20.100000000000001" customHeight="1" x14ac:dyDescent="0.25">
      <c r="A246" s="17">
        <v>240</v>
      </c>
      <c r="B246" s="86"/>
      <c r="C246" s="86"/>
      <c r="D246" s="86"/>
      <c r="E246" s="86"/>
      <c r="F246" s="86"/>
      <c r="G246" s="86"/>
      <c r="H246" s="86"/>
      <c r="I246" s="96"/>
      <c r="J246" s="51" t="str">
        <f>IF(F246="", "", IF(E246="Billets de train", "", IF(E246="", "", VLOOKUP(F246,Listes!$G$37:$H$39, 2, FALSE))))</f>
        <v/>
      </c>
      <c r="K246" s="93"/>
    </row>
    <row r="247" spans="1:11" ht="20.100000000000001" customHeight="1" x14ac:dyDescent="0.25">
      <c r="A247" s="17">
        <v>241</v>
      </c>
      <c r="B247" s="86"/>
      <c r="C247" s="86"/>
      <c r="D247" s="86"/>
      <c r="E247" s="86"/>
      <c r="F247" s="86"/>
      <c r="G247" s="86"/>
      <c r="H247" s="86"/>
      <c r="I247" s="96"/>
      <c r="J247" s="51" t="str">
        <f>IF(F247="", "", IF(E247="Billets de train", "", IF(E247="", "", VLOOKUP(F247,Listes!$G$37:$H$39, 2, FALSE))))</f>
        <v/>
      </c>
      <c r="K247" s="93"/>
    </row>
    <row r="248" spans="1:11" ht="20.100000000000001" customHeight="1" x14ac:dyDescent="0.25">
      <c r="A248" s="17">
        <v>242</v>
      </c>
      <c r="B248" s="86"/>
      <c r="C248" s="86"/>
      <c r="D248" s="86"/>
      <c r="E248" s="86"/>
      <c r="F248" s="86"/>
      <c r="G248" s="86"/>
      <c r="H248" s="86"/>
      <c r="I248" s="96"/>
      <c r="J248" s="51" t="str">
        <f>IF(F248="", "", IF(E248="Billets de train", "", IF(E248="", "", VLOOKUP(F248,Listes!$G$37:$H$39, 2, FALSE))))</f>
        <v/>
      </c>
      <c r="K248" s="93"/>
    </row>
    <row r="249" spans="1:11" ht="20.100000000000001" customHeight="1" x14ac:dyDescent="0.25">
      <c r="A249" s="17">
        <v>243</v>
      </c>
      <c r="B249" s="86"/>
      <c r="C249" s="86"/>
      <c r="D249" s="86"/>
      <c r="E249" s="86"/>
      <c r="F249" s="86"/>
      <c r="G249" s="86"/>
      <c r="H249" s="86"/>
      <c r="I249" s="96"/>
      <c r="J249" s="51" t="str">
        <f>IF(F249="", "", IF(E249="Billets de train", "", IF(E249="", "", VLOOKUP(F249,Listes!$G$37:$H$39, 2, FALSE))))</f>
        <v/>
      </c>
      <c r="K249" s="93"/>
    </row>
    <row r="250" spans="1:11" ht="20.100000000000001" customHeight="1" x14ac:dyDescent="0.25">
      <c r="A250" s="17">
        <v>244</v>
      </c>
      <c r="B250" s="86"/>
      <c r="C250" s="86"/>
      <c r="D250" s="86"/>
      <c r="E250" s="86"/>
      <c r="F250" s="86"/>
      <c r="G250" s="86"/>
      <c r="H250" s="86"/>
      <c r="I250" s="96"/>
      <c r="J250" s="51" t="str">
        <f>IF(F250="", "", IF(E250="Billets de train", "", IF(E250="", "", VLOOKUP(F250,Listes!$G$37:$H$39, 2, FALSE))))</f>
        <v/>
      </c>
      <c r="K250" s="93"/>
    </row>
    <row r="251" spans="1:11" ht="20.100000000000001" customHeight="1" x14ac:dyDescent="0.25">
      <c r="A251" s="17">
        <v>245</v>
      </c>
      <c r="B251" s="86"/>
      <c r="C251" s="86"/>
      <c r="D251" s="86"/>
      <c r="E251" s="86"/>
      <c r="F251" s="86"/>
      <c r="G251" s="86"/>
      <c r="H251" s="86"/>
      <c r="I251" s="96"/>
      <c r="J251" s="51" t="str">
        <f>IF(F251="", "", IF(E251="Billets de train", "", IF(E251="", "", VLOOKUP(F251,Listes!$G$37:$H$39, 2, FALSE))))</f>
        <v/>
      </c>
      <c r="K251" s="93"/>
    </row>
    <row r="252" spans="1:11" ht="20.100000000000001" customHeight="1" x14ac:dyDescent="0.25">
      <c r="A252" s="17">
        <v>246</v>
      </c>
      <c r="B252" s="86"/>
      <c r="C252" s="86"/>
      <c r="D252" s="86"/>
      <c r="E252" s="86"/>
      <c r="F252" s="86"/>
      <c r="G252" s="86"/>
      <c r="H252" s="86"/>
      <c r="I252" s="96"/>
      <c r="J252" s="51" t="str">
        <f>IF(F252="", "", IF(E252="Billets de train", "", IF(E252="", "", VLOOKUP(F252,Listes!$G$37:$H$39, 2, FALSE))))</f>
        <v/>
      </c>
      <c r="K252" s="93"/>
    </row>
    <row r="253" spans="1:11" ht="20.100000000000001" customHeight="1" x14ac:dyDescent="0.25">
      <c r="A253" s="17">
        <v>247</v>
      </c>
      <c r="B253" s="86"/>
      <c r="C253" s="86"/>
      <c r="D253" s="86"/>
      <c r="E253" s="86"/>
      <c r="F253" s="86"/>
      <c r="G253" s="86"/>
      <c r="H253" s="86"/>
      <c r="I253" s="96"/>
      <c r="J253" s="51" t="str">
        <f>IF(F253="", "", IF(E253="Billets de train", "", IF(E253="", "", VLOOKUP(F253,Listes!$G$37:$H$39, 2, FALSE))))</f>
        <v/>
      </c>
      <c r="K253" s="93"/>
    </row>
    <row r="254" spans="1:11" ht="20.100000000000001" customHeight="1" x14ac:dyDescent="0.25">
      <c r="A254" s="17">
        <v>248</v>
      </c>
      <c r="B254" s="86"/>
      <c r="C254" s="86"/>
      <c r="D254" s="86"/>
      <c r="E254" s="86"/>
      <c r="F254" s="86"/>
      <c r="G254" s="86"/>
      <c r="H254" s="86"/>
      <c r="I254" s="96"/>
      <c r="J254" s="51" t="str">
        <f>IF(F254="", "", IF(E254="Billets de train", "", IF(E254="", "", VLOOKUP(F254,Listes!$G$37:$H$39, 2, FALSE))))</f>
        <v/>
      </c>
      <c r="K254" s="93"/>
    </row>
    <row r="255" spans="1:11" ht="20.100000000000001" customHeight="1" x14ac:dyDescent="0.25">
      <c r="A255" s="17">
        <v>249</v>
      </c>
      <c r="B255" s="86"/>
      <c r="C255" s="86"/>
      <c r="D255" s="86"/>
      <c r="E255" s="86"/>
      <c r="F255" s="86"/>
      <c r="G255" s="86"/>
      <c r="H255" s="86"/>
      <c r="I255" s="96"/>
      <c r="J255" s="51" t="str">
        <f>IF(F255="", "", IF(E255="Billets de train", "", IF(E255="", "", VLOOKUP(F255,Listes!$G$37:$H$39, 2, FALSE))))</f>
        <v/>
      </c>
      <c r="K255" s="93"/>
    </row>
    <row r="256" spans="1:11" ht="20.100000000000001" customHeight="1" x14ac:dyDescent="0.25">
      <c r="A256" s="17">
        <v>250</v>
      </c>
      <c r="B256" s="86"/>
      <c r="C256" s="86"/>
      <c r="D256" s="86"/>
      <c r="E256" s="86"/>
      <c r="F256" s="86"/>
      <c r="G256" s="86"/>
      <c r="H256" s="86"/>
      <c r="I256" s="96"/>
      <c r="J256" s="51" t="str">
        <f>IF(F256="", "", IF(E256="Billets de train", "", IF(E256="", "", VLOOKUP(F256,Listes!$G$37:$H$39, 2, FALSE))))</f>
        <v/>
      </c>
      <c r="K256" s="93"/>
    </row>
    <row r="257" spans="1:11" ht="20.100000000000001" customHeight="1" x14ac:dyDescent="0.25">
      <c r="A257" s="17">
        <v>251</v>
      </c>
      <c r="B257" s="86"/>
      <c r="C257" s="86"/>
      <c r="D257" s="86"/>
      <c r="E257" s="86"/>
      <c r="F257" s="86"/>
      <c r="G257" s="86"/>
      <c r="H257" s="86"/>
      <c r="I257" s="96"/>
      <c r="J257" s="51" t="str">
        <f>IF(F257="", "", IF(E257="Billets de train", "", IF(E257="", "", VLOOKUP(F257,Listes!$G$37:$H$39, 2, FALSE))))</f>
        <v/>
      </c>
      <c r="K257" s="93"/>
    </row>
    <row r="258" spans="1:11" ht="20.100000000000001" customHeight="1" x14ac:dyDescent="0.25">
      <c r="A258" s="17">
        <v>252</v>
      </c>
      <c r="B258" s="86"/>
      <c r="C258" s="86"/>
      <c r="D258" s="86"/>
      <c r="E258" s="86"/>
      <c r="F258" s="86"/>
      <c r="G258" s="86"/>
      <c r="H258" s="86"/>
      <c r="I258" s="96"/>
      <c r="J258" s="51" t="str">
        <f>IF(F258="", "", IF(E258="Billets de train", "", IF(E258="", "", VLOOKUP(F258,Listes!$G$37:$H$39, 2, FALSE))))</f>
        <v/>
      </c>
      <c r="K258" s="93"/>
    </row>
    <row r="259" spans="1:11" ht="20.100000000000001" customHeight="1" x14ac:dyDescent="0.25">
      <c r="A259" s="17">
        <v>253</v>
      </c>
      <c r="B259" s="86"/>
      <c r="C259" s="86"/>
      <c r="D259" s="86"/>
      <c r="E259" s="86"/>
      <c r="F259" s="86"/>
      <c r="G259" s="86"/>
      <c r="H259" s="86"/>
      <c r="I259" s="96"/>
      <c r="J259" s="51" t="str">
        <f>IF(F259="", "", IF(E259="Billets de train", "", IF(E259="", "", VLOOKUP(F259,Listes!$G$37:$H$39, 2, FALSE))))</f>
        <v/>
      </c>
      <c r="K259" s="93"/>
    </row>
    <row r="260" spans="1:11" ht="20.100000000000001" customHeight="1" x14ac:dyDescent="0.25">
      <c r="A260" s="17">
        <v>254</v>
      </c>
      <c r="B260" s="86"/>
      <c r="C260" s="86"/>
      <c r="D260" s="86"/>
      <c r="E260" s="86"/>
      <c r="F260" s="86"/>
      <c r="G260" s="86"/>
      <c r="H260" s="86"/>
      <c r="I260" s="96"/>
      <c r="J260" s="51" t="str">
        <f>IF(F260="", "", IF(E260="Billets de train", "", IF(E260="", "", VLOOKUP(F260,Listes!$G$37:$H$39, 2, FALSE))))</f>
        <v/>
      </c>
      <c r="K260" s="93"/>
    </row>
    <row r="261" spans="1:11" ht="20.100000000000001" customHeight="1" x14ac:dyDescent="0.25">
      <c r="A261" s="17">
        <v>255</v>
      </c>
      <c r="B261" s="86"/>
      <c r="C261" s="86"/>
      <c r="D261" s="86"/>
      <c r="E261" s="86"/>
      <c r="F261" s="86"/>
      <c r="G261" s="86"/>
      <c r="H261" s="86"/>
      <c r="I261" s="96"/>
      <c r="J261" s="51" t="str">
        <f>IF(F261="", "", IF(E261="Billets de train", "", IF(E261="", "", VLOOKUP(F261,Listes!$G$37:$H$39, 2, FALSE))))</f>
        <v/>
      </c>
      <c r="K261" s="93"/>
    </row>
    <row r="262" spans="1:11" ht="20.100000000000001" customHeight="1" x14ac:dyDescent="0.25">
      <c r="A262" s="17">
        <v>256</v>
      </c>
      <c r="B262" s="86"/>
      <c r="C262" s="86"/>
      <c r="D262" s="86"/>
      <c r="E262" s="86"/>
      <c r="F262" s="86"/>
      <c r="G262" s="86"/>
      <c r="H262" s="86"/>
      <c r="I262" s="96"/>
      <c r="J262" s="51" t="str">
        <f>IF(F262="", "", IF(E262="Billets de train", "", IF(E262="", "", VLOOKUP(F262,Listes!$G$37:$H$39, 2, FALSE))))</f>
        <v/>
      </c>
      <c r="K262" s="93"/>
    </row>
    <row r="263" spans="1:11" ht="20.100000000000001" customHeight="1" x14ac:dyDescent="0.25">
      <c r="A263" s="17">
        <v>257</v>
      </c>
      <c r="B263" s="86"/>
      <c r="C263" s="86"/>
      <c r="D263" s="86"/>
      <c r="E263" s="86"/>
      <c r="F263" s="86"/>
      <c r="G263" s="86"/>
      <c r="H263" s="86"/>
      <c r="I263" s="96"/>
      <c r="J263" s="51" t="str">
        <f>IF(F263="", "", IF(E263="Billets de train", "", IF(E263="", "", VLOOKUP(F263,Listes!$G$37:$H$39, 2, FALSE))))</f>
        <v/>
      </c>
      <c r="K263" s="93"/>
    </row>
    <row r="264" spans="1:11" ht="20.100000000000001" customHeight="1" x14ac:dyDescent="0.25">
      <c r="A264" s="17">
        <v>258</v>
      </c>
      <c r="B264" s="86"/>
      <c r="C264" s="86"/>
      <c r="D264" s="86"/>
      <c r="E264" s="86"/>
      <c r="F264" s="86"/>
      <c r="G264" s="86"/>
      <c r="H264" s="86"/>
      <c r="I264" s="96"/>
      <c r="J264" s="51" t="str">
        <f>IF(F264="", "", IF(E264="Billets de train", "", IF(E264="", "", VLOOKUP(F264,Listes!$G$37:$H$39, 2, FALSE))))</f>
        <v/>
      </c>
      <c r="K264" s="93"/>
    </row>
    <row r="265" spans="1:11" ht="20.100000000000001" customHeight="1" x14ac:dyDescent="0.25">
      <c r="A265" s="17">
        <v>259</v>
      </c>
      <c r="B265" s="86"/>
      <c r="C265" s="86"/>
      <c r="D265" s="86"/>
      <c r="E265" s="86"/>
      <c r="F265" s="86"/>
      <c r="G265" s="86"/>
      <c r="H265" s="86"/>
      <c r="I265" s="96"/>
      <c r="J265" s="51" t="str">
        <f>IF(F265="", "", IF(E265="Billets de train", "", IF(E265="", "", VLOOKUP(F265,Listes!$G$37:$H$39, 2, FALSE))))</f>
        <v/>
      </c>
      <c r="K265" s="93"/>
    </row>
    <row r="266" spans="1:11" ht="20.100000000000001" customHeight="1" x14ac:dyDescent="0.25">
      <c r="A266" s="17">
        <v>260</v>
      </c>
      <c r="B266" s="86"/>
      <c r="C266" s="86"/>
      <c r="D266" s="86"/>
      <c r="E266" s="86"/>
      <c r="F266" s="86"/>
      <c r="G266" s="86"/>
      <c r="H266" s="86"/>
      <c r="I266" s="96"/>
      <c r="J266" s="51" t="str">
        <f>IF(F266="", "", IF(E266="Billets de train", "", IF(E266="", "", VLOOKUP(F266,Listes!$G$37:$H$39, 2, FALSE))))</f>
        <v/>
      </c>
      <c r="K266" s="93"/>
    </row>
    <row r="267" spans="1:11" ht="20.100000000000001" customHeight="1" x14ac:dyDescent="0.25">
      <c r="A267" s="17">
        <v>261</v>
      </c>
      <c r="B267" s="86"/>
      <c r="C267" s="86"/>
      <c r="D267" s="86"/>
      <c r="E267" s="86"/>
      <c r="F267" s="86"/>
      <c r="G267" s="86"/>
      <c r="H267" s="86"/>
      <c r="I267" s="96"/>
      <c r="J267" s="51" t="str">
        <f>IF(F267="", "", IF(E267="Billets de train", "", IF(E267="", "", VLOOKUP(F267,Listes!$G$37:$H$39, 2, FALSE))))</f>
        <v/>
      </c>
      <c r="K267" s="93"/>
    </row>
    <row r="268" spans="1:11" ht="20.100000000000001" customHeight="1" x14ac:dyDescent="0.25">
      <c r="A268" s="17">
        <v>262</v>
      </c>
      <c r="B268" s="86"/>
      <c r="C268" s="86"/>
      <c r="D268" s="86"/>
      <c r="E268" s="86"/>
      <c r="F268" s="86"/>
      <c r="G268" s="86"/>
      <c r="H268" s="86"/>
      <c r="I268" s="96"/>
      <c r="J268" s="51" t="str">
        <f>IF(F268="", "", IF(E268="Billets de train", "", IF(E268="", "", VLOOKUP(F268,Listes!$G$37:$H$39, 2, FALSE))))</f>
        <v/>
      </c>
      <c r="K268" s="93"/>
    </row>
    <row r="269" spans="1:11" ht="20.100000000000001" customHeight="1" x14ac:dyDescent="0.25">
      <c r="A269" s="17">
        <v>263</v>
      </c>
      <c r="B269" s="86"/>
      <c r="C269" s="86"/>
      <c r="D269" s="86"/>
      <c r="E269" s="86"/>
      <c r="F269" s="86"/>
      <c r="G269" s="86"/>
      <c r="H269" s="86"/>
      <c r="I269" s="96"/>
      <c r="J269" s="51" t="str">
        <f>IF(F269="", "", IF(E269="Billets de train", "", IF(E269="", "", VLOOKUP(F269,Listes!$G$37:$H$39, 2, FALSE))))</f>
        <v/>
      </c>
      <c r="K269" s="93"/>
    </row>
    <row r="270" spans="1:11" ht="20.100000000000001" customHeight="1" x14ac:dyDescent="0.25">
      <c r="A270" s="17">
        <v>264</v>
      </c>
      <c r="B270" s="86"/>
      <c r="C270" s="86"/>
      <c r="D270" s="86"/>
      <c r="E270" s="86"/>
      <c r="F270" s="86"/>
      <c r="G270" s="86"/>
      <c r="H270" s="86"/>
      <c r="I270" s="96"/>
      <c r="J270" s="51" t="str">
        <f>IF(F270="", "", IF(E270="Billets de train", "", IF(E270="", "", VLOOKUP(F270,Listes!$G$37:$H$39, 2, FALSE))))</f>
        <v/>
      </c>
      <c r="K270" s="93"/>
    </row>
    <row r="271" spans="1:11" ht="20.100000000000001" customHeight="1" x14ac:dyDescent="0.25">
      <c r="A271" s="17">
        <v>265</v>
      </c>
      <c r="B271" s="86"/>
      <c r="C271" s="86"/>
      <c r="D271" s="86"/>
      <c r="E271" s="86"/>
      <c r="F271" s="86"/>
      <c r="G271" s="86"/>
      <c r="H271" s="86"/>
      <c r="I271" s="96"/>
      <c r="J271" s="51" t="str">
        <f>IF(F271="", "", IF(E271="Billets de train", "", IF(E271="", "", VLOOKUP(F271,Listes!$G$37:$H$39, 2, FALSE))))</f>
        <v/>
      </c>
      <c r="K271" s="93"/>
    </row>
    <row r="272" spans="1:11" ht="20.100000000000001" customHeight="1" x14ac:dyDescent="0.25">
      <c r="A272" s="17">
        <v>266</v>
      </c>
      <c r="B272" s="86"/>
      <c r="C272" s="86"/>
      <c r="D272" s="86"/>
      <c r="E272" s="86"/>
      <c r="F272" s="86"/>
      <c r="G272" s="86"/>
      <c r="H272" s="86"/>
      <c r="I272" s="96"/>
      <c r="J272" s="51" t="str">
        <f>IF(F272="", "", IF(E272="Billets de train", "", IF(E272="", "", VLOOKUP(F272,Listes!$G$37:$H$39, 2, FALSE))))</f>
        <v/>
      </c>
      <c r="K272" s="93"/>
    </row>
    <row r="273" spans="1:11" ht="20.100000000000001" customHeight="1" x14ac:dyDescent="0.25">
      <c r="A273" s="17">
        <v>267</v>
      </c>
      <c r="B273" s="86"/>
      <c r="C273" s="86"/>
      <c r="D273" s="86"/>
      <c r="E273" s="86"/>
      <c r="F273" s="86"/>
      <c r="G273" s="86"/>
      <c r="H273" s="86"/>
      <c r="I273" s="96"/>
      <c r="J273" s="51" t="str">
        <f>IF(F273="", "", IF(E273="Billets de train", "", IF(E273="", "", VLOOKUP(F273,Listes!$G$37:$H$39, 2, FALSE))))</f>
        <v/>
      </c>
      <c r="K273" s="93"/>
    </row>
    <row r="274" spans="1:11" ht="20.100000000000001" customHeight="1" x14ac:dyDescent="0.25">
      <c r="A274" s="17">
        <v>268</v>
      </c>
      <c r="B274" s="86"/>
      <c r="C274" s="86"/>
      <c r="D274" s="86"/>
      <c r="E274" s="86"/>
      <c r="F274" s="86"/>
      <c r="G274" s="86"/>
      <c r="H274" s="86"/>
      <c r="I274" s="96"/>
      <c r="J274" s="51" t="str">
        <f>IF(F274="", "", IF(E274="Billets de train", "", IF(E274="", "", VLOOKUP(F274,Listes!$G$37:$H$39, 2, FALSE))))</f>
        <v/>
      </c>
      <c r="K274" s="93"/>
    </row>
    <row r="275" spans="1:11" ht="20.100000000000001" customHeight="1" x14ac:dyDescent="0.25">
      <c r="A275" s="17">
        <v>269</v>
      </c>
      <c r="B275" s="86"/>
      <c r="C275" s="86"/>
      <c r="D275" s="86"/>
      <c r="E275" s="86"/>
      <c r="F275" s="86"/>
      <c r="G275" s="86"/>
      <c r="H275" s="86"/>
      <c r="I275" s="96"/>
      <c r="J275" s="51" t="str">
        <f>IF(F275="", "", IF(E275="Billets de train", "", IF(E275="", "", VLOOKUP(F275,Listes!$G$37:$H$39, 2, FALSE))))</f>
        <v/>
      </c>
      <c r="K275" s="93"/>
    </row>
    <row r="276" spans="1:11" ht="20.100000000000001" customHeight="1" x14ac:dyDescent="0.25">
      <c r="A276" s="17">
        <v>270</v>
      </c>
      <c r="B276" s="86"/>
      <c r="C276" s="86"/>
      <c r="D276" s="86"/>
      <c r="E276" s="86"/>
      <c r="F276" s="86"/>
      <c r="G276" s="86"/>
      <c r="H276" s="86"/>
      <c r="I276" s="96"/>
      <c r="J276" s="51" t="str">
        <f>IF(F276="", "", IF(E276="Billets de train", "", IF(E276="", "", VLOOKUP(F276,Listes!$G$37:$H$39, 2, FALSE))))</f>
        <v/>
      </c>
      <c r="K276" s="93"/>
    </row>
    <row r="277" spans="1:11" ht="20.100000000000001" customHeight="1" x14ac:dyDescent="0.25">
      <c r="A277" s="17">
        <v>271</v>
      </c>
      <c r="B277" s="86"/>
      <c r="C277" s="86"/>
      <c r="D277" s="86"/>
      <c r="E277" s="86"/>
      <c r="F277" s="86"/>
      <c r="G277" s="86"/>
      <c r="H277" s="86"/>
      <c r="I277" s="96"/>
      <c r="J277" s="51" t="str">
        <f>IF(F277="", "", IF(E277="Billets de train", "", IF(E277="", "", VLOOKUP(F277,Listes!$G$37:$H$39, 2, FALSE))))</f>
        <v/>
      </c>
      <c r="K277" s="93"/>
    </row>
    <row r="278" spans="1:11" ht="20.100000000000001" customHeight="1" x14ac:dyDescent="0.25">
      <c r="A278" s="17">
        <v>272</v>
      </c>
      <c r="B278" s="86"/>
      <c r="C278" s="86"/>
      <c r="D278" s="86"/>
      <c r="E278" s="86"/>
      <c r="F278" s="86"/>
      <c r="G278" s="86"/>
      <c r="H278" s="86"/>
      <c r="I278" s="96"/>
      <c r="J278" s="51" t="str">
        <f>IF(F278="", "", IF(E278="Billets de train", "", IF(E278="", "", VLOOKUP(F278,Listes!$G$37:$H$39, 2, FALSE))))</f>
        <v/>
      </c>
      <c r="K278" s="93"/>
    </row>
    <row r="279" spans="1:11" ht="20.100000000000001" customHeight="1" x14ac:dyDescent="0.25">
      <c r="A279" s="17">
        <v>273</v>
      </c>
      <c r="B279" s="86"/>
      <c r="C279" s="86"/>
      <c r="D279" s="86"/>
      <c r="E279" s="86"/>
      <c r="F279" s="86"/>
      <c r="G279" s="86"/>
      <c r="H279" s="86"/>
      <c r="I279" s="96"/>
      <c r="J279" s="51" t="str">
        <f>IF(F279="", "", IF(E279="Billets de train", "", IF(E279="", "", VLOOKUP(F279,Listes!$G$37:$H$39, 2, FALSE))))</f>
        <v/>
      </c>
      <c r="K279" s="93"/>
    </row>
    <row r="280" spans="1:11" ht="20.100000000000001" customHeight="1" x14ac:dyDescent="0.25">
      <c r="A280" s="17">
        <v>274</v>
      </c>
      <c r="B280" s="86"/>
      <c r="C280" s="86"/>
      <c r="D280" s="86"/>
      <c r="E280" s="86"/>
      <c r="F280" s="86"/>
      <c r="G280" s="86"/>
      <c r="H280" s="86"/>
      <c r="I280" s="96"/>
      <c r="J280" s="51" t="str">
        <f>IF(F280="", "", IF(E280="Billets de train", "", IF(E280="", "", VLOOKUP(F280,Listes!$G$37:$H$39, 2, FALSE))))</f>
        <v/>
      </c>
      <c r="K280" s="93"/>
    </row>
    <row r="281" spans="1:11" ht="20.100000000000001" customHeight="1" x14ac:dyDescent="0.25">
      <c r="A281" s="17">
        <v>275</v>
      </c>
      <c r="B281" s="86"/>
      <c r="C281" s="86"/>
      <c r="D281" s="86"/>
      <c r="E281" s="86"/>
      <c r="F281" s="86"/>
      <c r="G281" s="86"/>
      <c r="H281" s="86"/>
      <c r="I281" s="96"/>
      <c r="J281" s="51" t="str">
        <f>IF(F281="", "", IF(E281="Billets de train", "", IF(E281="", "", VLOOKUP(F281,Listes!$G$37:$H$39, 2, FALSE))))</f>
        <v/>
      </c>
      <c r="K281" s="93"/>
    </row>
    <row r="282" spans="1:11" ht="20.100000000000001" customHeight="1" x14ac:dyDescent="0.25">
      <c r="A282" s="17">
        <v>276</v>
      </c>
      <c r="B282" s="86"/>
      <c r="C282" s="86"/>
      <c r="D282" s="86"/>
      <c r="E282" s="86"/>
      <c r="F282" s="86"/>
      <c r="G282" s="86"/>
      <c r="H282" s="86"/>
      <c r="I282" s="96"/>
      <c r="J282" s="51" t="str">
        <f>IF(F282="", "", IF(E282="Billets de train", "", IF(E282="", "", VLOOKUP(F282,Listes!$G$37:$H$39, 2, FALSE))))</f>
        <v/>
      </c>
      <c r="K282" s="93"/>
    </row>
    <row r="283" spans="1:11" ht="20.100000000000001" customHeight="1" x14ac:dyDescent="0.25">
      <c r="A283" s="17">
        <v>277</v>
      </c>
      <c r="B283" s="86"/>
      <c r="C283" s="86"/>
      <c r="D283" s="86"/>
      <c r="E283" s="86"/>
      <c r="F283" s="86"/>
      <c r="G283" s="86"/>
      <c r="H283" s="86"/>
      <c r="I283" s="96"/>
      <c r="J283" s="51" t="str">
        <f>IF(F283="", "", IF(E283="Billets de train", "", IF(E283="", "", VLOOKUP(F283,Listes!$G$37:$H$39, 2, FALSE))))</f>
        <v/>
      </c>
      <c r="K283" s="93"/>
    </row>
    <row r="284" spans="1:11" ht="20.100000000000001" customHeight="1" x14ac:dyDescent="0.25">
      <c r="A284" s="17">
        <v>278</v>
      </c>
      <c r="B284" s="86"/>
      <c r="C284" s="86"/>
      <c r="D284" s="86"/>
      <c r="E284" s="86"/>
      <c r="F284" s="86"/>
      <c r="G284" s="86"/>
      <c r="H284" s="86"/>
      <c r="I284" s="96"/>
      <c r="J284" s="51" t="str">
        <f>IF(F284="", "", IF(E284="Billets de train", "", IF(E284="", "", VLOOKUP(F284,Listes!$G$37:$H$39, 2, FALSE))))</f>
        <v/>
      </c>
      <c r="K284" s="93"/>
    </row>
    <row r="285" spans="1:11" ht="20.100000000000001" customHeight="1" x14ac:dyDescent="0.25">
      <c r="A285" s="17">
        <v>279</v>
      </c>
      <c r="B285" s="86"/>
      <c r="C285" s="86"/>
      <c r="D285" s="86"/>
      <c r="E285" s="86"/>
      <c r="F285" s="86"/>
      <c r="G285" s="86"/>
      <c r="H285" s="86"/>
      <c r="I285" s="96"/>
      <c r="J285" s="51" t="str">
        <f>IF(F285="", "", IF(E285="Billets de train", "", IF(E285="", "", VLOOKUP(F285,Listes!$G$37:$H$39, 2, FALSE))))</f>
        <v/>
      </c>
      <c r="K285" s="93"/>
    </row>
    <row r="286" spans="1:11" ht="20.100000000000001" customHeight="1" x14ac:dyDescent="0.25">
      <c r="A286" s="17">
        <v>280</v>
      </c>
      <c r="B286" s="86"/>
      <c r="C286" s="86"/>
      <c r="D286" s="86"/>
      <c r="E286" s="86"/>
      <c r="F286" s="86"/>
      <c r="G286" s="86"/>
      <c r="H286" s="86"/>
      <c r="I286" s="96"/>
      <c r="J286" s="51" t="str">
        <f>IF(F286="", "", IF(E286="Billets de train", "", IF(E286="", "", VLOOKUP(F286,Listes!$G$37:$H$39, 2, FALSE))))</f>
        <v/>
      </c>
      <c r="K286" s="93"/>
    </row>
    <row r="287" spans="1:11" ht="20.100000000000001" customHeight="1" x14ac:dyDescent="0.25">
      <c r="A287" s="17">
        <v>281</v>
      </c>
      <c r="B287" s="86"/>
      <c r="C287" s="86"/>
      <c r="D287" s="86"/>
      <c r="E287" s="86"/>
      <c r="F287" s="86"/>
      <c r="G287" s="86"/>
      <c r="H287" s="86"/>
      <c r="I287" s="96"/>
      <c r="J287" s="51" t="str">
        <f>IF(F287="", "", IF(E287="Billets de train", "", IF(E287="", "", VLOOKUP(F287,Listes!$G$37:$H$39, 2, FALSE))))</f>
        <v/>
      </c>
      <c r="K287" s="93"/>
    </row>
    <row r="288" spans="1:11" ht="20.100000000000001" customHeight="1" x14ac:dyDescent="0.25">
      <c r="A288" s="17">
        <v>282</v>
      </c>
      <c r="B288" s="86"/>
      <c r="C288" s="86"/>
      <c r="D288" s="86"/>
      <c r="E288" s="86"/>
      <c r="F288" s="86"/>
      <c r="G288" s="86"/>
      <c r="H288" s="86"/>
      <c r="I288" s="96"/>
      <c r="J288" s="51" t="str">
        <f>IF(F288="", "", IF(E288="Billets de train", "", IF(E288="", "", VLOOKUP(F288,Listes!$G$37:$H$39, 2, FALSE))))</f>
        <v/>
      </c>
      <c r="K288" s="93"/>
    </row>
    <row r="289" spans="1:11" ht="20.100000000000001" customHeight="1" x14ac:dyDescent="0.25">
      <c r="A289" s="17">
        <v>283</v>
      </c>
      <c r="B289" s="86"/>
      <c r="C289" s="86"/>
      <c r="D289" s="86"/>
      <c r="E289" s="86"/>
      <c r="F289" s="86"/>
      <c r="G289" s="86"/>
      <c r="H289" s="86"/>
      <c r="I289" s="96"/>
      <c r="J289" s="51" t="str">
        <f>IF(F289="", "", IF(E289="Billets de train", "", IF(E289="", "", VLOOKUP(F289,Listes!$G$37:$H$39, 2, FALSE))))</f>
        <v/>
      </c>
      <c r="K289" s="93"/>
    </row>
    <row r="290" spans="1:11" ht="20.100000000000001" customHeight="1" x14ac:dyDescent="0.25">
      <c r="A290" s="17">
        <v>284</v>
      </c>
      <c r="B290" s="86"/>
      <c r="C290" s="86"/>
      <c r="D290" s="86"/>
      <c r="E290" s="86"/>
      <c r="F290" s="86"/>
      <c r="G290" s="86"/>
      <c r="H290" s="86"/>
      <c r="I290" s="96"/>
      <c r="J290" s="51" t="str">
        <f>IF(F290="", "", IF(E290="Billets de train", "", IF(E290="", "", VLOOKUP(F290,Listes!$G$37:$H$39, 2, FALSE))))</f>
        <v/>
      </c>
      <c r="K290" s="93"/>
    </row>
    <row r="291" spans="1:11" ht="20.100000000000001" customHeight="1" x14ac:dyDescent="0.25">
      <c r="A291" s="17">
        <v>285</v>
      </c>
      <c r="B291" s="86"/>
      <c r="C291" s="86"/>
      <c r="D291" s="86"/>
      <c r="E291" s="86"/>
      <c r="F291" s="86"/>
      <c r="G291" s="86"/>
      <c r="H291" s="86"/>
      <c r="I291" s="96"/>
      <c r="J291" s="51" t="str">
        <f>IF(F291="", "", IF(E291="Billets de train", "", IF(E291="", "", VLOOKUP(F291,Listes!$G$37:$H$39, 2, FALSE))))</f>
        <v/>
      </c>
      <c r="K291" s="93"/>
    </row>
    <row r="292" spans="1:11" ht="20.100000000000001" customHeight="1" x14ac:dyDescent="0.25">
      <c r="A292" s="17">
        <v>286</v>
      </c>
      <c r="B292" s="86"/>
      <c r="C292" s="86"/>
      <c r="D292" s="86"/>
      <c r="E292" s="86"/>
      <c r="F292" s="86"/>
      <c r="G292" s="86"/>
      <c r="H292" s="86"/>
      <c r="I292" s="96"/>
      <c r="J292" s="51" t="str">
        <f>IF(F292="", "", IF(E292="Billets de train", "", IF(E292="", "", VLOOKUP(F292,Listes!$G$37:$H$39, 2, FALSE))))</f>
        <v/>
      </c>
      <c r="K292" s="93"/>
    </row>
    <row r="293" spans="1:11" ht="20.100000000000001" customHeight="1" x14ac:dyDescent="0.25">
      <c r="A293" s="17">
        <v>287</v>
      </c>
      <c r="B293" s="86"/>
      <c r="C293" s="86"/>
      <c r="D293" s="86"/>
      <c r="E293" s="86"/>
      <c r="F293" s="86"/>
      <c r="G293" s="86"/>
      <c r="H293" s="86"/>
      <c r="I293" s="96"/>
      <c r="J293" s="51" t="str">
        <f>IF(F293="", "", IF(E293="Billets de train", "", IF(E293="", "", VLOOKUP(F293,Listes!$G$37:$H$39, 2, FALSE))))</f>
        <v/>
      </c>
      <c r="K293" s="93"/>
    </row>
    <row r="294" spans="1:11" ht="20.100000000000001" customHeight="1" x14ac:dyDescent="0.25">
      <c r="A294" s="17">
        <v>288</v>
      </c>
      <c r="B294" s="86"/>
      <c r="C294" s="86"/>
      <c r="D294" s="86"/>
      <c r="E294" s="86"/>
      <c r="F294" s="86"/>
      <c r="G294" s="86"/>
      <c r="H294" s="86"/>
      <c r="I294" s="96"/>
      <c r="J294" s="51" t="str">
        <f>IF(F294="", "", IF(E294="Billets de train", "", IF(E294="", "", VLOOKUP(F294,Listes!$G$37:$H$39, 2, FALSE))))</f>
        <v/>
      </c>
      <c r="K294" s="93"/>
    </row>
    <row r="295" spans="1:11" ht="20.100000000000001" customHeight="1" x14ac:dyDescent="0.25">
      <c r="A295" s="17">
        <v>289</v>
      </c>
      <c r="B295" s="86"/>
      <c r="C295" s="86"/>
      <c r="D295" s="86"/>
      <c r="E295" s="86"/>
      <c r="F295" s="86"/>
      <c r="G295" s="86"/>
      <c r="H295" s="86"/>
      <c r="I295" s="96"/>
      <c r="J295" s="51" t="str">
        <f>IF(F295="", "", IF(E295="Billets de train", "", IF(E295="", "", VLOOKUP(F295,Listes!$G$37:$H$39, 2, FALSE))))</f>
        <v/>
      </c>
      <c r="K295" s="93"/>
    </row>
    <row r="296" spans="1:11" ht="20.100000000000001" customHeight="1" x14ac:dyDescent="0.25">
      <c r="A296" s="17">
        <v>290</v>
      </c>
      <c r="B296" s="86"/>
      <c r="C296" s="86"/>
      <c r="D296" s="86"/>
      <c r="E296" s="86"/>
      <c r="F296" s="86"/>
      <c r="G296" s="86"/>
      <c r="H296" s="86"/>
      <c r="I296" s="96"/>
      <c r="J296" s="51" t="str">
        <f>IF(F296="", "", IF(E296="Billets de train", "", IF(E296="", "", VLOOKUP(F296,Listes!$G$37:$H$39, 2, FALSE))))</f>
        <v/>
      </c>
      <c r="K296" s="93"/>
    </row>
    <row r="297" spans="1:11" ht="20.100000000000001" customHeight="1" x14ac:dyDescent="0.25">
      <c r="A297" s="17">
        <v>291</v>
      </c>
      <c r="B297" s="86"/>
      <c r="C297" s="86"/>
      <c r="D297" s="86"/>
      <c r="E297" s="86"/>
      <c r="F297" s="86"/>
      <c r="G297" s="86"/>
      <c r="H297" s="86"/>
      <c r="I297" s="96"/>
      <c r="J297" s="51" t="str">
        <f>IF(F297="", "", IF(E297="Billets de train", "", IF(E297="", "", VLOOKUP(F297,Listes!$G$37:$H$39, 2, FALSE))))</f>
        <v/>
      </c>
      <c r="K297" s="93"/>
    </row>
    <row r="298" spans="1:11" ht="20.100000000000001" customHeight="1" x14ac:dyDescent="0.25">
      <c r="A298" s="17">
        <v>292</v>
      </c>
      <c r="B298" s="86"/>
      <c r="C298" s="86"/>
      <c r="D298" s="86"/>
      <c r="E298" s="86"/>
      <c r="F298" s="86"/>
      <c r="G298" s="86"/>
      <c r="H298" s="86"/>
      <c r="I298" s="96"/>
      <c r="J298" s="51" t="str">
        <f>IF(F298="", "", IF(E298="Billets de train", "", IF(E298="", "", VLOOKUP(F298,Listes!$G$37:$H$39, 2, FALSE))))</f>
        <v/>
      </c>
      <c r="K298" s="93"/>
    </row>
    <row r="299" spans="1:11" ht="20.100000000000001" customHeight="1" x14ac:dyDescent="0.25">
      <c r="A299" s="17">
        <v>293</v>
      </c>
      <c r="B299" s="86"/>
      <c r="C299" s="86"/>
      <c r="D299" s="86"/>
      <c r="E299" s="86"/>
      <c r="F299" s="86"/>
      <c r="G299" s="86"/>
      <c r="H299" s="86"/>
      <c r="I299" s="96"/>
      <c r="J299" s="51" t="str">
        <f>IF(F299="", "", IF(E299="Billets de train", "", IF(E299="", "", VLOOKUP(F299,Listes!$G$37:$H$39, 2, FALSE))))</f>
        <v/>
      </c>
      <c r="K299" s="93"/>
    </row>
    <row r="300" spans="1:11" ht="20.100000000000001" customHeight="1" x14ac:dyDescent="0.25">
      <c r="A300" s="17">
        <v>294</v>
      </c>
      <c r="B300" s="86"/>
      <c r="C300" s="86"/>
      <c r="D300" s="86"/>
      <c r="E300" s="86"/>
      <c r="F300" s="86"/>
      <c r="G300" s="86"/>
      <c r="H300" s="86"/>
      <c r="I300" s="96"/>
      <c r="J300" s="51" t="str">
        <f>IF(F300="", "", IF(E300="Billets de train", "", IF(E300="", "", VLOOKUP(F300,Listes!$G$37:$H$39, 2, FALSE))))</f>
        <v/>
      </c>
      <c r="K300" s="93"/>
    </row>
    <row r="301" spans="1:11" ht="20.100000000000001" customHeight="1" x14ac:dyDescent="0.25">
      <c r="A301" s="17">
        <v>295</v>
      </c>
      <c r="B301" s="86"/>
      <c r="C301" s="86"/>
      <c r="D301" s="86"/>
      <c r="E301" s="86"/>
      <c r="F301" s="86"/>
      <c r="G301" s="86"/>
      <c r="H301" s="86"/>
      <c r="I301" s="96"/>
      <c r="J301" s="51" t="str">
        <f>IF(F301="", "", IF(E301="Billets de train", "", IF(E301="", "", VLOOKUP(F301,Listes!$G$37:$H$39, 2, FALSE))))</f>
        <v/>
      </c>
      <c r="K301" s="93"/>
    </row>
    <row r="302" spans="1:11" ht="20.100000000000001" customHeight="1" x14ac:dyDescent="0.25">
      <c r="A302" s="17">
        <v>296</v>
      </c>
      <c r="B302" s="86"/>
      <c r="C302" s="86"/>
      <c r="D302" s="86"/>
      <c r="E302" s="86"/>
      <c r="F302" s="86"/>
      <c r="G302" s="86"/>
      <c r="H302" s="86"/>
      <c r="I302" s="96"/>
      <c r="J302" s="51" t="str">
        <f>IF(F302="", "", IF(E302="Billets de train", "", IF(E302="", "", VLOOKUP(F302,Listes!$G$37:$H$39, 2, FALSE))))</f>
        <v/>
      </c>
      <c r="K302" s="93"/>
    </row>
    <row r="303" spans="1:11" ht="20.100000000000001" customHeight="1" x14ac:dyDescent="0.25">
      <c r="A303" s="17">
        <v>297</v>
      </c>
      <c r="B303" s="86"/>
      <c r="C303" s="86"/>
      <c r="D303" s="86"/>
      <c r="E303" s="86"/>
      <c r="F303" s="86"/>
      <c r="G303" s="86"/>
      <c r="H303" s="86"/>
      <c r="I303" s="96"/>
      <c r="J303" s="51" t="str">
        <f>IF(F303="", "", IF(E303="Billets de train", "", IF(E303="", "", VLOOKUP(F303,Listes!$G$37:$H$39, 2, FALSE))))</f>
        <v/>
      </c>
      <c r="K303" s="93"/>
    </row>
    <row r="304" spans="1:11" ht="20.100000000000001" customHeight="1" x14ac:dyDescent="0.25">
      <c r="A304" s="17">
        <v>298</v>
      </c>
      <c r="B304" s="86"/>
      <c r="C304" s="86"/>
      <c r="D304" s="86"/>
      <c r="E304" s="86"/>
      <c r="F304" s="86"/>
      <c r="G304" s="86"/>
      <c r="H304" s="86"/>
      <c r="I304" s="96"/>
      <c r="J304" s="51" t="str">
        <f>IF(F304="", "", IF(E304="Billets de train", "", IF(E304="", "", VLOOKUP(F304,Listes!$G$37:$H$39, 2, FALSE))))</f>
        <v/>
      </c>
      <c r="K304" s="93"/>
    </row>
    <row r="305" spans="1:11" ht="20.100000000000001" customHeight="1" x14ac:dyDescent="0.25">
      <c r="A305" s="17">
        <v>299</v>
      </c>
      <c r="B305" s="86"/>
      <c r="C305" s="86"/>
      <c r="D305" s="86"/>
      <c r="E305" s="86"/>
      <c r="F305" s="86"/>
      <c r="G305" s="86"/>
      <c r="H305" s="86"/>
      <c r="I305" s="96"/>
      <c r="J305" s="51" t="str">
        <f>IF(F305="", "", IF(E305="Billets de train", "", IF(E305="", "", VLOOKUP(F305,Listes!$G$37:$H$39, 2, FALSE))))</f>
        <v/>
      </c>
      <c r="K305" s="93"/>
    </row>
    <row r="306" spans="1:11" ht="20.100000000000001" customHeight="1" x14ac:dyDescent="0.25">
      <c r="A306" s="17">
        <v>300</v>
      </c>
      <c r="B306" s="86"/>
      <c r="C306" s="86"/>
      <c r="D306" s="86"/>
      <c r="E306" s="86"/>
      <c r="F306" s="86"/>
      <c r="G306" s="86"/>
      <c r="H306" s="86"/>
      <c r="I306" s="96"/>
      <c r="J306" s="51" t="str">
        <f>IF(F306="", "", IF(E306="Billets de train", "", IF(E306="", "", VLOOKUP(F306,Listes!$G$37:$H$39, 2, FALSE))))</f>
        <v/>
      </c>
      <c r="K306" s="93"/>
    </row>
    <row r="307" spans="1:11" ht="20.100000000000001" customHeight="1" x14ac:dyDescent="0.25">
      <c r="A307" s="17">
        <v>301</v>
      </c>
      <c r="B307" s="86"/>
      <c r="C307" s="86"/>
      <c r="D307" s="86"/>
      <c r="E307" s="86"/>
      <c r="F307" s="86"/>
      <c r="G307" s="86"/>
      <c r="H307" s="86"/>
      <c r="I307" s="96"/>
      <c r="J307" s="51" t="str">
        <f>IF(F307="", "", IF(E307="Billets de train", "", IF(E307="", "", VLOOKUP(F307,Listes!$G$37:$H$39, 2, FALSE))))</f>
        <v/>
      </c>
      <c r="K307" s="93"/>
    </row>
    <row r="308" spans="1:11" ht="20.100000000000001" customHeight="1" x14ac:dyDescent="0.25">
      <c r="A308" s="17">
        <v>302</v>
      </c>
      <c r="B308" s="86"/>
      <c r="C308" s="86"/>
      <c r="D308" s="86"/>
      <c r="E308" s="86"/>
      <c r="F308" s="86"/>
      <c r="G308" s="86"/>
      <c r="H308" s="86"/>
      <c r="I308" s="96"/>
      <c r="J308" s="51" t="str">
        <f>IF(F308="", "", IF(E308="Billets de train", "", IF(E308="", "", VLOOKUP(F308,Listes!$G$37:$H$39, 2, FALSE))))</f>
        <v/>
      </c>
      <c r="K308" s="93"/>
    </row>
    <row r="309" spans="1:11" ht="20.100000000000001" customHeight="1" x14ac:dyDescent="0.25">
      <c r="A309" s="17">
        <v>303</v>
      </c>
      <c r="B309" s="86"/>
      <c r="C309" s="86"/>
      <c r="D309" s="86"/>
      <c r="E309" s="86"/>
      <c r="F309" s="86"/>
      <c r="G309" s="86"/>
      <c r="H309" s="86"/>
      <c r="I309" s="96"/>
      <c r="J309" s="51" t="str">
        <f>IF(F309="", "", IF(E309="Billets de train", "", IF(E309="", "", VLOOKUP(F309,Listes!$G$37:$H$39, 2, FALSE))))</f>
        <v/>
      </c>
      <c r="K309" s="93"/>
    </row>
    <row r="310" spans="1:11" ht="20.100000000000001" customHeight="1" x14ac:dyDescent="0.25">
      <c r="A310" s="17">
        <v>304</v>
      </c>
      <c r="B310" s="86"/>
      <c r="C310" s="86"/>
      <c r="D310" s="86"/>
      <c r="E310" s="86"/>
      <c r="F310" s="86"/>
      <c r="G310" s="86"/>
      <c r="H310" s="86"/>
      <c r="I310" s="96"/>
      <c r="J310" s="51" t="str">
        <f>IF(F310="", "", IF(E310="Billets de train", "", IF(E310="", "", VLOOKUP(F310,Listes!$G$37:$H$39, 2, FALSE))))</f>
        <v/>
      </c>
      <c r="K310" s="93"/>
    </row>
    <row r="311" spans="1:11" ht="20.100000000000001" customHeight="1" x14ac:dyDescent="0.25">
      <c r="A311" s="17">
        <v>305</v>
      </c>
      <c r="B311" s="86"/>
      <c r="C311" s="86"/>
      <c r="D311" s="86"/>
      <c r="E311" s="86"/>
      <c r="F311" s="86"/>
      <c r="G311" s="86"/>
      <c r="H311" s="86"/>
      <c r="I311" s="96"/>
      <c r="J311" s="51" t="str">
        <f>IF(F311="", "", IF(E311="Billets de train", "", IF(E311="", "", VLOOKUP(F311,Listes!$G$37:$H$39, 2, FALSE))))</f>
        <v/>
      </c>
      <c r="K311" s="93"/>
    </row>
    <row r="312" spans="1:11" ht="20.100000000000001" customHeight="1" x14ac:dyDescent="0.25">
      <c r="A312" s="17">
        <v>306</v>
      </c>
      <c r="B312" s="86"/>
      <c r="C312" s="86"/>
      <c r="D312" s="86"/>
      <c r="E312" s="86"/>
      <c r="F312" s="86"/>
      <c r="G312" s="86"/>
      <c r="H312" s="86"/>
      <c r="I312" s="96"/>
      <c r="J312" s="51" t="str">
        <f>IF(F312="", "", IF(E312="Billets de train", "", IF(E312="", "", VLOOKUP(F312,Listes!$G$37:$H$39, 2, FALSE))))</f>
        <v/>
      </c>
      <c r="K312" s="93"/>
    </row>
    <row r="313" spans="1:11" ht="20.100000000000001" customHeight="1" x14ac:dyDescent="0.25">
      <c r="A313" s="17">
        <v>307</v>
      </c>
      <c r="B313" s="86"/>
      <c r="C313" s="86"/>
      <c r="D313" s="86"/>
      <c r="E313" s="86"/>
      <c r="F313" s="86"/>
      <c r="G313" s="86"/>
      <c r="H313" s="86"/>
      <c r="I313" s="96"/>
      <c r="J313" s="51" t="str">
        <f>IF(F313="", "", IF(E313="Billets de train", "", IF(E313="", "", VLOOKUP(F313,Listes!$G$37:$H$39, 2, FALSE))))</f>
        <v/>
      </c>
      <c r="K313" s="93"/>
    </row>
    <row r="314" spans="1:11" ht="20.100000000000001" customHeight="1" x14ac:dyDescent="0.25">
      <c r="A314" s="17">
        <v>308</v>
      </c>
      <c r="B314" s="86"/>
      <c r="C314" s="86"/>
      <c r="D314" s="86"/>
      <c r="E314" s="86"/>
      <c r="F314" s="86"/>
      <c r="G314" s="86"/>
      <c r="H314" s="86"/>
      <c r="I314" s="96"/>
      <c r="J314" s="51" t="str">
        <f>IF(F314="", "", IF(E314="Billets de train", "", IF(E314="", "", VLOOKUP(F314,Listes!$G$37:$H$39, 2, FALSE))))</f>
        <v/>
      </c>
      <c r="K314" s="93"/>
    </row>
    <row r="315" spans="1:11" ht="20.100000000000001" customHeight="1" x14ac:dyDescent="0.25">
      <c r="A315" s="17">
        <v>309</v>
      </c>
      <c r="B315" s="86"/>
      <c r="C315" s="86"/>
      <c r="D315" s="86"/>
      <c r="E315" s="86"/>
      <c r="F315" s="86"/>
      <c r="G315" s="86"/>
      <c r="H315" s="86"/>
      <c r="I315" s="96"/>
      <c r="J315" s="51" t="str">
        <f>IF(F315="", "", IF(E315="Billets de train", "", IF(E315="", "", VLOOKUP(F315,Listes!$G$37:$H$39, 2, FALSE))))</f>
        <v/>
      </c>
      <c r="K315" s="93"/>
    </row>
    <row r="316" spans="1:11" ht="20.100000000000001" customHeight="1" x14ac:dyDescent="0.25">
      <c r="A316" s="17">
        <v>310</v>
      </c>
      <c r="B316" s="86"/>
      <c r="C316" s="86"/>
      <c r="D316" s="86"/>
      <c r="E316" s="86"/>
      <c r="F316" s="86"/>
      <c r="G316" s="86"/>
      <c r="H316" s="86"/>
      <c r="I316" s="96"/>
      <c r="J316" s="51" t="str">
        <f>IF(F316="", "", IF(E316="Billets de train", "", IF(E316="", "", VLOOKUP(F316,Listes!$G$37:$H$39, 2, FALSE))))</f>
        <v/>
      </c>
      <c r="K316" s="93"/>
    </row>
    <row r="317" spans="1:11" ht="20.100000000000001" customHeight="1" x14ac:dyDescent="0.25">
      <c r="A317" s="17">
        <v>311</v>
      </c>
      <c r="B317" s="86"/>
      <c r="C317" s="86"/>
      <c r="D317" s="86"/>
      <c r="E317" s="86"/>
      <c r="F317" s="86"/>
      <c r="G317" s="86"/>
      <c r="H317" s="86"/>
      <c r="I317" s="96"/>
      <c r="J317" s="51" t="str">
        <f>IF(F317="", "", IF(E317="Billets de train", "", IF(E317="", "", VLOOKUP(F317,Listes!$G$37:$H$39, 2, FALSE))))</f>
        <v/>
      </c>
      <c r="K317" s="93"/>
    </row>
    <row r="318" spans="1:11" ht="20.100000000000001" customHeight="1" x14ac:dyDescent="0.25">
      <c r="A318" s="17">
        <v>312</v>
      </c>
      <c r="B318" s="86"/>
      <c r="C318" s="86"/>
      <c r="D318" s="86"/>
      <c r="E318" s="86"/>
      <c r="F318" s="86"/>
      <c r="G318" s="86"/>
      <c r="H318" s="86"/>
      <c r="I318" s="96"/>
      <c r="J318" s="51" t="str">
        <f>IF(F318="", "", IF(E318="Billets de train", "", IF(E318="", "", VLOOKUP(F318,Listes!$G$37:$H$39, 2, FALSE))))</f>
        <v/>
      </c>
      <c r="K318" s="93"/>
    </row>
    <row r="319" spans="1:11" ht="20.100000000000001" customHeight="1" x14ac:dyDescent="0.25">
      <c r="A319" s="17">
        <v>313</v>
      </c>
      <c r="B319" s="86"/>
      <c r="C319" s="86"/>
      <c r="D319" s="86"/>
      <c r="E319" s="86"/>
      <c r="F319" s="86"/>
      <c r="G319" s="86"/>
      <c r="H319" s="86"/>
      <c r="I319" s="96"/>
      <c r="J319" s="51" t="str">
        <f>IF(F319="", "", IF(E319="Billets de train", "", IF(E319="", "", VLOOKUP(F319,Listes!$G$37:$H$39, 2, FALSE))))</f>
        <v/>
      </c>
      <c r="K319" s="93"/>
    </row>
    <row r="320" spans="1:11" ht="20.100000000000001" customHeight="1" x14ac:dyDescent="0.25">
      <c r="A320" s="17">
        <v>314</v>
      </c>
      <c r="B320" s="86"/>
      <c r="C320" s="86"/>
      <c r="D320" s="86"/>
      <c r="E320" s="86"/>
      <c r="F320" s="86"/>
      <c r="G320" s="86"/>
      <c r="H320" s="86"/>
      <c r="I320" s="96"/>
      <c r="J320" s="51" t="str">
        <f>IF(F320="", "", IF(E320="Billets de train", "", IF(E320="", "", VLOOKUP(F320,Listes!$G$37:$H$39, 2, FALSE))))</f>
        <v/>
      </c>
      <c r="K320" s="93"/>
    </row>
    <row r="321" spans="1:11" ht="20.100000000000001" customHeight="1" x14ac:dyDescent="0.25">
      <c r="A321" s="17">
        <v>315</v>
      </c>
      <c r="B321" s="86"/>
      <c r="C321" s="86"/>
      <c r="D321" s="86"/>
      <c r="E321" s="86"/>
      <c r="F321" s="86"/>
      <c r="G321" s="86"/>
      <c r="H321" s="86"/>
      <c r="I321" s="96"/>
      <c r="J321" s="51" t="str">
        <f>IF(F321="", "", IF(E321="Billets de train", "", IF(E321="", "", VLOOKUP(F321,Listes!$G$37:$H$39, 2, FALSE))))</f>
        <v/>
      </c>
      <c r="K321" s="93"/>
    </row>
    <row r="322" spans="1:11" ht="20.100000000000001" customHeight="1" x14ac:dyDescent="0.25">
      <c r="A322" s="17">
        <v>316</v>
      </c>
      <c r="B322" s="86"/>
      <c r="C322" s="86"/>
      <c r="D322" s="86"/>
      <c r="E322" s="86"/>
      <c r="F322" s="86"/>
      <c r="G322" s="86"/>
      <c r="H322" s="86"/>
      <c r="I322" s="96"/>
      <c r="J322" s="51" t="str">
        <f>IF(F322="", "", IF(E322="Billets de train", "", IF(E322="", "", VLOOKUP(F322,Listes!$G$37:$H$39, 2, FALSE))))</f>
        <v/>
      </c>
      <c r="K322" s="93"/>
    </row>
    <row r="323" spans="1:11" ht="20.100000000000001" customHeight="1" x14ac:dyDescent="0.25">
      <c r="A323" s="17">
        <v>317</v>
      </c>
      <c r="B323" s="86"/>
      <c r="C323" s="86"/>
      <c r="D323" s="86"/>
      <c r="E323" s="86"/>
      <c r="F323" s="86"/>
      <c r="G323" s="86"/>
      <c r="H323" s="86"/>
      <c r="I323" s="96"/>
      <c r="J323" s="51" t="str">
        <f>IF(F323="", "", IF(E323="Billets de train", "", IF(E323="", "", VLOOKUP(F323,Listes!$G$37:$H$39, 2, FALSE))))</f>
        <v/>
      </c>
      <c r="K323" s="93"/>
    </row>
    <row r="324" spans="1:11" ht="20.100000000000001" customHeight="1" x14ac:dyDescent="0.25">
      <c r="A324" s="17">
        <v>318</v>
      </c>
      <c r="B324" s="86"/>
      <c r="C324" s="86"/>
      <c r="D324" s="86"/>
      <c r="E324" s="86"/>
      <c r="F324" s="86"/>
      <c r="G324" s="86"/>
      <c r="H324" s="86"/>
      <c r="I324" s="96"/>
      <c r="J324" s="51" t="str">
        <f>IF(F324="", "", IF(E324="Billets de train", "", IF(E324="", "", VLOOKUP(F324,Listes!$G$37:$H$39, 2, FALSE))))</f>
        <v/>
      </c>
      <c r="K324" s="93"/>
    </row>
    <row r="325" spans="1:11" ht="20.100000000000001" customHeight="1" x14ac:dyDescent="0.25">
      <c r="A325" s="17">
        <v>319</v>
      </c>
      <c r="B325" s="86"/>
      <c r="C325" s="86"/>
      <c r="D325" s="86"/>
      <c r="E325" s="86"/>
      <c r="F325" s="86"/>
      <c r="G325" s="86"/>
      <c r="H325" s="86"/>
      <c r="I325" s="96"/>
      <c r="J325" s="51" t="str">
        <f>IF(F325="", "", IF(E325="Billets de train", "", IF(E325="", "", VLOOKUP(F325,Listes!$G$37:$H$39, 2, FALSE))))</f>
        <v/>
      </c>
      <c r="K325" s="93"/>
    </row>
    <row r="326" spans="1:11" ht="20.100000000000001" customHeight="1" x14ac:dyDescent="0.25">
      <c r="A326" s="17">
        <v>320</v>
      </c>
      <c r="B326" s="86"/>
      <c r="C326" s="86"/>
      <c r="D326" s="86"/>
      <c r="E326" s="86"/>
      <c r="F326" s="86"/>
      <c r="G326" s="86"/>
      <c r="H326" s="86"/>
      <c r="I326" s="96"/>
      <c r="J326" s="51" t="str">
        <f>IF(F326="", "", IF(E326="Billets de train", "", IF(E326="", "", VLOOKUP(F326,Listes!$G$37:$H$39, 2, FALSE))))</f>
        <v/>
      </c>
      <c r="K326" s="93"/>
    </row>
    <row r="327" spans="1:11" ht="20.100000000000001" customHeight="1" x14ac:dyDescent="0.25">
      <c r="A327" s="17">
        <v>321</v>
      </c>
      <c r="B327" s="86"/>
      <c r="C327" s="86"/>
      <c r="D327" s="86"/>
      <c r="E327" s="86"/>
      <c r="F327" s="86"/>
      <c r="G327" s="86"/>
      <c r="H327" s="86"/>
      <c r="I327" s="96"/>
      <c r="J327" s="51" t="str">
        <f>IF(F327="", "", IF(E327="Billets de train", "", IF(E327="", "", VLOOKUP(F327,Listes!$G$37:$H$39, 2, FALSE))))</f>
        <v/>
      </c>
      <c r="K327" s="93"/>
    </row>
    <row r="328" spans="1:11" ht="20.100000000000001" customHeight="1" x14ac:dyDescent="0.25">
      <c r="A328" s="17">
        <v>322</v>
      </c>
      <c r="B328" s="86"/>
      <c r="C328" s="86"/>
      <c r="D328" s="86"/>
      <c r="E328" s="86"/>
      <c r="F328" s="86"/>
      <c r="G328" s="86"/>
      <c r="H328" s="86"/>
      <c r="I328" s="96"/>
      <c r="J328" s="51" t="str">
        <f>IF(F328="", "", IF(E328="Billets de train", "", IF(E328="", "", VLOOKUP(F328,Listes!$G$37:$H$39, 2, FALSE))))</f>
        <v/>
      </c>
      <c r="K328" s="93"/>
    </row>
    <row r="329" spans="1:11" ht="20.100000000000001" customHeight="1" x14ac:dyDescent="0.25">
      <c r="A329" s="17">
        <v>323</v>
      </c>
      <c r="B329" s="86"/>
      <c r="C329" s="86"/>
      <c r="D329" s="86"/>
      <c r="E329" s="86"/>
      <c r="F329" s="86"/>
      <c r="G329" s="86"/>
      <c r="H329" s="86"/>
      <c r="I329" s="96"/>
      <c r="J329" s="51" t="str">
        <f>IF(F329="", "", IF(E329="Billets de train", "", IF(E329="", "", VLOOKUP(F329,Listes!$G$37:$H$39, 2, FALSE))))</f>
        <v/>
      </c>
      <c r="K329" s="93"/>
    </row>
    <row r="330" spans="1:11" ht="20.100000000000001" customHeight="1" x14ac:dyDescent="0.25">
      <c r="A330" s="17">
        <v>324</v>
      </c>
      <c r="B330" s="86"/>
      <c r="C330" s="86"/>
      <c r="D330" s="86"/>
      <c r="E330" s="86"/>
      <c r="F330" s="86"/>
      <c r="G330" s="86"/>
      <c r="H330" s="86"/>
      <c r="I330" s="96"/>
      <c r="J330" s="51" t="str">
        <f>IF(F330="", "", IF(E330="Billets de train", "", IF(E330="", "", VLOOKUP(F330,Listes!$G$37:$H$39, 2, FALSE))))</f>
        <v/>
      </c>
      <c r="K330" s="93"/>
    </row>
    <row r="331" spans="1:11" ht="20.100000000000001" customHeight="1" x14ac:dyDescent="0.25">
      <c r="A331" s="17">
        <v>325</v>
      </c>
      <c r="B331" s="86"/>
      <c r="C331" s="86"/>
      <c r="D331" s="86"/>
      <c r="E331" s="86"/>
      <c r="F331" s="86"/>
      <c r="G331" s="86"/>
      <c r="H331" s="86"/>
      <c r="I331" s="96"/>
      <c r="J331" s="51" t="str">
        <f>IF(F331="", "", IF(E331="Billets de train", "", IF(E331="", "", VLOOKUP(F331,Listes!$G$37:$H$39, 2, FALSE))))</f>
        <v/>
      </c>
      <c r="K331" s="93"/>
    </row>
    <row r="332" spans="1:11" ht="20.100000000000001" customHeight="1" x14ac:dyDescent="0.25">
      <c r="A332" s="17">
        <v>326</v>
      </c>
      <c r="B332" s="86"/>
      <c r="C332" s="86"/>
      <c r="D332" s="86"/>
      <c r="E332" s="86"/>
      <c r="F332" s="86"/>
      <c r="G332" s="86"/>
      <c r="H332" s="86"/>
      <c r="I332" s="96"/>
      <c r="J332" s="51" t="str">
        <f>IF(F332="", "", IF(E332="Billets de train", "", IF(E332="", "", VLOOKUP(F332,Listes!$G$37:$H$39, 2, FALSE))))</f>
        <v/>
      </c>
      <c r="K332" s="93"/>
    </row>
    <row r="333" spans="1:11" ht="20.100000000000001" customHeight="1" x14ac:dyDescent="0.25">
      <c r="A333" s="17">
        <v>327</v>
      </c>
      <c r="B333" s="86"/>
      <c r="C333" s="86"/>
      <c r="D333" s="86"/>
      <c r="E333" s="86"/>
      <c r="F333" s="86"/>
      <c r="G333" s="86"/>
      <c r="H333" s="86"/>
      <c r="I333" s="96"/>
      <c r="J333" s="51" t="str">
        <f>IF(F333="", "", IF(E333="Billets de train", "", IF(E333="", "", VLOOKUP(F333,Listes!$G$37:$H$39, 2, FALSE))))</f>
        <v/>
      </c>
      <c r="K333" s="93"/>
    </row>
    <row r="334" spans="1:11" ht="20.100000000000001" customHeight="1" x14ac:dyDescent="0.25">
      <c r="A334" s="17">
        <v>328</v>
      </c>
      <c r="B334" s="86"/>
      <c r="C334" s="86"/>
      <c r="D334" s="86"/>
      <c r="E334" s="86"/>
      <c r="F334" s="86"/>
      <c r="G334" s="86"/>
      <c r="H334" s="86"/>
      <c r="I334" s="96"/>
      <c r="J334" s="51" t="str">
        <f>IF(F334="", "", IF(E334="Billets de train", "", IF(E334="", "", VLOOKUP(F334,Listes!$G$37:$H$39, 2, FALSE))))</f>
        <v/>
      </c>
      <c r="K334" s="93"/>
    </row>
    <row r="335" spans="1:11" ht="20.100000000000001" customHeight="1" x14ac:dyDescent="0.25">
      <c r="A335" s="17">
        <v>329</v>
      </c>
      <c r="B335" s="86"/>
      <c r="C335" s="86"/>
      <c r="D335" s="86"/>
      <c r="E335" s="86"/>
      <c r="F335" s="86"/>
      <c r="G335" s="86"/>
      <c r="H335" s="86"/>
      <c r="I335" s="96"/>
      <c r="J335" s="51" t="str">
        <f>IF(F335="", "", IF(E335="Billets de train", "", IF(E335="", "", VLOOKUP(F335,Listes!$G$37:$H$39, 2, FALSE))))</f>
        <v/>
      </c>
      <c r="K335" s="93"/>
    </row>
    <row r="336" spans="1:11" ht="20.100000000000001" customHeight="1" x14ac:dyDescent="0.25">
      <c r="A336" s="17">
        <v>330</v>
      </c>
      <c r="B336" s="86"/>
      <c r="C336" s="86"/>
      <c r="D336" s="86"/>
      <c r="E336" s="86"/>
      <c r="F336" s="86"/>
      <c r="G336" s="86"/>
      <c r="H336" s="86"/>
      <c r="I336" s="96"/>
      <c r="J336" s="51" t="str">
        <f>IF(F336="", "", IF(E336="Billets de train", "", IF(E336="", "", VLOOKUP(F336,Listes!$G$37:$H$39, 2, FALSE))))</f>
        <v/>
      </c>
      <c r="K336" s="93"/>
    </row>
    <row r="337" spans="1:11" ht="20.100000000000001" customHeight="1" x14ac:dyDescent="0.25">
      <c r="A337" s="17">
        <v>331</v>
      </c>
      <c r="B337" s="86"/>
      <c r="C337" s="86"/>
      <c r="D337" s="86"/>
      <c r="E337" s="86"/>
      <c r="F337" s="86"/>
      <c r="G337" s="86"/>
      <c r="H337" s="86"/>
      <c r="I337" s="96"/>
      <c r="J337" s="51" t="str">
        <f>IF(F337="", "", IF(E337="Billets de train", "", IF(E337="", "", VLOOKUP(F337,Listes!$G$37:$H$39, 2, FALSE))))</f>
        <v/>
      </c>
      <c r="K337" s="93"/>
    </row>
    <row r="338" spans="1:11" ht="20.100000000000001" customHeight="1" x14ac:dyDescent="0.25">
      <c r="A338" s="17">
        <v>332</v>
      </c>
      <c r="B338" s="86"/>
      <c r="C338" s="86"/>
      <c r="D338" s="86"/>
      <c r="E338" s="86"/>
      <c r="F338" s="86"/>
      <c r="G338" s="86"/>
      <c r="H338" s="86"/>
      <c r="I338" s="96"/>
      <c r="J338" s="51" t="str">
        <f>IF(F338="", "", IF(E338="Billets de train", "", IF(E338="", "", VLOOKUP(F338,Listes!$G$37:$H$39, 2, FALSE))))</f>
        <v/>
      </c>
      <c r="K338" s="93"/>
    </row>
    <row r="339" spans="1:11" ht="20.100000000000001" customHeight="1" x14ac:dyDescent="0.25">
      <c r="A339" s="17">
        <v>333</v>
      </c>
      <c r="B339" s="86"/>
      <c r="C339" s="86"/>
      <c r="D339" s="86"/>
      <c r="E339" s="86"/>
      <c r="F339" s="86"/>
      <c r="G339" s="86"/>
      <c r="H339" s="86"/>
      <c r="I339" s="96"/>
      <c r="J339" s="51" t="str">
        <f>IF(F339="", "", IF(E339="Billets de train", "", IF(E339="", "", VLOOKUP(F339,Listes!$G$37:$H$39, 2, FALSE))))</f>
        <v/>
      </c>
      <c r="K339" s="93"/>
    </row>
    <row r="340" spans="1:11" ht="20.100000000000001" customHeight="1" x14ac:dyDescent="0.25">
      <c r="A340" s="17">
        <v>334</v>
      </c>
      <c r="B340" s="86"/>
      <c r="C340" s="86"/>
      <c r="D340" s="86"/>
      <c r="E340" s="86"/>
      <c r="F340" s="86"/>
      <c r="G340" s="86"/>
      <c r="H340" s="86"/>
      <c r="I340" s="96"/>
      <c r="J340" s="51" t="str">
        <f>IF(F340="", "", IF(E340="Billets de train", "", IF(E340="", "", VLOOKUP(F340,Listes!$G$37:$H$39, 2, FALSE))))</f>
        <v/>
      </c>
      <c r="K340" s="93"/>
    </row>
    <row r="341" spans="1:11" ht="20.100000000000001" customHeight="1" x14ac:dyDescent="0.25">
      <c r="A341" s="17">
        <v>335</v>
      </c>
      <c r="B341" s="86"/>
      <c r="C341" s="86"/>
      <c r="D341" s="86"/>
      <c r="E341" s="86"/>
      <c r="F341" s="86"/>
      <c r="G341" s="86"/>
      <c r="H341" s="86"/>
      <c r="I341" s="96"/>
      <c r="J341" s="51" t="str">
        <f>IF(F341="", "", IF(E341="Billets de train", "", IF(E341="", "", VLOOKUP(F341,Listes!$G$37:$H$39, 2, FALSE))))</f>
        <v/>
      </c>
      <c r="K341" s="93"/>
    </row>
    <row r="342" spans="1:11" ht="20.100000000000001" customHeight="1" x14ac:dyDescent="0.25">
      <c r="A342" s="17">
        <v>336</v>
      </c>
      <c r="B342" s="86"/>
      <c r="C342" s="86"/>
      <c r="D342" s="86"/>
      <c r="E342" s="86"/>
      <c r="F342" s="86"/>
      <c r="G342" s="86"/>
      <c r="H342" s="86"/>
      <c r="I342" s="96"/>
      <c r="J342" s="51" t="str">
        <f>IF(F342="", "", IF(E342="Billets de train", "", IF(E342="", "", VLOOKUP(F342,Listes!$G$37:$H$39, 2, FALSE))))</f>
        <v/>
      </c>
      <c r="K342" s="93"/>
    </row>
    <row r="343" spans="1:11" ht="20.100000000000001" customHeight="1" x14ac:dyDescent="0.25">
      <c r="A343" s="17">
        <v>337</v>
      </c>
      <c r="B343" s="86"/>
      <c r="C343" s="86"/>
      <c r="D343" s="86"/>
      <c r="E343" s="86"/>
      <c r="F343" s="86"/>
      <c r="G343" s="86"/>
      <c r="H343" s="86"/>
      <c r="I343" s="96"/>
      <c r="J343" s="51" t="str">
        <f>IF(F343="", "", IF(E343="Billets de train", "", IF(E343="", "", VLOOKUP(F343,Listes!$G$37:$H$39, 2, FALSE))))</f>
        <v/>
      </c>
      <c r="K343" s="93"/>
    </row>
    <row r="344" spans="1:11" ht="20.100000000000001" customHeight="1" x14ac:dyDescent="0.25">
      <c r="A344" s="17">
        <v>338</v>
      </c>
      <c r="B344" s="86"/>
      <c r="C344" s="86"/>
      <c r="D344" s="86"/>
      <c r="E344" s="86"/>
      <c r="F344" s="86"/>
      <c r="G344" s="86"/>
      <c r="H344" s="86"/>
      <c r="I344" s="96"/>
      <c r="J344" s="51" t="str">
        <f>IF(F344="", "", IF(E344="Billets de train", "", IF(E344="", "", VLOOKUP(F344,Listes!$G$37:$H$39, 2, FALSE))))</f>
        <v/>
      </c>
      <c r="K344" s="93"/>
    </row>
    <row r="345" spans="1:11" ht="20.100000000000001" customHeight="1" x14ac:dyDescent="0.25">
      <c r="A345" s="17">
        <v>339</v>
      </c>
      <c r="B345" s="86"/>
      <c r="C345" s="86"/>
      <c r="D345" s="86"/>
      <c r="E345" s="86"/>
      <c r="F345" s="86"/>
      <c r="G345" s="86"/>
      <c r="H345" s="86"/>
      <c r="I345" s="96"/>
      <c r="J345" s="51" t="str">
        <f>IF(F345="", "", IF(E345="Billets de train", "", IF(E345="", "", VLOOKUP(F345,Listes!$G$37:$H$39, 2, FALSE))))</f>
        <v/>
      </c>
      <c r="K345" s="93"/>
    </row>
    <row r="346" spans="1:11" ht="20.100000000000001" customHeight="1" x14ac:dyDescent="0.25">
      <c r="A346" s="17">
        <v>340</v>
      </c>
      <c r="B346" s="86"/>
      <c r="C346" s="86"/>
      <c r="D346" s="86"/>
      <c r="E346" s="86"/>
      <c r="F346" s="86"/>
      <c r="G346" s="86"/>
      <c r="H346" s="86"/>
      <c r="I346" s="96"/>
      <c r="J346" s="51" t="str">
        <f>IF(F346="", "", IF(E346="Billets de train", "", IF(E346="", "", VLOOKUP(F346,Listes!$G$37:$H$39, 2, FALSE))))</f>
        <v/>
      </c>
      <c r="K346" s="93"/>
    </row>
    <row r="347" spans="1:11" ht="20.100000000000001" customHeight="1" x14ac:dyDescent="0.25">
      <c r="A347" s="17">
        <v>341</v>
      </c>
      <c r="B347" s="86"/>
      <c r="C347" s="86"/>
      <c r="D347" s="86"/>
      <c r="E347" s="86"/>
      <c r="F347" s="86"/>
      <c r="G347" s="86"/>
      <c r="H347" s="86"/>
      <c r="I347" s="96"/>
      <c r="J347" s="51" t="str">
        <f>IF(F347="", "", IF(E347="Billets de train", "", IF(E347="", "", VLOOKUP(F347,Listes!$G$37:$H$39, 2, FALSE))))</f>
        <v/>
      </c>
      <c r="K347" s="93"/>
    </row>
    <row r="348" spans="1:11" ht="20.100000000000001" customHeight="1" x14ac:dyDescent="0.25">
      <c r="A348" s="17">
        <v>342</v>
      </c>
      <c r="B348" s="86"/>
      <c r="C348" s="86"/>
      <c r="D348" s="86"/>
      <c r="E348" s="86"/>
      <c r="F348" s="86"/>
      <c r="G348" s="86"/>
      <c r="H348" s="86"/>
      <c r="I348" s="96"/>
      <c r="J348" s="51" t="str">
        <f>IF(F348="", "", IF(E348="Billets de train", "", IF(E348="", "", VLOOKUP(F348,Listes!$G$37:$H$39, 2, FALSE))))</f>
        <v/>
      </c>
      <c r="K348" s="93"/>
    </row>
    <row r="349" spans="1:11" ht="20.100000000000001" customHeight="1" x14ac:dyDescent="0.25">
      <c r="A349" s="17">
        <v>343</v>
      </c>
      <c r="B349" s="86"/>
      <c r="C349" s="86"/>
      <c r="D349" s="86"/>
      <c r="E349" s="86"/>
      <c r="F349" s="86"/>
      <c r="G349" s="86"/>
      <c r="H349" s="86"/>
      <c r="I349" s="96"/>
      <c r="J349" s="51" t="str">
        <f>IF(F349="", "", IF(E349="Billets de train", "", IF(E349="", "", VLOOKUP(F349,Listes!$G$37:$H$39, 2, FALSE))))</f>
        <v/>
      </c>
      <c r="K349" s="93"/>
    </row>
    <row r="350" spans="1:11" ht="20.100000000000001" customHeight="1" x14ac:dyDescent="0.25">
      <c r="A350" s="17">
        <v>344</v>
      </c>
      <c r="B350" s="86"/>
      <c r="C350" s="86"/>
      <c r="D350" s="86"/>
      <c r="E350" s="86"/>
      <c r="F350" s="86"/>
      <c r="G350" s="86"/>
      <c r="H350" s="86"/>
      <c r="I350" s="96"/>
      <c r="J350" s="51" t="str">
        <f>IF(F350="", "", IF(E350="Billets de train", "", IF(E350="", "", VLOOKUP(F350,Listes!$G$37:$H$39, 2, FALSE))))</f>
        <v/>
      </c>
      <c r="K350" s="93"/>
    </row>
    <row r="351" spans="1:11" ht="20.100000000000001" customHeight="1" x14ac:dyDescent="0.25">
      <c r="A351" s="17">
        <v>345</v>
      </c>
      <c r="B351" s="86"/>
      <c r="C351" s="86"/>
      <c r="D351" s="86"/>
      <c r="E351" s="86"/>
      <c r="F351" s="86"/>
      <c r="G351" s="86"/>
      <c r="H351" s="86"/>
      <c r="I351" s="96"/>
      <c r="J351" s="51" t="str">
        <f>IF(F351="", "", IF(E351="Billets de train", "", IF(E351="", "", VLOOKUP(F351,Listes!$G$37:$H$39, 2, FALSE))))</f>
        <v/>
      </c>
      <c r="K351" s="93"/>
    </row>
    <row r="352" spans="1:11" ht="20.100000000000001" customHeight="1" x14ac:dyDescent="0.25">
      <c r="A352" s="17">
        <v>346</v>
      </c>
      <c r="B352" s="86"/>
      <c r="C352" s="86"/>
      <c r="D352" s="86"/>
      <c r="E352" s="86"/>
      <c r="F352" s="86"/>
      <c r="G352" s="86"/>
      <c r="H352" s="86"/>
      <c r="I352" s="96"/>
      <c r="J352" s="51" t="str">
        <f>IF(F352="", "", IF(E352="Billets de train", "", IF(E352="", "", VLOOKUP(F352,Listes!$G$37:$H$39, 2, FALSE))))</f>
        <v/>
      </c>
      <c r="K352" s="93"/>
    </row>
    <row r="353" spans="1:11" ht="20.100000000000001" customHeight="1" x14ac:dyDescent="0.25">
      <c r="A353" s="17">
        <v>347</v>
      </c>
      <c r="B353" s="86"/>
      <c r="C353" s="86"/>
      <c r="D353" s="86"/>
      <c r="E353" s="86"/>
      <c r="F353" s="86"/>
      <c r="G353" s="86"/>
      <c r="H353" s="86"/>
      <c r="I353" s="96"/>
      <c r="J353" s="51" t="str">
        <f>IF(F353="", "", IF(E353="Billets de train", "", IF(E353="", "", VLOOKUP(F353,Listes!$G$37:$H$39, 2, FALSE))))</f>
        <v/>
      </c>
      <c r="K353" s="93"/>
    </row>
    <row r="354" spans="1:11" ht="20.100000000000001" customHeight="1" x14ac:dyDescent="0.25">
      <c r="A354" s="17">
        <v>348</v>
      </c>
      <c r="B354" s="86"/>
      <c r="C354" s="86"/>
      <c r="D354" s="86"/>
      <c r="E354" s="86"/>
      <c r="F354" s="86"/>
      <c r="G354" s="86"/>
      <c r="H354" s="86"/>
      <c r="I354" s="96"/>
      <c r="J354" s="51" t="str">
        <f>IF(F354="", "", IF(E354="Billets de train", "", IF(E354="", "", VLOOKUP(F354,Listes!$G$37:$H$39, 2, FALSE))))</f>
        <v/>
      </c>
      <c r="K354" s="93"/>
    </row>
    <row r="355" spans="1:11" ht="20.100000000000001" customHeight="1" x14ac:dyDescent="0.25">
      <c r="A355" s="17">
        <v>349</v>
      </c>
      <c r="B355" s="86"/>
      <c r="C355" s="86"/>
      <c r="D355" s="86"/>
      <c r="E355" s="86"/>
      <c r="F355" s="86"/>
      <c r="G355" s="86"/>
      <c r="H355" s="86"/>
      <c r="I355" s="96"/>
      <c r="J355" s="51" t="str">
        <f>IF(F355="", "", IF(E355="Billets de train", "", IF(E355="", "", VLOOKUP(F355,Listes!$G$37:$H$39, 2, FALSE))))</f>
        <v/>
      </c>
      <c r="K355" s="93"/>
    </row>
    <row r="356" spans="1:11" ht="20.100000000000001" customHeight="1" x14ac:dyDescent="0.25">
      <c r="A356" s="17">
        <v>350</v>
      </c>
      <c r="B356" s="86"/>
      <c r="C356" s="86"/>
      <c r="D356" s="86"/>
      <c r="E356" s="86"/>
      <c r="F356" s="86"/>
      <c r="G356" s="86"/>
      <c r="H356" s="86"/>
      <c r="I356" s="96"/>
      <c r="J356" s="51" t="str">
        <f>IF(F356="", "", IF(E356="Billets de train", "", IF(E356="", "", VLOOKUP(F356,Listes!$G$37:$H$39, 2, FALSE))))</f>
        <v/>
      </c>
      <c r="K356" s="93"/>
    </row>
    <row r="357" spans="1:11" ht="20.100000000000001" customHeight="1" x14ac:dyDescent="0.25">
      <c r="A357" s="17">
        <v>351</v>
      </c>
      <c r="B357" s="86"/>
      <c r="C357" s="86"/>
      <c r="D357" s="86"/>
      <c r="E357" s="86"/>
      <c r="F357" s="86"/>
      <c r="G357" s="86"/>
      <c r="H357" s="86"/>
      <c r="I357" s="96"/>
      <c r="J357" s="51" t="str">
        <f>IF(F357="", "", IF(E357="Billets de train", "", IF(E357="", "", VLOOKUP(F357,Listes!$G$37:$H$39, 2, FALSE))))</f>
        <v/>
      </c>
      <c r="K357" s="93"/>
    </row>
    <row r="358" spans="1:11" ht="20.100000000000001" customHeight="1" x14ac:dyDescent="0.25">
      <c r="A358" s="17">
        <v>352</v>
      </c>
      <c r="B358" s="86"/>
      <c r="C358" s="86"/>
      <c r="D358" s="86"/>
      <c r="E358" s="86"/>
      <c r="F358" s="86"/>
      <c r="G358" s="86"/>
      <c r="H358" s="86"/>
      <c r="I358" s="96"/>
      <c r="J358" s="51" t="str">
        <f>IF(F358="", "", IF(E358="Billets de train", "", IF(E358="", "", VLOOKUP(F358,Listes!$G$37:$H$39, 2, FALSE))))</f>
        <v/>
      </c>
      <c r="K358" s="93"/>
    </row>
    <row r="359" spans="1:11" ht="20.100000000000001" customHeight="1" x14ac:dyDescent="0.25">
      <c r="A359" s="17">
        <v>353</v>
      </c>
      <c r="B359" s="86"/>
      <c r="C359" s="86"/>
      <c r="D359" s="86"/>
      <c r="E359" s="86"/>
      <c r="F359" s="86"/>
      <c r="G359" s="86"/>
      <c r="H359" s="86"/>
      <c r="I359" s="96"/>
      <c r="J359" s="51" t="str">
        <f>IF(F359="", "", IF(E359="Billets de train", "", IF(E359="", "", VLOOKUP(F359,Listes!$G$37:$H$39, 2, FALSE))))</f>
        <v/>
      </c>
      <c r="K359" s="93"/>
    </row>
    <row r="360" spans="1:11" ht="20.100000000000001" customHeight="1" x14ac:dyDescent="0.25">
      <c r="A360" s="17">
        <v>354</v>
      </c>
      <c r="B360" s="86"/>
      <c r="C360" s="86"/>
      <c r="D360" s="86"/>
      <c r="E360" s="86"/>
      <c r="F360" s="86"/>
      <c r="G360" s="86"/>
      <c r="H360" s="86"/>
      <c r="I360" s="96"/>
      <c r="J360" s="51" t="str">
        <f>IF(F360="", "", IF(E360="Billets de train", "", IF(E360="", "", VLOOKUP(F360,Listes!$G$37:$H$39, 2, FALSE))))</f>
        <v/>
      </c>
      <c r="K360" s="93"/>
    </row>
    <row r="361" spans="1:11" ht="20.100000000000001" customHeight="1" x14ac:dyDescent="0.25">
      <c r="A361" s="17">
        <v>355</v>
      </c>
      <c r="B361" s="86"/>
      <c r="C361" s="86"/>
      <c r="D361" s="86"/>
      <c r="E361" s="86"/>
      <c r="F361" s="86"/>
      <c r="G361" s="86"/>
      <c r="H361" s="86"/>
      <c r="I361" s="96"/>
      <c r="J361" s="51" t="str">
        <f>IF(F361="", "", IF(E361="Billets de train", "", IF(E361="", "", VLOOKUP(F361,Listes!$G$37:$H$39, 2, FALSE))))</f>
        <v/>
      </c>
      <c r="K361" s="93"/>
    </row>
    <row r="362" spans="1:11" ht="20.100000000000001" customHeight="1" x14ac:dyDescent="0.25">
      <c r="A362" s="17">
        <v>356</v>
      </c>
      <c r="B362" s="86"/>
      <c r="C362" s="86"/>
      <c r="D362" s="86"/>
      <c r="E362" s="86"/>
      <c r="F362" s="86"/>
      <c r="G362" s="86"/>
      <c r="H362" s="86"/>
      <c r="I362" s="96"/>
      <c r="J362" s="51" t="str">
        <f>IF(F362="", "", IF(E362="Billets de train", "", IF(E362="", "", VLOOKUP(F362,Listes!$G$37:$H$39, 2, FALSE))))</f>
        <v/>
      </c>
      <c r="K362" s="93"/>
    </row>
    <row r="363" spans="1:11" ht="20.100000000000001" customHeight="1" x14ac:dyDescent="0.25">
      <c r="A363" s="17">
        <v>357</v>
      </c>
      <c r="B363" s="86"/>
      <c r="C363" s="86"/>
      <c r="D363" s="86"/>
      <c r="E363" s="86"/>
      <c r="F363" s="86"/>
      <c r="G363" s="86"/>
      <c r="H363" s="86"/>
      <c r="I363" s="96"/>
      <c r="J363" s="51" t="str">
        <f>IF(F363="", "", IF(E363="Billets de train", "", IF(E363="", "", VLOOKUP(F363,Listes!$G$37:$H$39, 2, FALSE))))</f>
        <v/>
      </c>
      <c r="K363" s="93"/>
    </row>
    <row r="364" spans="1:11" ht="20.100000000000001" customHeight="1" x14ac:dyDescent="0.25">
      <c r="A364" s="17">
        <v>358</v>
      </c>
      <c r="B364" s="86"/>
      <c r="C364" s="86"/>
      <c r="D364" s="86"/>
      <c r="E364" s="86"/>
      <c r="F364" s="86"/>
      <c r="G364" s="86"/>
      <c r="H364" s="86"/>
      <c r="I364" s="96"/>
      <c r="J364" s="51" t="str">
        <f>IF(F364="", "", IF(E364="Billets de train", "", IF(E364="", "", VLOOKUP(F364,Listes!$G$37:$H$39, 2, FALSE))))</f>
        <v/>
      </c>
      <c r="K364" s="93"/>
    </row>
    <row r="365" spans="1:11" ht="20.100000000000001" customHeight="1" x14ac:dyDescent="0.25">
      <c r="A365" s="17">
        <v>359</v>
      </c>
      <c r="B365" s="86"/>
      <c r="C365" s="86"/>
      <c r="D365" s="86"/>
      <c r="E365" s="86"/>
      <c r="F365" s="86"/>
      <c r="G365" s="86"/>
      <c r="H365" s="86"/>
      <c r="I365" s="96"/>
      <c r="J365" s="51" t="str">
        <f>IF(F365="", "", IF(E365="Billets de train", "", IF(E365="", "", VLOOKUP(F365,Listes!$G$37:$H$39, 2, FALSE))))</f>
        <v/>
      </c>
      <c r="K365" s="93"/>
    </row>
    <row r="366" spans="1:11" ht="20.100000000000001" customHeight="1" x14ac:dyDescent="0.25">
      <c r="A366" s="17">
        <v>360</v>
      </c>
      <c r="B366" s="86"/>
      <c r="C366" s="86"/>
      <c r="D366" s="86"/>
      <c r="E366" s="86"/>
      <c r="F366" s="86"/>
      <c r="G366" s="86"/>
      <c r="H366" s="86"/>
      <c r="I366" s="96"/>
      <c r="J366" s="51" t="str">
        <f>IF(F366="", "", IF(E366="Billets de train", "", IF(E366="", "", VLOOKUP(F366,Listes!$G$37:$H$39, 2, FALSE))))</f>
        <v/>
      </c>
      <c r="K366" s="93"/>
    </row>
    <row r="367" spans="1:11" ht="20.100000000000001" customHeight="1" x14ac:dyDescent="0.25">
      <c r="A367" s="17">
        <v>361</v>
      </c>
      <c r="B367" s="86"/>
      <c r="C367" s="86"/>
      <c r="D367" s="86"/>
      <c r="E367" s="86"/>
      <c r="F367" s="86"/>
      <c r="G367" s="86"/>
      <c r="H367" s="86"/>
      <c r="I367" s="96"/>
      <c r="J367" s="51" t="str">
        <f>IF(F367="", "", IF(E367="Billets de train", "", IF(E367="", "", VLOOKUP(F367,Listes!$G$37:$H$39, 2, FALSE))))</f>
        <v/>
      </c>
      <c r="K367" s="93"/>
    </row>
    <row r="368" spans="1:11" ht="20.100000000000001" customHeight="1" x14ac:dyDescent="0.25">
      <c r="A368" s="17">
        <v>362</v>
      </c>
      <c r="B368" s="86"/>
      <c r="C368" s="86"/>
      <c r="D368" s="86"/>
      <c r="E368" s="86"/>
      <c r="F368" s="86"/>
      <c r="G368" s="86"/>
      <c r="H368" s="86"/>
      <c r="I368" s="96"/>
      <c r="J368" s="51" t="str">
        <f>IF(F368="", "", IF(E368="Billets de train", "", IF(E368="", "", VLOOKUP(F368,Listes!$G$37:$H$39, 2, FALSE))))</f>
        <v/>
      </c>
      <c r="K368" s="93"/>
    </row>
    <row r="369" spans="1:11" ht="20.100000000000001" customHeight="1" x14ac:dyDescent="0.25">
      <c r="A369" s="17">
        <v>363</v>
      </c>
      <c r="B369" s="86"/>
      <c r="C369" s="86"/>
      <c r="D369" s="86"/>
      <c r="E369" s="86"/>
      <c r="F369" s="86"/>
      <c r="G369" s="86"/>
      <c r="H369" s="86"/>
      <c r="I369" s="96"/>
      <c r="J369" s="51" t="str">
        <f>IF(F369="", "", IF(E369="Billets de train", "", IF(E369="", "", VLOOKUP(F369,Listes!$G$37:$H$39, 2, FALSE))))</f>
        <v/>
      </c>
      <c r="K369" s="93"/>
    </row>
    <row r="370" spans="1:11" ht="20.100000000000001" customHeight="1" x14ac:dyDescent="0.25">
      <c r="A370" s="17">
        <v>364</v>
      </c>
      <c r="B370" s="86"/>
      <c r="C370" s="86"/>
      <c r="D370" s="86"/>
      <c r="E370" s="86"/>
      <c r="F370" s="86"/>
      <c r="G370" s="86"/>
      <c r="H370" s="86"/>
      <c r="I370" s="96"/>
      <c r="J370" s="51" t="str">
        <f>IF(F370="", "", IF(E370="Billets de train", "", IF(E370="", "", VLOOKUP(F370,Listes!$G$37:$H$39, 2, FALSE))))</f>
        <v/>
      </c>
      <c r="K370" s="93"/>
    </row>
    <row r="371" spans="1:11" ht="20.100000000000001" customHeight="1" x14ac:dyDescent="0.25">
      <c r="A371" s="17">
        <v>365</v>
      </c>
      <c r="B371" s="86"/>
      <c r="C371" s="86"/>
      <c r="D371" s="86"/>
      <c r="E371" s="86"/>
      <c r="F371" s="86"/>
      <c r="G371" s="86"/>
      <c r="H371" s="86"/>
      <c r="I371" s="96"/>
      <c r="J371" s="51" t="str">
        <f>IF(F371="", "", IF(E371="Billets de train", "", IF(E371="", "", VLOOKUP(F371,Listes!$G$37:$H$39, 2, FALSE))))</f>
        <v/>
      </c>
      <c r="K371" s="93"/>
    </row>
    <row r="372" spans="1:11" ht="20.100000000000001" customHeight="1" x14ac:dyDescent="0.25">
      <c r="A372" s="17">
        <v>366</v>
      </c>
      <c r="B372" s="86"/>
      <c r="C372" s="86"/>
      <c r="D372" s="86"/>
      <c r="E372" s="86"/>
      <c r="F372" s="86"/>
      <c r="G372" s="86"/>
      <c r="H372" s="86"/>
      <c r="I372" s="96"/>
      <c r="J372" s="51" t="str">
        <f>IF(F372="", "", IF(E372="Billets de train", "", IF(E372="", "", VLOOKUP(F372,Listes!$G$37:$H$39, 2, FALSE))))</f>
        <v/>
      </c>
      <c r="K372" s="93"/>
    </row>
    <row r="373" spans="1:11" ht="20.100000000000001" customHeight="1" x14ac:dyDescent="0.25">
      <c r="A373" s="17">
        <v>367</v>
      </c>
      <c r="B373" s="86"/>
      <c r="C373" s="86"/>
      <c r="D373" s="86"/>
      <c r="E373" s="86"/>
      <c r="F373" s="86"/>
      <c r="G373" s="86"/>
      <c r="H373" s="86"/>
      <c r="I373" s="96"/>
      <c r="J373" s="51" t="str">
        <f>IF(F373="", "", IF(E373="Billets de train", "", IF(E373="", "", VLOOKUP(F373,Listes!$G$37:$H$39, 2, FALSE))))</f>
        <v/>
      </c>
      <c r="K373" s="93"/>
    </row>
    <row r="374" spans="1:11" ht="20.100000000000001" customHeight="1" x14ac:dyDescent="0.25">
      <c r="A374" s="17">
        <v>368</v>
      </c>
      <c r="B374" s="86"/>
      <c r="C374" s="86"/>
      <c r="D374" s="86"/>
      <c r="E374" s="86"/>
      <c r="F374" s="86"/>
      <c r="G374" s="86"/>
      <c r="H374" s="86"/>
      <c r="I374" s="96"/>
      <c r="J374" s="51" t="str">
        <f>IF(F374="", "", IF(E374="Billets de train", "", IF(E374="", "", VLOOKUP(F374,Listes!$G$37:$H$39, 2, FALSE))))</f>
        <v/>
      </c>
      <c r="K374" s="93"/>
    </row>
    <row r="375" spans="1:11" ht="20.100000000000001" customHeight="1" x14ac:dyDescent="0.25">
      <c r="A375" s="17">
        <v>369</v>
      </c>
      <c r="B375" s="86"/>
      <c r="C375" s="86"/>
      <c r="D375" s="86"/>
      <c r="E375" s="86"/>
      <c r="F375" s="86"/>
      <c r="G375" s="86"/>
      <c r="H375" s="86"/>
      <c r="I375" s="96"/>
      <c r="J375" s="51" t="str">
        <f>IF(F375="", "", IF(E375="Billets de train", "", IF(E375="", "", VLOOKUP(F375,Listes!$G$37:$H$39, 2, FALSE))))</f>
        <v/>
      </c>
      <c r="K375" s="93"/>
    </row>
    <row r="376" spans="1:11" ht="20.100000000000001" customHeight="1" x14ac:dyDescent="0.25">
      <c r="A376" s="17">
        <v>370</v>
      </c>
      <c r="B376" s="86"/>
      <c r="C376" s="86"/>
      <c r="D376" s="86"/>
      <c r="E376" s="86"/>
      <c r="F376" s="86"/>
      <c r="G376" s="86"/>
      <c r="H376" s="86"/>
      <c r="I376" s="96"/>
      <c r="J376" s="51" t="str">
        <f>IF(F376="", "", IF(E376="Billets de train", "", IF(E376="", "", VLOOKUP(F376,Listes!$G$37:$H$39, 2, FALSE))))</f>
        <v/>
      </c>
      <c r="K376" s="93"/>
    </row>
    <row r="377" spans="1:11" ht="20.100000000000001" customHeight="1" x14ac:dyDescent="0.25">
      <c r="A377" s="17">
        <v>371</v>
      </c>
      <c r="B377" s="86"/>
      <c r="C377" s="86"/>
      <c r="D377" s="86"/>
      <c r="E377" s="86"/>
      <c r="F377" s="86"/>
      <c r="G377" s="86"/>
      <c r="H377" s="86"/>
      <c r="I377" s="96"/>
      <c r="J377" s="51" t="str">
        <f>IF(F377="", "", IF(E377="Billets de train", "", IF(E377="", "", VLOOKUP(F377,Listes!$G$37:$H$39, 2, FALSE))))</f>
        <v/>
      </c>
      <c r="K377" s="93"/>
    </row>
    <row r="378" spans="1:11" ht="20.100000000000001" customHeight="1" x14ac:dyDescent="0.25">
      <c r="A378" s="17">
        <v>372</v>
      </c>
      <c r="B378" s="86"/>
      <c r="C378" s="86"/>
      <c r="D378" s="86"/>
      <c r="E378" s="86"/>
      <c r="F378" s="86"/>
      <c r="G378" s="86"/>
      <c r="H378" s="86"/>
      <c r="I378" s="96"/>
      <c r="J378" s="51" t="str">
        <f>IF(F378="", "", IF(E378="Billets de train", "", IF(E378="", "", VLOOKUP(F378,Listes!$G$37:$H$39, 2, FALSE))))</f>
        <v/>
      </c>
      <c r="K378" s="93"/>
    </row>
    <row r="379" spans="1:11" ht="20.100000000000001" customHeight="1" x14ac:dyDescent="0.25">
      <c r="A379" s="17">
        <v>373</v>
      </c>
      <c r="B379" s="86"/>
      <c r="C379" s="86"/>
      <c r="D379" s="86"/>
      <c r="E379" s="86"/>
      <c r="F379" s="86"/>
      <c r="G379" s="86"/>
      <c r="H379" s="86"/>
      <c r="I379" s="96"/>
      <c r="J379" s="51" t="str">
        <f>IF(F379="", "", IF(E379="Billets de train", "", IF(E379="", "", VLOOKUP(F379,Listes!$G$37:$H$39, 2, FALSE))))</f>
        <v/>
      </c>
      <c r="K379" s="93"/>
    </row>
    <row r="380" spans="1:11" ht="20.100000000000001" customHeight="1" x14ac:dyDescent="0.25">
      <c r="A380" s="17">
        <v>374</v>
      </c>
      <c r="B380" s="86"/>
      <c r="C380" s="86"/>
      <c r="D380" s="86"/>
      <c r="E380" s="86"/>
      <c r="F380" s="86"/>
      <c r="G380" s="86"/>
      <c r="H380" s="86"/>
      <c r="I380" s="96"/>
      <c r="J380" s="51" t="str">
        <f>IF(F380="", "", IF(E380="Billets de train", "", IF(E380="", "", VLOOKUP(F380,Listes!$G$37:$H$39, 2, FALSE))))</f>
        <v/>
      </c>
      <c r="K380" s="93"/>
    </row>
    <row r="381" spans="1:11" ht="20.100000000000001" customHeight="1" x14ac:dyDescent="0.25">
      <c r="A381" s="17">
        <v>375</v>
      </c>
      <c r="B381" s="86"/>
      <c r="C381" s="86"/>
      <c r="D381" s="86"/>
      <c r="E381" s="86"/>
      <c r="F381" s="86"/>
      <c r="G381" s="86"/>
      <c r="H381" s="86"/>
      <c r="I381" s="96"/>
      <c r="J381" s="51" t="str">
        <f>IF(F381="", "", IF(E381="Billets de train", "", IF(E381="", "", VLOOKUP(F381,Listes!$G$37:$H$39, 2, FALSE))))</f>
        <v/>
      </c>
      <c r="K381" s="93"/>
    </row>
    <row r="382" spans="1:11" ht="20.100000000000001" customHeight="1" x14ac:dyDescent="0.25">
      <c r="A382" s="17">
        <v>376</v>
      </c>
      <c r="B382" s="86"/>
      <c r="C382" s="86"/>
      <c r="D382" s="86"/>
      <c r="E382" s="86"/>
      <c r="F382" s="86"/>
      <c r="G382" s="86"/>
      <c r="H382" s="86"/>
      <c r="I382" s="96"/>
      <c r="J382" s="51" t="str">
        <f>IF(F382="", "", IF(E382="Billets de train", "", IF(E382="", "", VLOOKUP(F382,Listes!$G$37:$H$39, 2, FALSE))))</f>
        <v/>
      </c>
      <c r="K382" s="93"/>
    </row>
    <row r="383" spans="1:11" ht="20.100000000000001" customHeight="1" x14ac:dyDescent="0.25">
      <c r="A383" s="17">
        <v>377</v>
      </c>
      <c r="B383" s="86"/>
      <c r="C383" s="86"/>
      <c r="D383" s="86"/>
      <c r="E383" s="86"/>
      <c r="F383" s="86"/>
      <c r="G383" s="86"/>
      <c r="H383" s="86"/>
      <c r="I383" s="96"/>
      <c r="J383" s="51" t="str">
        <f>IF(F383="", "", IF(E383="Billets de train", "", IF(E383="", "", VLOOKUP(F383,Listes!$G$37:$H$39, 2, FALSE))))</f>
        <v/>
      </c>
      <c r="K383" s="93"/>
    </row>
    <row r="384" spans="1:11" ht="20.100000000000001" customHeight="1" x14ac:dyDescent="0.25">
      <c r="A384" s="17">
        <v>378</v>
      </c>
      <c r="B384" s="86"/>
      <c r="C384" s="86"/>
      <c r="D384" s="86"/>
      <c r="E384" s="86"/>
      <c r="F384" s="86"/>
      <c r="G384" s="86"/>
      <c r="H384" s="86"/>
      <c r="I384" s="96"/>
      <c r="J384" s="51" t="str">
        <f>IF(F384="", "", IF(E384="Billets de train", "", IF(E384="", "", VLOOKUP(F384,Listes!$G$37:$H$39, 2, FALSE))))</f>
        <v/>
      </c>
      <c r="K384" s="93"/>
    </row>
    <row r="385" spans="1:11" ht="20.100000000000001" customHeight="1" x14ac:dyDescent="0.25">
      <c r="A385" s="17">
        <v>379</v>
      </c>
      <c r="B385" s="86"/>
      <c r="C385" s="86"/>
      <c r="D385" s="86"/>
      <c r="E385" s="86"/>
      <c r="F385" s="86"/>
      <c r="G385" s="86"/>
      <c r="H385" s="86"/>
      <c r="I385" s="96"/>
      <c r="J385" s="51" t="str">
        <f>IF(F385="", "", IF(E385="Billets de train", "", IF(E385="", "", VLOOKUP(F385,Listes!$G$37:$H$39, 2, FALSE))))</f>
        <v/>
      </c>
      <c r="K385" s="93"/>
    </row>
    <row r="386" spans="1:11" ht="20.100000000000001" customHeight="1" x14ac:dyDescent="0.25">
      <c r="A386" s="17">
        <v>380</v>
      </c>
      <c r="B386" s="86"/>
      <c r="C386" s="86"/>
      <c r="D386" s="86"/>
      <c r="E386" s="86"/>
      <c r="F386" s="86"/>
      <c r="G386" s="86"/>
      <c r="H386" s="86"/>
      <c r="I386" s="96"/>
      <c r="J386" s="51" t="str">
        <f>IF(F386="", "", IF(E386="Billets de train", "", IF(E386="", "", VLOOKUP(F386,Listes!$G$37:$H$39, 2, FALSE))))</f>
        <v/>
      </c>
      <c r="K386" s="93"/>
    </row>
    <row r="387" spans="1:11" ht="20.100000000000001" customHeight="1" x14ac:dyDescent="0.25">
      <c r="A387" s="17">
        <v>381</v>
      </c>
      <c r="B387" s="86"/>
      <c r="C387" s="86"/>
      <c r="D387" s="86"/>
      <c r="E387" s="86"/>
      <c r="F387" s="86"/>
      <c r="G387" s="86"/>
      <c r="H387" s="86"/>
      <c r="I387" s="96"/>
      <c r="J387" s="51" t="str">
        <f>IF(F387="", "", IF(E387="Billets de train", "", IF(E387="", "", VLOOKUP(F387,Listes!$G$37:$H$39, 2, FALSE))))</f>
        <v/>
      </c>
      <c r="K387" s="93"/>
    </row>
    <row r="388" spans="1:11" ht="20.100000000000001" customHeight="1" x14ac:dyDescent="0.25">
      <c r="A388" s="17">
        <v>382</v>
      </c>
      <c r="B388" s="86"/>
      <c r="C388" s="86"/>
      <c r="D388" s="86"/>
      <c r="E388" s="86"/>
      <c r="F388" s="86"/>
      <c r="G388" s="86"/>
      <c r="H388" s="86"/>
      <c r="I388" s="96"/>
      <c r="J388" s="51" t="str">
        <f>IF(F388="", "", IF(E388="Billets de train", "", IF(E388="", "", VLOOKUP(F388,Listes!$G$37:$H$39, 2, FALSE))))</f>
        <v/>
      </c>
      <c r="K388" s="93"/>
    </row>
    <row r="389" spans="1:11" ht="20.100000000000001" customHeight="1" x14ac:dyDescent="0.25">
      <c r="A389" s="17">
        <v>383</v>
      </c>
      <c r="B389" s="86"/>
      <c r="C389" s="86"/>
      <c r="D389" s="86"/>
      <c r="E389" s="86"/>
      <c r="F389" s="86"/>
      <c r="G389" s="86"/>
      <c r="H389" s="86"/>
      <c r="I389" s="96"/>
      <c r="J389" s="51" t="str">
        <f>IF(F389="", "", IF(E389="Billets de train", "", IF(E389="", "", VLOOKUP(F389,Listes!$G$37:$H$39, 2, FALSE))))</f>
        <v/>
      </c>
      <c r="K389" s="93"/>
    </row>
    <row r="390" spans="1:11" ht="20.100000000000001" customHeight="1" x14ac:dyDescent="0.25">
      <c r="A390" s="17">
        <v>384</v>
      </c>
      <c r="B390" s="86"/>
      <c r="C390" s="86"/>
      <c r="D390" s="86"/>
      <c r="E390" s="86"/>
      <c r="F390" s="86"/>
      <c r="G390" s="86"/>
      <c r="H390" s="86"/>
      <c r="I390" s="96"/>
      <c r="J390" s="51" t="str">
        <f>IF(F390="", "", IF(E390="Billets de train", "", IF(E390="", "", VLOOKUP(F390,Listes!$G$37:$H$39, 2, FALSE))))</f>
        <v/>
      </c>
      <c r="K390" s="93"/>
    </row>
    <row r="391" spans="1:11" ht="20.100000000000001" customHeight="1" x14ac:dyDescent="0.25">
      <c r="A391" s="17">
        <v>385</v>
      </c>
      <c r="B391" s="86"/>
      <c r="C391" s="86"/>
      <c r="D391" s="86"/>
      <c r="E391" s="86"/>
      <c r="F391" s="86"/>
      <c r="G391" s="86"/>
      <c r="H391" s="86"/>
      <c r="I391" s="96"/>
      <c r="J391" s="51" t="str">
        <f>IF(F391="", "", IF(E391="Billets de train", "", IF(E391="", "", VLOOKUP(F391,Listes!$G$37:$H$39, 2, FALSE))))</f>
        <v/>
      </c>
      <c r="K391" s="93"/>
    </row>
    <row r="392" spans="1:11" ht="20.100000000000001" customHeight="1" x14ac:dyDescent="0.25">
      <c r="A392" s="17">
        <v>386</v>
      </c>
      <c r="B392" s="86"/>
      <c r="C392" s="86"/>
      <c r="D392" s="86"/>
      <c r="E392" s="86"/>
      <c r="F392" s="86"/>
      <c r="G392" s="86"/>
      <c r="H392" s="86"/>
      <c r="I392" s="96"/>
      <c r="J392" s="51" t="str">
        <f>IF(F392="", "", IF(E392="Billets de train", "", IF(E392="", "", VLOOKUP(F392,Listes!$G$37:$H$39, 2, FALSE))))</f>
        <v/>
      </c>
      <c r="K392" s="93"/>
    </row>
    <row r="393" spans="1:11" ht="20.100000000000001" customHeight="1" x14ac:dyDescent="0.25">
      <c r="A393" s="17">
        <v>387</v>
      </c>
      <c r="B393" s="86"/>
      <c r="C393" s="86"/>
      <c r="D393" s="86"/>
      <c r="E393" s="86"/>
      <c r="F393" s="86"/>
      <c r="G393" s="86"/>
      <c r="H393" s="86"/>
      <c r="I393" s="96"/>
      <c r="J393" s="51" t="str">
        <f>IF(F393="", "", IF(E393="Billets de train", "", IF(E393="", "", VLOOKUP(F393,Listes!$G$37:$H$39, 2, FALSE))))</f>
        <v/>
      </c>
      <c r="K393" s="93"/>
    </row>
    <row r="394" spans="1:11" ht="20.100000000000001" customHeight="1" x14ac:dyDescent="0.25">
      <c r="A394" s="17">
        <v>388</v>
      </c>
      <c r="B394" s="86"/>
      <c r="C394" s="86"/>
      <c r="D394" s="86"/>
      <c r="E394" s="86"/>
      <c r="F394" s="86"/>
      <c r="G394" s="86"/>
      <c r="H394" s="86"/>
      <c r="I394" s="96"/>
      <c r="J394" s="51" t="str">
        <f>IF(F394="", "", IF(E394="Billets de train", "", IF(E394="", "", VLOOKUP(F394,Listes!$G$37:$H$39, 2, FALSE))))</f>
        <v/>
      </c>
      <c r="K394" s="93"/>
    </row>
    <row r="395" spans="1:11" ht="20.100000000000001" customHeight="1" x14ac:dyDescent="0.25">
      <c r="A395" s="17">
        <v>389</v>
      </c>
      <c r="B395" s="86"/>
      <c r="C395" s="86"/>
      <c r="D395" s="86"/>
      <c r="E395" s="86"/>
      <c r="F395" s="86"/>
      <c r="G395" s="86"/>
      <c r="H395" s="86"/>
      <c r="I395" s="96"/>
      <c r="J395" s="51" t="str">
        <f>IF(F395="", "", IF(E395="Billets de train", "", IF(E395="", "", VLOOKUP(F395,Listes!$G$37:$H$39, 2, FALSE))))</f>
        <v/>
      </c>
      <c r="K395" s="93"/>
    </row>
    <row r="396" spans="1:11" ht="20.100000000000001" customHeight="1" x14ac:dyDescent="0.25">
      <c r="A396" s="17">
        <v>390</v>
      </c>
      <c r="B396" s="86"/>
      <c r="C396" s="86"/>
      <c r="D396" s="86"/>
      <c r="E396" s="86"/>
      <c r="F396" s="86"/>
      <c r="G396" s="86"/>
      <c r="H396" s="86"/>
      <c r="I396" s="96"/>
      <c r="J396" s="51" t="str">
        <f>IF(F396="", "", IF(E396="Billets de train", "", IF(E396="", "", VLOOKUP(F396,Listes!$G$37:$H$39, 2, FALSE))))</f>
        <v/>
      </c>
      <c r="K396" s="93"/>
    </row>
    <row r="397" spans="1:11" ht="20.100000000000001" customHeight="1" x14ac:dyDescent="0.25">
      <c r="A397" s="17">
        <v>391</v>
      </c>
      <c r="B397" s="86"/>
      <c r="C397" s="86"/>
      <c r="D397" s="86"/>
      <c r="E397" s="86"/>
      <c r="F397" s="86"/>
      <c r="G397" s="86"/>
      <c r="H397" s="86"/>
      <c r="I397" s="96"/>
      <c r="J397" s="51" t="str">
        <f>IF(F397="", "", IF(E397="Billets de train", "", IF(E397="", "", VLOOKUP(F397,Listes!$G$37:$H$39, 2, FALSE))))</f>
        <v/>
      </c>
      <c r="K397" s="93"/>
    </row>
    <row r="398" spans="1:11" ht="20.100000000000001" customHeight="1" x14ac:dyDescent="0.25">
      <c r="A398" s="17">
        <v>392</v>
      </c>
      <c r="B398" s="86"/>
      <c r="C398" s="86"/>
      <c r="D398" s="86"/>
      <c r="E398" s="86"/>
      <c r="F398" s="86"/>
      <c r="G398" s="86"/>
      <c r="H398" s="86"/>
      <c r="I398" s="96"/>
      <c r="J398" s="51" t="str">
        <f>IF(F398="", "", IF(E398="Billets de train", "", IF(E398="", "", VLOOKUP(F398,Listes!$G$37:$H$39, 2, FALSE))))</f>
        <v/>
      </c>
      <c r="K398" s="93"/>
    </row>
    <row r="399" spans="1:11" ht="20.100000000000001" customHeight="1" x14ac:dyDescent="0.25">
      <c r="A399" s="17">
        <v>393</v>
      </c>
      <c r="B399" s="86"/>
      <c r="C399" s="86"/>
      <c r="D399" s="86"/>
      <c r="E399" s="86"/>
      <c r="F399" s="86"/>
      <c r="G399" s="86"/>
      <c r="H399" s="86"/>
      <c r="I399" s="96"/>
      <c r="J399" s="51" t="str">
        <f>IF(F399="", "", IF(E399="Billets de train", "", IF(E399="", "", VLOOKUP(F399,Listes!$G$37:$H$39, 2, FALSE))))</f>
        <v/>
      </c>
      <c r="K399" s="93"/>
    </row>
    <row r="400" spans="1:11" ht="20.100000000000001" customHeight="1" x14ac:dyDescent="0.25">
      <c r="A400" s="17">
        <v>394</v>
      </c>
      <c r="B400" s="86"/>
      <c r="C400" s="86"/>
      <c r="D400" s="86"/>
      <c r="E400" s="86"/>
      <c r="F400" s="86"/>
      <c r="G400" s="86"/>
      <c r="H400" s="86"/>
      <c r="I400" s="96"/>
      <c r="J400" s="51" t="str">
        <f>IF(F400="", "", IF(E400="Billets de train", "", IF(E400="", "", VLOOKUP(F400,Listes!$G$37:$H$39, 2, FALSE))))</f>
        <v/>
      </c>
      <c r="K400" s="93"/>
    </row>
    <row r="401" spans="1:11" ht="20.100000000000001" customHeight="1" x14ac:dyDescent="0.25">
      <c r="A401" s="17">
        <v>395</v>
      </c>
      <c r="B401" s="86"/>
      <c r="C401" s="86"/>
      <c r="D401" s="86"/>
      <c r="E401" s="86"/>
      <c r="F401" s="86"/>
      <c r="G401" s="86"/>
      <c r="H401" s="86"/>
      <c r="I401" s="96"/>
      <c r="J401" s="51" t="str">
        <f>IF(F401="", "", IF(E401="Billets de train", "", IF(E401="", "", VLOOKUP(F401,Listes!$G$37:$H$39, 2, FALSE))))</f>
        <v/>
      </c>
      <c r="K401" s="93"/>
    </row>
    <row r="402" spans="1:11" ht="20.100000000000001" customHeight="1" x14ac:dyDescent="0.25">
      <c r="A402" s="17">
        <v>396</v>
      </c>
      <c r="B402" s="86"/>
      <c r="C402" s="86"/>
      <c r="D402" s="86"/>
      <c r="E402" s="86"/>
      <c r="F402" s="86"/>
      <c r="G402" s="86"/>
      <c r="H402" s="86"/>
      <c r="I402" s="96"/>
      <c r="J402" s="51" t="str">
        <f>IF(F402="", "", IF(E402="Billets de train", "", IF(E402="", "", VLOOKUP(F402,Listes!$G$37:$H$39, 2, FALSE))))</f>
        <v/>
      </c>
      <c r="K402" s="93"/>
    </row>
    <row r="403" spans="1:11" ht="20.100000000000001" customHeight="1" x14ac:dyDescent="0.25">
      <c r="A403" s="17">
        <v>397</v>
      </c>
      <c r="B403" s="86"/>
      <c r="C403" s="86"/>
      <c r="D403" s="86"/>
      <c r="E403" s="86"/>
      <c r="F403" s="86"/>
      <c r="G403" s="86"/>
      <c r="H403" s="86"/>
      <c r="I403" s="96"/>
      <c r="J403" s="51" t="str">
        <f>IF(F403="", "", IF(E403="Billets de train", "", IF(E403="", "", VLOOKUP(F403,Listes!$G$37:$H$39, 2, FALSE))))</f>
        <v/>
      </c>
      <c r="K403" s="93"/>
    </row>
    <row r="404" spans="1:11" ht="20.100000000000001" customHeight="1" x14ac:dyDescent="0.25">
      <c r="A404" s="17">
        <v>398</v>
      </c>
      <c r="B404" s="86"/>
      <c r="C404" s="86"/>
      <c r="D404" s="86"/>
      <c r="E404" s="86"/>
      <c r="F404" s="86"/>
      <c r="G404" s="86"/>
      <c r="H404" s="86"/>
      <c r="I404" s="96"/>
      <c r="J404" s="51" t="str">
        <f>IF(F404="", "", IF(E404="Billets de train", "", IF(E404="", "", VLOOKUP(F404,Listes!$G$37:$H$39, 2, FALSE))))</f>
        <v/>
      </c>
      <c r="K404" s="93"/>
    </row>
    <row r="405" spans="1:11" ht="20.100000000000001" customHeight="1" x14ac:dyDescent="0.25">
      <c r="A405" s="17">
        <v>399</v>
      </c>
      <c r="B405" s="86"/>
      <c r="C405" s="86"/>
      <c r="D405" s="86"/>
      <c r="E405" s="86"/>
      <c r="F405" s="86"/>
      <c r="G405" s="86"/>
      <c r="H405" s="86"/>
      <c r="I405" s="96"/>
      <c r="J405" s="51" t="str">
        <f>IF(F405="", "", IF(E405="Billets de train", "", IF(E405="", "", VLOOKUP(F405,Listes!$G$37:$H$39, 2, FALSE))))</f>
        <v/>
      </c>
      <c r="K405" s="93"/>
    </row>
    <row r="406" spans="1:11" ht="20.100000000000001" customHeight="1" x14ac:dyDescent="0.25">
      <c r="A406" s="17">
        <v>400</v>
      </c>
      <c r="B406" s="86"/>
      <c r="C406" s="86"/>
      <c r="D406" s="86"/>
      <c r="E406" s="86"/>
      <c r="F406" s="86"/>
      <c r="G406" s="86"/>
      <c r="H406" s="86"/>
      <c r="I406" s="96"/>
      <c r="J406" s="51" t="str">
        <f>IF(F406="", "", IF(E406="Billets de train", "", IF(E406="", "", VLOOKUP(F406,Listes!$G$37:$H$39, 2, FALSE))))</f>
        <v/>
      </c>
      <c r="K406" s="93"/>
    </row>
    <row r="407" spans="1:11" ht="20.100000000000001" customHeight="1" x14ac:dyDescent="0.25">
      <c r="A407" s="17">
        <v>401</v>
      </c>
      <c r="B407" s="86"/>
      <c r="C407" s="86"/>
      <c r="D407" s="86"/>
      <c r="E407" s="86"/>
      <c r="F407" s="86"/>
      <c r="G407" s="86"/>
      <c r="H407" s="86"/>
      <c r="I407" s="96"/>
      <c r="J407" s="51" t="str">
        <f>IF(F407="", "", IF(E407="Billets de train", "", IF(E407="", "", VLOOKUP(F407,Listes!$G$37:$H$39, 2, FALSE))))</f>
        <v/>
      </c>
      <c r="K407" s="93"/>
    </row>
    <row r="408" spans="1:11" ht="20.100000000000001" customHeight="1" x14ac:dyDescent="0.25">
      <c r="A408" s="17">
        <v>402</v>
      </c>
      <c r="B408" s="86"/>
      <c r="C408" s="86"/>
      <c r="D408" s="86"/>
      <c r="E408" s="86"/>
      <c r="F408" s="86"/>
      <c r="G408" s="86"/>
      <c r="H408" s="86"/>
      <c r="I408" s="96"/>
      <c r="J408" s="51" t="str">
        <f>IF(F408="", "", IF(E408="Billets de train", "", IF(E408="", "", VLOOKUP(F408,Listes!$G$37:$H$39, 2, FALSE))))</f>
        <v/>
      </c>
      <c r="K408" s="93"/>
    </row>
    <row r="409" spans="1:11" ht="20.100000000000001" customHeight="1" x14ac:dyDescent="0.25">
      <c r="A409" s="17">
        <v>403</v>
      </c>
      <c r="B409" s="86"/>
      <c r="C409" s="86"/>
      <c r="D409" s="86"/>
      <c r="E409" s="86"/>
      <c r="F409" s="86"/>
      <c r="G409" s="86"/>
      <c r="H409" s="86"/>
      <c r="I409" s="96"/>
      <c r="J409" s="51" t="str">
        <f>IF(F409="", "", IF(E409="Billets de train", "", IF(E409="", "", VLOOKUP(F409,Listes!$G$37:$H$39, 2, FALSE))))</f>
        <v/>
      </c>
      <c r="K409" s="93"/>
    </row>
    <row r="410" spans="1:11" ht="20.100000000000001" customHeight="1" x14ac:dyDescent="0.25">
      <c r="A410" s="17">
        <v>404</v>
      </c>
      <c r="B410" s="86"/>
      <c r="C410" s="86"/>
      <c r="D410" s="86"/>
      <c r="E410" s="86"/>
      <c r="F410" s="86"/>
      <c r="G410" s="86"/>
      <c r="H410" s="86"/>
      <c r="I410" s="96"/>
      <c r="J410" s="51" t="str">
        <f>IF(F410="", "", IF(E410="Billets de train", "", IF(E410="", "", VLOOKUP(F410,Listes!$G$37:$H$39, 2, FALSE))))</f>
        <v/>
      </c>
      <c r="K410" s="93"/>
    </row>
    <row r="411" spans="1:11" ht="20.100000000000001" customHeight="1" x14ac:dyDescent="0.25">
      <c r="A411" s="17">
        <v>405</v>
      </c>
      <c r="B411" s="86"/>
      <c r="C411" s="86"/>
      <c r="D411" s="86"/>
      <c r="E411" s="86"/>
      <c r="F411" s="86"/>
      <c r="G411" s="86"/>
      <c r="H411" s="86"/>
      <c r="I411" s="96"/>
      <c r="J411" s="51" t="str">
        <f>IF(F411="", "", IF(E411="Billets de train", "", IF(E411="", "", VLOOKUP(F411,Listes!$G$37:$H$39, 2, FALSE))))</f>
        <v/>
      </c>
      <c r="K411" s="93"/>
    </row>
    <row r="412" spans="1:11" ht="20.100000000000001" customHeight="1" x14ac:dyDescent="0.25">
      <c r="A412" s="17">
        <v>406</v>
      </c>
      <c r="B412" s="86"/>
      <c r="C412" s="86"/>
      <c r="D412" s="86"/>
      <c r="E412" s="86"/>
      <c r="F412" s="86"/>
      <c r="G412" s="86"/>
      <c r="H412" s="86"/>
      <c r="I412" s="96"/>
      <c r="J412" s="51" t="str">
        <f>IF(F412="", "", IF(E412="Billets de train", "", IF(E412="", "", VLOOKUP(F412,Listes!$G$37:$H$39, 2, FALSE))))</f>
        <v/>
      </c>
      <c r="K412" s="93"/>
    </row>
    <row r="413" spans="1:11" ht="20.100000000000001" customHeight="1" x14ac:dyDescent="0.25">
      <c r="A413" s="17">
        <v>407</v>
      </c>
      <c r="B413" s="86"/>
      <c r="C413" s="86"/>
      <c r="D413" s="86"/>
      <c r="E413" s="86"/>
      <c r="F413" s="86"/>
      <c r="G413" s="86"/>
      <c r="H413" s="86"/>
      <c r="I413" s="96"/>
      <c r="J413" s="51" t="str">
        <f>IF(F413="", "", IF(E413="Billets de train", "", IF(E413="", "", VLOOKUP(F413,Listes!$G$37:$H$39, 2, FALSE))))</f>
        <v/>
      </c>
      <c r="K413" s="93"/>
    </row>
    <row r="414" spans="1:11" ht="20.100000000000001" customHeight="1" x14ac:dyDescent="0.25">
      <c r="A414" s="17">
        <v>408</v>
      </c>
      <c r="B414" s="86"/>
      <c r="C414" s="86"/>
      <c r="D414" s="86"/>
      <c r="E414" s="86"/>
      <c r="F414" s="86"/>
      <c r="G414" s="86"/>
      <c r="H414" s="86"/>
      <c r="I414" s="96"/>
      <c r="J414" s="51" t="str">
        <f>IF(F414="", "", IF(E414="Billets de train", "", IF(E414="", "", VLOOKUP(F414,Listes!$G$37:$H$39, 2, FALSE))))</f>
        <v/>
      </c>
      <c r="K414" s="93"/>
    </row>
    <row r="415" spans="1:11" ht="20.100000000000001" customHeight="1" x14ac:dyDescent="0.25">
      <c r="A415" s="17">
        <v>409</v>
      </c>
      <c r="B415" s="86"/>
      <c r="C415" s="86"/>
      <c r="D415" s="86"/>
      <c r="E415" s="86"/>
      <c r="F415" s="86"/>
      <c r="G415" s="86"/>
      <c r="H415" s="86"/>
      <c r="I415" s="96"/>
      <c r="J415" s="51" t="str">
        <f>IF(F415="", "", IF(E415="Billets de train", "", IF(E415="", "", VLOOKUP(F415,Listes!$G$37:$H$39, 2, FALSE))))</f>
        <v/>
      </c>
      <c r="K415" s="93"/>
    </row>
    <row r="416" spans="1:11" ht="20.100000000000001" customHeight="1" x14ac:dyDescent="0.25">
      <c r="A416" s="17">
        <v>410</v>
      </c>
      <c r="B416" s="86"/>
      <c r="C416" s="86"/>
      <c r="D416" s="86"/>
      <c r="E416" s="86"/>
      <c r="F416" s="86"/>
      <c r="G416" s="86"/>
      <c r="H416" s="86"/>
      <c r="I416" s="96"/>
      <c r="J416" s="51" t="str">
        <f>IF(F416="", "", IF(E416="Billets de train", "", IF(E416="", "", VLOOKUP(F416,Listes!$G$37:$H$39, 2, FALSE))))</f>
        <v/>
      </c>
      <c r="K416" s="93"/>
    </row>
    <row r="417" spans="1:11" ht="20.100000000000001" customHeight="1" x14ac:dyDescent="0.25">
      <c r="A417" s="17">
        <v>411</v>
      </c>
      <c r="B417" s="86"/>
      <c r="C417" s="86"/>
      <c r="D417" s="86"/>
      <c r="E417" s="86"/>
      <c r="F417" s="86"/>
      <c r="G417" s="86"/>
      <c r="H417" s="86"/>
      <c r="I417" s="96"/>
      <c r="J417" s="51" t="str">
        <f>IF(F417="", "", IF(E417="Billets de train", "", IF(E417="", "", VLOOKUP(F417,Listes!$G$37:$H$39, 2, FALSE))))</f>
        <v/>
      </c>
      <c r="K417" s="93"/>
    </row>
    <row r="418" spans="1:11" ht="20.100000000000001" customHeight="1" x14ac:dyDescent="0.25">
      <c r="A418" s="17">
        <v>412</v>
      </c>
      <c r="B418" s="86"/>
      <c r="C418" s="86"/>
      <c r="D418" s="86"/>
      <c r="E418" s="86"/>
      <c r="F418" s="86"/>
      <c r="G418" s="86"/>
      <c r="H418" s="86"/>
      <c r="I418" s="96"/>
      <c r="J418" s="51" t="str">
        <f>IF(F418="", "", IF(E418="Billets de train", "", IF(E418="", "", VLOOKUP(F418,Listes!$G$37:$H$39, 2, FALSE))))</f>
        <v/>
      </c>
      <c r="K418" s="93"/>
    </row>
    <row r="419" spans="1:11" ht="20.100000000000001" customHeight="1" x14ac:dyDescent="0.25">
      <c r="A419" s="17">
        <v>413</v>
      </c>
      <c r="B419" s="86"/>
      <c r="C419" s="86"/>
      <c r="D419" s="86"/>
      <c r="E419" s="86"/>
      <c r="F419" s="86"/>
      <c r="G419" s="86"/>
      <c r="H419" s="86"/>
      <c r="I419" s="96"/>
      <c r="J419" s="51" t="str">
        <f>IF(F419="", "", IF(E419="Billets de train", "", IF(E419="", "", VLOOKUP(F419,Listes!$G$37:$H$39, 2, FALSE))))</f>
        <v/>
      </c>
      <c r="K419" s="93"/>
    </row>
    <row r="420" spans="1:11" ht="20.100000000000001" customHeight="1" x14ac:dyDescent="0.25">
      <c r="A420" s="17">
        <v>414</v>
      </c>
      <c r="B420" s="86"/>
      <c r="C420" s="86"/>
      <c r="D420" s="86"/>
      <c r="E420" s="86"/>
      <c r="F420" s="86"/>
      <c r="G420" s="86"/>
      <c r="H420" s="86"/>
      <c r="I420" s="96"/>
      <c r="J420" s="51" t="str">
        <f>IF(F420="", "", IF(E420="Billets de train", "", IF(E420="", "", VLOOKUP(F420,Listes!$G$37:$H$39, 2, FALSE))))</f>
        <v/>
      </c>
      <c r="K420" s="93"/>
    </row>
    <row r="421" spans="1:11" ht="20.100000000000001" customHeight="1" x14ac:dyDescent="0.25">
      <c r="A421" s="17">
        <v>415</v>
      </c>
      <c r="B421" s="86"/>
      <c r="C421" s="86"/>
      <c r="D421" s="86"/>
      <c r="E421" s="86"/>
      <c r="F421" s="86"/>
      <c r="G421" s="86"/>
      <c r="H421" s="86"/>
      <c r="I421" s="96"/>
      <c r="J421" s="51" t="str">
        <f>IF(F421="", "", IF(E421="Billets de train", "", IF(E421="", "", VLOOKUP(F421,Listes!$G$37:$H$39, 2, FALSE))))</f>
        <v/>
      </c>
      <c r="K421" s="93"/>
    </row>
    <row r="422" spans="1:11" ht="20.100000000000001" customHeight="1" x14ac:dyDescent="0.25">
      <c r="A422" s="17">
        <v>416</v>
      </c>
      <c r="B422" s="86"/>
      <c r="C422" s="86"/>
      <c r="D422" s="86"/>
      <c r="E422" s="86"/>
      <c r="F422" s="86"/>
      <c r="G422" s="86"/>
      <c r="H422" s="86"/>
      <c r="I422" s="96"/>
      <c r="J422" s="51" t="str">
        <f>IF(F422="", "", IF(E422="Billets de train", "", IF(E422="", "", VLOOKUP(F422,Listes!$G$37:$H$39, 2, FALSE))))</f>
        <v/>
      </c>
      <c r="K422" s="93"/>
    </row>
    <row r="423" spans="1:11" ht="20.100000000000001" customHeight="1" x14ac:dyDescent="0.25">
      <c r="A423" s="17">
        <v>417</v>
      </c>
      <c r="B423" s="86"/>
      <c r="C423" s="86"/>
      <c r="D423" s="86"/>
      <c r="E423" s="86"/>
      <c r="F423" s="86"/>
      <c r="G423" s="86"/>
      <c r="H423" s="86"/>
      <c r="I423" s="96"/>
      <c r="J423" s="51" t="str">
        <f>IF(F423="", "", IF(E423="Billets de train", "", IF(E423="", "", VLOOKUP(F423,Listes!$G$37:$H$39, 2, FALSE))))</f>
        <v/>
      </c>
      <c r="K423" s="93"/>
    </row>
    <row r="424" spans="1:11" ht="20.100000000000001" customHeight="1" x14ac:dyDescent="0.25">
      <c r="A424" s="17">
        <v>418</v>
      </c>
      <c r="B424" s="86"/>
      <c r="C424" s="86"/>
      <c r="D424" s="86"/>
      <c r="E424" s="86"/>
      <c r="F424" s="86"/>
      <c r="G424" s="86"/>
      <c r="H424" s="86"/>
      <c r="I424" s="96"/>
      <c r="J424" s="51" t="str">
        <f>IF(F424="", "", IF(E424="Billets de train", "", IF(E424="", "", VLOOKUP(F424,Listes!$G$37:$H$39, 2, FALSE))))</f>
        <v/>
      </c>
      <c r="K424" s="93"/>
    </row>
    <row r="425" spans="1:11" ht="20.100000000000001" customHeight="1" x14ac:dyDescent="0.25">
      <c r="A425" s="17">
        <v>419</v>
      </c>
      <c r="B425" s="86"/>
      <c r="C425" s="86"/>
      <c r="D425" s="86"/>
      <c r="E425" s="86"/>
      <c r="F425" s="86"/>
      <c r="G425" s="86"/>
      <c r="H425" s="86"/>
      <c r="I425" s="96"/>
      <c r="J425" s="51" t="str">
        <f>IF(F425="", "", IF(E425="Billets de train", "", IF(E425="", "", VLOOKUP(F425,Listes!$G$37:$H$39, 2, FALSE))))</f>
        <v/>
      </c>
      <c r="K425" s="93"/>
    </row>
    <row r="426" spans="1:11" ht="20.100000000000001" customHeight="1" x14ac:dyDescent="0.25">
      <c r="A426" s="17">
        <v>420</v>
      </c>
      <c r="B426" s="86"/>
      <c r="C426" s="86"/>
      <c r="D426" s="86"/>
      <c r="E426" s="86"/>
      <c r="F426" s="86"/>
      <c r="G426" s="86"/>
      <c r="H426" s="86"/>
      <c r="I426" s="96"/>
      <c r="J426" s="51" t="str">
        <f>IF(F426="", "", IF(E426="Billets de train", "", IF(E426="", "", VLOOKUP(F426,Listes!$G$37:$H$39, 2, FALSE))))</f>
        <v/>
      </c>
      <c r="K426" s="93"/>
    </row>
    <row r="427" spans="1:11" ht="20.100000000000001" customHeight="1" x14ac:dyDescent="0.25">
      <c r="A427" s="17">
        <v>421</v>
      </c>
      <c r="B427" s="86"/>
      <c r="C427" s="86"/>
      <c r="D427" s="86"/>
      <c r="E427" s="86"/>
      <c r="F427" s="86"/>
      <c r="G427" s="86"/>
      <c r="H427" s="86"/>
      <c r="I427" s="96"/>
      <c r="J427" s="51" t="str">
        <f>IF(F427="", "", IF(E427="Billets de train", "", IF(E427="", "", VLOOKUP(F427,Listes!$G$37:$H$39, 2, FALSE))))</f>
        <v/>
      </c>
      <c r="K427" s="93"/>
    </row>
    <row r="428" spans="1:11" ht="20.100000000000001" customHeight="1" x14ac:dyDescent="0.25">
      <c r="A428" s="17">
        <v>422</v>
      </c>
      <c r="B428" s="86"/>
      <c r="C428" s="86"/>
      <c r="D428" s="86"/>
      <c r="E428" s="86"/>
      <c r="F428" s="86"/>
      <c r="G428" s="86"/>
      <c r="H428" s="86"/>
      <c r="I428" s="96"/>
      <c r="J428" s="51" t="str">
        <f>IF(F428="", "", IF(E428="Billets de train", "", IF(E428="", "", VLOOKUP(F428,Listes!$G$37:$H$39, 2, FALSE))))</f>
        <v/>
      </c>
      <c r="K428" s="93"/>
    </row>
    <row r="429" spans="1:11" ht="20.100000000000001" customHeight="1" x14ac:dyDescent="0.25">
      <c r="A429" s="17">
        <v>423</v>
      </c>
      <c r="B429" s="86"/>
      <c r="C429" s="86"/>
      <c r="D429" s="86"/>
      <c r="E429" s="86"/>
      <c r="F429" s="86"/>
      <c r="G429" s="86"/>
      <c r="H429" s="86"/>
      <c r="I429" s="96"/>
      <c r="J429" s="51" t="str">
        <f>IF(F429="", "", IF(E429="Billets de train", "", IF(E429="", "", VLOOKUP(F429,Listes!$G$37:$H$39, 2, FALSE))))</f>
        <v/>
      </c>
      <c r="K429" s="93"/>
    </row>
    <row r="430" spans="1:11" ht="20.100000000000001" customHeight="1" x14ac:dyDescent="0.25">
      <c r="A430" s="17">
        <v>424</v>
      </c>
      <c r="B430" s="86"/>
      <c r="C430" s="86"/>
      <c r="D430" s="86"/>
      <c r="E430" s="86"/>
      <c r="F430" s="86"/>
      <c r="G430" s="86"/>
      <c r="H430" s="86"/>
      <c r="I430" s="96"/>
      <c r="J430" s="51" t="str">
        <f>IF(F430="", "", IF(E430="Billets de train", "", IF(E430="", "", VLOOKUP(F430,Listes!$G$37:$H$39, 2, FALSE))))</f>
        <v/>
      </c>
      <c r="K430" s="93"/>
    </row>
    <row r="431" spans="1:11" ht="20.100000000000001" customHeight="1" x14ac:dyDescent="0.25">
      <c r="A431" s="17">
        <v>425</v>
      </c>
      <c r="B431" s="86"/>
      <c r="C431" s="86"/>
      <c r="D431" s="86"/>
      <c r="E431" s="86"/>
      <c r="F431" s="86"/>
      <c r="G431" s="86"/>
      <c r="H431" s="86"/>
      <c r="I431" s="96"/>
      <c r="J431" s="51" t="str">
        <f>IF(F431="", "", IF(E431="Billets de train", "", IF(E431="", "", VLOOKUP(F431,Listes!$G$37:$H$39, 2, FALSE))))</f>
        <v/>
      </c>
      <c r="K431" s="93"/>
    </row>
    <row r="432" spans="1:11" ht="20.100000000000001" customHeight="1" x14ac:dyDescent="0.25">
      <c r="A432" s="17">
        <v>426</v>
      </c>
      <c r="B432" s="86"/>
      <c r="C432" s="86"/>
      <c r="D432" s="86"/>
      <c r="E432" s="86"/>
      <c r="F432" s="86"/>
      <c r="G432" s="86"/>
      <c r="H432" s="86"/>
      <c r="I432" s="96"/>
      <c r="J432" s="51" t="str">
        <f>IF(F432="", "", IF(E432="Billets de train", "", IF(E432="", "", VLOOKUP(F432,Listes!$G$37:$H$39, 2, FALSE))))</f>
        <v/>
      </c>
      <c r="K432" s="93"/>
    </row>
    <row r="433" spans="1:11" ht="20.100000000000001" customHeight="1" x14ac:dyDescent="0.25">
      <c r="A433" s="17">
        <v>427</v>
      </c>
      <c r="B433" s="86"/>
      <c r="C433" s="86"/>
      <c r="D433" s="86"/>
      <c r="E433" s="86"/>
      <c r="F433" s="86"/>
      <c r="G433" s="86"/>
      <c r="H433" s="86"/>
      <c r="I433" s="96"/>
      <c r="J433" s="51" t="str">
        <f>IF(F433="", "", IF(E433="Billets de train", "", IF(E433="", "", VLOOKUP(F433,Listes!$G$37:$H$39, 2, FALSE))))</f>
        <v/>
      </c>
      <c r="K433" s="93"/>
    </row>
    <row r="434" spans="1:11" ht="20.100000000000001" customHeight="1" x14ac:dyDescent="0.25">
      <c r="A434" s="17">
        <v>428</v>
      </c>
      <c r="B434" s="86"/>
      <c r="C434" s="86"/>
      <c r="D434" s="86"/>
      <c r="E434" s="86"/>
      <c r="F434" s="86"/>
      <c r="G434" s="86"/>
      <c r="H434" s="86"/>
      <c r="I434" s="96"/>
      <c r="J434" s="51" t="str">
        <f>IF(F434="", "", IF(E434="Billets de train", "", IF(E434="", "", VLOOKUP(F434,Listes!$G$37:$H$39, 2, FALSE))))</f>
        <v/>
      </c>
      <c r="K434" s="93"/>
    </row>
    <row r="435" spans="1:11" ht="20.100000000000001" customHeight="1" x14ac:dyDescent="0.25">
      <c r="A435" s="17">
        <v>429</v>
      </c>
      <c r="B435" s="86"/>
      <c r="C435" s="86"/>
      <c r="D435" s="86"/>
      <c r="E435" s="86"/>
      <c r="F435" s="86"/>
      <c r="G435" s="86"/>
      <c r="H435" s="86"/>
      <c r="I435" s="96"/>
      <c r="J435" s="51" t="str">
        <f>IF(F435="", "", IF(E435="Billets de train", "", IF(E435="", "", VLOOKUP(F435,Listes!$G$37:$H$39, 2, FALSE))))</f>
        <v/>
      </c>
      <c r="K435" s="93"/>
    </row>
    <row r="436" spans="1:11" ht="20.100000000000001" customHeight="1" x14ac:dyDescent="0.25">
      <c r="A436" s="17">
        <v>430</v>
      </c>
      <c r="B436" s="86"/>
      <c r="C436" s="86"/>
      <c r="D436" s="86"/>
      <c r="E436" s="86"/>
      <c r="F436" s="86"/>
      <c r="G436" s="86"/>
      <c r="H436" s="86"/>
      <c r="I436" s="96"/>
      <c r="J436" s="51" t="str">
        <f>IF(F436="", "", IF(E436="Billets de train", "", IF(E436="", "", VLOOKUP(F436,Listes!$G$37:$H$39, 2, FALSE))))</f>
        <v/>
      </c>
      <c r="K436" s="93"/>
    </row>
    <row r="437" spans="1:11" ht="20.100000000000001" customHeight="1" x14ac:dyDescent="0.25">
      <c r="A437" s="17">
        <v>431</v>
      </c>
      <c r="B437" s="86"/>
      <c r="C437" s="86"/>
      <c r="D437" s="86"/>
      <c r="E437" s="86"/>
      <c r="F437" s="86"/>
      <c r="G437" s="86"/>
      <c r="H437" s="86"/>
      <c r="I437" s="96"/>
      <c r="J437" s="51" t="str">
        <f>IF(F437="", "", IF(E437="Billets de train", "", IF(E437="", "", VLOOKUP(F437,Listes!$G$37:$H$39, 2, FALSE))))</f>
        <v/>
      </c>
      <c r="K437" s="93"/>
    </row>
    <row r="438" spans="1:11" ht="20.100000000000001" customHeight="1" x14ac:dyDescent="0.25">
      <c r="A438" s="17">
        <v>432</v>
      </c>
      <c r="B438" s="86"/>
      <c r="C438" s="86"/>
      <c r="D438" s="86"/>
      <c r="E438" s="86"/>
      <c r="F438" s="86"/>
      <c r="G438" s="86"/>
      <c r="H438" s="86"/>
      <c r="I438" s="96"/>
      <c r="J438" s="51" t="str">
        <f>IF(F438="", "", IF(E438="Billets de train", "", IF(E438="", "", VLOOKUP(F438,Listes!$G$37:$H$39, 2, FALSE))))</f>
        <v/>
      </c>
      <c r="K438" s="93"/>
    </row>
    <row r="439" spans="1:11" ht="20.100000000000001" customHeight="1" x14ac:dyDescent="0.25">
      <c r="A439" s="17">
        <v>433</v>
      </c>
      <c r="B439" s="86"/>
      <c r="C439" s="86"/>
      <c r="D439" s="86"/>
      <c r="E439" s="86"/>
      <c r="F439" s="86"/>
      <c r="G439" s="86"/>
      <c r="H439" s="86"/>
      <c r="I439" s="96"/>
      <c r="J439" s="51" t="str">
        <f>IF(F439="", "", IF(E439="Billets de train", "", IF(E439="", "", VLOOKUP(F439,Listes!$G$37:$H$39, 2, FALSE))))</f>
        <v/>
      </c>
      <c r="K439" s="93"/>
    </row>
    <row r="440" spans="1:11" ht="20.100000000000001" customHeight="1" x14ac:dyDescent="0.25">
      <c r="A440" s="17">
        <v>434</v>
      </c>
      <c r="B440" s="86"/>
      <c r="C440" s="86"/>
      <c r="D440" s="86"/>
      <c r="E440" s="86"/>
      <c r="F440" s="86"/>
      <c r="G440" s="86"/>
      <c r="H440" s="86"/>
      <c r="I440" s="96"/>
      <c r="J440" s="51" t="str">
        <f>IF(F440="", "", IF(E440="Billets de train", "", IF(E440="", "", VLOOKUP(F440,Listes!$G$37:$H$39, 2, FALSE))))</f>
        <v/>
      </c>
      <c r="K440" s="93"/>
    </row>
    <row r="441" spans="1:11" ht="20.100000000000001" customHeight="1" x14ac:dyDescent="0.25">
      <c r="A441" s="17">
        <v>435</v>
      </c>
      <c r="B441" s="86"/>
      <c r="C441" s="86"/>
      <c r="D441" s="86"/>
      <c r="E441" s="86"/>
      <c r="F441" s="86"/>
      <c r="G441" s="86"/>
      <c r="H441" s="86"/>
      <c r="I441" s="96"/>
      <c r="J441" s="51" t="str">
        <f>IF(F441="", "", IF(E441="Billets de train", "", IF(E441="", "", VLOOKUP(F441,Listes!$G$37:$H$39, 2, FALSE))))</f>
        <v/>
      </c>
      <c r="K441" s="93"/>
    </row>
    <row r="442" spans="1:11" ht="20.100000000000001" customHeight="1" x14ac:dyDescent="0.25">
      <c r="A442" s="17">
        <v>436</v>
      </c>
      <c r="B442" s="86"/>
      <c r="C442" s="86"/>
      <c r="D442" s="86"/>
      <c r="E442" s="86"/>
      <c r="F442" s="86"/>
      <c r="G442" s="86"/>
      <c r="H442" s="86"/>
      <c r="I442" s="96"/>
      <c r="J442" s="51" t="str">
        <f>IF(F442="", "", IF(E442="Billets de train", "", IF(E442="", "", VLOOKUP(F442,Listes!$G$37:$H$39, 2, FALSE))))</f>
        <v/>
      </c>
      <c r="K442" s="93"/>
    </row>
    <row r="443" spans="1:11" ht="20.100000000000001" customHeight="1" x14ac:dyDescent="0.25">
      <c r="A443" s="17">
        <v>437</v>
      </c>
      <c r="B443" s="86"/>
      <c r="C443" s="86"/>
      <c r="D443" s="86"/>
      <c r="E443" s="86"/>
      <c r="F443" s="86"/>
      <c r="G443" s="86"/>
      <c r="H443" s="86"/>
      <c r="I443" s="96"/>
      <c r="J443" s="51" t="str">
        <f>IF(F443="", "", IF(E443="Billets de train", "", IF(E443="", "", VLOOKUP(F443,Listes!$G$37:$H$39, 2, FALSE))))</f>
        <v/>
      </c>
      <c r="K443" s="93"/>
    </row>
    <row r="444" spans="1:11" ht="20.100000000000001" customHeight="1" x14ac:dyDescent="0.25">
      <c r="A444" s="17">
        <v>438</v>
      </c>
      <c r="B444" s="86"/>
      <c r="C444" s="86"/>
      <c r="D444" s="86"/>
      <c r="E444" s="86"/>
      <c r="F444" s="86"/>
      <c r="G444" s="86"/>
      <c r="H444" s="86"/>
      <c r="I444" s="96"/>
      <c r="J444" s="51" t="str">
        <f>IF(F444="", "", IF(E444="Billets de train", "", IF(E444="", "", VLOOKUP(F444,Listes!$G$37:$H$39, 2, FALSE))))</f>
        <v/>
      </c>
      <c r="K444" s="93"/>
    </row>
    <row r="445" spans="1:11" ht="20.100000000000001" customHeight="1" x14ac:dyDescent="0.25">
      <c r="A445" s="17">
        <v>439</v>
      </c>
      <c r="B445" s="86"/>
      <c r="C445" s="86"/>
      <c r="D445" s="86"/>
      <c r="E445" s="86"/>
      <c r="F445" s="86"/>
      <c r="G445" s="86"/>
      <c r="H445" s="86"/>
      <c r="I445" s="96"/>
      <c r="J445" s="51" t="str">
        <f>IF(F445="", "", IF(E445="Billets de train", "", IF(E445="", "", VLOOKUP(F445,Listes!$G$37:$H$39, 2, FALSE))))</f>
        <v/>
      </c>
      <c r="K445" s="93"/>
    </row>
    <row r="446" spans="1:11" ht="20.100000000000001" customHeight="1" x14ac:dyDescent="0.25">
      <c r="A446" s="17">
        <v>440</v>
      </c>
      <c r="B446" s="86"/>
      <c r="C446" s="86"/>
      <c r="D446" s="86"/>
      <c r="E446" s="86"/>
      <c r="F446" s="86"/>
      <c r="G446" s="86"/>
      <c r="H446" s="86"/>
      <c r="I446" s="96"/>
      <c r="J446" s="51" t="str">
        <f>IF(F446="", "", IF(E446="Billets de train", "", IF(E446="", "", VLOOKUP(F446,Listes!$G$37:$H$39, 2, FALSE))))</f>
        <v/>
      </c>
      <c r="K446" s="93"/>
    </row>
    <row r="447" spans="1:11" ht="20.100000000000001" customHeight="1" x14ac:dyDescent="0.25">
      <c r="A447" s="17">
        <v>441</v>
      </c>
      <c r="B447" s="86"/>
      <c r="C447" s="86"/>
      <c r="D447" s="86"/>
      <c r="E447" s="86"/>
      <c r="F447" s="86"/>
      <c r="G447" s="86"/>
      <c r="H447" s="86"/>
      <c r="I447" s="96"/>
      <c r="J447" s="51" t="str">
        <f>IF(F447="", "", IF(E447="Billets de train", "", IF(E447="", "", VLOOKUP(F447,Listes!$G$37:$H$39, 2, FALSE))))</f>
        <v/>
      </c>
      <c r="K447" s="93"/>
    </row>
    <row r="448" spans="1:11" ht="20.100000000000001" customHeight="1" x14ac:dyDescent="0.25">
      <c r="A448" s="17">
        <v>442</v>
      </c>
      <c r="B448" s="86"/>
      <c r="C448" s="86"/>
      <c r="D448" s="86"/>
      <c r="E448" s="86"/>
      <c r="F448" s="86"/>
      <c r="G448" s="86"/>
      <c r="H448" s="86"/>
      <c r="I448" s="96"/>
      <c r="J448" s="51" t="str">
        <f>IF(F448="", "", IF(E448="Billets de train", "", IF(E448="", "", VLOOKUP(F448,Listes!$G$37:$H$39, 2, FALSE))))</f>
        <v/>
      </c>
      <c r="K448" s="93"/>
    </row>
    <row r="449" spans="1:11" ht="20.100000000000001" customHeight="1" x14ac:dyDescent="0.25">
      <c r="A449" s="17">
        <v>443</v>
      </c>
      <c r="B449" s="86"/>
      <c r="C449" s="86"/>
      <c r="D449" s="86"/>
      <c r="E449" s="86"/>
      <c r="F449" s="86"/>
      <c r="G449" s="86"/>
      <c r="H449" s="86"/>
      <c r="I449" s="96"/>
      <c r="J449" s="51" t="str">
        <f>IF(F449="", "", IF(E449="Billets de train", "", IF(E449="", "", VLOOKUP(F449,Listes!$G$37:$H$39, 2, FALSE))))</f>
        <v/>
      </c>
      <c r="K449" s="93"/>
    </row>
    <row r="450" spans="1:11" ht="20.100000000000001" customHeight="1" x14ac:dyDescent="0.25">
      <c r="A450" s="17">
        <v>444</v>
      </c>
      <c r="B450" s="86"/>
      <c r="C450" s="86"/>
      <c r="D450" s="86"/>
      <c r="E450" s="86"/>
      <c r="F450" s="86"/>
      <c r="G450" s="86"/>
      <c r="H450" s="86"/>
      <c r="I450" s="96"/>
      <c r="J450" s="51" t="str">
        <f>IF(F450="", "", IF(E450="Billets de train", "", IF(E450="", "", VLOOKUP(F450,Listes!$G$37:$H$39, 2, FALSE))))</f>
        <v/>
      </c>
      <c r="K450" s="93"/>
    </row>
    <row r="451" spans="1:11" ht="20.100000000000001" customHeight="1" x14ac:dyDescent="0.25">
      <c r="A451" s="17">
        <v>445</v>
      </c>
      <c r="B451" s="86"/>
      <c r="C451" s="86"/>
      <c r="D451" s="86"/>
      <c r="E451" s="86"/>
      <c r="F451" s="86"/>
      <c r="G451" s="86"/>
      <c r="H451" s="86"/>
      <c r="I451" s="96"/>
      <c r="J451" s="51" t="str">
        <f>IF(F451="", "", IF(E451="Billets de train", "", IF(E451="", "", VLOOKUP(F451,Listes!$G$37:$H$39, 2, FALSE))))</f>
        <v/>
      </c>
      <c r="K451" s="93"/>
    </row>
    <row r="452" spans="1:11" ht="20.100000000000001" customHeight="1" x14ac:dyDescent="0.25">
      <c r="A452" s="17">
        <v>446</v>
      </c>
      <c r="B452" s="86"/>
      <c r="C452" s="86"/>
      <c r="D452" s="86"/>
      <c r="E452" s="86"/>
      <c r="F452" s="86"/>
      <c r="G452" s="86"/>
      <c r="H452" s="86"/>
      <c r="I452" s="96"/>
      <c r="J452" s="51" t="str">
        <f>IF(F452="", "", IF(E452="Billets de train", "", IF(E452="", "", VLOOKUP(F452,Listes!$G$37:$H$39, 2, FALSE))))</f>
        <v/>
      </c>
      <c r="K452" s="93"/>
    </row>
    <row r="453" spans="1:11" ht="20.100000000000001" customHeight="1" x14ac:dyDescent="0.25">
      <c r="A453" s="17">
        <v>447</v>
      </c>
      <c r="B453" s="86"/>
      <c r="C453" s="86"/>
      <c r="D453" s="86"/>
      <c r="E453" s="86"/>
      <c r="F453" s="86"/>
      <c r="G453" s="86"/>
      <c r="H453" s="86"/>
      <c r="I453" s="96"/>
      <c r="J453" s="51" t="str">
        <f>IF(F453="", "", IF(E453="Billets de train", "", IF(E453="", "", VLOOKUP(F453,Listes!$G$37:$H$39, 2, FALSE))))</f>
        <v/>
      </c>
      <c r="K453" s="93"/>
    </row>
    <row r="454" spans="1:11" ht="20.100000000000001" customHeight="1" x14ac:dyDescent="0.25">
      <c r="A454" s="17">
        <v>448</v>
      </c>
      <c r="B454" s="86"/>
      <c r="C454" s="86"/>
      <c r="D454" s="86"/>
      <c r="E454" s="86"/>
      <c r="F454" s="86"/>
      <c r="G454" s="86"/>
      <c r="H454" s="86"/>
      <c r="I454" s="96"/>
      <c r="J454" s="51" t="str">
        <f>IF(F454="", "", IF(E454="Billets de train", "", IF(E454="", "", VLOOKUP(F454,Listes!$G$37:$H$39, 2, FALSE))))</f>
        <v/>
      </c>
      <c r="K454" s="93"/>
    </row>
    <row r="455" spans="1:11" ht="20.100000000000001" customHeight="1" x14ac:dyDescent="0.25">
      <c r="A455" s="17">
        <v>449</v>
      </c>
      <c r="B455" s="86"/>
      <c r="C455" s="86"/>
      <c r="D455" s="86"/>
      <c r="E455" s="86"/>
      <c r="F455" s="86"/>
      <c r="G455" s="86"/>
      <c r="H455" s="86"/>
      <c r="I455" s="96"/>
      <c r="J455" s="51" t="str">
        <f>IF(F455="", "", IF(E455="Billets de train", "", IF(E455="", "", VLOOKUP(F455,Listes!$G$37:$H$39, 2, FALSE))))</f>
        <v/>
      </c>
      <c r="K455" s="93"/>
    </row>
    <row r="456" spans="1:11" ht="20.100000000000001" customHeight="1" x14ac:dyDescent="0.25">
      <c r="A456" s="17">
        <v>450</v>
      </c>
      <c r="B456" s="86"/>
      <c r="C456" s="86"/>
      <c r="D456" s="86"/>
      <c r="E456" s="86"/>
      <c r="F456" s="86"/>
      <c r="G456" s="86"/>
      <c r="H456" s="86"/>
      <c r="I456" s="96"/>
      <c r="J456" s="51" t="str">
        <f>IF(F456="", "", IF(E456="Billets de train", "", IF(E456="", "", VLOOKUP(F456,Listes!$G$37:$H$39, 2, FALSE))))</f>
        <v/>
      </c>
      <c r="K456" s="93"/>
    </row>
    <row r="457" spans="1:11" ht="20.100000000000001" customHeight="1" x14ac:dyDescent="0.25">
      <c r="A457" s="17">
        <v>451</v>
      </c>
      <c r="B457" s="86"/>
      <c r="C457" s="86"/>
      <c r="D457" s="86"/>
      <c r="E457" s="86"/>
      <c r="F457" s="86"/>
      <c r="G457" s="86"/>
      <c r="H457" s="86"/>
      <c r="I457" s="96"/>
      <c r="J457" s="51" t="str">
        <f>IF(F457="", "", IF(E457="Billets de train", "", IF(E457="", "", VLOOKUP(F457,Listes!$G$37:$H$39, 2, FALSE))))</f>
        <v/>
      </c>
      <c r="K457" s="93"/>
    </row>
    <row r="458" spans="1:11" ht="20.100000000000001" customHeight="1" x14ac:dyDescent="0.25">
      <c r="A458" s="17">
        <v>452</v>
      </c>
      <c r="B458" s="86"/>
      <c r="C458" s="86"/>
      <c r="D458" s="86"/>
      <c r="E458" s="86"/>
      <c r="F458" s="86"/>
      <c r="G458" s="86"/>
      <c r="H458" s="86"/>
      <c r="I458" s="96"/>
      <c r="J458" s="51" t="str">
        <f>IF(F458="", "", IF(E458="Billets de train", "", IF(E458="", "", VLOOKUP(F458,Listes!$G$37:$H$39, 2, FALSE))))</f>
        <v/>
      </c>
      <c r="K458" s="93"/>
    </row>
    <row r="459" spans="1:11" ht="20.100000000000001" customHeight="1" x14ac:dyDescent="0.25">
      <c r="A459" s="17">
        <v>453</v>
      </c>
      <c r="B459" s="86"/>
      <c r="C459" s="86"/>
      <c r="D459" s="86"/>
      <c r="E459" s="86"/>
      <c r="F459" s="86"/>
      <c r="G459" s="86"/>
      <c r="H459" s="86"/>
      <c r="I459" s="96"/>
      <c r="J459" s="51" t="str">
        <f>IF(F459="", "", IF(E459="Billets de train", "", IF(E459="", "", VLOOKUP(F459,Listes!$G$37:$H$39, 2, FALSE))))</f>
        <v/>
      </c>
      <c r="K459" s="93"/>
    </row>
    <row r="460" spans="1:11" ht="20.100000000000001" customHeight="1" x14ac:dyDescent="0.25">
      <c r="A460" s="17">
        <v>454</v>
      </c>
      <c r="B460" s="86"/>
      <c r="C460" s="86"/>
      <c r="D460" s="86"/>
      <c r="E460" s="86"/>
      <c r="F460" s="86"/>
      <c r="G460" s="86"/>
      <c r="H460" s="86"/>
      <c r="I460" s="96"/>
      <c r="J460" s="51" t="str">
        <f>IF(F460="", "", IF(E460="Billets de train", "", IF(E460="", "", VLOOKUP(F460,Listes!$G$37:$H$39, 2, FALSE))))</f>
        <v/>
      </c>
      <c r="K460" s="93"/>
    </row>
    <row r="461" spans="1:11" ht="20.100000000000001" customHeight="1" x14ac:dyDescent="0.25">
      <c r="A461" s="17">
        <v>455</v>
      </c>
      <c r="B461" s="86"/>
      <c r="C461" s="86"/>
      <c r="D461" s="86"/>
      <c r="E461" s="86"/>
      <c r="F461" s="86"/>
      <c r="G461" s="86"/>
      <c r="H461" s="86"/>
      <c r="I461" s="96"/>
      <c r="J461" s="51" t="str">
        <f>IF(F461="", "", IF(E461="Billets de train", "", IF(E461="", "", VLOOKUP(F461,Listes!$G$37:$H$39, 2, FALSE))))</f>
        <v/>
      </c>
      <c r="K461" s="93"/>
    </row>
    <row r="462" spans="1:11" ht="20.100000000000001" customHeight="1" x14ac:dyDescent="0.25">
      <c r="A462" s="17">
        <v>456</v>
      </c>
      <c r="B462" s="86"/>
      <c r="C462" s="86"/>
      <c r="D462" s="86"/>
      <c r="E462" s="86"/>
      <c r="F462" s="86"/>
      <c r="G462" s="86"/>
      <c r="H462" s="86"/>
      <c r="I462" s="96"/>
      <c r="J462" s="51" t="str">
        <f>IF(F462="", "", IF(E462="Billets de train", "", IF(E462="", "", VLOOKUP(F462,Listes!$G$37:$H$39, 2, FALSE))))</f>
        <v/>
      </c>
      <c r="K462" s="93"/>
    </row>
    <row r="463" spans="1:11" ht="20.100000000000001" customHeight="1" x14ac:dyDescent="0.25">
      <c r="A463" s="17">
        <v>457</v>
      </c>
      <c r="B463" s="86"/>
      <c r="C463" s="86"/>
      <c r="D463" s="86"/>
      <c r="E463" s="86"/>
      <c r="F463" s="86"/>
      <c r="G463" s="86"/>
      <c r="H463" s="86"/>
      <c r="I463" s="96"/>
      <c r="J463" s="51" t="str">
        <f>IF(F463="", "", IF(E463="Billets de train", "", IF(E463="", "", VLOOKUP(F463,Listes!$G$37:$H$39, 2, FALSE))))</f>
        <v/>
      </c>
      <c r="K463" s="93"/>
    </row>
    <row r="464" spans="1:11" ht="20.100000000000001" customHeight="1" x14ac:dyDescent="0.25">
      <c r="A464" s="17">
        <v>458</v>
      </c>
      <c r="B464" s="86"/>
      <c r="C464" s="86"/>
      <c r="D464" s="86"/>
      <c r="E464" s="86"/>
      <c r="F464" s="86"/>
      <c r="G464" s="86"/>
      <c r="H464" s="86"/>
      <c r="I464" s="96"/>
      <c r="J464" s="51" t="str">
        <f>IF(F464="", "", IF(E464="Billets de train", "", IF(E464="", "", VLOOKUP(F464,Listes!$G$37:$H$39, 2, FALSE))))</f>
        <v/>
      </c>
      <c r="K464" s="93"/>
    </row>
    <row r="465" spans="1:11" ht="20.100000000000001" customHeight="1" x14ac:dyDescent="0.25">
      <c r="A465" s="17">
        <v>459</v>
      </c>
      <c r="B465" s="86"/>
      <c r="C465" s="86"/>
      <c r="D465" s="86"/>
      <c r="E465" s="86"/>
      <c r="F465" s="86"/>
      <c r="G465" s="86"/>
      <c r="H465" s="86"/>
      <c r="I465" s="96"/>
      <c r="J465" s="51" t="str">
        <f>IF(F465="", "", IF(E465="Billets de train", "", IF(E465="", "", VLOOKUP(F465,Listes!$G$37:$H$39, 2, FALSE))))</f>
        <v/>
      </c>
      <c r="K465" s="93"/>
    </row>
    <row r="466" spans="1:11" ht="20.100000000000001" customHeight="1" x14ac:dyDescent="0.25">
      <c r="A466" s="17">
        <v>460</v>
      </c>
      <c r="B466" s="86"/>
      <c r="C466" s="86"/>
      <c r="D466" s="86"/>
      <c r="E466" s="86"/>
      <c r="F466" s="86"/>
      <c r="G466" s="86"/>
      <c r="H466" s="86"/>
      <c r="I466" s="96"/>
      <c r="J466" s="51" t="str">
        <f>IF(F466="", "", IF(E466="Billets de train", "", IF(E466="", "", VLOOKUP(F466,Listes!$G$37:$H$39, 2, FALSE))))</f>
        <v/>
      </c>
      <c r="K466" s="93"/>
    </row>
    <row r="467" spans="1:11" ht="20.100000000000001" customHeight="1" x14ac:dyDescent="0.25">
      <c r="A467" s="17">
        <v>461</v>
      </c>
      <c r="B467" s="86"/>
      <c r="C467" s="86"/>
      <c r="D467" s="86"/>
      <c r="E467" s="86"/>
      <c r="F467" s="86"/>
      <c r="G467" s="86"/>
      <c r="H467" s="86"/>
      <c r="I467" s="96"/>
      <c r="J467" s="51" t="str">
        <f>IF(F467="", "", IF(E467="Billets de train", "", IF(E467="", "", VLOOKUP(F467,Listes!$G$37:$H$39, 2, FALSE))))</f>
        <v/>
      </c>
      <c r="K467" s="93"/>
    </row>
    <row r="468" spans="1:11" ht="20.100000000000001" customHeight="1" x14ac:dyDescent="0.25">
      <c r="A468" s="17">
        <v>462</v>
      </c>
      <c r="B468" s="86"/>
      <c r="C468" s="86"/>
      <c r="D468" s="86"/>
      <c r="E468" s="86"/>
      <c r="F468" s="86"/>
      <c r="G468" s="86"/>
      <c r="H468" s="86"/>
      <c r="I468" s="96"/>
      <c r="J468" s="51" t="str">
        <f>IF(F468="", "", IF(E468="Billets de train", "", IF(E468="", "", VLOOKUP(F468,Listes!$G$37:$H$39, 2, FALSE))))</f>
        <v/>
      </c>
      <c r="K468" s="93"/>
    </row>
    <row r="469" spans="1:11" ht="20.100000000000001" customHeight="1" x14ac:dyDescent="0.25">
      <c r="A469" s="17">
        <v>463</v>
      </c>
      <c r="B469" s="86"/>
      <c r="C469" s="86"/>
      <c r="D469" s="86"/>
      <c r="E469" s="86"/>
      <c r="F469" s="86"/>
      <c r="G469" s="86"/>
      <c r="H469" s="86"/>
      <c r="I469" s="96"/>
      <c r="J469" s="51" t="str">
        <f>IF(F469="", "", IF(E469="Billets de train", "", IF(E469="", "", VLOOKUP(F469,Listes!$G$37:$H$39, 2, FALSE))))</f>
        <v/>
      </c>
      <c r="K469" s="93"/>
    </row>
    <row r="470" spans="1:11" ht="20.100000000000001" customHeight="1" x14ac:dyDescent="0.25">
      <c r="A470" s="17">
        <v>464</v>
      </c>
      <c r="B470" s="86"/>
      <c r="C470" s="86"/>
      <c r="D470" s="86"/>
      <c r="E470" s="86"/>
      <c r="F470" s="86"/>
      <c r="G470" s="86"/>
      <c r="H470" s="86"/>
      <c r="I470" s="96"/>
      <c r="J470" s="51" t="str">
        <f>IF(F470="", "", IF(E470="Billets de train", "", IF(E470="", "", VLOOKUP(F470,Listes!$G$37:$H$39, 2, FALSE))))</f>
        <v/>
      </c>
      <c r="K470" s="93"/>
    </row>
    <row r="471" spans="1:11" ht="20.100000000000001" customHeight="1" x14ac:dyDescent="0.25">
      <c r="A471" s="17">
        <v>465</v>
      </c>
      <c r="B471" s="86"/>
      <c r="C471" s="86"/>
      <c r="D471" s="86"/>
      <c r="E471" s="86"/>
      <c r="F471" s="86"/>
      <c r="G471" s="86"/>
      <c r="H471" s="86"/>
      <c r="I471" s="96"/>
      <c r="J471" s="51" t="str">
        <f>IF(F471="", "", IF(E471="Billets de train", "", IF(E471="", "", VLOOKUP(F471,Listes!$G$37:$H$39, 2, FALSE))))</f>
        <v/>
      </c>
      <c r="K471" s="93"/>
    </row>
    <row r="472" spans="1:11" ht="20.100000000000001" customHeight="1" x14ac:dyDescent="0.25">
      <c r="A472" s="17">
        <v>466</v>
      </c>
      <c r="B472" s="86"/>
      <c r="C472" s="86"/>
      <c r="D472" s="86"/>
      <c r="E472" s="86"/>
      <c r="F472" s="86"/>
      <c r="G472" s="86"/>
      <c r="H472" s="86"/>
      <c r="I472" s="96"/>
      <c r="J472" s="51" t="str">
        <f>IF(F472="", "", IF(E472="Billets de train", "", IF(E472="", "", VLOOKUP(F472,Listes!$G$37:$H$39, 2, FALSE))))</f>
        <v/>
      </c>
      <c r="K472" s="93"/>
    </row>
    <row r="473" spans="1:11" ht="20.100000000000001" customHeight="1" x14ac:dyDescent="0.25">
      <c r="A473" s="17">
        <v>467</v>
      </c>
      <c r="B473" s="86"/>
      <c r="C473" s="86"/>
      <c r="D473" s="86"/>
      <c r="E473" s="86"/>
      <c r="F473" s="86"/>
      <c r="G473" s="86"/>
      <c r="H473" s="86"/>
      <c r="I473" s="96"/>
      <c r="J473" s="51" t="str">
        <f>IF(F473="", "", IF(E473="Billets de train", "", IF(E473="", "", VLOOKUP(F473,Listes!$G$37:$H$39, 2, FALSE))))</f>
        <v/>
      </c>
      <c r="K473" s="93"/>
    </row>
    <row r="474" spans="1:11" ht="20.100000000000001" customHeight="1" x14ac:dyDescent="0.25">
      <c r="A474" s="17">
        <v>468</v>
      </c>
      <c r="B474" s="86"/>
      <c r="C474" s="86"/>
      <c r="D474" s="86"/>
      <c r="E474" s="86"/>
      <c r="F474" s="86"/>
      <c r="G474" s="86"/>
      <c r="H474" s="86"/>
      <c r="I474" s="96"/>
      <c r="J474" s="51" t="str">
        <f>IF(F474="", "", IF(E474="Billets de train", "", IF(E474="", "", VLOOKUP(F474,Listes!$G$37:$H$39, 2, FALSE))))</f>
        <v/>
      </c>
      <c r="K474" s="93"/>
    </row>
    <row r="475" spans="1:11" ht="20.100000000000001" customHeight="1" x14ac:dyDescent="0.25">
      <c r="A475" s="17">
        <v>469</v>
      </c>
      <c r="B475" s="86"/>
      <c r="C475" s="86"/>
      <c r="D475" s="86"/>
      <c r="E475" s="86"/>
      <c r="F475" s="86"/>
      <c r="G475" s="86"/>
      <c r="H475" s="86"/>
      <c r="I475" s="96"/>
      <c r="J475" s="51" t="str">
        <f>IF(F475="", "", IF(E475="Billets de train", "", IF(E475="", "", VLOOKUP(F475,Listes!$G$37:$H$39, 2, FALSE))))</f>
        <v/>
      </c>
      <c r="K475" s="93"/>
    </row>
    <row r="476" spans="1:11" ht="20.100000000000001" customHeight="1" x14ac:dyDescent="0.25">
      <c r="A476" s="17">
        <v>470</v>
      </c>
      <c r="B476" s="86"/>
      <c r="C476" s="86"/>
      <c r="D476" s="86"/>
      <c r="E476" s="86"/>
      <c r="F476" s="86"/>
      <c r="G476" s="86"/>
      <c r="H476" s="86"/>
      <c r="I476" s="96"/>
      <c r="J476" s="51" t="str">
        <f>IF(F476="", "", IF(E476="Billets de train", "", IF(E476="", "", VLOOKUP(F476,Listes!$G$37:$H$39, 2, FALSE))))</f>
        <v/>
      </c>
      <c r="K476" s="93"/>
    </row>
    <row r="477" spans="1:11" ht="20.100000000000001" customHeight="1" x14ac:dyDescent="0.25">
      <c r="A477" s="17">
        <v>471</v>
      </c>
      <c r="B477" s="86"/>
      <c r="C477" s="86"/>
      <c r="D477" s="86"/>
      <c r="E477" s="86"/>
      <c r="F477" s="86"/>
      <c r="G477" s="86"/>
      <c r="H477" s="86"/>
      <c r="I477" s="96"/>
      <c r="J477" s="51" t="str">
        <f>IF(F477="", "", IF(E477="Billets de train", "", IF(E477="", "", VLOOKUP(F477,Listes!$G$37:$H$39, 2, FALSE))))</f>
        <v/>
      </c>
      <c r="K477" s="93"/>
    </row>
    <row r="478" spans="1:11" ht="20.100000000000001" customHeight="1" x14ac:dyDescent="0.25">
      <c r="A478" s="17">
        <v>472</v>
      </c>
      <c r="B478" s="86"/>
      <c r="C478" s="86"/>
      <c r="D478" s="86"/>
      <c r="E478" s="86"/>
      <c r="F478" s="86"/>
      <c r="G478" s="86"/>
      <c r="H478" s="86"/>
      <c r="I478" s="96"/>
      <c r="J478" s="51" t="str">
        <f>IF(F478="", "", IF(E478="Billets de train", "", IF(E478="", "", VLOOKUP(F478,Listes!$G$37:$H$39, 2, FALSE))))</f>
        <v/>
      </c>
      <c r="K478" s="93"/>
    </row>
    <row r="479" spans="1:11" ht="20.100000000000001" customHeight="1" x14ac:dyDescent="0.25">
      <c r="A479" s="17">
        <v>473</v>
      </c>
      <c r="B479" s="86"/>
      <c r="C479" s="86"/>
      <c r="D479" s="86"/>
      <c r="E479" s="86"/>
      <c r="F479" s="86"/>
      <c r="G479" s="86"/>
      <c r="H479" s="86"/>
      <c r="I479" s="96"/>
      <c r="J479" s="51" t="str">
        <f>IF(F479="", "", IF(E479="Billets de train", "", IF(E479="", "", VLOOKUP(F479,Listes!$G$37:$H$39, 2, FALSE))))</f>
        <v/>
      </c>
      <c r="K479" s="93"/>
    </row>
    <row r="480" spans="1:11" ht="20.100000000000001" customHeight="1" x14ac:dyDescent="0.25">
      <c r="A480" s="17">
        <v>474</v>
      </c>
      <c r="B480" s="86"/>
      <c r="C480" s="86"/>
      <c r="D480" s="86"/>
      <c r="E480" s="86"/>
      <c r="F480" s="86"/>
      <c r="G480" s="86"/>
      <c r="H480" s="86"/>
      <c r="I480" s="96"/>
      <c r="J480" s="51" t="str">
        <f>IF(F480="", "", IF(E480="Billets de train", "", IF(E480="", "", VLOOKUP(F480,Listes!$G$37:$H$39, 2, FALSE))))</f>
        <v/>
      </c>
      <c r="K480" s="93"/>
    </row>
    <row r="481" spans="1:11" ht="20.100000000000001" customHeight="1" x14ac:dyDescent="0.25">
      <c r="A481" s="17">
        <v>475</v>
      </c>
      <c r="B481" s="86"/>
      <c r="C481" s="86"/>
      <c r="D481" s="86"/>
      <c r="E481" s="86"/>
      <c r="F481" s="86"/>
      <c r="G481" s="86"/>
      <c r="H481" s="86"/>
      <c r="I481" s="96"/>
      <c r="J481" s="51" t="str">
        <f>IF(F481="", "", IF(E481="Billets de train", "", IF(E481="", "", VLOOKUP(F481,Listes!$G$37:$H$39, 2, FALSE))))</f>
        <v/>
      </c>
      <c r="K481" s="93"/>
    </row>
    <row r="482" spans="1:11" ht="20.100000000000001" customHeight="1" x14ac:dyDescent="0.25">
      <c r="A482" s="17">
        <v>476</v>
      </c>
      <c r="B482" s="86"/>
      <c r="C482" s="86"/>
      <c r="D482" s="86"/>
      <c r="E482" s="86"/>
      <c r="F482" s="86"/>
      <c r="G482" s="86"/>
      <c r="H482" s="86"/>
      <c r="I482" s="96"/>
      <c r="J482" s="51" t="str">
        <f>IF(F482="", "", IF(E482="Billets de train", "", IF(E482="", "", VLOOKUP(F482,Listes!$G$37:$H$39, 2, FALSE))))</f>
        <v/>
      </c>
      <c r="K482" s="93"/>
    </row>
    <row r="483" spans="1:11" ht="20.100000000000001" customHeight="1" x14ac:dyDescent="0.25">
      <c r="A483" s="17">
        <v>477</v>
      </c>
      <c r="B483" s="86"/>
      <c r="C483" s="86"/>
      <c r="D483" s="86"/>
      <c r="E483" s="86"/>
      <c r="F483" s="86"/>
      <c r="G483" s="86"/>
      <c r="H483" s="86"/>
      <c r="I483" s="96"/>
      <c r="J483" s="51" t="str">
        <f>IF(F483="", "", IF(E483="Billets de train", "", IF(E483="", "", VLOOKUP(F483,Listes!$G$37:$H$39, 2, FALSE))))</f>
        <v/>
      </c>
      <c r="K483" s="93"/>
    </row>
    <row r="484" spans="1:11" ht="20.100000000000001" customHeight="1" x14ac:dyDescent="0.25">
      <c r="A484" s="17">
        <v>478</v>
      </c>
      <c r="B484" s="86"/>
      <c r="C484" s="86"/>
      <c r="D484" s="86"/>
      <c r="E484" s="86"/>
      <c r="F484" s="86"/>
      <c r="G484" s="86"/>
      <c r="H484" s="86"/>
      <c r="I484" s="96"/>
      <c r="J484" s="51" t="str">
        <f>IF(F484="", "", IF(E484="Billets de train", "", IF(E484="", "", VLOOKUP(F484,Listes!$G$37:$H$39, 2, FALSE))))</f>
        <v/>
      </c>
      <c r="K484" s="93"/>
    </row>
    <row r="485" spans="1:11" ht="20.100000000000001" customHeight="1" x14ac:dyDescent="0.25">
      <c r="A485" s="17">
        <v>479</v>
      </c>
      <c r="B485" s="86"/>
      <c r="C485" s="86"/>
      <c r="D485" s="86"/>
      <c r="E485" s="86"/>
      <c r="F485" s="86"/>
      <c r="G485" s="86"/>
      <c r="H485" s="86"/>
      <c r="I485" s="96"/>
      <c r="J485" s="51" t="str">
        <f>IF(F485="", "", IF(E485="Billets de train", "", IF(E485="", "", VLOOKUP(F485,Listes!$G$37:$H$39, 2, FALSE))))</f>
        <v/>
      </c>
      <c r="K485" s="93"/>
    </row>
    <row r="486" spans="1:11" ht="20.100000000000001" customHeight="1" x14ac:dyDescent="0.25">
      <c r="A486" s="17">
        <v>480</v>
      </c>
      <c r="B486" s="86"/>
      <c r="C486" s="86"/>
      <c r="D486" s="86"/>
      <c r="E486" s="86"/>
      <c r="F486" s="86"/>
      <c r="G486" s="86"/>
      <c r="H486" s="86"/>
      <c r="I486" s="96"/>
      <c r="J486" s="51" t="str">
        <f>IF(F486="", "", IF(E486="Billets de train", "", IF(E486="", "", VLOOKUP(F486,Listes!$G$37:$H$39, 2, FALSE))))</f>
        <v/>
      </c>
      <c r="K486" s="93"/>
    </row>
    <row r="487" spans="1:11" ht="20.100000000000001" customHeight="1" x14ac:dyDescent="0.25">
      <c r="A487" s="17">
        <v>481</v>
      </c>
      <c r="B487" s="86"/>
      <c r="C487" s="86"/>
      <c r="D487" s="86"/>
      <c r="E487" s="86"/>
      <c r="F487" s="86"/>
      <c r="G487" s="86"/>
      <c r="H487" s="86"/>
      <c r="I487" s="96"/>
      <c r="J487" s="51" t="str">
        <f>IF(F487="", "", IF(E487="Billets de train", "", IF(E487="", "", VLOOKUP(F487,Listes!$G$37:$H$39, 2, FALSE))))</f>
        <v/>
      </c>
      <c r="K487" s="93"/>
    </row>
    <row r="488" spans="1:11" ht="20.100000000000001" customHeight="1" x14ac:dyDescent="0.25">
      <c r="A488" s="17">
        <v>482</v>
      </c>
      <c r="B488" s="86"/>
      <c r="C488" s="86"/>
      <c r="D488" s="86"/>
      <c r="E488" s="86"/>
      <c r="F488" s="86"/>
      <c r="G488" s="86"/>
      <c r="H488" s="86"/>
      <c r="I488" s="96"/>
      <c r="J488" s="51" t="str">
        <f>IF(F488="", "", IF(E488="Billets de train", "", IF(E488="", "", VLOOKUP(F488,Listes!$G$37:$H$39, 2, FALSE))))</f>
        <v/>
      </c>
      <c r="K488" s="93"/>
    </row>
    <row r="489" spans="1:11" ht="20.100000000000001" customHeight="1" x14ac:dyDescent="0.25">
      <c r="A489" s="17">
        <v>483</v>
      </c>
      <c r="B489" s="86"/>
      <c r="C489" s="86"/>
      <c r="D489" s="86"/>
      <c r="E489" s="86"/>
      <c r="F489" s="86"/>
      <c r="G489" s="86"/>
      <c r="H489" s="86"/>
      <c r="I489" s="96"/>
      <c r="J489" s="51" t="str">
        <f>IF(F489="", "", IF(E489="Billets de train", "", IF(E489="", "", VLOOKUP(F489,Listes!$G$37:$H$39, 2, FALSE))))</f>
        <v/>
      </c>
      <c r="K489" s="93"/>
    </row>
    <row r="490" spans="1:11" ht="20.100000000000001" customHeight="1" x14ac:dyDescent="0.25">
      <c r="A490" s="17">
        <v>484</v>
      </c>
      <c r="B490" s="86"/>
      <c r="C490" s="86"/>
      <c r="D490" s="86"/>
      <c r="E490" s="86"/>
      <c r="F490" s="86"/>
      <c r="G490" s="86"/>
      <c r="H490" s="86"/>
      <c r="I490" s="96"/>
      <c r="J490" s="51" t="str">
        <f>IF(F490="", "", IF(E490="Billets de train", "", IF(E490="", "", VLOOKUP(F490,Listes!$G$37:$H$39, 2, FALSE))))</f>
        <v/>
      </c>
      <c r="K490" s="93"/>
    </row>
    <row r="491" spans="1:11" ht="20.100000000000001" customHeight="1" x14ac:dyDescent="0.25">
      <c r="A491" s="17">
        <v>485</v>
      </c>
      <c r="B491" s="86"/>
      <c r="C491" s="86"/>
      <c r="D491" s="86"/>
      <c r="E491" s="86"/>
      <c r="F491" s="86"/>
      <c r="G491" s="86"/>
      <c r="H491" s="86"/>
      <c r="I491" s="96"/>
      <c r="J491" s="51" t="str">
        <f>IF(F491="", "", IF(E491="Billets de train", "", IF(E491="", "", VLOOKUP(F491,Listes!$G$37:$H$39, 2, FALSE))))</f>
        <v/>
      </c>
      <c r="K491" s="93"/>
    </row>
    <row r="492" spans="1:11" ht="20.100000000000001" customHeight="1" x14ac:dyDescent="0.25">
      <c r="A492" s="17">
        <v>486</v>
      </c>
      <c r="B492" s="86"/>
      <c r="C492" s="86"/>
      <c r="D492" s="86"/>
      <c r="E492" s="86"/>
      <c r="F492" s="86"/>
      <c r="G492" s="86"/>
      <c r="H492" s="86"/>
      <c r="I492" s="96"/>
      <c r="J492" s="51" t="str">
        <f>IF(F492="", "", IF(E492="Billets de train", "", IF(E492="", "", VLOOKUP(F492,Listes!$G$37:$H$39, 2, FALSE))))</f>
        <v/>
      </c>
      <c r="K492" s="93"/>
    </row>
    <row r="493" spans="1:11" ht="20.100000000000001" customHeight="1" x14ac:dyDescent="0.25">
      <c r="A493" s="17">
        <v>487</v>
      </c>
      <c r="B493" s="86"/>
      <c r="C493" s="86"/>
      <c r="D493" s="86"/>
      <c r="E493" s="86"/>
      <c r="F493" s="86"/>
      <c r="G493" s="86"/>
      <c r="H493" s="86"/>
      <c r="I493" s="96"/>
      <c r="J493" s="51" t="str">
        <f>IF(F493="", "", IF(E493="Billets de train", "", IF(E493="", "", VLOOKUP(F493,Listes!$G$37:$H$39, 2, FALSE))))</f>
        <v/>
      </c>
      <c r="K493" s="93"/>
    </row>
    <row r="494" spans="1:11" ht="20.100000000000001" customHeight="1" x14ac:dyDescent="0.25">
      <c r="A494" s="17">
        <v>488</v>
      </c>
      <c r="B494" s="86"/>
      <c r="C494" s="86"/>
      <c r="D494" s="86"/>
      <c r="E494" s="86"/>
      <c r="F494" s="86"/>
      <c r="G494" s="86"/>
      <c r="H494" s="86"/>
      <c r="I494" s="96"/>
      <c r="J494" s="51" t="str">
        <f>IF(F494="", "", IF(E494="Billets de train", "", IF(E494="", "", VLOOKUP(F494,Listes!$G$37:$H$39, 2, FALSE))))</f>
        <v/>
      </c>
      <c r="K494" s="93"/>
    </row>
    <row r="495" spans="1:11" ht="20.100000000000001" customHeight="1" x14ac:dyDescent="0.25">
      <c r="A495" s="17">
        <v>489</v>
      </c>
      <c r="B495" s="86"/>
      <c r="C495" s="86"/>
      <c r="D495" s="86"/>
      <c r="E495" s="86"/>
      <c r="F495" s="86"/>
      <c r="G495" s="86"/>
      <c r="H495" s="86"/>
      <c r="I495" s="96"/>
      <c r="J495" s="51" t="str">
        <f>IF(F495="", "", IF(E495="Billets de train", "", IF(E495="", "", VLOOKUP(F495,Listes!$G$37:$H$39, 2, FALSE))))</f>
        <v/>
      </c>
      <c r="K495" s="93"/>
    </row>
    <row r="496" spans="1:11" ht="20.100000000000001" customHeight="1" x14ac:dyDescent="0.25">
      <c r="A496" s="17">
        <v>490</v>
      </c>
      <c r="B496" s="86"/>
      <c r="C496" s="86"/>
      <c r="D496" s="86"/>
      <c r="E496" s="86"/>
      <c r="F496" s="86"/>
      <c r="G496" s="86"/>
      <c r="H496" s="86"/>
      <c r="I496" s="96"/>
      <c r="J496" s="51" t="str">
        <f>IF(F496="", "", IF(E496="Billets de train", "", IF(E496="", "", VLOOKUP(F496,Listes!$G$37:$H$39, 2, FALSE))))</f>
        <v/>
      </c>
      <c r="K496" s="93"/>
    </row>
    <row r="497" spans="1:11" ht="20.100000000000001" customHeight="1" x14ac:dyDescent="0.25">
      <c r="A497" s="17">
        <v>491</v>
      </c>
      <c r="B497" s="86"/>
      <c r="C497" s="86"/>
      <c r="D497" s="86"/>
      <c r="E497" s="86"/>
      <c r="F497" s="86"/>
      <c r="G497" s="86"/>
      <c r="H497" s="86"/>
      <c r="I497" s="96"/>
      <c r="J497" s="51" t="str">
        <f>IF(F497="", "", IF(E497="Billets de train", "", IF(E497="", "", VLOOKUP(F497,Listes!$G$37:$H$39, 2, FALSE))))</f>
        <v/>
      </c>
      <c r="K497" s="93"/>
    </row>
    <row r="498" spans="1:11" ht="20.100000000000001" customHeight="1" x14ac:dyDescent="0.25">
      <c r="A498" s="17">
        <v>492</v>
      </c>
      <c r="B498" s="86"/>
      <c r="C498" s="86"/>
      <c r="D498" s="86"/>
      <c r="E498" s="86"/>
      <c r="F498" s="86"/>
      <c r="G498" s="86"/>
      <c r="H498" s="86"/>
      <c r="I498" s="96"/>
      <c r="J498" s="51" t="str">
        <f>IF(F498="", "", IF(E498="Billets de train", "", IF(E498="", "", VLOOKUP(F498,Listes!$G$37:$H$39, 2, FALSE))))</f>
        <v/>
      </c>
      <c r="K498" s="93"/>
    </row>
    <row r="499" spans="1:11" ht="20.100000000000001" customHeight="1" x14ac:dyDescent="0.25">
      <c r="A499" s="17">
        <v>493</v>
      </c>
      <c r="B499" s="86"/>
      <c r="C499" s="86"/>
      <c r="D499" s="86"/>
      <c r="E499" s="86"/>
      <c r="F499" s="86"/>
      <c r="G499" s="86"/>
      <c r="H499" s="86"/>
      <c r="I499" s="96"/>
      <c r="J499" s="51" t="str">
        <f>IF(F499="", "", IF(E499="Billets de train", "", IF(E499="", "", VLOOKUP(F499,Listes!$G$37:$H$39, 2, FALSE))))</f>
        <v/>
      </c>
      <c r="K499" s="93"/>
    </row>
    <row r="500" spans="1:11" ht="20.100000000000001" customHeight="1" x14ac:dyDescent="0.25">
      <c r="A500" s="17">
        <v>494</v>
      </c>
      <c r="B500" s="86"/>
      <c r="C500" s="86"/>
      <c r="D500" s="86"/>
      <c r="E500" s="86"/>
      <c r="F500" s="86"/>
      <c r="G500" s="86"/>
      <c r="H500" s="86"/>
      <c r="I500" s="96"/>
      <c r="J500" s="51" t="str">
        <f>IF(F500="", "", IF(E500="Billets de train", "", IF(E500="", "", VLOOKUP(F500,Listes!$G$37:$H$39, 2, FALSE))))</f>
        <v/>
      </c>
      <c r="K500" s="93"/>
    </row>
    <row r="501" spans="1:11" ht="20.100000000000001" customHeight="1" x14ac:dyDescent="0.25">
      <c r="A501" s="17">
        <v>495</v>
      </c>
      <c r="B501" s="86"/>
      <c r="C501" s="86"/>
      <c r="D501" s="86"/>
      <c r="E501" s="86"/>
      <c r="F501" s="86"/>
      <c r="G501" s="86"/>
      <c r="H501" s="86"/>
      <c r="I501" s="96"/>
      <c r="J501" s="51" t="str">
        <f>IF(F501="", "", IF(E501="Billets de train", "", IF(E501="", "", VLOOKUP(F501,Listes!$G$37:$H$39, 2, FALSE))))</f>
        <v/>
      </c>
      <c r="K501" s="93"/>
    </row>
    <row r="502" spans="1:11" ht="20.100000000000001" customHeight="1" x14ac:dyDescent="0.25">
      <c r="A502" s="17">
        <v>496</v>
      </c>
      <c r="B502" s="86"/>
      <c r="C502" s="86"/>
      <c r="D502" s="86"/>
      <c r="E502" s="86"/>
      <c r="F502" s="86"/>
      <c r="G502" s="86"/>
      <c r="H502" s="86"/>
      <c r="I502" s="96"/>
      <c r="J502" s="51" t="str">
        <f>IF(F502="", "", IF(E502="Billets de train", "", IF(E502="", "", VLOOKUP(F502,Listes!$G$37:$H$39, 2, FALSE))))</f>
        <v/>
      </c>
      <c r="K502" s="93"/>
    </row>
    <row r="503" spans="1:11" ht="20.100000000000001" customHeight="1" x14ac:dyDescent="0.25">
      <c r="A503" s="17">
        <v>497</v>
      </c>
      <c r="B503" s="86"/>
      <c r="C503" s="86"/>
      <c r="D503" s="86"/>
      <c r="E503" s="86"/>
      <c r="F503" s="86"/>
      <c r="G503" s="86"/>
      <c r="H503" s="86"/>
      <c r="I503" s="96"/>
      <c r="J503" s="51" t="str">
        <f>IF(F503="", "", IF(E503="Billets de train", "", IF(E503="", "", VLOOKUP(F503,Listes!$G$37:$H$39, 2, FALSE))))</f>
        <v/>
      </c>
      <c r="K503" s="93"/>
    </row>
    <row r="504" spans="1:11" ht="20.100000000000001" customHeight="1" x14ac:dyDescent="0.25">
      <c r="A504" s="17">
        <v>498</v>
      </c>
      <c r="B504" s="86"/>
      <c r="C504" s="86"/>
      <c r="D504" s="86"/>
      <c r="E504" s="86"/>
      <c r="F504" s="86"/>
      <c r="G504" s="86"/>
      <c r="H504" s="86"/>
      <c r="I504" s="96"/>
      <c r="J504" s="51" t="str">
        <f>IF(F504="", "", IF(E504="Billets de train", "", IF(E504="", "", VLOOKUP(F504,Listes!$G$37:$H$39, 2, FALSE))))</f>
        <v/>
      </c>
      <c r="K504" s="93"/>
    </row>
    <row r="505" spans="1:11" ht="20.100000000000001" customHeight="1" x14ac:dyDescent="0.25">
      <c r="A505" s="17">
        <v>499</v>
      </c>
      <c r="B505" s="86"/>
      <c r="C505" s="86"/>
      <c r="D505" s="86"/>
      <c r="E505" s="86"/>
      <c r="F505" s="86"/>
      <c r="G505" s="86"/>
      <c r="H505" s="86"/>
      <c r="I505" s="96"/>
      <c r="J505" s="51" t="str">
        <f>IF(F505="", "", IF(E505="Billets de train", "", IF(E505="", "", VLOOKUP(F505,Listes!$G$37:$H$39, 2, FALSE))))</f>
        <v/>
      </c>
      <c r="K505" s="93"/>
    </row>
    <row r="506" spans="1:11" ht="20.100000000000001" customHeight="1" thickBot="1" x14ac:dyDescent="0.3">
      <c r="A506" s="18">
        <v>500</v>
      </c>
      <c r="B506" s="91"/>
      <c r="C506" s="91"/>
      <c r="D506" s="91"/>
      <c r="E506" s="91"/>
      <c r="F506" s="91"/>
      <c r="G506" s="91"/>
      <c r="H506" s="91"/>
      <c r="I506" s="97"/>
      <c r="J506" s="54" t="str">
        <f>IF(F506="", "", IF(E506="Billets de train", "", IF(E506="", "", VLOOKUP(F506,Listes!$G$37:$H$39, 2, FALSE))))</f>
        <v/>
      </c>
      <c r="K506" s="94"/>
    </row>
    <row r="507" spans="1:11" s="19" customFormat="1" ht="20.100000000000001" customHeight="1" thickBot="1" x14ac:dyDescent="0.35">
      <c r="C507" s="21"/>
      <c r="D507" s="23"/>
      <c r="E507" s="9"/>
      <c r="F507" s="55" t="s">
        <v>40</v>
      </c>
      <c r="G507" s="258"/>
      <c r="H507" s="258"/>
      <c r="I507" s="56">
        <f>SUM(I7:I506)</f>
        <v>0</v>
      </c>
      <c r="J507" s="9"/>
      <c r="K507" s="9"/>
    </row>
  </sheetData>
  <sheetProtection algorithmName="SHA-512" hashValue="Bz4+vITa12rDayfoatQyeHP8G9T4eV5n2Rj58pc9IoOZWiE5+AWfzSrzIPcFl0DL3fwalXs5tj4NXx3v7KCQtw==" saltValue="/GnHir4F3JvUHtkJdU9p4w==" spinCount="100000" sheet="1" objects="1" scenarios="1"/>
  <mergeCells count="4">
    <mergeCell ref="A1:K1"/>
    <mergeCell ref="A2:K2"/>
    <mergeCell ref="A3:A4"/>
    <mergeCell ref="C4:D4"/>
  </mergeCells>
  <conditionalFormatting sqref="F7:F506">
    <cfRule type="expression" dxfId="9" priority="1">
      <formula>$E7="Billets de train"</formula>
    </cfRule>
  </conditionalFormatting>
  <dataValidations count="2">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Listes!$G$37:$G$39</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249977111117893"/>
    <pageSetUpPr fitToPage="1"/>
  </sheetPr>
  <dimension ref="A1:I506"/>
  <sheetViews>
    <sheetView zoomScaleNormal="100" workbookViewId="0">
      <pane ySplit="4" topLeftCell="A5" activePane="bottomLeft" state="frozen"/>
      <selection activeCell="A2" sqref="A1:O2"/>
      <selection pane="bottomLeft" activeCell="B7" sqref="B7:E7"/>
    </sheetView>
  </sheetViews>
  <sheetFormatPr baseColWidth="10" defaultColWidth="11.42578125" defaultRowHeight="15" x14ac:dyDescent="0.25"/>
  <cols>
    <col min="1" max="1" width="10.7109375" style="9" customWidth="1"/>
    <col min="2" max="2" width="51.7109375" style="9" customWidth="1"/>
    <col min="3" max="3" width="33.28515625" style="9" customWidth="1"/>
    <col min="4" max="4" width="35.140625" style="9" bestFit="1" customWidth="1"/>
    <col min="5" max="5" width="69.85546875" style="9" bestFit="1" customWidth="1"/>
    <col min="6" max="6" width="21" style="9" customWidth="1"/>
    <col min="7" max="7" width="23" style="9" customWidth="1"/>
    <col min="8" max="8" width="18.5703125" style="9" customWidth="1"/>
    <col min="9" max="9" width="45.5703125" style="9" customWidth="1"/>
    <col min="10" max="16384" width="11.42578125" style="9"/>
  </cols>
  <sheetData>
    <row r="1" spans="1:9" ht="29.25" thickBot="1" x14ac:dyDescent="0.3">
      <c r="A1" s="504" t="s">
        <v>4</v>
      </c>
      <c r="B1" s="505"/>
      <c r="C1" s="505"/>
      <c r="D1" s="505"/>
      <c r="E1" s="505"/>
      <c r="F1" s="505"/>
      <c r="G1" s="505"/>
      <c r="H1" s="505"/>
      <c r="I1" s="521"/>
    </row>
    <row r="2" spans="1:9" ht="45" customHeight="1" thickBot="1" x14ac:dyDescent="0.3">
      <c r="A2" s="513" t="s">
        <v>250</v>
      </c>
      <c r="B2" s="514"/>
      <c r="C2" s="514"/>
      <c r="D2" s="514"/>
      <c r="E2" s="514"/>
      <c r="F2" s="514"/>
      <c r="G2" s="514"/>
      <c r="H2" s="514"/>
      <c r="I2" s="522"/>
    </row>
    <row r="3" spans="1:9" ht="30" x14ac:dyDescent="0.25">
      <c r="A3" s="515" t="s">
        <v>0</v>
      </c>
      <c r="B3" s="227" t="s">
        <v>3</v>
      </c>
      <c r="C3" s="227" t="s">
        <v>349</v>
      </c>
      <c r="D3" s="227" t="s">
        <v>43</v>
      </c>
      <c r="E3" s="227" t="s">
        <v>39</v>
      </c>
      <c r="F3" s="227" t="s">
        <v>328</v>
      </c>
      <c r="G3" s="227" t="s">
        <v>329</v>
      </c>
      <c r="H3" s="227" t="s">
        <v>333</v>
      </c>
      <c r="I3" s="238" t="s">
        <v>32</v>
      </c>
    </row>
    <row r="4" spans="1:9" ht="38.25" x14ac:dyDescent="0.25">
      <c r="A4" s="516"/>
      <c r="B4" s="228" t="s">
        <v>347</v>
      </c>
      <c r="C4" s="228" t="s">
        <v>348</v>
      </c>
      <c r="D4" s="228" t="s">
        <v>345</v>
      </c>
      <c r="E4" s="228" t="s">
        <v>68</v>
      </c>
      <c r="F4" s="228" t="s">
        <v>330</v>
      </c>
      <c r="G4" s="228" t="s">
        <v>331</v>
      </c>
      <c r="H4" s="228" t="s">
        <v>334</v>
      </c>
      <c r="I4" s="239" t="s">
        <v>35</v>
      </c>
    </row>
    <row r="5" spans="1:9" ht="20.100000000000001" customHeight="1" thickBot="1" x14ac:dyDescent="0.3">
      <c r="A5" s="11" t="s">
        <v>36</v>
      </c>
      <c r="B5" s="12" t="s">
        <v>251</v>
      </c>
      <c r="C5" s="12"/>
      <c r="D5" s="12" t="s">
        <v>346</v>
      </c>
      <c r="E5" s="12" t="s">
        <v>225</v>
      </c>
      <c r="F5" s="269">
        <v>45689</v>
      </c>
      <c r="G5" s="269">
        <v>45747</v>
      </c>
      <c r="H5" s="13">
        <v>2850</v>
      </c>
      <c r="I5" s="52"/>
    </row>
    <row r="6" spans="1:9" ht="20.100000000000001" customHeight="1" thickBot="1" x14ac:dyDescent="0.3">
      <c r="A6" s="16"/>
      <c r="B6" s="261"/>
      <c r="C6" s="261"/>
      <c r="D6" s="261"/>
      <c r="E6" s="261"/>
      <c r="F6" s="261"/>
      <c r="G6" s="240" t="s">
        <v>40</v>
      </c>
      <c r="H6" s="270">
        <f>SUM(H7:H506)</f>
        <v>0</v>
      </c>
      <c r="I6" s="261"/>
    </row>
    <row r="7" spans="1:9" ht="20.100000000000001" customHeight="1" x14ac:dyDescent="0.25">
      <c r="A7" s="16">
        <v>1</v>
      </c>
      <c r="B7" s="86"/>
      <c r="C7" s="86"/>
      <c r="D7" s="86"/>
      <c r="E7" s="86"/>
      <c r="F7" s="271"/>
      <c r="G7" s="271"/>
      <c r="H7" s="98"/>
      <c r="I7" s="93"/>
    </row>
    <row r="8" spans="1:9" ht="20.100000000000001" customHeight="1" x14ac:dyDescent="0.25">
      <c r="A8" s="17">
        <v>2</v>
      </c>
      <c r="B8" s="86"/>
      <c r="C8" s="86"/>
      <c r="D8" s="86"/>
      <c r="E8" s="86"/>
      <c r="F8" s="271"/>
      <c r="G8" s="271"/>
      <c r="H8" s="98"/>
      <c r="I8" s="93"/>
    </row>
    <row r="9" spans="1:9" ht="20.100000000000001" customHeight="1" x14ac:dyDescent="0.25">
      <c r="A9" s="17">
        <v>3</v>
      </c>
      <c r="B9" s="86"/>
      <c r="C9" s="86"/>
      <c r="D9" s="86"/>
      <c r="E9" s="86"/>
      <c r="F9" s="271"/>
      <c r="G9" s="271"/>
      <c r="H9" s="98"/>
      <c r="I9" s="93"/>
    </row>
    <row r="10" spans="1:9" ht="20.100000000000001" customHeight="1" x14ac:dyDescent="0.25">
      <c r="A10" s="17">
        <v>4</v>
      </c>
      <c r="B10" s="86"/>
      <c r="C10" s="86"/>
      <c r="D10" s="86"/>
      <c r="E10" s="86"/>
      <c r="F10" s="271"/>
      <c r="G10" s="271"/>
      <c r="H10" s="98"/>
      <c r="I10" s="93"/>
    </row>
    <row r="11" spans="1:9" ht="20.100000000000001" customHeight="1" x14ac:dyDescent="0.25">
      <c r="A11" s="17">
        <v>5</v>
      </c>
      <c r="B11" s="86"/>
      <c r="C11" s="86"/>
      <c r="D11" s="86"/>
      <c r="E11" s="86"/>
      <c r="F11" s="271"/>
      <c r="G11" s="271"/>
      <c r="H11" s="98"/>
      <c r="I11" s="93"/>
    </row>
    <row r="12" spans="1:9" ht="20.100000000000001" customHeight="1" x14ac:dyDescent="0.25">
      <c r="A12" s="17">
        <v>6</v>
      </c>
      <c r="B12" s="86"/>
      <c r="C12" s="86"/>
      <c r="D12" s="86"/>
      <c r="E12" s="86"/>
      <c r="F12" s="271"/>
      <c r="G12" s="271"/>
      <c r="H12" s="98"/>
      <c r="I12" s="93"/>
    </row>
    <row r="13" spans="1:9" ht="20.100000000000001" customHeight="1" x14ac:dyDescent="0.25">
      <c r="A13" s="17">
        <v>7</v>
      </c>
      <c r="B13" s="86"/>
      <c r="C13" s="86"/>
      <c r="D13" s="86"/>
      <c r="E13" s="86"/>
      <c r="F13" s="271"/>
      <c r="G13" s="271"/>
      <c r="H13" s="98"/>
      <c r="I13" s="93"/>
    </row>
    <row r="14" spans="1:9" ht="20.100000000000001" customHeight="1" x14ac:dyDescent="0.25">
      <c r="A14" s="17">
        <v>8</v>
      </c>
      <c r="B14" s="86"/>
      <c r="C14" s="86"/>
      <c r="D14" s="86"/>
      <c r="E14" s="86"/>
      <c r="F14" s="271"/>
      <c r="G14" s="271"/>
      <c r="H14" s="98"/>
      <c r="I14" s="93"/>
    </row>
    <row r="15" spans="1:9" ht="20.100000000000001" customHeight="1" x14ac:dyDescent="0.25">
      <c r="A15" s="17">
        <v>9</v>
      </c>
      <c r="B15" s="86"/>
      <c r="C15" s="86"/>
      <c r="D15" s="86"/>
      <c r="E15" s="86"/>
      <c r="F15" s="271"/>
      <c r="G15" s="271"/>
      <c r="H15" s="98"/>
      <c r="I15" s="93"/>
    </row>
    <row r="16" spans="1:9" ht="20.100000000000001" customHeight="1" x14ac:dyDescent="0.25">
      <c r="A16" s="17">
        <v>10</v>
      </c>
      <c r="B16" s="86"/>
      <c r="C16" s="86"/>
      <c r="D16" s="86"/>
      <c r="E16" s="86"/>
      <c r="F16" s="271"/>
      <c r="G16" s="271"/>
      <c r="H16" s="98"/>
      <c r="I16" s="93"/>
    </row>
    <row r="17" spans="1:9" ht="20.100000000000001" customHeight="1" x14ac:dyDescent="0.25">
      <c r="A17" s="17">
        <v>11</v>
      </c>
      <c r="B17" s="86"/>
      <c r="C17" s="86"/>
      <c r="D17" s="86"/>
      <c r="E17" s="86"/>
      <c r="F17" s="98"/>
      <c r="G17" s="98"/>
      <c r="H17" s="98"/>
      <c r="I17" s="93"/>
    </row>
    <row r="18" spans="1:9" ht="20.100000000000001" customHeight="1" x14ac:dyDescent="0.25">
      <c r="A18" s="17">
        <v>12</v>
      </c>
      <c r="B18" s="86"/>
      <c r="C18" s="86"/>
      <c r="D18" s="86"/>
      <c r="E18" s="86"/>
      <c r="F18" s="98"/>
      <c r="G18" s="98"/>
      <c r="H18" s="98"/>
      <c r="I18" s="93"/>
    </row>
    <row r="19" spans="1:9" ht="20.100000000000001" customHeight="1" x14ac:dyDescent="0.25">
      <c r="A19" s="17">
        <v>13</v>
      </c>
      <c r="B19" s="86"/>
      <c r="C19" s="86"/>
      <c r="D19" s="86"/>
      <c r="E19" s="86"/>
      <c r="F19" s="98"/>
      <c r="G19" s="98"/>
      <c r="H19" s="98"/>
      <c r="I19" s="93"/>
    </row>
    <row r="20" spans="1:9" ht="20.100000000000001" customHeight="1" x14ac:dyDescent="0.25">
      <c r="A20" s="17">
        <v>14</v>
      </c>
      <c r="B20" s="86"/>
      <c r="C20" s="86"/>
      <c r="D20" s="86"/>
      <c r="E20" s="86"/>
      <c r="F20" s="98"/>
      <c r="G20" s="98"/>
      <c r="H20" s="98"/>
      <c r="I20" s="93"/>
    </row>
    <row r="21" spans="1:9" ht="20.100000000000001" customHeight="1" x14ac:dyDescent="0.25">
      <c r="A21" s="17">
        <v>15</v>
      </c>
      <c r="B21" s="86"/>
      <c r="C21" s="86"/>
      <c r="D21" s="86"/>
      <c r="E21" s="86"/>
      <c r="F21" s="98"/>
      <c r="G21" s="98"/>
      <c r="H21" s="98"/>
      <c r="I21" s="93"/>
    </row>
    <row r="22" spans="1:9" ht="20.100000000000001" customHeight="1" x14ac:dyDescent="0.25">
      <c r="A22" s="17">
        <v>16</v>
      </c>
      <c r="B22" s="86"/>
      <c r="C22" s="86"/>
      <c r="D22" s="86"/>
      <c r="E22" s="86"/>
      <c r="F22" s="98"/>
      <c r="G22" s="98"/>
      <c r="H22" s="98"/>
      <c r="I22" s="93"/>
    </row>
    <row r="23" spans="1:9" ht="20.100000000000001" customHeight="1" x14ac:dyDescent="0.25">
      <c r="A23" s="17">
        <v>17</v>
      </c>
      <c r="B23" s="86"/>
      <c r="C23" s="86"/>
      <c r="D23" s="86"/>
      <c r="E23" s="86"/>
      <c r="F23" s="98"/>
      <c r="G23" s="98"/>
      <c r="H23" s="98"/>
      <c r="I23" s="93"/>
    </row>
    <row r="24" spans="1:9" ht="20.100000000000001" customHeight="1" x14ac:dyDescent="0.25">
      <c r="A24" s="17">
        <v>18</v>
      </c>
      <c r="B24" s="86"/>
      <c r="C24" s="86"/>
      <c r="D24" s="86"/>
      <c r="E24" s="86"/>
      <c r="F24" s="98"/>
      <c r="G24" s="98"/>
      <c r="H24" s="98"/>
      <c r="I24" s="93"/>
    </row>
    <row r="25" spans="1:9" ht="20.100000000000001" customHeight="1" x14ac:dyDescent="0.25">
      <c r="A25" s="17">
        <v>19</v>
      </c>
      <c r="B25" s="89"/>
      <c r="C25" s="89"/>
      <c r="D25" s="89"/>
      <c r="E25" s="86"/>
      <c r="F25" s="98"/>
      <c r="G25" s="98"/>
      <c r="H25" s="98"/>
      <c r="I25" s="93"/>
    </row>
    <row r="26" spans="1:9" ht="20.100000000000001" customHeight="1" x14ac:dyDescent="0.25">
      <c r="A26" s="17">
        <v>20</v>
      </c>
      <c r="B26" s="89"/>
      <c r="C26" s="89"/>
      <c r="D26" s="89"/>
      <c r="E26" s="86"/>
      <c r="F26" s="98"/>
      <c r="G26" s="98"/>
      <c r="H26" s="98"/>
      <c r="I26" s="93"/>
    </row>
    <row r="27" spans="1:9" ht="20.100000000000001" customHeight="1" x14ac:dyDescent="0.25">
      <c r="A27" s="17">
        <v>21</v>
      </c>
      <c r="B27" s="89"/>
      <c r="C27" s="89"/>
      <c r="D27" s="89"/>
      <c r="E27" s="86"/>
      <c r="F27" s="98"/>
      <c r="G27" s="98"/>
      <c r="H27" s="98"/>
      <c r="I27" s="93"/>
    </row>
    <row r="28" spans="1:9" ht="20.100000000000001" customHeight="1" x14ac:dyDescent="0.25">
      <c r="A28" s="17">
        <v>22</v>
      </c>
      <c r="B28" s="89"/>
      <c r="C28" s="89"/>
      <c r="D28" s="89"/>
      <c r="E28" s="86"/>
      <c r="F28" s="98"/>
      <c r="G28" s="98"/>
      <c r="H28" s="98"/>
      <c r="I28" s="93"/>
    </row>
    <row r="29" spans="1:9" ht="20.100000000000001" customHeight="1" x14ac:dyDescent="0.25">
      <c r="A29" s="17">
        <v>23</v>
      </c>
      <c r="B29" s="89"/>
      <c r="C29" s="89"/>
      <c r="D29" s="89"/>
      <c r="E29" s="86"/>
      <c r="F29" s="98"/>
      <c r="G29" s="98"/>
      <c r="H29" s="98"/>
      <c r="I29" s="93"/>
    </row>
    <row r="30" spans="1:9" ht="20.100000000000001" customHeight="1" x14ac:dyDescent="0.25">
      <c r="A30" s="17">
        <v>24</v>
      </c>
      <c r="B30" s="89"/>
      <c r="C30" s="89"/>
      <c r="D30" s="89"/>
      <c r="E30" s="86"/>
      <c r="F30" s="98"/>
      <c r="G30" s="98"/>
      <c r="H30" s="98"/>
      <c r="I30" s="93"/>
    </row>
    <row r="31" spans="1:9" ht="20.100000000000001" customHeight="1" x14ac:dyDescent="0.25">
      <c r="A31" s="17">
        <v>25</v>
      </c>
      <c r="B31" s="89"/>
      <c r="C31" s="89"/>
      <c r="D31" s="89"/>
      <c r="E31" s="86"/>
      <c r="F31" s="98"/>
      <c r="G31" s="98"/>
      <c r="H31" s="98"/>
      <c r="I31" s="93"/>
    </row>
    <row r="32" spans="1:9" ht="20.100000000000001" customHeight="1" x14ac:dyDescent="0.25">
      <c r="A32" s="17">
        <v>26</v>
      </c>
      <c r="B32" s="89"/>
      <c r="C32" s="89"/>
      <c r="D32" s="89"/>
      <c r="E32" s="86"/>
      <c r="F32" s="98"/>
      <c r="G32" s="98"/>
      <c r="H32" s="98"/>
      <c r="I32" s="93"/>
    </row>
    <row r="33" spans="1:9" ht="20.100000000000001" customHeight="1" x14ac:dyDescent="0.25">
      <c r="A33" s="17">
        <v>27</v>
      </c>
      <c r="B33" s="89"/>
      <c r="C33" s="89"/>
      <c r="D33" s="89"/>
      <c r="E33" s="86"/>
      <c r="F33" s="98"/>
      <c r="G33" s="98"/>
      <c r="H33" s="98"/>
      <c r="I33" s="93"/>
    </row>
    <row r="34" spans="1:9" ht="20.100000000000001" customHeight="1" x14ac:dyDescent="0.25">
      <c r="A34" s="17">
        <v>28</v>
      </c>
      <c r="B34" s="89"/>
      <c r="C34" s="89"/>
      <c r="D34" s="89"/>
      <c r="E34" s="86"/>
      <c r="F34" s="98"/>
      <c r="G34" s="98"/>
      <c r="H34" s="98"/>
      <c r="I34" s="93"/>
    </row>
    <row r="35" spans="1:9" ht="20.100000000000001" customHeight="1" x14ac:dyDescent="0.25">
      <c r="A35" s="17">
        <v>29</v>
      </c>
      <c r="B35" s="89"/>
      <c r="C35" s="89"/>
      <c r="D35" s="89"/>
      <c r="E35" s="86"/>
      <c r="F35" s="98"/>
      <c r="G35" s="98"/>
      <c r="H35" s="98"/>
      <c r="I35" s="93"/>
    </row>
    <row r="36" spans="1:9" ht="20.100000000000001" customHeight="1" x14ac:dyDescent="0.25">
      <c r="A36" s="17">
        <v>30</v>
      </c>
      <c r="B36" s="89"/>
      <c r="C36" s="89"/>
      <c r="D36" s="89"/>
      <c r="E36" s="86"/>
      <c r="F36" s="98"/>
      <c r="G36" s="98"/>
      <c r="H36" s="98"/>
      <c r="I36" s="93"/>
    </row>
    <row r="37" spans="1:9" ht="20.100000000000001" customHeight="1" x14ac:dyDescent="0.25">
      <c r="A37" s="17">
        <v>31</v>
      </c>
      <c r="B37" s="89"/>
      <c r="C37" s="89"/>
      <c r="D37" s="89"/>
      <c r="E37" s="86"/>
      <c r="F37" s="98"/>
      <c r="G37" s="98"/>
      <c r="H37" s="98"/>
      <c r="I37" s="93"/>
    </row>
    <row r="38" spans="1:9" ht="20.100000000000001" customHeight="1" x14ac:dyDescent="0.25">
      <c r="A38" s="17">
        <v>32</v>
      </c>
      <c r="B38" s="89"/>
      <c r="C38" s="89"/>
      <c r="D38" s="89"/>
      <c r="E38" s="86"/>
      <c r="F38" s="98"/>
      <c r="G38" s="98"/>
      <c r="H38" s="98"/>
      <c r="I38" s="93"/>
    </row>
    <row r="39" spans="1:9" ht="20.100000000000001" customHeight="1" x14ac:dyDescent="0.25">
      <c r="A39" s="17">
        <v>33</v>
      </c>
      <c r="B39" s="89"/>
      <c r="C39" s="89"/>
      <c r="D39" s="89"/>
      <c r="E39" s="86"/>
      <c r="F39" s="98"/>
      <c r="G39" s="98"/>
      <c r="H39" s="98"/>
      <c r="I39" s="93"/>
    </row>
    <row r="40" spans="1:9" ht="20.100000000000001" customHeight="1" x14ac:dyDescent="0.25">
      <c r="A40" s="17">
        <v>34</v>
      </c>
      <c r="B40" s="89"/>
      <c r="C40" s="89"/>
      <c r="D40" s="89"/>
      <c r="E40" s="86"/>
      <c r="F40" s="98"/>
      <c r="G40" s="98"/>
      <c r="H40" s="98"/>
      <c r="I40" s="93"/>
    </row>
    <row r="41" spans="1:9" ht="20.100000000000001" customHeight="1" x14ac:dyDescent="0.25">
      <c r="A41" s="17">
        <v>35</v>
      </c>
      <c r="B41" s="89"/>
      <c r="C41" s="89"/>
      <c r="D41" s="89"/>
      <c r="E41" s="86"/>
      <c r="F41" s="98"/>
      <c r="G41" s="98"/>
      <c r="H41" s="98"/>
      <c r="I41" s="93"/>
    </row>
    <row r="42" spans="1:9" ht="20.100000000000001" customHeight="1" x14ac:dyDescent="0.25">
      <c r="A42" s="17">
        <v>36</v>
      </c>
      <c r="B42" s="89"/>
      <c r="C42" s="89"/>
      <c r="D42" s="89"/>
      <c r="E42" s="86"/>
      <c r="F42" s="98"/>
      <c r="G42" s="98"/>
      <c r="H42" s="98"/>
      <c r="I42" s="93"/>
    </row>
    <row r="43" spans="1:9" ht="20.100000000000001" customHeight="1" x14ac:dyDescent="0.25">
      <c r="A43" s="17">
        <v>37</v>
      </c>
      <c r="B43" s="89"/>
      <c r="C43" s="89"/>
      <c r="D43" s="89"/>
      <c r="E43" s="86"/>
      <c r="F43" s="98"/>
      <c r="G43" s="98"/>
      <c r="H43" s="98"/>
      <c r="I43" s="93"/>
    </row>
    <row r="44" spans="1:9" ht="20.100000000000001" customHeight="1" x14ac:dyDescent="0.25">
      <c r="A44" s="17">
        <v>38</v>
      </c>
      <c r="B44" s="89"/>
      <c r="C44" s="89"/>
      <c r="D44" s="89"/>
      <c r="E44" s="86"/>
      <c r="F44" s="98"/>
      <c r="G44" s="98"/>
      <c r="H44" s="98"/>
      <c r="I44" s="93"/>
    </row>
    <row r="45" spans="1:9" ht="20.100000000000001" customHeight="1" x14ac:dyDescent="0.25">
      <c r="A45" s="17">
        <v>39</v>
      </c>
      <c r="B45" s="89"/>
      <c r="C45" s="89"/>
      <c r="D45" s="89"/>
      <c r="E45" s="86"/>
      <c r="F45" s="98"/>
      <c r="G45" s="98"/>
      <c r="H45" s="98"/>
      <c r="I45" s="93"/>
    </row>
    <row r="46" spans="1:9" ht="20.100000000000001" customHeight="1" x14ac:dyDescent="0.25">
      <c r="A46" s="17">
        <v>40</v>
      </c>
      <c r="B46" s="89"/>
      <c r="C46" s="89"/>
      <c r="D46" s="89"/>
      <c r="E46" s="86"/>
      <c r="F46" s="98"/>
      <c r="G46" s="98"/>
      <c r="H46" s="98"/>
      <c r="I46" s="93"/>
    </row>
    <row r="47" spans="1:9" ht="20.100000000000001" customHeight="1" x14ac:dyDescent="0.25">
      <c r="A47" s="17">
        <v>41</v>
      </c>
      <c r="B47" s="89"/>
      <c r="C47" s="89"/>
      <c r="D47" s="89"/>
      <c r="E47" s="86"/>
      <c r="F47" s="98"/>
      <c r="G47" s="98"/>
      <c r="H47" s="98"/>
      <c r="I47" s="93"/>
    </row>
    <row r="48" spans="1:9" ht="20.100000000000001" customHeight="1" x14ac:dyDescent="0.25">
      <c r="A48" s="17">
        <v>42</v>
      </c>
      <c r="B48" s="89"/>
      <c r="C48" s="89"/>
      <c r="D48" s="89"/>
      <c r="E48" s="86"/>
      <c r="F48" s="98"/>
      <c r="G48" s="98"/>
      <c r="H48" s="98"/>
      <c r="I48" s="93"/>
    </row>
    <row r="49" spans="1:9" ht="20.100000000000001" customHeight="1" x14ac:dyDescent="0.25">
      <c r="A49" s="17">
        <v>43</v>
      </c>
      <c r="B49" s="89"/>
      <c r="C49" s="89"/>
      <c r="D49" s="89"/>
      <c r="E49" s="86"/>
      <c r="F49" s="98"/>
      <c r="G49" s="98"/>
      <c r="H49" s="98"/>
      <c r="I49" s="93"/>
    </row>
    <row r="50" spans="1:9" ht="20.100000000000001" customHeight="1" x14ac:dyDescent="0.25">
      <c r="A50" s="17">
        <v>44</v>
      </c>
      <c r="B50" s="89"/>
      <c r="C50" s="89"/>
      <c r="D50" s="89"/>
      <c r="E50" s="86"/>
      <c r="F50" s="98"/>
      <c r="G50" s="98"/>
      <c r="H50" s="98"/>
      <c r="I50" s="93"/>
    </row>
    <row r="51" spans="1:9" ht="20.100000000000001" customHeight="1" x14ac:dyDescent="0.25">
      <c r="A51" s="17">
        <v>45</v>
      </c>
      <c r="B51" s="89"/>
      <c r="C51" s="89"/>
      <c r="D51" s="89"/>
      <c r="E51" s="86"/>
      <c r="F51" s="98"/>
      <c r="G51" s="98"/>
      <c r="H51" s="98"/>
      <c r="I51" s="93"/>
    </row>
    <row r="52" spans="1:9" ht="20.100000000000001" customHeight="1" x14ac:dyDescent="0.25">
      <c r="A52" s="17">
        <v>46</v>
      </c>
      <c r="B52" s="89"/>
      <c r="C52" s="89"/>
      <c r="D52" s="89"/>
      <c r="E52" s="86"/>
      <c r="F52" s="98"/>
      <c r="G52" s="98"/>
      <c r="H52" s="98"/>
      <c r="I52" s="93"/>
    </row>
    <row r="53" spans="1:9" ht="20.100000000000001" customHeight="1" x14ac:dyDescent="0.25">
      <c r="A53" s="17">
        <v>47</v>
      </c>
      <c r="B53" s="89"/>
      <c r="C53" s="89"/>
      <c r="D53" s="89"/>
      <c r="E53" s="86"/>
      <c r="F53" s="98"/>
      <c r="G53" s="98"/>
      <c r="H53" s="98"/>
      <c r="I53" s="93"/>
    </row>
    <row r="54" spans="1:9" ht="20.100000000000001" customHeight="1" x14ac:dyDescent="0.25">
      <c r="A54" s="17">
        <v>48</v>
      </c>
      <c r="B54" s="89"/>
      <c r="C54" s="89"/>
      <c r="D54" s="89"/>
      <c r="E54" s="86"/>
      <c r="F54" s="98"/>
      <c r="G54" s="98"/>
      <c r="H54" s="98"/>
      <c r="I54" s="93"/>
    </row>
    <row r="55" spans="1:9" ht="20.100000000000001" customHeight="1" x14ac:dyDescent="0.25">
      <c r="A55" s="17">
        <v>49</v>
      </c>
      <c r="B55" s="89"/>
      <c r="C55" s="89"/>
      <c r="D55" s="89"/>
      <c r="E55" s="86"/>
      <c r="F55" s="98"/>
      <c r="G55" s="98"/>
      <c r="H55" s="98"/>
      <c r="I55" s="93"/>
    </row>
    <row r="56" spans="1:9" ht="20.100000000000001" customHeight="1" x14ac:dyDescent="0.25">
      <c r="A56" s="17">
        <v>50</v>
      </c>
      <c r="B56" s="89"/>
      <c r="C56" s="89"/>
      <c r="D56" s="89"/>
      <c r="E56" s="86"/>
      <c r="F56" s="98"/>
      <c r="G56" s="98"/>
      <c r="H56" s="98"/>
      <c r="I56" s="93"/>
    </row>
    <row r="57" spans="1:9" ht="20.100000000000001" customHeight="1" x14ac:dyDescent="0.25">
      <c r="A57" s="17">
        <v>51</v>
      </c>
      <c r="B57" s="89"/>
      <c r="C57" s="89"/>
      <c r="D57" s="89"/>
      <c r="E57" s="86"/>
      <c r="F57" s="98"/>
      <c r="G57" s="98"/>
      <c r="H57" s="98"/>
      <c r="I57" s="93"/>
    </row>
    <row r="58" spans="1:9" ht="20.100000000000001" customHeight="1" x14ac:dyDescent="0.25">
      <c r="A58" s="17">
        <v>52</v>
      </c>
      <c r="B58" s="89"/>
      <c r="C58" s="89"/>
      <c r="D58" s="89"/>
      <c r="E58" s="86"/>
      <c r="F58" s="98"/>
      <c r="G58" s="98"/>
      <c r="H58" s="98"/>
      <c r="I58" s="93"/>
    </row>
    <row r="59" spans="1:9" ht="20.100000000000001" customHeight="1" x14ac:dyDescent="0.25">
      <c r="A59" s="17">
        <v>53</v>
      </c>
      <c r="B59" s="89"/>
      <c r="C59" s="89"/>
      <c r="D59" s="89"/>
      <c r="E59" s="86"/>
      <c r="F59" s="98"/>
      <c r="G59" s="98"/>
      <c r="H59" s="98"/>
      <c r="I59" s="93"/>
    </row>
    <row r="60" spans="1:9" ht="20.100000000000001" customHeight="1" x14ac:dyDescent="0.25">
      <c r="A60" s="17">
        <v>54</v>
      </c>
      <c r="B60" s="89"/>
      <c r="C60" s="89"/>
      <c r="D60" s="89"/>
      <c r="E60" s="86"/>
      <c r="F60" s="98"/>
      <c r="G60" s="98"/>
      <c r="H60" s="98"/>
      <c r="I60" s="93"/>
    </row>
    <row r="61" spans="1:9" ht="20.100000000000001" customHeight="1" x14ac:dyDescent="0.25">
      <c r="A61" s="17">
        <v>55</v>
      </c>
      <c r="B61" s="89"/>
      <c r="C61" s="89"/>
      <c r="D61" s="89"/>
      <c r="E61" s="86"/>
      <c r="F61" s="98"/>
      <c r="G61" s="98"/>
      <c r="H61" s="98"/>
      <c r="I61" s="93"/>
    </row>
    <row r="62" spans="1:9" ht="20.100000000000001" customHeight="1" x14ac:dyDescent="0.25">
      <c r="A62" s="17">
        <v>56</v>
      </c>
      <c r="B62" s="89"/>
      <c r="C62" s="89"/>
      <c r="D62" s="89"/>
      <c r="E62" s="86"/>
      <c r="F62" s="98"/>
      <c r="G62" s="98"/>
      <c r="H62" s="98"/>
      <c r="I62" s="93"/>
    </row>
    <row r="63" spans="1:9" ht="20.100000000000001" customHeight="1" x14ac:dyDescent="0.25">
      <c r="A63" s="17">
        <v>57</v>
      </c>
      <c r="B63" s="89"/>
      <c r="C63" s="89"/>
      <c r="D63" s="89"/>
      <c r="E63" s="86"/>
      <c r="F63" s="98"/>
      <c r="G63" s="98"/>
      <c r="H63" s="98"/>
      <c r="I63" s="93"/>
    </row>
    <row r="64" spans="1:9" ht="20.100000000000001" customHeight="1" x14ac:dyDescent="0.25">
      <c r="A64" s="17">
        <v>58</v>
      </c>
      <c r="B64" s="89"/>
      <c r="C64" s="89"/>
      <c r="D64" s="89"/>
      <c r="E64" s="86"/>
      <c r="F64" s="98"/>
      <c r="G64" s="98"/>
      <c r="H64" s="98"/>
      <c r="I64" s="93"/>
    </row>
    <row r="65" spans="1:9" ht="20.100000000000001" customHeight="1" x14ac:dyDescent="0.25">
      <c r="A65" s="17">
        <v>59</v>
      </c>
      <c r="B65" s="89"/>
      <c r="C65" s="89"/>
      <c r="D65" s="89"/>
      <c r="E65" s="86"/>
      <c r="F65" s="98"/>
      <c r="G65" s="98"/>
      <c r="H65" s="98"/>
      <c r="I65" s="93"/>
    </row>
    <row r="66" spans="1:9" ht="20.100000000000001" customHeight="1" x14ac:dyDescent="0.25">
      <c r="A66" s="17">
        <v>60</v>
      </c>
      <c r="B66" s="89"/>
      <c r="C66" s="89"/>
      <c r="D66" s="89"/>
      <c r="E66" s="86"/>
      <c r="F66" s="98"/>
      <c r="G66" s="98"/>
      <c r="H66" s="98"/>
      <c r="I66" s="93"/>
    </row>
    <row r="67" spans="1:9" ht="20.100000000000001" customHeight="1" x14ac:dyDescent="0.25">
      <c r="A67" s="17">
        <v>61</v>
      </c>
      <c r="B67" s="89"/>
      <c r="C67" s="89"/>
      <c r="D67" s="89"/>
      <c r="E67" s="86"/>
      <c r="F67" s="98"/>
      <c r="G67" s="98"/>
      <c r="H67" s="98"/>
      <c r="I67" s="93"/>
    </row>
    <row r="68" spans="1:9" ht="20.100000000000001" customHeight="1" x14ac:dyDescent="0.25">
      <c r="A68" s="17">
        <v>62</v>
      </c>
      <c r="B68" s="89"/>
      <c r="C68" s="89"/>
      <c r="D68" s="89"/>
      <c r="E68" s="86"/>
      <c r="F68" s="98"/>
      <c r="G68" s="98"/>
      <c r="H68" s="98"/>
      <c r="I68" s="93"/>
    </row>
    <row r="69" spans="1:9" ht="20.100000000000001" customHeight="1" x14ac:dyDescent="0.25">
      <c r="A69" s="17">
        <v>63</v>
      </c>
      <c r="B69" s="89"/>
      <c r="C69" s="89"/>
      <c r="D69" s="89"/>
      <c r="E69" s="86"/>
      <c r="F69" s="98"/>
      <c r="G69" s="98"/>
      <c r="H69" s="98"/>
      <c r="I69" s="93"/>
    </row>
    <row r="70" spans="1:9" ht="20.100000000000001" customHeight="1" x14ac:dyDescent="0.25">
      <c r="A70" s="17">
        <v>64</v>
      </c>
      <c r="B70" s="89"/>
      <c r="C70" s="89"/>
      <c r="D70" s="89"/>
      <c r="E70" s="86"/>
      <c r="F70" s="98"/>
      <c r="G70" s="98"/>
      <c r="H70" s="98"/>
      <c r="I70" s="93"/>
    </row>
    <row r="71" spans="1:9" ht="20.100000000000001" customHeight="1" x14ac:dyDescent="0.25">
      <c r="A71" s="17">
        <v>65</v>
      </c>
      <c r="B71" s="89"/>
      <c r="C71" s="89"/>
      <c r="D71" s="89"/>
      <c r="E71" s="86"/>
      <c r="F71" s="98"/>
      <c r="G71" s="98"/>
      <c r="H71" s="98"/>
      <c r="I71" s="93"/>
    </row>
    <row r="72" spans="1:9" ht="20.100000000000001" customHeight="1" x14ac:dyDescent="0.25">
      <c r="A72" s="17">
        <v>66</v>
      </c>
      <c r="B72" s="89"/>
      <c r="C72" s="89"/>
      <c r="D72" s="89"/>
      <c r="E72" s="86"/>
      <c r="F72" s="98"/>
      <c r="G72" s="98"/>
      <c r="H72" s="98"/>
      <c r="I72" s="93"/>
    </row>
    <row r="73" spans="1:9" ht="20.100000000000001" customHeight="1" x14ac:dyDescent="0.25">
      <c r="A73" s="17">
        <v>67</v>
      </c>
      <c r="B73" s="89"/>
      <c r="C73" s="89"/>
      <c r="D73" s="89"/>
      <c r="E73" s="86"/>
      <c r="F73" s="98"/>
      <c r="G73" s="98"/>
      <c r="H73" s="98"/>
      <c r="I73" s="93"/>
    </row>
    <row r="74" spans="1:9" ht="20.100000000000001" customHeight="1" x14ac:dyDescent="0.25">
      <c r="A74" s="17">
        <v>68</v>
      </c>
      <c r="B74" s="89"/>
      <c r="C74" s="89"/>
      <c r="D74" s="89"/>
      <c r="E74" s="86"/>
      <c r="F74" s="98"/>
      <c r="G74" s="98"/>
      <c r="H74" s="98"/>
      <c r="I74" s="93"/>
    </row>
    <row r="75" spans="1:9" ht="20.100000000000001" customHeight="1" x14ac:dyDescent="0.25">
      <c r="A75" s="17">
        <v>69</v>
      </c>
      <c r="B75" s="89"/>
      <c r="C75" s="89"/>
      <c r="D75" s="89"/>
      <c r="E75" s="86"/>
      <c r="F75" s="98"/>
      <c r="G75" s="98"/>
      <c r="H75" s="98"/>
      <c r="I75" s="93"/>
    </row>
    <row r="76" spans="1:9" ht="20.100000000000001" customHeight="1" x14ac:dyDescent="0.25">
      <c r="A76" s="17">
        <v>70</v>
      </c>
      <c r="B76" s="89"/>
      <c r="C76" s="89"/>
      <c r="D76" s="89"/>
      <c r="E76" s="86"/>
      <c r="F76" s="98"/>
      <c r="G76" s="98"/>
      <c r="H76" s="98"/>
      <c r="I76" s="93"/>
    </row>
    <row r="77" spans="1:9" ht="20.100000000000001" customHeight="1" x14ac:dyDescent="0.25">
      <c r="A77" s="17">
        <v>71</v>
      </c>
      <c r="B77" s="89"/>
      <c r="C77" s="89"/>
      <c r="D77" s="89"/>
      <c r="E77" s="86"/>
      <c r="F77" s="98"/>
      <c r="G77" s="98"/>
      <c r="H77" s="98"/>
      <c r="I77" s="93"/>
    </row>
    <row r="78" spans="1:9" ht="20.100000000000001" customHeight="1" x14ac:dyDescent="0.25">
      <c r="A78" s="17">
        <v>72</v>
      </c>
      <c r="B78" s="89"/>
      <c r="C78" s="89"/>
      <c r="D78" s="89"/>
      <c r="E78" s="86"/>
      <c r="F78" s="98"/>
      <c r="G78" s="98"/>
      <c r="H78" s="98"/>
      <c r="I78" s="93"/>
    </row>
    <row r="79" spans="1:9" ht="20.100000000000001" customHeight="1" x14ac:dyDescent="0.25">
      <c r="A79" s="17">
        <v>73</v>
      </c>
      <c r="B79" s="89"/>
      <c r="C79" s="89"/>
      <c r="D79" s="89"/>
      <c r="E79" s="86"/>
      <c r="F79" s="98"/>
      <c r="G79" s="98"/>
      <c r="H79" s="98"/>
      <c r="I79" s="93"/>
    </row>
    <row r="80" spans="1:9" ht="20.100000000000001" customHeight="1" x14ac:dyDescent="0.25">
      <c r="A80" s="17">
        <v>74</v>
      </c>
      <c r="B80" s="89"/>
      <c r="C80" s="89"/>
      <c r="D80" s="89"/>
      <c r="E80" s="86"/>
      <c r="F80" s="98"/>
      <c r="G80" s="98"/>
      <c r="H80" s="98"/>
      <c r="I80" s="93"/>
    </row>
    <row r="81" spans="1:9" ht="20.100000000000001" customHeight="1" x14ac:dyDescent="0.25">
      <c r="A81" s="17">
        <v>75</v>
      </c>
      <c r="B81" s="89"/>
      <c r="C81" s="89"/>
      <c r="D81" s="89"/>
      <c r="E81" s="86"/>
      <c r="F81" s="98"/>
      <c r="G81" s="98"/>
      <c r="H81" s="98"/>
      <c r="I81" s="93"/>
    </row>
    <row r="82" spans="1:9" ht="20.100000000000001" customHeight="1" x14ac:dyDescent="0.25">
      <c r="A82" s="17">
        <v>76</v>
      </c>
      <c r="B82" s="89"/>
      <c r="C82" s="89"/>
      <c r="D82" s="89"/>
      <c r="E82" s="86"/>
      <c r="F82" s="98"/>
      <c r="G82" s="98"/>
      <c r="H82" s="98"/>
      <c r="I82" s="93"/>
    </row>
    <row r="83" spans="1:9" ht="20.100000000000001" customHeight="1" x14ac:dyDescent="0.25">
      <c r="A83" s="17">
        <v>77</v>
      </c>
      <c r="B83" s="89"/>
      <c r="C83" s="89"/>
      <c r="D83" s="89"/>
      <c r="E83" s="86"/>
      <c r="F83" s="98"/>
      <c r="G83" s="98"/>
      <c r="H83" s="98"/>
      <c r="I83" s="93"/>
    </row>
    <row r="84" spans="1:9" ht="20.100000000000001" customHeight="1" x14ac:dyDescent="0.25">
      <c r="A84" s="17">
        <v>78</v>
      </c>
      <c r="B84" s="89"/>
      <c r="C84" s="89"/>
      <c r="D84" s="89"/>
      <c r="E84" s="86"/>
      <c r="F84" s="98"/>
      <c r="G84" s="98"/>
      <c r="H84" s="98"/>
      <c r="I84" s="93"/>
    </row>
    <row r="85" spans="1:9" ht="20.100000000000001" customHeight="1" x14ac:dyDescent="0.25">
      <c r="A85" s="17">
        <v>79</v>
      </c>
      <c r="B85" s="89"/>
      <c r="C85" s="89"/>
      <c r="D85" s="89"/>
      <c r="E85" s="86"/>
      <c r="F85" s="98"/>
      <c r="G85" s="98"/>
      <c r="H85" s="98"/>
      <c r="I85" s="93"/>
    </row>
    <row r="86" spans="1:9" ht="20.100000000000001" customHeight="1" x14ac:dyDescent="0.25">
      <c r="A86" s="17">
        <v>80</v>
      </c>
      <c r="B86" s="89"/>
      <c r="C86" s="89"/>
      <c r="D86" s="89"/>
      <c r="E86" s="86"/>
      <c r="F86" s="98"/>
      <c r="G86" s="98"/>
      <c r="H86" s="98"/>
      <c r="I86" s="93"/>
    </row>
    <row r="87" spans="1:9" ht="20.100000000000001" customHeight="1" x14ac:dyDescent="0.25">
      <c r="A87" s="17">
        <v>81</v>
      </c>
      <c r="B87" s="89"/>
      <c r="C87" s="89"/>
      <c r="D87" s="89"/>
      <c r="E87" s="86"/>
      <c r="F87" s="98"/>
      <c r="G87" s="98"/>
      <c r="H87" s="98"/>
      <c r="I87" s="93"/>
    </row>
    <row r="88" spans="1:9" ht="20.100000000000001" customHeight="1" x14ac:dyDescent="0.25">
      <c r="A88" s="17">
        <v>82</v>
      </c>
      <c r="B88" s="89"/>
      <c r="C88" s="89"/>
      <c r="D88" s="89"/>
      <c r="E88" s="86"/>
      <c r="F88" s="98"/>
      <c r="G88" s="98"/>
      <c r="H88" s="98"/>
      <c r="I88" s="93"/>
    </row>
    <row r="89" spans="1:9" ht="20.100000000000001" customHeight="1" x14ac:dyDescent="0.25">
      <c r="A89" s="17">
        <v>83</v>
      </c>
      <c r="B89" s="89"/>
      <c r="C89" s="89"/>
      <c r="D89" s="89"/>
      <c r="E89" s="86"/>
      <c r="F89" s="98"/>
      <c r="G89" s="98"/>
      <c r="H89" s="98"/>
      <c r="I89" s="93"/>
    </row>
    <row r="90" spans="1:9" ht="20.100000000000001" customHeight="1" x14ac:dyDescent="0.25">
      <c r="A90" s="17">
        <v>84</v>
      </c>
      <c r="B90" s="89"/>
      <c r="C90" s="89"/>
      <c r="D90" s="89"/>
      <c r="E90" s="86"/>
      <c r="F90" s="98"/>
      <c r="G90" s="98"/>
      <c r="H90" s="98"/>
      <c r="I90" s="93"/>
    </row>
    <row r="91" spans="1:9" ht="20.100000000000001" customHeight="1" x14ac:dyDescent="0.25">
      <c r="A91" s="17">
        <v>85</v>
      </c>
      <c r="B91" s="89"/>
      <c r="C91" s="89"/>
      <c r="D91" s="89"/>
      <c r="E91" s="86"/>
      <c r="F91" s="98"/>
      <c r="G91" s="98"/>
      <c r="H91" s="98"/>
      <c r="I91" s="93"/>
    </row>
    <row r="92" spans="1:9" ht="20.100000000000001" customHeight="1" x14ac:dyDescent="0.25">
      <c r="A92" s="17">
        <v>86</v>
      </c>
      <c r="B92" s="89"/>
      <c r="C92" s="89"/>
      <c r="D92" s="89"/>
      <c r="E92" s="86"/>
      <c r="F92" s="98"/>
      <c r="G92" s="98"/>
      <c r="H92" s="98"/>
      <c r="I92" s="93"/>
    </row>
    <row r="93" spans="1:9" ht="20.100000000000001" customHeight="1" x14ac:dyDescent="0.25">
      <c r="A93" s="17">
        <v>87</v>
      </c>
      <c r="B93" s="89"/>
      <c r="C93" s="89"/>
      <c r="D93" s="89"/>
      <c r="E93" s="86"/>
      <c r="F93" s="98"/>
      <c r="G93" s="98"/>
      <c r="H93" s="98"/>
      <c r="I93" s="93"/>
    </row>
    <row r="94" spans="1:9" ht="20.100000000000001" customHeight="1" x14ac:dyDescent="0.25">
      <c r="A94" s="17">
        <v>88</v>
      </c>
      <c r="B94" s="89"/>
      <c r="C94" s="89"/>
      <c r="D94" s="89"/>
      <c r="E94" s="86"/>
      <c r="F94" s="98"/>
      <c r="G94" s="98"/>
      <c r="H94" s="98"/>
      <c r="I94" s="93"/>
    </row>
    <row r="95" spans="1:9" ht="20.100000000000001" customHeight="1" x14ac:dyDescent="0.25">
      <c r="A95" s="17">
        <v>89</v>
      </c>
      <c r="B95" s="89"/>
      <c r="C95" s="89"/>
      <c r="D95" s="89"/>
      <c r="E95" s="86"/>
      <c r="F95" s="98"/>
      <c r="G95" s="98"/>
      <c r="H95" s="98"/>
      <c r="I95" s="93"/>
    </row>
    <row r="96" spans="1:9" ht="20.100000000000001" customHeight="1" x14ac:dyDescent="0.25">
      <c r="A96" s="17">
        <v>90</v>
      </c>
      <c r="B96" s="89"/>
      <c r="C96" s="89"/>
      <c r="D96" s="89"/>
      <c r="E96" s="86"/>
      <c r="F96" s="98"/>
      <c r="G96" s="98"/>
      <c r="H96" s="98"/>
      <c r="I96" s="93"/>
    </row>
    <row r="97" spans="1:9" ht="20.100000000000001" customHeight="1" x14ac:dyDescent="0.25">
      <c r="A97" s="17">
        <v>91</v>
      </c>
      <c r="B97" s="89"/>
      <c r="C97" s="89"/>
      <c r="D97" s="89"/>
      <c r="E97" s="86"/>
      <c r="F97" s="98"/>
      <c r="G97" s="98"/>
      <c r="H97" s="98"/>
      <c r="I97" s="93"/>
    </row>
    <row r="98" spans="1:9" ht="20.100000000000001" customHeight="1" x14ac:dyDescent="0.25">
      <c r="A98" s="17">
        <v>92</v>
      </c>
      <c r="B98" s="89"/>
      <c r="C98" s="89"/>
      <c r="D98" s="89"/>
      <c r="E98" s="86"/>
      <c r="F98" s="98"/>
      <c r="G98" s="98"/>
      <c r="H98" s="98"/>
      <c r="I98" s="93"/>
    </row>
    <row r="99" spans="1:9" ht="20.100000000000001" customHeight="1" x14ac:dyDescent="0.25">
      <c r="A99" s="17">
        <v>93</v>
      </c>
      <c r="B99" s="89"/>
      <c r="C99" s="89"/>
      <c r="D99" s="89"/>
      <c r="E99" s="86"/>
      <c r="F99" s="98"/>
      <c r="G99" s="98"/>
      <c r="H99" s="98"/>
      <c r="I99" s="93"/>
    </row>
    <row r="100" spans="1:9" ht="20.100000000000001" customHeight="1" x14ac:dyDescent="0.25">
      <c r="A100" s="17">
        <v>94</v>
      </c>
      <c r="B100" s="89"/>
      <c r="C100" s="89"/>
      <c r="D100" s="89"/>
      <c r="E100" s="86"/>
      <c r="F100" s="98"/>
      <c r="G100" s="98"/>
      <c r="H100" s="98"/>
      <c r="I100" s="93"/>
    </row>
    <row r="101" spans="1:9" ht="20.100000000000001" customHeight="1" x14ac:dyDescent="0.25">
      <c r="A101" s="17">
        <v>95</v>
      </c>
      <c r="B101" s="89"/>
      <c r="C101" s="89"/>
      <c r="D101" s="89"/>
      <c r="E101" s="86"/>
      <c r="F101" s="98"/>
      <c r="G101" s="98"/>
      <c r="H101" s="98"/>
      <c r="I101" s="93"/>
    </row>
    <row r="102" spans="1:9" ht="20.100000000000001" customHeight="1" x14ac:dyDescent="0.25">
      <c r="A102" s="17">
        <v>96</v>
      </c>
      <c r="B102" s="89"/>
      <c r="C102" s="89"/>
      <c r="D102" s="89"/>
      <c r="E102" s="86"/>
      <c r="F102" s="98"/>
      <c r="G102" s="98"/>
      <c r="H102" s="98"/>
      <c r="I102" s="93"/>
    </row>
    <row r="103" spans="1:9" ht="20.100000000000001" customHeight="1" x14ac:dyDescent="0.25">
      <c r="A103" s="17">
        <v>97</v>
      </c>
      <c r="B103" s="89"/>
      <c r="C103" s="89"/>
      <c r="D103" s="89"/>
      <c r="E103" s="86"/>
      <c r="F103" s="98"/>
      <c r="G103" s="98"/>
      <c r="H103" s="98"/>
      <c r="I103" s="93"/>
    </row>
    <row r="104" spans="1:9" ht="20.100000000000001" customHeight="1" x14ac:dyDescent="0.25">
      <c r="A104" s="17">
        <v>98</v>
      </c>
      <c r="B104" s="89"/>
      <c r="C104" s="89"/>
      <c r="D104" s="89"/>
      <c r="E104" s="86"/>
      <c r="F104" s="98"/>
      <c r="G104" s="98"/>
      <c r="H104" s="98"/>
      <c r="I104" s="93"/>
    </row>
    <row r="105" spans="1:9" ht="20.100000000000001" customHeight="1" x14ac:dyDescent="0.25">
      <c r="A105" s="17">
        <v>99</v>
      </c>
      <c r="B105" s="89"/>
      <c r="C105" s="89"/>
      <c r="D105" s="89"/>
      <c r="E105" s="86"/>
      <c r="F105" s="98"/>
      <c r="G105" s="98"/>
      <c r="H105" s="98"/>
      <c r="I105" s="93"/>
    </row>
    <row r="106" spans="1:9" ht="20.100000000000001" customHeight="1" x14ac:dyDescent="0.25">
      <c r="A106" s="17">
        <v>100</v>
      </c>
      <c r="B106" s="89"/>
      <c r="C106" s="89"/>
      <c r="D106" s="89"/>
      <c r="E106" s="86"/>
      <c r="F106" s="98"/>
      <c r="G106" s="98"/>
      <c r="H106" s="98"/>
      <c r="I106" s="93"/>
    </row>
    <row r="107" spans="1:9" ht="20.100000000000001" customHeight="1" x14ac:dyDescent="0.25">
      <c r="A107" s="17">
        <v>101</v>
      </c>
      <c r="B107" s="89"/>
      <c r="C107" s="89"/>
      <c r="D107" s="89"/>
      <c r="E107" s="86"/>
      <c r="F107" s="98"/>
      <c r="G107" s="98"/>
      <c r="H107" s="98"/>
      <c r="I107" s="93"/>
    </row>
    <row r="108" spans="1:9" ht="20.100000000000001" customHeight="1" x14ac:dyDescent="0.25">
      <c r="A108" s="17">
        <v>102</v>
      </c>
      <c r="B108" s="89"/>
      <c r="C108" s="89"/>
      <c r="D108" s="89"/>
      <c r="E108" s="86"/>
      <c r="F108" s="98"/>
      <c r="G108" s="98"/>
      <c r="H108" s="98"/>
      <c r="I108" s="93"/>
    </row>
    <row r="109" spans="1:9" ht="20.100000000000001" customHeight="1" x14ac:dyDescent="0.25">
      <c r="A109" s="17">
        <v>103</v>
      </c>
      <c r="B109" s="89"/>
      <c r="C109" s="89"/>
      <c r="D109" s="89"/>
      <c r="E109" s="86"/>
      <c r="F109" s="98"/>
      <c r="G109" s="98"/>
      <c r="H109" s="98"/>
      <c r="I109" s="93"/>
    </row>
    <row r="110" spans="1:9" ht="20.100000000000001" customHeight="1" x14ac:dyDescent="0.25">
      <c r="A110" s="17">
        <v>104</v>
      </c>
      <c r="B110" s="89"/>
      <c r="C110" s="89"/>
      <c r="D110" s="89"/>
      <c r="E110" s="86"/>
      <c r="F110" s="98"/>
      <c r="G110" s="98"/>
      <c r="H110" s="98"/>
      <c r="I110" s="93"/>
    </row>
    <row r="111" spans="1:9" ht="20.100000000000001" customHeight="1" x14ac:dyDescent="0.25">
      <c r="A111" s="17">
        <v>105</v>
      </c>
      <c r="B111" s="89"/>
      <c r="C111" s="89"/>
      <c r="D111" s="89"/>
      <c r="E111" s="86"/>
      <c r="F111" s="98"/>
      <c r="G111" s="98"/>
      <c r="H111" s="98"/>
      <c r="I111" s="93"/>
    </row>
    <row r="112" spans="1:9" ht="20.100000000000001" customHeight="1" x14ac:dyDescent="0.25">
      <c r="A112" s="17">
        <v>106</v>
      </c>
      <c r="B112" s="89"/>
      <c r="C112" s="89"/>
      <c r="D112" s="89"/>
      <c r="E112" s="86"/>
      <c r="F112" s="98"/>
      <c r="G112" s="98"/>
      <c r="H112" s="98"/>
      <c r="I112" s="93"/>
    </row>
    <row r="113" spans="1:9" ht="20.100000000000001" customHeight="1" x14ac:dyDescent="0.25">
      <c r="A113" s="17">
        <v>107</v>
      </c>
      <c r="B113" s="89"/>
      <c r="C113" s="89"/>
      <c r="D113" s="89"/>
      <c r="E113" s="86"/>
      <c r="F113" s="98"/>
      <c r="G113" s="98"/>
      <c r="H113" s="98"/>
      <c r="I113" s="93"/>
    </row>
    <row r="114" spans="1:9" ht="20.100000000000001" customHeight="1" x14ac:dyDescent="0.25">
      <c r="A114" s="17">
        <v>108</v>
      </c>
      <c r="B114" s="89"/>
      <c r="C114" s="89"/>
      <c r="D114" s="89"/>
      <c r="E114" s="86"/>
      <c r="F114" s="98"/>
      <c r="G114" s="98"/>
      <c r="H114" s="98"/>
      <c r="I114" s="93"/>
    </row>
    <row r="115" spans="1:9" ht="20.100000000000001" customHeight="1" x14ac:dyDescent="0.25">
      <c r="A115" s="17">
        <v>109</v>
      </c>
      <c r="B115" s="89"/>
      <c r="C115" s="89"/>
      <c r="D115" s="89"/>
      <c r="E115" s="86"/>
      <c r="F115" s="98"/>
      <c r="G115" s="98"/>
      <c r="H115" s="98"/>
      <c r="I115" s="93"/>
    </row>
    <row r="116" spans="1:9" ht="20.100000000000001" customHeight="1" x14ac:dyDescent="0.25">
      <c r="A116" s="17">
        <v>110</v>
      </c>
      <c r="B116" s="89"/>
      <c r="C116" s="89"/>
      <c r="D116" s="89"/>
      <c r="E116" s="86"/>
      <c r="F116" s="98"/>
      <c r="G116" s="98"/>
      <c r="H116" s="98"/>
      <c r="I116" s="93"/>
    </row>
    <row r="117" spans="1:9" ht="20.100000000000001" customHeight="1" x14ac:dyDescent="0.25">
      <c r="A117" s="17">
        <v>111</v>
      </c>
      <c r="B117" s="89"/>
      <c r="C117" s="89"/>
      <c r="D117" s="89"/>
      <c r="E117" s="86"/>
      <c r="F117" s="98"/>
      <c r="G117" s="98"/>
      <c r="H117" s="98"/>
      <c r="I117" s="93"/>
    </row>
    <row r="118" spans="1:9" ht="20.100000000000001" customHeight="1" x14ac:dyDescent="0.25">
      <c r="A118" s="17">
        <v>112</v>
      </c>
      <c r="B118" s="89"/>
      <c r="C118" s="89"/>
      <c r="D118" s="89"/>
      <c r="E118" s="86"/>
      <c r="F118" s="98"/>
      <c r="G118" s="98"/>
      <c r="H118" s="98"/>
      <c r="I118" s="93"/>
    </row>
    <row r="119" spans="1:9" ht="20.100000000000001" customHeight="1" x14ac:dyDescent="0.25">
      <c r="A119" s="17">
        <v>113</v>
      </c>
      <c r="B119" s="89"/>
      <c r="C119" s="89"/>
      <c r="D119" s="89"/>
      <c r="E119" s="86"/>
      <c r="F119" s="98"/>
      <c r="G119" s="98"/>
      <c r="H119" s="98"/>
      <c r="I119" s="93"/>
    </row>
    <row r="120" spans="1:9" ht="20.100000000000001" customHeight="1" x14ac:dyDescent="0.25">
      <c r="A120" s="17">
        <v>114</v>
      </c>
      <c r="B120" s="89"/>
      <c r="C120" s="89"/>
      <c r="D120" s="89"/>
      <c r="E120" s="86"/>
      <c r="F120" s="98"/>
      <c r="G120" s="98"/>
      <c r="H120" s="98"/>
      <c r="I120" s="93"/>
    </row>
    <row r="121" spans="1:9" ht="20.100000000000001" customHeight="1" x14ac:dyDescent="0.25">
      <c r="A121" s="17">
        <v>115</v>
      </c>
      <c r="B121" s="89"/>
      <c r="C121" s="89"/>
      <c r="D121" s="89"/>
      <c r="E121" s="86"/>
      <c r="F121" s="98"/>
      <c r="G121" s="98"/>
      <c r="H121" s="98"/>
      <c r="I121" s="93"/>
    </row>
    <row r="122" spans="1:9" ht="20.100000000000001" customHeight="1" x14ac:dyDescent="0.25">
      <c r="A122" s="17">
        <v>116</v>
      </c>
      <c r="B122" s="89"/>
      <c r="C122" s="89"/>
      <c r="D122" s="89"/>
      <c r="E122" s="86"/>
      <c r="F122" s="98"/>
      <c r="G122" s="98"/>
      <c r="H122" s="98"/>
      <c r="I122" s="93"/>
    </row>
    <row r="123" spans="1:9" ht="20.100000000000001" customHeight="1" x14ac:dyDescent="0.25">
      <c r="A123" s="17">
        <v>117</v>
      </c>
      <c r="B123" s="89"/>
      <c r="C123" s="89"/>
      <c r="D123" s="89"/>
      <c r="E123" s="86"/>
      <c r="F123" s="98"/>
      <c r="G123" s="98"/>
      <c r="H123" s="98"/>
      <c r="I123" s="93"/>
    </row>
    <row r="124" spans="1:9" ht="20.100000000000001" customHeight="1" x14ac:dyDescent="0.25">
      <c r="A124" s="17">
        <v>118</v>
      </c>
      <c r="B124" s="89"/>
      <c r="C124" s="89"/>
      <c r="D124" s="89"/>
      <c r="E124" s="86"/>
      <c r="F124" s="98"/>
      <c r="G124" s="98"/>
      <c r="H124" s="98"/>
      <c r="I124" s="93"/>
    </row>
    <row r="125" spans="1:9" ht="20.100000000000001" customHeight="1" x14ac:dyDescent="0.25">
      <c r="A125" s="17">
        <v>119</v>
      </c>
      <c r="B125" s="89"/>
      <c r="C125" s="89"/>
      <c r="D125" s="89"/>
      <c r="E125" s="86"/>
      <c r="F125" s="98"/>
      <c r="G125" s="98"/>
      <c r="H125" s="98"/>
      <c r="I125" s="93"/>
    </row>
    <row r="126" spans="1:9" ht="20.100000000000001" customHeight="1" x14ac:dyDescent="0.25">
      <c r="A126" s="17">
        <v>120</v>
      </c>
      <c r="B126" s="89"/>
      <c r="C126" s="89"/>
      <c r="D126" s="89"/>
      <c r="E126" s="86"/>
      <c r="F126" s="98"/>
      <c r="G126" s="98"/>
      <c r="H126" s="98"/>
      <c r="I126" s="93"/>
    </row>
    <row r="127" spans="1:9" ht="20.100000000000001" customHeight="1" x14ac:dyDescent="0.25">
      <c r="A127" s="17">
        <v>121</v>
      </c>
      <c r="B127" s="89"/>
      <c r="C127" s="89"/>
      <c r="D127" s="89"/>
      <c r="E127" s="86"/>
      <c r="F127" s="98"/>
      <c r="G127" s="98"/>
      <c r="H127" s="98"/>
      <c r="I127" s="93"/>
    </row>
    <row r="128" spans="1:9" ht="20.100000000000001" customHeight="1" x14ac:dyDescent="0.25">
      <c r="A128" s="17">
        <v>122</v>
      </c>
      <c r="B128" s="89"/>
      <c r="C128" s="89"/>
      <c r="D128" s="89"/>
      <c r="E128" s="86"/>
      <c r="F128" s="98"/>
      <c r="G128" s="98"/>
      <c r="H128" s="98"/>
      <c r="I128" s="93"/>
    </row>
    <row r="129" spans="1:9" ht="20.100000000000001" customHeight="1" x14ac:dyDescent="0.25">
      <c r="A129" s="17">
        <v>123</v>
      </c>
      <c r="B129" s="89"/>
      <c r="C129" s="89"/>
      <c r="D129" s="89"/>
      <c r="E129" s="86"/>
      <c r="F129" s="98"/>
      <c r="G129" s="98"/>
      <c r="H129" s="98"/>
      <c r="I129" s="93"/>
    </row>
    <row r="130" spans="1:9" ht="20.100000000000001" customHeight="1" x14ac:dyDescent="0.25">
      <c r="A130" s="17">
        <v>124</v>
      </c>
      <c r="B130" s="89"/>
      <c r="C130" s="89"/>
      <c r="D130" s="89"/>
      <c r="E130" s="86"/>
      <c r="F130" s="98"/>
      <c r="G130" s="98"/>
      <c r="H130" s="98"/>
      <c r="I130" s="93"/>
    </row>
    <row r="131" spans="1:9" ht="20.100000000000001" customHeight="1" x14ac:dyDescent="0.25">
      <c r="A131" s="17">
        <v>125</v>
      </c>
      <c r="B131" s="89"/>
      <c r="C131" s="89"/>
      <c r="D131" s="89"/>
      <c r="E131" s="86"/>
      <c r="F131" s="98"/>
      <c r="G131" s="98"/>
      <c r="H131" s="98"/>
      <c r="I131" s="93"/>
    </row>
    <row r="132" spans="1:9" ht="20.100000000000001" customHeight="1" x14ac:dyDescent="0.25">
      <c r="A132" s="17">
        <v>126</v>
      </c>
      <c r="B132" s="89"/>
      <c r="C132" s="89"/>
      <c r="D132" s="89"/>
      <c r="E132" s="86"/>
      <c r="F132" s="98"/>
      <c r="G132" s="98"/>
      <c r="H132" s="98"/>
      <c r="I132" s="93"/>
    </row>
    <row r="133" spans="1:9" ht="20.100000000000001" customHeight="1" x14ac:dyDescent="0.25">
      <c r="A133" s="17">
        <v>127</v>
      </c>
      <c r="B133" s="89"/>
      <c r="C133" s="89"/>
      <c r="D133" s="89"/>
      <c r="E133" s="86"/>
      <c r="F133" s="98"/>
      <c r="G133" s="98"/>
      <c r="H133" s="98"/>
      <c r="I133" s="93"/>
    </row>
    <row r="134" spans="1:9" ht="20.100000000000001" customHeight="1" x14ac:dyDescent="0.25">
      <c r="A134" s="17">
        <v>128</v>
      </c>
      <c r="B134" s="89"/>
      <c r="C134" s="89"/>
      <c r="D134" s="89"/>
      <c r="E134" s="86"/>
      <c r="F134" s="98"/>
      <c r="G134" s="98"/>
      <c r="H134" s="98"/>
      <c r="I134" s="93"/>
    </row>
    <row r="135" spans="1:9" ht="20.100000000000001" customHeight="1" x14ac:dyDescent="0.25">
      <c r="A135" s="17">
        <v>129</v>
      </c>
      <c r="B135" s="89"/>
      <c r="C135" s="89"/>
      <c r="D135" s="89"/>
      <c r="E135" s="86"/>
      <c r="F135" s="98"/>
      <c r="G135" s="98"/>
      <c r="H135" s="98"/>
      <c r="I135" s="93"/>
    </row>
    <row r="136" spans="1:9" ht="20.100000000000001" customHeight="1" x14ac:dyDescent="0.25">
      <c r="A136" s="17">
        <v>130</v>
      </c>
      <c r="B136" s="89"/>
      <c r="C136" s="89"/>
      <c r="D136" s="89"/>
      <c r="E136" s="86"/>
      <c r="F136" s="98"/>
      <c r="G136" s="98"/>
      <c r="H136" s="98"/>
      <c r="I136" s="93"/>
    </row>
    <row r="137" spans="1:9" ht="20.100000000000001" customHeight="1" x14ac:dyDescent="0.25">
      <c r="A137" s="17">
        <v>131</v>
      </c>
      <c r="B137" s="89"/>
      <c r="C137" s="89"/>
      <c r="D137" s="89"/>
      <c r="E137" s="86"/>
      <c r="F137" s="98"/>
      <c r="G137" s="98"/>
      <c r="H137" s="98"/>
      <c r="I137" s="93"/>
    </row>
    <row r="138" spans="1:9" ht="20.100000000000001" customHeight="1" x14ac:dyDescent="0.25">
      <c r="A138" s="17">
        <v>132</v>
      </c>
      <c r="B138" s="89"/>
      <c r="C138" s="89"/>
      <c r="D138" s="89"/>
      <c r="E138" s="86"/>
      <c r="F138" s="98"/>
      <c r="G138" s="98"/>
      <c r="H138" s="98"/>
      <c r="I138" s="93"/>
    </row>
    <row r="139" spans="1:9" ht="20.100000000000001" customHeight="1" x14ac:dyDescent="0.25">
      <c r="A139" s="17">
        <v>133</v>
      </c>
      <c r="B139" s="89"/>
      <c r="C139" s="89"/>
      <c r="D139" s="89"/>
      <c r="E139" s="86"/>
      <c r="F139" s="98"/>
      <c r="G139" s="98"/>
      <c r="H139" s="98"/>
      <c r="I139" s="93"/>
    </row>
    <row r="140" spans="1:9" ht="20.100000000000001" customHeight="1" x14ac:dyDescent="0.25">
      <c r="A140" s="17">
        <v>134</v>
      </c>
      <c r="B140" s="89"/>
      <c r="C140" s="89"/>
      <c r="D140" s="89"/>
      <c r="E140" s="86"/>
      <c r="F140" s="98"/>
      <c r="G140" s="98"/>
      <c r="H140" s="98"/>
      <c r="I140" s="93"/>
    </row>
    <row r="141" spans="1:9" ht="20.100000000000001" customHeight="1" x14ac:dyDescent="0.25">
      <c r="A141" s="17">
        <v>135</v>
      </c>
      <c r="B141" s="89"/>
      <c r="C141" s="89"/>
      <c r="D141" s="89"/>
      <c r="E141" s="86"/>
      <c r="F141" s="98"/>
      <c r="G141" s="98"/>
      <c r="H141" s="98"/>
      <c r="I141" s="93"/>
    </row>
    <row r="142" spans="1:9" ht="20.100000000000001" customHeight="1" x14ac:dyDescent="0.25">
      <c r="A142" s="17">
        <v>136</v>
      </c>
      <c r="B142" s="89"/>
      <c r="C142" s="89"/>
      <c r="D142" s="89"/>
      <c r="E142" s="86"/>
      <c r="F142" s="98"/>
      <c r="G142" s="98"/>
      <c r="H142" s="98"/>
      <c r="I142" s="93"/>
    </row>
    <row r="143" spans="1:9" ht="20.100000000000001" customHeight="1" x14ac:dyDescent="0.25">
      <c r="A143" s="17">
        <v>137</v>
      </c>
      <c r="B143" s="89"/>
      <c r="C143" s="89"/>
      <c r="D143" s="89"/>
      <c r="E143" s="86"/>
      <c r="F143" s="98"/>
      <c r="G143" s="98"/>
      <c r="H143" s="98"/>
      <c r="I143" s="93"/>
    </row>
    <row r="144" spans="1:9" ht="20.100000000000001" customHeight="1" x14ac:dyDescent="0.25">
      <c r="A144" s="17">
        <v>138</v>
      </c>
      <c r="B144" s="89"/>
      <c r="C144" s="89"/>
      <c r="D144" s="89"/>
      <c r="E144" s="86"/>
      <c r="F144" s="98"/>
      <c r="G144" s="98"/>
      <c r="H144" s="98"/>
      <c r="I144" s="93"/>
    </row>
    <row r="145" spans="1:9" ht="20.100000000000001" customHeight="1" x14ac:dyDescent="0.25">
      <c r="A145" s="17">
        <v>139</v>
      </c>
      <c r="B145" s="89"/>
      <c r="C145" s="89"/>
      <c r="D145" s="89"/>
      <c r="E145" s="86"/>
      <c r="F145" s="98"/>
      <c r="G145" s="98"/>
      <c r="H145" s="98"/>
      <c r="I145" s="93"/>
    </row>
    <row r="146" spans="1:9" ht="20.100000000000001" customHeight="1" x14ac:dyDescent="0.25">
      <c r="A146" s="17">
        <v>140</v>
      </c>
      <c r="B146" s="89"/>
      <c r="C146" s="89"/>
      <c r="D146" s="89"/>
      <c r="E146" s="86"/>
      <c r="F146" s="98"/>
      <c r="G146" s="98"/>
      <c r="H146" s="98"/>
      <c r="I146" s="93"/>
    </row>
    <row r="147" spans="1:9" ht="20.100000000000001" customHeight="1" x14ac:dyDescent="0.25">
      <c r="A147" s="17">
        <v>141</v>
      </c>
      <c r="B147" s="89"/>
      <c r="C147" s="89"/>
      <c r="D147" s="89"/>
      <c r="E147" s="86"/>
      <c r="F147" s="98"/>
      <c r="G147" s="98"/>
      <c r="H147" s="98"/>
      <c r="I147" s="93"/>
    </row>
    <row r="148" spans="1:9" ht="20.100000000000001" customHeight="1" x14ac:dyDescent="0.25">
      <c r="A148" s="17">
        <v>142</v>
      </c>
      <c r="B148" s="89"/>
      <c r="C148" s="89"/>
      <c r="D148" s="89"/>
      <c r="E148" s="86"/>
      <c r="F148" s="98"/>
      <c r="G148" s="98"/>
      <c r="H148" s="98"/>
      <c r="I148" s="93"/>
    </row>
    <row r="149" spans="1:9" ht="20.100000000000001" customHeight="1" x14ac:dyDescent="0.25">
      <c r="A149" s="17">
        <v>143</v>
      </c>
      <c r="B149" s="89"/>
      <c r="C149" s="89"/>
      <c r="D149" s="89"/>
      <c r="E149" s="86"/>
      <c r="F149" s="98"/>
      <c r="G149" s="98"/>
      <c r="H149" s="98"/>
      <c r="I149" s="93"/>
    </row>
    <row r="150" spans="1:9" ht="20.100000000000001" customHeight="1" x14ac:dyDescent="0.25">
      <c r="A150" s="17">
        <v>144</v>
      </c>
      <c r="B150" s="89"/>
      <c r="C150" s="89"/>
      <c r="D150" s="89"/>
      <c r="E150" s="86"/>
      <c r="F150" s="98"/>
      <c r="G150" s="98"/>
      <c r="H150" s="98"/>
      <c r="I150" s="93"/>
    </row>
    <row r="151" spans="1:9" ht="20.100000000000001" customHeight="1" x14ac:dyDescent="0.25">
      <c r="A151" s="17">
        <v>145</v>
      </c>
      <c r="B151" s="89"/>
      <c r="C151" s="89"/>
      <c r="D151" s="89"/>
      <c r="E151" s="86"/>
      <c r="F151" s="98"/>
      <c r="G151" s="98"/>
      <c r="H151" s="98"/>
      <c r="I151" s="93"/>
    </row>
    <row r="152" spans="1:9" ht="20.100000000000001" customHeight="1" x14ac:dyDescent="0.25">
      <c r="A152" s="17">
        <v>146</v>
      </c>
      <c r="B152" s="89"/>
      <c r="C152" s="89"/>
      <c r="D152" s="89"/>
      <c r="E152" s="86"/>
      <c r="F152" s="98"/>
      <c r="G152" s="98"/>
      <c r="H152" s="98"/>
      <c r="I152" s="93"/>
    </row>
    <row r="153" spans="1:9" ht="20.100000000000001" customHeight="1" x14ac:dyDescent="0.25">
      <c r="A153" s="17">
        <v>147</v>
      </c>
      <c r="B153" s="89"/>
      <c r="C153" s="89"/>
      <c r="D153" s="89"/>
      <c r="E153" s="86"/>
      <c r="F153" s="98"/>
      <c r="G153" s="98"/>
      <c r="H153" s="98"/>
      <c r="I153" s="93"/>
    </row>
    <row r="154" spans="1:9" ht="20.100000000000001" customHeight="1" x14ac:dyDescent="0.25">
      <c r="A154" s="17">
        <v>148</v>
      </c>
      <c r="B154" s="89"/>
      <c r="C154" s="89"/>
      <c r="D154" s="89"/>
      <c r="E154" s="86"/>
      <c r="F154" s="98"/>
      <c r="G154" s="98"/>
      <c r="H154" s="98"/>
      <c r="I154" s="93"/>
    </row>
    <row r="155" spans="1:9" ht="20.100000000000001" customHeight="1" x14ac:dyDescent="0.25">
      <c r="A155" s="17">
        <v>149</v>
      </c>
      <c r="B155" s="89"/>
      <c r="C155" s="89"/>
      <c r="D155" s="89"/>
      <c r="E155" s="86"/>
      <c r="F155" s="98"/>
      <c r="G155" s="98"/>
      <c r="H155" s="98"/>
      <c r="I155" s="93"/>
    </row>
    <row r="156" spans="1:9" ht="20.100000000000001" customHeight="1" x14ac:dyDescent="0.25">
      <c r="A156" s="17">
        <v>150</v>
      </c>
      <c r="B156" s="89"/>
      <c r="C156" s="89"/>
      <c r="D156" s="89"/>
      <c r="E156" s="86"/>
      <c r="F156" s="98"/>
      <c r="G156" s="98"/>
      <c r="H156" s="98"/>
      <c r="I156" s="93"/>
    </row>
    <row r="157" spans="1:9" ht="20.100000000000001" customHeight="1" x14ac:dyDescent="0.25">
      <c r="A157" s="17">
        <v>151</v>
      </c>
      <c r="B157" s="89"/>
      <c r="C157" s="89"/>
      <c r="D157" s="89"/>
      <c r="E157" s="86"/>
      <c r="F157" s="98"/>
      <c r="G157" s="98"/>
      <c r="H157" s="98"/>
      <c r="I157" s="93"/>
    </row>
    <row r="158" spans="1:9" ht="20.100000000000001" customHeight="1" x14ac:dyDescent="0.25">
      <c r="A158" s="17">
        <v>152</v>
      </c>
      <c r="B158" s="89"/>
      <c r="C158" s="89"/>
      <c r="D158" s="89"/>
      <c r="E158" s="86"/>
      <c r="F158" s="98"/>
      <c r="G158" s="98"/>
      <c r="H158" s="98"/>
      <c r="I158" s="93"/>
    </row>
    <row r="159" spans="1:9" ht="20.100000000000001" customHeight="1" x14ac:dyDescent="0.25">
      <c r="A159" s="17">
        <v>153</v>
      </c>
      <c r="B159" s="89"/>
      <c r="C159" s="89"/>
      <c r="D159" s="89"/>
      <c r="E159" s="86"/>
      <c r="F159" s="98"/>
      <c r="G159" s="98"/>
      <c r="H159" s="98"/>
      <c r="I159" s="93"/>
    </row>
    <row r="160" spans="1:9" ht="20.100000000000001" customHeight="1" x14ac:dyDescent="0.25">
      <c r="A160" s="17">
        <v>154</v>
      </c>
      <c r="B160" s="89"/>
      <c r="C160" s="89"/>
      <c r="D160" s="89"/>
      <c r="E160" s="86"/>
      <c r="F160" s="98"/>
      <c r="G160" s="98"/>
      <c r="H160" s="98"/>
      <c r="I160" s="93"/>
    </row>
    <row r="161" spans="1:9" ht="20.100000000000001" customHeight="1" x14ac:dyDescent="0.25">
      <c r="A161" s="17">
        <v>155</v>
      </c>
      <c r="B161" s="89"/>
      <c r="C161" s="89"/>
      <c r="D161" s="89"/>
      <c r="E161" s="86"/>
      <c r="F161" s="98"/>
      <c r="G161" s="98"/>
      <c r="H161" s="98"/>
      <c r="I161" s="93"/>
    </row>
    <row r="162" spans="1:9" ht="20.100000000000001" customHeight="1" x14ac:dyDescent="0.25">
      <c r="A162" s="17">
        <v>156</v>
      </c>
      <c r="B162" s="89"/>
      <c r="C162" s="89"/>
      <c r="D162" s="89"/>
      <c r="E162" s="86"/>
      <c r="F162" s="98"/>
      <c r="G162" s="98"/>
      <c r="H162" s="98"/>
      <c r="I162" s="93"/>
    </row>
    <row r="163" spans="1:9" ht="20.100000000000001" customHeight="1" x14ac:dyDescent="0.25">
      <c r="A163" s="17">
        <v>157</v>
      </c>
      <c r="B163" s="89"/>
      <c r="C163" s="89"/>
      <c r="D163" s="89"/>
      <c r="E163" s="86"/>
      <c r="F163" s="98"/>
      <c r="G163" s="98"/>
      <c r="H163" s="98"/>
      <c r="I163" s="93"/>
    </row>
    <row r="164" spans="1:9" ht="20.100000000000001" customHeight="1" x14ac:dyDescent="0.25">
      <c r="A164" s="17">
        <v>158</v>
      </c>
      <c r="B164" s="89"/>
      <c r="C164" s="89"/>
      <c r="D164" s="89"/>
      <c r="E164" s="86"/>
      <c r="F164" s="98"/>
      <c r="G164" s="98"/>
      <c r="H164" s="98"/>
      <c r="I164" s="93"/>
    </row>
    <row r="165" spans="1:9" ht="20.100000000000001" customHeight="1" x14ac:dyDescent="0.25">
      <c r="A165" s="17">
        <v>159</v>
      </c>
      <c r="B165" s="89"/>
      <c r="C165" s="89"/>
      <c r="D165" s="89"/>
      <c r="E165" s="86"/>
      <c r="F165" s="98"/>
      <c r="G165" s="98"/>
      <c r="H165" s="98"/>
      <c r="I165" s="93"/>
    </row>
    <row r="166" spans="1:9" ht="20.100000000000001" customHeight="1" x14ac:dyDescent="0.25">
      <c r="A166" s="17">
        <v>160</v>
      </c>
      <c r="B166" s="89"/>
      <c r="C166" s="89"/>
      <c r="D166" s="89"/>
      <c r="E166" s="86"/>
      <c r="F166" s="98"/>
      <c r="G166" s="98"/>
      <c r="H166" s="98"/>
      <c r="I166" s="93"/>
    </row>
    <row r="167" spans="1:9" ht="20.100000000000001" customHeight="1" x14ac:dyDescent="0.25">
      <c r="A167" s="17">
        <v>161</v>
      </c>
      <c r="B167" s="89"/>
      <c r="C167" s="89"/>
      <c r="D167" s="89"/>
      <c r="E167" s="86"/>
      <c r="F167" s="98"/>
      <c r="G167" s="98"/>
      <c r="H167" s="98"/>
      <c r="I167" s="93"/>
    </row>
    <row r="168" spans="1:9" ht="20.100000000000001" customHeight="1" x14ac:dyDescent="0.25">
      <c r="A168" s="17">
        <v>162</v>
      </c>
      <c r="B168" s="89"/>
      <c r="C168" s="89"/>
      <c r="D168" s="89"/>
      <c r="E168" s="86"/>
      <c r="F168" s="98"/>
      <c r="G168" s="98"/>
      <c r="H168" s="98"/>
      <c r="I168" s="93"/>
    </row>
    <row r="169" spans="1:9" ht="20.100000000000001" customHeight="1" x14ac:dyDescent="0.25">
      <c r="A169" s="17">
        <v>163</v>
      </c>
      <c r="B169" s="89"/>
      <c r="C169" s="89"/>
      <c r="D169" s="89"/>
      <c r="E169" s="86"/>
      <c r="F169" s="98"/>
      <c r="G169" s="98"/>
      <c r="H169" s="98"/>
      <c r="I169" s="93"/>
    </row>
    <row r="170" spans="1:9" ht="20.100000000000001" customHeight="1" x14ac:dyDescent="0.25">
      <c r="A170" s="17">
        <v>164</v>
      </c>
      <c r="B170" s="89"/>
      <c r="C170" s="89"/>
      <c r="D170" s="89"/>
      <c r="E170" s="86"/>
      <c r="F170" s="98"/>
      <c r="G170" s="98"/>
      <c r="H170" s="98"/>
      <c r="I170" s="93"/>
    </row>
    <row r="171" spans="1:9" ht="20.100000000000001" customHeight="1" x14ac:dyDescent="0.25">
      <c r="A171" s="17">
        <v>165</v>
      </c>
      <c r="B171" s="89"/>
      <c r="C171" s="89"/>
      <c r="D171" s="89"/>
      <c r="E171" s="86"/>
      <c r="F171" s="98"/>
      <c r="G171" s="98"/>
      <c r="H171" s="98"/>
      <c r="I171" s="93"/>
    </row>
    <row r="172" spans="1:9" ht="20.100000000000001" customHeight="1" x14ac:dyDescent="0.25">
      <c r="A172" s="17">
        <v>166</v>
      </c>
      <c r="B172" s="89"/>
      <c r="C172" s="89"/>
      <c r="D172" s="89"/>
      <c r="E172" s="86"/>
      <c r="F172" s="98"/>
      <c r="G172" s="98"/>
      <c r="H172" s="98"/>
      <c r="I172" s="93"/>
    </row>
    <row r="173" spans="1:9" ht="20.100000000000001" customHeight="1" x14ac:dyDescent="0.25">
      <c r="A173" s="17">
        <v>167</v>
      </c>
      <c r="B173" s="89"/>
      <c r="C173" s="89"/>
      <c r="D173" s="89"/>
      <c r="E173" s="86"/>
      <c r="F173" s="98"/>
      <c r="G173" s="98"/>
      <c r="H173" s="98"/>
      <c r="I173" s="93"/>
    </row>
    <row r="174" spans="1:9" ht="20.100000000000001" customHeight="1" x14ac:dyDescent="0.25">
      <c r="A174" s="17">
        <v>168</v>
      </c>
      <c r="B174" s="89"/>
      <c r="C174" s="89"/>
      <c r="D174" s="89"/>
      <c r="E174" s="86"/>
      <c r="F174" s="98"/>
      <c r="G174" s="98"/>
      <c r="H174" s="98"/>
      <c r="I174" s="93"/>
    </row>
    <row r="175" spans="1:9" ht="20.100000000000001" customHeight="1" x14ac:dyDescent="0.25">
      <c r="A175" s="17">
        <v>169</v>
      </c>
      <c r="B175" s="89"/>
      <c r="C175" s="89"/>
      <c r="D175" s="89"/>
      <c r="E175" s="86"/>
      <c r="F175" s="98"/>
      <c r="G175" s="98"/>
      <c r="H175" s="98"/>
      <c r="I175" s="93"/>
    </row>
    <row r="176" spans="1:9" ht="20.100000000000001" customHeight="1" x14ac:dyDescent="0.25">
      <c r="A176" s="17">
        <v>170</v>
      </c>
      <c r="B176" s="89"/>
      <c r="C176" s="89"/>
      <c r="D176" s="89"/>
      <c r="E176" s="86"/>
      <c r="F176" s="98"/>
      <c r="G176" s="98"/>
      <c r="H176" s="98"/>
      <c r="I176" s="93"/>
    </row>
    <row r="177" spans="1:9" ht="20.100000000000001" customHeight="1" x14ac:dyDescent="0.25">
      <c r="A177" s="17">
        <v>171</v>
      </c>
      <c r="B177" s="89"/>
      <c r="C177" s="89"/>
      <c r="D177" s="89"/>
      <c r="E177" s="86"/>
      <c r="F177" s="98"/>
      <c r="G177" s="98"/>
      <c r="H177" s="98"/>
      <c r="I177" s="93"/>
    </row>
    <row r="178" spans="1:9" ht="20.100000000000001" customHeight="1" x14ac:dyDescent="0.25">
      <c r="A178" s="17">
        <v>172</v>
      </c>
      <c r="B178" s="89"/>
      <c r="C178" s="89"/>
      <c r="D178" s="89"/>
      <c r="E178" s="86"/>
      <c r="F178" s="98"/>
      <c r="G178" s="98"/>
      <c r="H178" s="98"/>
      <c r="I178" s="93"/>
    </row>
    <row r="179" spans="1:9" ht="20.100000000000001" customHeight="1" x14ac:dyDescent="0.25">
      <c r="A179" s="17">
        <v>173</v>
      </c>
      <c r="B179" s="89"/>
      <c r="C179" s="89"/>
      <c r="D179" s="89"/>
      <c r="E179" s="86"/>
      <c r="F179" s="98"/>
      <c r="G179" s="98"/>
      <c r="H179" s="98"/>
      <c r="I179" s="93"/>
    </row>
    <row r="180" spans="1:9" ht="20.100000000000001" customHeight="1" x14ac:dyDescent="0.25">
      <c r="A180" s="17">
        <v>174</v>
      </c>
      <c r="B180" s="89"/>
      <c r="C180" s="89"/>
      <c r="D180" s="89"/>
      <c r="E180" s="86"/>
      <c r="F180" s="98"/>
      <c r="G180" s="98"/>
      <c r="H180" s="98"/>
      <c r="I180" s="93"/>
    </row>
    <row r="181" spans="1:9" ht="20.100000000000001" customHeight="1" x14ac:dyDescent="0.25">
      <c r="A181" s="17">
        <v>175</v>
      </c>
      <c r="B181" s="89"/>
      <c r="C181" s="89"/>
      <c r="D181" s="89"/>
      <c r="E181" s="86"/>
      <c r="F181" s="98"/>
      <c r="G181" s="98"/>
      <c r="H181" s="98"/>
      <c r="I181" s="93"/>
    </row>
    <row r="182" spans="1:9" ht="20.100000000000001" customHeight="1" x14ac:dyDescent="0.25">
      <c r="A182" s="17">
        <v>176</v>
      </c>
      <c r="B182" s="89"/>
      <c r="C182" s="89"/>
      <c r="D182" s="89"/>
      <c r="E182" s="86"/>
      <c r="F182" s="98"/>
      <c r="G182" s="98"/>
      <c r="H182" s="98"/>
      <c r="I182" s="93"/>
    </row>
    <row r="183" spans="1:9" ht="20.100000000000001" customHeight="1" x14ac:dyDescent="0.25">
      <c r="A183" s="17">
        <v>177</v>
      </c>
      <c r="B183" s="89"/>
      <c r="C183" s="89"/>
      <c r="D183" s="89"/>
      <c r="E183" s="86"/>
      <c r="F183" s="98"/>
      <c r="G183" s="98"/>
      <c r="H183" s="98"/>
      <c r="I183" s="93"/>
    </row>
    <row r="184" spans="1:9" ht="20.100000000000001" customHeight="1" x14ac:dyDescent="0.25">
      <c r="A184" s="17">
        <v>178</v>
      </c>
      <c r="B184" s="89"/>
      <c r="C184" s="89"/>
      <c r="D184" s="89"/>
      <c r="E184" s="86"/>
      <c r="F184" s="98"/>
      <c r="G184" s="98"/>
      <c r="H184" s="98"/>
      <c r="I184" s="93"/>
    </row>
    <row r="185" spans="1:9" ht="20.100000000000001" customHeight="1" x14ac:dyDescent="0.25">
      <c r="A185" s="17">
        <v>179</v>
      </c>
      <c r="B185" s="89"/>
      <c r="C185" s="89"/>
      <c r="D185" s="89"/>
      <c r="E185" s="86"/>
      <c r="F185" s="98"/>
      <c r="G185" s="98"/>
      <c r="H185" s="98"/>
      <c r="I185" s="93"/>
    </row>
    <row r="186" spans="1:9" ht="20.100000000000001" customHeight="1" x14ac:dyDescent="0.25">
      <c r="A186" s="17">
        <v>180</v>
      </c>
      <c r="B186" s="89"/>
      <c r="C186" s="89"/>
      <c r="D186" s="89"/>
      <c r="E186" s="86"/>
      <c r="F186" s="98"/>
      <c r="G186" s="98"/>
      <c r="H186" s="98"/>
      <c r="I186" s="93"/>
    </row>
    <row r="187" spans="1:9" ht="20.100000000000001" customHeight="1" x14ac:dyDescent="0.25">
      <c r="A187" s="17">
        <v>181</v>
      </c>
      <c r="B187" s="89"/>
      <c r="C187" s="89"/>
      <c r="D187" s="89"/>
      <c r="E187" s="86"/>
      <c r="F187" s="98"/>
      <c r="G187" s="98"/>
      <c r="H187" s="98"/>
      <c r="I187" s="93"/>
    </row>
    <row r="188" spans="1:9" ht="20.100000000000001" customHeight="1" x14ac:dyDescent="0.25">
      <c r="A188" s="17">
        <v>182</v>
      </c>
      <c r="B188" s="89"/>
      <c r="C188" s="89"/>
      <c r="D188" s="89"/>
      <c r="E188" s="86"/>
      <c r="F188" s="98"/>
      <c r="G188" s="98"/>
      <c r="H188" s="98"/>
      <c r="I188" s="93"/>
    </row>
    <row r="189" spans="1:9" ht="20.100000000000001" customHeight="1" x14ac:dyDescent="0.25">
      <c r="A189" s="17">
        <v>183</v>
      </c>
      <c r="B189" s="89"/>
      <c r="C189" s="89"/>
      <c r="D189" s="89"/>
      <c r="E189" s="86"/>
      <c r="F189" s="98"/>
      <c r="G189" s="98"/>
      <c r="H189" s="98"/>
      <c r="I189" s="93"/>
    </row>
    <row r="190" spans="1:9" ht="20.100000000000001" customHeight="1" x14ac:dyDescent="0.25">
      <c r="A190" s="17">
        <v>184</v>
      </c>
      <c r="B190" s="89"/>
      <c r="C190" s="89"/>
      <c r="D190" s="89"/>
      <c r="E190" s="86"/>
      <c r="F190" s="98"/>
      <c r="G190" s="98"/>
      <c r="H190" s="98"/>
      <c r="I190" s="93"/>
    </row>
    <row r="191" spans="1:9" ht="20.100000000000001" customHeight="1" x14ac:dyDescent="0.25">
      <c r="A191" s="17">
        <v>185</v>
      </c>
      <c r="B191" s="89"/>
      <c r="C191" s="89"/>
      <c r="D191" s="89"/>
      <c r="E191" s="86"/>
      <c r="F191" s="98"/>
      <c r="G191" s="98"/>
      <c r="H191" s="98"/>
      <c r="I191" s="93"/>
    </row>
    <row r="192" spans="1:9" ht="20.100000000000001" customHeight="1" x14ac:dyDescent="0.25">
      <c r="A192" s="17">
        <v>186</v>
      </c>
      <c r="B192" s="89"/>
      <c r="C192" s="89"/>
      <c r="D192" s="89"/>
      <c r="E192" s="86"/>
      <c r="F192" s="98"/>
      <c r="G192" s="98"/>
      <c r="H192" s="98"/>
      <c r="I192" s="93"/>
    </row>
    <row r="193" spans="1:9" ht="20.100000000000001" customHeight="1" x14ac:dyDescent="0.25">
      <c r="A193" s="17">
        <v>187</v>
      </c>
      <c r="B193" s="89"/>
      <c r="C193" s="89"/>
      <c r="D193" s="89"/>
      <c r="E193" s="86"/>
      <c r="F193" s="98"/>
      <c r="G193" s="98"/>
      <c r="H193" s="98"/>
      <c r="I193" s="93"/>
    </row>
    <row r="194" spans="1:9" ht="20.100000000000001" customHeight="1" x14ac:dyDescent="0.25">
      <c r="A194" s="17">
        <v>188</v>
      </c>
      <c r="B194" s="89"/>
      <c r="C194" s="89"/>
      <c r="D194" s="89"/>
      <c r="E194" s="86"/>
      <c r="F194" s="98"/>
      <c r="G194" s="98"/>
      <c r="H194" s="98"/>
      <c r="I194" s="93"/>
    </row>
    <row r="195" spans="1:9" ht="20.100000000000001" customHeight="1" x14ac:dyDescent="0.25">
      <c r="A195" s="17">
        <v>189</v>
      </c>
      <c r="B195" s="89"/>
      <c r="C195" s="89"/>
      <c r="D195" s="89"/>
      <c r="E195" s="86"/>
      <c r="F195" s="98"/>
      <c r="G195" s="98"/>
      <c r="H195" s="98"/>
      <c r="I195" s="93"/>
    </row>
    <row r="196" spans="1:9" ht="20.100000000000001" customHeight="1" x14ac:dyDescent="0.25">
      <c r="A196" s="17">
        <v>190</v>
      </c>
      <c r="B196" s="89"/>
      <c r="C196" s="89"/>
      <c r="D196" s="89"/>
      <c r="E196" s="86"/>
      <c r="F196" s="98"/>
      <c r="G196" s="98"/>
      <c r="H196" s="98"/>
      <c r="I196" s="93"/>
    </row>
    <row r="197" spans="1:9" ht="20.100000000000001" customHeight="1" x14ac:dyDescent="0.25">
      <c r="A197" s="17">
        <v>191</v>
      </c>
      <c r="B197" s="89"/>
      <c r="C197" s="89"/>
      <c r="D197" s="89"/>
      <c r="E197" s="86"/>
      <c r="F197" s="98"/>
      <c r="G197" s="98"/>
      <c r="H197" s="98"/>
      <c r="I197" s="93"/>
    </row>
    <row r="198" spans="1:9" ht="20.100000000000001" customHeight="1" x14ac:dyDescent="0.25">
      <c r="A198" s="17">
        <v>192</v>
      </c>
      <c r="B198" s="89"/>
      <c r="C198" s="89"/>
      <c r="D198" s="89"/>
      <c r="E198" s="86"/>
      <c r="F198" s="98"/>
      <c r="G198" s="98"/>
      <c r="H198" s="98"/>
      <c r="I198" s="93"/>
    </row>
    <row r="199" spans="1:9" ht="20.100000000000001" customHeight="1" x14ac:dyDescent="0.25">
      <c r="A199" s="17">
        <v>193</v>
      </c>
      <c r="B199" s="89"/>
      <c r="C199" s="89"/>
      <c r="D199" s="89"/>
      <c r="E199" s="86"/>
      <c r="F199" s="98"/>
      <c r="G199" s="98"/>
      <c r="H199" s="98"/>
      <c r="I199" s="93"/>
    </row>
    <row r="200" spans="1:9" ht="20.100000000000001" customHeight="1" x14ac:dyDescent="0.25">
      <c r="A200" s="17">
        <v>194</v>
      </c>
      <c r="B200" s="89"/>
      <c r="C200" s="89"/>
      <c r="D200" s="89"/>
      <c r="E200" s="86"/>
      <c r="F200" s="98"/>
      <c r="G200" s="98"/>
      <c r="H200" s="98"/>
      <c r="I200" s="93"/>
    </row>
    <row r="201" spans="1:9" ht="20.100000000000001" customHeight="1" x14ac:dyDescent="0.25">
      <c r="A201" s="17">
        <v>195</v>
      </c>
      <c r="B201" s="89"/>
      <c r="C201" s="89"/>
      <c r="D201" s="89"/>
      <c r="E201" s="86"/>
      <c r="F201" s="98"/>
      <c r="G201" s="98"/>
      <c r="H201" s="98"/>
      <c r="I201" s="93"/>
    </row>
    <row r="202" spans="1:9" ht="20.100000000000001" customHeight="1" x14ac:dyDescent="0.25">
      <c r="A202" s="17">
        <v>196</v>
      </c>
      <c r="B202" s="89"/>
      <c r="C202" s="89"/>
      <c r="D202" s="89"/>
      <c r="E202" s="86"/>
      <c r="F202" s="98"/>
      <c r="G202" s="98"/>
      <c r="H202" s="98"/>
      <c r="I202" s="93"/>
    </row>
    <row r="203" spans="1:9" ht="20.100000000000001" customHeight="1" x14ac:dyDescent="0.25">
      <c r="A203" s="17">
        <v>197</v>
      </c>
      <c r="B203" s="89"/>
      <c r="C203" s="89"/>
      <c r="D203" s="89"/>
      <c r="E203" s="86"/>
      <c r="F203" s="98"/>
      <c r="G203" s="98"/>
      <c r="H203" s="98"/>
      <c r="I203" s="93"/>
    </row>
    <row r="204" spans="1:9" ht="20.100000000000001" customHeight="1" x14ac:dyDescent="0.25">
      <c r="A204" s="17">
        <v>198</v>
      </c>
      <c r="B204" s="89"/>
      <c r="C204" s="89"/>
      <c r="D204" s="89"/>
      <c r="E204" s="86"/>
      <c r="F204" s="98"/>
      <c r="G204" s="98"/>
      <c r="H204" s="98"/>
      <c r="I204" s="93"/>
    </row>
    <row r="205" spans="1:9" ht="20.100000000000001" customHeight="1" x14ac:dyDescent="0.25">
      <c r="A205" s="17">
        <v>199</v>
      </c>
      <c r="B205" s="89"/>
      <c r="C205" s="89"/>
      <c r="D205" s="89"/>
      <c r="E205" s="86"/>
      <c r="F205" s="98"/>
      <c r="G205" s="98"/>
      <c r="H205" s="98"/>
      <c r="I205" s="93"/>
    </row>
    <row r="206" spans="1:9" ht="20.100000000000001" customHeight="1" x14ac:dyDescent="0.25">
      <c r="A206" s="17">
        <v>200</v>
      </c>
      <c r="B206" s="89"/>
      <c r="C206" s="89"/>
      <c r="D206" s="89"/>
      <c r="E206" s="86"/>
      <c r="F206" s="98"/>
      <c r="G206" s="98"/>
      <c r="H206" s="98"/>
      <c r="I206" s="93"/>
    </row>
    <row r="207" spans="1:9" ht="20.100000000000001" customHeight="1" x14ac:dyDescent="0.25">
      <c r="A207" s="17">
        <v>201</v>
      </c>
      <c r="B207" s="89"/>
      <c r="C207" s="89"/>
      <c r="D207" s="89"/>
      <c r="E207" s="86"/>
      <c r="F207" s="98"/>
      <c r="G207" s="98"/>
      <c r="H207" s="98"/>
      <c r="I207" s="93"/>
    </row>
    <row r="208" spans="1:9" ht="20.100000000000001" customHeight="1" x14ac:dyDescent="0.25">
      <c r="A208" s="17">
        <v>202</v>
      </c>
      <c r="B208" s="89"/>
      <c r="C208" s="89"/>
      <c r="D208" s="89"/>
      <c r="E208" s="86"/>
      <c r="F208" s="98"/>
      <c r="G208" s="98"/>
      <c r="H208" s="98"/>
      <c r="I208" s="93"/>
    </row>
    <row r="209" spans="1:9" ht="20.100000000000001" customHeight="1" x14ac:dyDescent="0.25">
      <c r="A209" s="17">
        <v>203</v>
      </c>
      <c r="B209" s="89"/>
      <c r="C209" s="89"/>
      <c r="D209" s="89"/>
      <c r="E209" s="86"/>
      <c r="F209" s="98"/>
      <c r="G209" s="98"/>
      <c r="H209" s="98"/>
      <c r="I209" s="93"/>
    </row>
    <row r="210" spans="1:9" ht="20.100000000000001" customHeight="1" x14ac:dyDescent="0.25">
      <c r="A210" s="17">
        <v>204</v>
      </c>
      <c r="B210" s="89"/>
      <c r="C210" s="89"/>
      <c r="D210" s="89"/>
      <c r="E210" s="86"/>
      <c r="F210" s="98"/>
      <c r="G210" s="98"/>
      <c r="H210" s="98"/>
      <c r="I210" s="93"/>
    </row>
    <row r="211" spans="1:9" ht="20.100000000000001" customHeight="1" x14ac:dyDescent="0.25">
      <c r="A211" s="17">
        <v>205</v>
      </c>
      <c r="B211" s="89"/>
      <c r="C211" s="89"/>
      <c r="D211" s="89"/>
      <c r="E211" s="86"/>
      <c r="F211" s="98"/>
      <c r="G211" s="98"/>
      <c r="H211" s="98"/>
      <c r="I211" s="93"/>
    </row>
    <row r="212" spans="1:9" ht="20.100000000000001" customHeight="1" x14ac:dyDescent="0.25">
      <c r="A212" s="17">
        <v>206</v>
      </c>
      <c r="B212" s="89"/>
      <c r="C212" s="89"/>
      <c r="D212" s="89"/>
      <c r="E212" s="86"/>
      <c r="F212" s="98"/>
      <c r="G212" s="98"/>
      <c r="H212" s="98"/>
      <c r="I212" s="93"/>
    </row>
    <row r="213" spans="1:9" ht="20.100000000000001" customHeight="1" x14ac:dyDescent="0.25">
      <c r="A213" s="17">
        <v>207</v>
      </c>
      <c r="B213" s="89"/>
      <c r="C213" s="89"/>
      <c r="D213" s="89"/>
      <c r="E213" s="86"/>
      <c r="F213" s="98"/>
      <c r="G213" s="98"/>
      <c r="H213" s="98"/>
      <c r="I213" s="93"/>
    </row>
    <row r="214" spans="1:9" ht="20.100000000000001" customHeight="1" x14ac:dyDescent="0.25">
      <c r="A214" s="17">
        <v>208</v>
      </c>
      <c r="B214" s="89"/>
      <c r="C214" s="89"/>
      <c r="D214" s="89"/>
      <c r="E214" s="86"/>
      <c r="F214" s="98"/>
      <c r="G214" s="98"/>
      <c r="H214" s="98"/>
      <c r="I214" s="93"/>
    </row>
    <row r="215" spans="1:9" ht="20.100000000000001" customHeight="1" x14ac:dyDescent="0.25">
      <c r="A215" s="17">
        <v>209</v>
      </c>
      <c r="B215" s="89"/>
      <c r="C215" s="89"/>
      <c r="D215" s="89"/>
      <c r="E215" s="86"/>
      <c r="F215" s="98"/>
      <c r="G215" s="98"/>
      <c r="H215" s="98"/>
      <c r="I215" s="93"/>
    </row>
    <row r="216" spans="1:9" ht="20.100000000000001" customHeight="1" x14ac:dyDescent="0.25">
      <c r="A216" s="17">
        <v>210</v>
      </c>
      <c r="B216" s="89"/>
      <c r="C216" s="89"/>
      <c r="D216" s="89"/>
      <c r="E216" s="86"/>
      <c r="F216" s="98"/>
      <c r="G216" s="98"/>
      <c r="H216" s="98"/>
      <c r="I216" s="93"/>
    </row>
    <row r="217" spans="1:9" ht="20.100000000000001" customHeight="1" x14ac:dyDescent="0.25">
      <c r="A217" s="17">
        <v>211</v>
      </c>
      <c r="B217" s="89"/>
      <c r="C217" s="89"/>
      <c r="D217" s="89"/>
      <c r="E217" s="86"/>
      <c r="F217" s="98"/>
      <c r="G217" s="98"/>
      <c r="H217" s="98"/>
      <c r="I217" s="93"/>
    </row>
    <row r="218" spans="1:9" ht="20.100000000000001" customHeight="1" x14ac:dyDescent="0.25">
      <c r="A218" s="17">
        <v>212</v>
      </c>
      <c r="B218" s="89"/>
      <c r="C218" s="89"/>
      <c r="D218" s="89"/>
      <c r="E218" s="86"/>
      <c r="F218" s="98"/>
      <c r="G218" s="98"/>
      <c r="H218" s="98"/>
      <c r="I218" s="93"/>
    </row>
    <row r="219" spans="1:9" ht="20.100000000000001" customHeight="1" x14ac:dyDescent="0.25">
      <c r="A219" s="17">
        <v>213</v>
      </c>
      <c r="B219" s="89"/>
      <c r="C219" s="89"/>
      <c r="D219" s="89"/>
      <c r="E219" s="86"/>
      <c r="F219" s="98"/>
      <c r="G219" s="98"/>
      <c r="H219" s="98"/>
      <c r="I219" s="93"/>
    </row>
    <row r="220" spans="1:9" ht="20.100000000000001" customHeight="1" x14ac:dyDescent="0.25">
      <c r="A220" s="17">
        <v>214</v>
      </c>
      <c r="B220" s="89"/>
      <c r="C220" s="89"/>
      <c r="D220" s="89"/>
      <c r="E220" s="86"/>
      <c r="F220" s="98"/>
      <c r="G220" s="98"/>
      <c r="H220" s="98"/>
      <c r="I220" s="93"/>
    </row>
    <row r="221" spans="1:9" ht="20.100000000000001" customHeight="1" x14ac:dyDescent="0.25">
      <c r="A221" s="17">
        <v>215</v>
      </c>
      <c r="B221" s="89"/>
      <c r="C221" s="89"/>
      <c r="D221" s="89"/>
      <c r="E221" s="86"/>
      <c r="F221" s="98"/>
      <c r="G221" s="98"/>
      <c r="H221" s="98"/>
      <c r="I221" s="93"/>
    </row>
    <row r="222" spans="1:9" ht="20.100000000000001" customHeight="1" x14ac:dyDescent="0.25">
      <c r="A222" s="17">
        <v>216</v>
      </c>
      <c r="B222" s="89"/>
      <c r="C222" s="89"/>
      <c r="D222" s="89"/>
      <c r="E222" s="86"/>
      <c r="F222" s="98"/>
      <c r="G222" s="98"/>
      <c r="H222" s="98"/>
      <c r="I222" s="93"/>
    </row>
    <row r="223" spans="1:9" ht="20.100000000000001" customHeight="1" x14ac:dyDescent="0.25">
      <c r="A223" s="17">
        <v>217</v>
      </c>
      <c r="B223" s="89"/>
      <c r="C223" s="89"/>
      <c r="D223" s="89"/>
      <c r="E223" s="86"/>
      <c r="F223" s="98"/>
      <c r="G223" s="98"/>
      <c r="H223" s="98"/>
      <c r="I223" s="93"/>
    </row>
    <row r="224" spans="1:9" ht="20.100000000000001" customHeight="1" x14ac:dyDescent="0.25">
      <c r="A224" s="17">
        <v>218</v>
      </c>
      <c r="B224" s="89"/>
      <c r="C224" s="89"/>
      <c r="D224" s="89"/>
      <c r="E224" s="86"/>
      <c r="F224" s="98"/>
      <c r="G224" s="98"/>
      <c r="H224" s="98"/>
      <c r="I224" s="93"/>
    </row>
    <row r="225" spans="1:9" ht="20.100000000000001" customHeight="1" x14ac:dyDescent="0.25">
      <c r="A225" s="17">
        <v>219</v>
      </c>
      <c r="B225" s="89"/>
      <c r="C225" s="89"/>
      <c r="D225" s="89"/>
      <c r="E225" s="86"/>
      <c r="F225" s="98"/>
      <c r="G225" s="98"/>
      <c r="H225" s="98"/>
      <c r="I225" s="93"/>
    </row>
    <row r="226" spans="1:9" ht="20.100000000000001" customHeight="1" x14ac:dyDescent="0.25">
      <c r="A226" s="17">
        <v>220</v>
      </c>
      <c r="B226" s="89"/>
      <c r="C226" s="89"/>
      <c r="D226" s="89"/>
      <c r="E226" s="86"/>
      <c r="F226" s="98"/>
      <c r="G226" s="98"/>
      <c r="H226" s="98"/>
      <c r="I226" s="93"/>
    </row>
    <row r="227" spans="1:9" ht="20.100000000000001" customHeight="1" x14ac:dyDescent="0.25">
      <c r="A227" s="17">
        <v>221</v>
      </c>
      <c r="B227" s="89"/>
      <c r="C227" s="89"/>
      <c r="D227" s="89"/>
      <c r="E227" s="86"/>
      <c r="F227" s="98"/>
      <c r="G227" s="98"/>
      <c r="H227" s="98"/>
      <c r="I227" s="93"/>
    </row>
    <row r="228" spans="1:9" ht="20.100000000000001" customHeight="1" x14ac:dyDescent="0.25">
      <c r="A228" s="17">
        <v>222</v>
      </c>
      <c r="B228" s="89"/>
      <c r="C228" s="89"/>
      <c r="D228" s="89"/>
      <c r="E228" s="86"/>
      <c r="F228" s="98"/>
      <c r="G228" s="98"/>
      <c r="H228" s="98"/>
      <c r="I228" s="93"/>
    </row>
    <row r="229" spans="1:9" ht="20.100000000000001" customHeight="1" x14ac:dyDescent="0.25">
      <c r="A229" s="17">
        <v>223</v>
      </c>
      <c r="B229" s="89"/>
      <c r="C229" s="89"/>
      <c r="D229" s="89"/>
      <c r="E229" s="86"/>
      <c r="F229" s="98"/>
      <c r="G229" s="98"/>
      <c r="H229" s="98"/>
      <c r="I229" s="93"/>
    </row>
    <row r="230" spans="1:9" ht="20.100000000000001" customHeight="1" x14ac:dyDescent="0.25">
      <c r="A230" s="17">
        <v>224</v>
      </c>
      <c r="B230" s="89"/>
      <c r="C230" s="89"/>
      <c r="D230" s="89"/>
      <c r="E230" s="86"/>
      <c r="F230" s="98"/>
      <c r="G230" s="98"/>
      <c r="H230" s="98"/>
      <c r="I230" s="93"/>
    </row>
    <row r="231" spans="1:9" ht="20.100000000000001" customHeight="1" x14ac:dyDescent="0.25">
      <c r="A231" s="17">
        <v>225</v>
      </c>
      <c r="B231" s="89"/>
      <c r="C231" s="89"/>
      <c r="D231" s="89"/>
      <c r="E231" s="86"/>
      <c r="F231" s="98"/>
      <c r="G231" s="98"/>
      <c r="H231" s="98"/>
      <c r="I231" s="93"/>
    </row>
    <row r="232" spans="1:9" ht="20.100000000000001" customHeight="1" x14ac:dyDescent="0.25">
      <c r="A232" s="17">
        <v>226</v>
      </c>
      <c r="B232" s="89"/>
      <c r="C232" s="89"/>
      <c r="D232" s="89"/>
      <c r="E232" s="86"/>
      <c r="F232" s="98"/>
      <c r="G232" s="98"/>
      <c r="H232" s="98"/>
      <c r="I232" s="93"/>
    </row>
    <row r="233" spans="1:9" ht="20.100000000000001" customHeight="1" x14ac:dyDescent="0.25">
      <c r="A233" s="17">
        <v>227</v>
      </c>
      <c r="B233" s="89"/>
      <c r="C233" s="89"/>
      <c r="D233" s="89"/>
      <c r="E233" s="86"/>
      <c r="F233" s="98"/>
      <c r="G233" s="98"/>
      <c r="H233" s="98"/>
      <c r="I233" s="93"/>
    </row>
    <row r="234" spans="1:9" ht="20.100000000000001" customHeight="1" x14ac:dyDescent="0.25">
      <c r="A234" s="17">
        <v>228</v>
      </c>
      <c r="B234" s="89"/>
      <c r="C234" s="89"/>
      <c r="D234" s="89"/>
      <c r="E234" s="86"/>
      <c r="F234" s="98"/>
      <c r="G234" s="98"/>
      <c r="H234" s="98"/>
      <c r="I234" s="93"/>
    </row>
    <row r="235" spans="1:9" ht="20.100000000000001" customHeight="1" x14ac:dyDescent="0.25">
      <c r="A235" s="17">
        <v>229</v>
      </c>
      <c r="B235" s="89"/>
      <c r="C235" s="89"/>
      <c r="D235" s="89"/>
      <c r="E235" s="86"/>
      <c r="F235" s="98"/>
      <c r="G235" s="98"/>
      <c r="H235" s="98"/>
      <c r="I235" s="93"/>
    </row>
    <row r="236" spans="1:9" ht="20.100000000000001" customHeight="1" x14ac:dyDescent="0.25">
      <c r="A236" s="17">
        <v>230</v>
      </c>
      <c r="B236" s="89"/>
      <c r="C236" s="89"/>
      <c r="D236" s="89"/>
      <c r="E236" s="86"/>
      <c r="F236" s="98"/>
      <c r="G236" s="98"/>
      <c r="H236" s="98"/>
      <c r="I236" s="93"/>
    </row>
    <row r="237" spans="1:9" ht="20.100000000000001" customHeight="1" x14ac:dyDescent="0.25">
      <c r="A237" s="17">
        <v>231</v>
      </c>
      <c r="B237" s="89"/>
      <c r="C237" s="89"/>
      <c r="D237" s="89"/>
      <c r="E237" s="86"/>
      <c r="F237" s="98"/>
      <c r="G237" s="98"/>
      <c r="H237" s="98"/>
      <c r="I237" s="93"/>
    </row>
    <row r="238" spans="1:9" ht="20.100000000000001" customHeight="1" x14ac:dyDescent="0.25">
      <c r="A238" s="17">
        <v>232</v>
      </c>
      <c r="B238" s="89"/>
      <c r="C238" s="89"/>
      <c r="D238" s="89"/>
      <c r="E238" s="86"/>
      <c r="F238" s="98"/>
      <c r="G238" s="98"/>
      <c r="H238" s="98"/>
      <c r="I238" s="93"/>
    </row>
    <row r="239" spans="1:9" ht="20.100000000000001" customHeight="1" x14ac:dyDescent="0.25">
      <c r="A239" s="17">
        <v>233</v>
      </c>
      <c r="B239" s="89"/>
      <c r="C239" s="89"/>
      <c r="D239" s="89"/>
      <c r="E239" s="86"/>
      <c r="F239" s="98"/>
      <c r="G239" s="98"/>
      <c r="H239" s="98"/>
      <c r="I239" s="93"/>
    </row>
    <row r="240" spans="1:9" ht="20.100000000000001" customHeight="1" x14ac:dyDescent="0.25">
      <c r="A240" s="17">
        <v>234</v>
      </c>
      <c r="B240" s="89"/>
      <c r="C240" s="89"/>
      <c r="D240" s="89"/>
      <c r="E240" s="86"/>
      <c r="F240" s="98"/>
      <c r="G240" s="98"/>
      <c r="H240" s="98"/>
      <c r="I240" s="93"/>
    </row>
    <row r="241" spans="1:9" ht="20.100000000000001" customHeight="1" x14ac:dyDescent="0.25">
      <c r="A241" s="17">
        <v>235</v>
      </c>
      <c r="B241" s="89"/>
      <c r="C241" s="89"/>
      <c r="D241" s="89"/>
      <c r="E241" s="86"/>
      <c r="F241" s="98"/>
      <c r="G241" s="98"/>
      <c r="H241" s="98"/>
      <c r="I241" s="93"/>
    </row>
    <row r="242" spans="1:9" ht="20.100000000000001" customHeight="1" x14ac:dyDescent="0.25">
      <c r="A242" s="17">
        <v>236</v>
      </c>
      <c r="B242" s="89"/>
      <c r="C242" s="89"/>
      <c r="D242" s="89"/>
      <c r="E242" s="86"/>
      <c r="F242" s="98"/>
      <c r="G242" s="98"/>
      <c r="H242" s="98"/>
      <c r="I242" s="93"/>
    </row>
    <row r="243" spans="1:9" ht="20.100000000000001" customHeight="1" x14ac:dyDescent="0.25">
      <c r="A243" s="17">
        <v>237</v>
      </c>
      <c r="B243" s="89"/>
      <c r="C243" s="89"/>
      <c r="D243" s="89"/>
      <c r="E243" s="86"/>
      <c r="F243" s="98"/>
      <c r="G243" s="98"/>
      <c r="H243" s="98"/>
      <c r="I243" s="93"/>
    </row>
    <row r="244" spans="1:9" ht="20.100000000000001" customHeight="1" x14ac:dyDescent="0.25">
      <c r="A244" s="17">
        <v>238</v>
      </c>
      <c r="B244" s="89"/>
      <c r="C244" s="89"/>
      <c r="D244" s="89"/>
      <c r="E244" s="86"/>
      <c r="F244" s="98"/>
      <c r="G244" s="98"/>
      <c r="H244" s="98"/>
      <c r="I244" s="93"/>
    </row>
    <row r="245" spans="1:9" ht="20.100000000000001" customHeight="1" x14ac:dyDescent="0.25">
      <c r="A245" s="17">
        <v>239</v>
      </c>
      <c r="B245" s="89"/>
      <c r="C245" s="89"/>
      <c r="D245" s="89"/>
      <c r="E245" s="86"/>
      <c r="F245" s="98"/>
      <c r="G245" s="98"/>
      <c r="H245" s="98"/>
      <c r="I245" s="93"/>
    </row>
    <row r="246" spans="1:9" ht="20.100000000000001" customHeight="1" x14ac:dyDescent="0.25">
      <c r="A246" s="17">
        <v>240</v>
      </c>
      <c r="B246" s="89"/>
      <c r="C246" s="89"/>
      <c r="D246" s="89"/>
      <c r="E246" s="86"/>
      <c r="F246" s="98"/>
      <c r="G246" s="98"/>
      <c r="H246" s="98"/>
      <c r="I246" s="93"/>
    </row>
    <row r="247" spans="1:9" ht="20.100000000000001" customHeight="1" x14ac:dyDescent="0.25">
      <c r="A247" s="17">
        <v>241</v>
      </c>
      <c r="B247" s="89"/>
      <c r="C247" s="89"/>
      <c r="D247" s="89"/>
      <c r="E247" s="86"/>
      <c r="F247" s="98"/>
      <c r="G247" s="98"/>
      <c r="H247" s="98"/>
      <c r="I247" s="93"/>
    </row>
    <row r="248" spans="1:9" ht="20.100000000000001" customHeight="1" x14ac:dyDescent="0.25">
      <c r="A248" s="17">
        <v>242</v>
      </c>
      <c r="B248" s="89"/>
      <c r="C248" s="89"/>
      <c r="D248" s="89"/>
      <c r="E248" s="86"/>
      <c r="F248" s="98"/>
      <c r="G248" s="98"/>
      <c r="H248" s="98"/>
      <c r="I248" s="93"/>
    </row>
    <row r="249" spans="1:9" ht="20.100000000000001" customHeight="1" x14ac:dyDescent="0.25">
      <c r="A249" s="17">
        <v>243</v>
      </c>
      <c r="B249" s="89"/>
      <c r="C249" s="89"/>
      <c r="D249" s="89"/>
      <c r="E249" s="86"/>
      <c r="F249" s="98"/>
      <c r="G249" s="98"/>
      <c r="H249" s="98"/>
      <c r="I249" s="93"/>
    </row>
    <row r="250" spans="1:9" ht="20.100000000000001" customHeight="1" x14ac:dyDescent="0.25">
      <c r="A250" s="17">
        <v>244</v>
      </c>
      <c r="B250" s="89"/>
      <c r="C250" s="89"/>
      <c r="D250" s="89"/>
      <c r="E250" s="86"/>
      <c r="F250" s="98"/>
      <c r="G250" s="98"/>
      <c r="H250" s="98"/>
      <c r="I250" s="93"/>
    </row>
    <row r="251" spans="1:9" ht="20.100000000000001" customHeight="1" x14ac:dyDescent="0.25">
      <c r="A251" s="17">
        <v>245</v>
      </c>
      <c r="B251" s="89"/>
      <c r="C251" s="89"/>
      <c r="D251" s="89"/>
      <c r="E251" s="86"/>
      <c r="F251" s="98"/>
      <c r="G251" s="98"/>
      <c r="H251" s="98"/>
      <c r="I251" s="93"/>
    </row>
    <row r="252" spans="1:9" ht="20.100000000000001" customHeight="1" x14ac:dyDescent="0.25">
      <c r="A252" s="17">
        <v>246</v>
      </c>
      <c r="B252" s="89"/>
      <c r="C252" s="89"/>
      <c r="D252" s="89"/>
      <c r="E252" s="86"/>
      <c r="F252" s="98"/>
      <c r="G252" s="98"/>
      <c r="H252" s="98"/>
      <c r="I252" s="93"/>
    </row>
    <row r="253" spans="1:9" ht="20.100000000000001" customHeight="1" x14ac:dyDescent="0.25">
      <c r="A253" s="17">
        <v>247</v>
      </c>
      <c r="B253" s="89"/>
      <c r="C253" s="89"/>
      <c r="D253" s="89"/>
      <c r="E253" s="86"/>
      <c r="F253" s="98"/>
      <c r="G253" s="98"/>
      <c r="H253" s="98"/>
      <c r="I253" s="93"/>
    </row>
    <row r="254" spans="1:9" ht="20.100000000000001" customHeight="1" x14ac:dyDescent="0.25">
      <c r="A254" s="17">
        <v>248</v>
      </c>
      <c r="B254" s="89"/>
      <c r="C254" s="89"/>
      <c r="D254" s="89"/>
      <c r="E254" s="86"/>
      <c r="F254" s="98"/>
      <c r="G254" s="98"/>
      <c r="H254" s="98"/>
      <c r="I254" s="93"/>
    </row>
    <row r="255" spans="1:9" ht="20.100000000000001" customHeight="1" x14ac:dyDescent="0.25">
      <c r="A255" s="17">
        <v>249</v>
      </c>
      <c r="B255" s="89"/>
      <c r="C255" s="89"/>
      <c r="D255" s="89"/>
      <c r="E255" s="86"/>
      <c r="F255" s="98"/>
      <c r="G255" s="98"/>
      <c r="H255" s="98"/>
      <c r="I255" s="93"/>
    </row>
    <row r="256" spans="1:9" ht="20.100000000000001" customHeight="1" x14ac:dyDescent="0.25">
      <c r="A256" s="17">
        <v>250</v>
      </c>
      <c r="B256" s="89"/>
      <c r="C256" s="89"/>
      <c r="D256" s="89"/>
      <c r="E256" s="86"/>
      <c r="F256" s="98"/>
      <c r="G256" s="98"/>
      <c r="H256" s="98"/>
      <c r="I256" s="93"/>
    </row>
    <row r="257" spans="1:9" ht="20.100000000000001" customHeight="1" x14ac:dyDescent="0.25">
      <c r="A257" s="17">
        <v>251</v>
      </c>
      <c r="B257" s="89"/>
      <c r="C257" s="89"/>
      <c r="D257" s="89"/>
      <c r="E257" s="86"/>
      <c r="F257" s="98"/>
      <c r="G257" s="98"/>
      <c r="H257" s="98"/>
      <c r="I257" s="93"/>
    </row>
    <row r="258" spans="1:9" ht="20.100000000000001" customHeight="1" x14ac:dyDescent="0.25">
      <c r="A258" s="17">
        <v>252</v>
      </c>
      <c r="B258" s="89"/>
      <c r="C258" s="89"/>
      <c r="D258" s="89"/>
      <c r="E258" s="86"/>
      <c r="F258" s="98"/>
      <c r="G258" s="98"/>
      <c r="H258" s="98"/>
      <c r="I258" s="93"/>
    </row>
    <row r="259" spans="1:9" ht="20.100000000000001" customHeight="1" x14ac:dyDescent="0.25">
      <c r="A259" s="17">
        <v>253</v>
      </c>
      <c r="B259" s="89"/>
      <c r="C259" s="89"/>
      <c r="D259" s="89"/>
      <c r="E259" s="86"/>
      <c r="F259" s="98"/>
      <c r="G259" s="98"/>
      <c r="H259" s="98"/>
      <c r="I259" s="93"/>
    </row>
    <row r="260" spans="1:9" ht="20.100000000000001" customHeight="1" x14ac:dyDescent="0.25">
      <c r="A260" s="17">
        <v>254</v>
      </c>
      <c r="B260" s="89"/>
      <c r="C260" s="89"/>
      <c r="D260" s="89"/>
      <c r="E260" s="86"/>
      <c r="F260" s="98"/>
      <c r="G260" s="98"/>
      <c r="H260" s="98"/>
      <c r="I260" s="93"/>
    </row>
    <row r="261" spans="1:9" ht="20.100000000000001" customHeight="1" x14ac:dyDescent="0.25">
      <c r="A261" s="17">
        <v>255</v>
      </c>
      <c r="B261" s="89"/>
      <c r="C261" s="89"/>
      <c r="D261" s="89"/>
      <c r="E261" s="86"/>
      <c r="F261" s="98"/>
      <c r="G261" s="98"/>
      <c r="H261" s="98"/>
      <c r="I261" s="93"/>
    </row>
    <row r="262" spans="1:9" ht="20.100000000000001" customHeight="1" x14ac:dyDescent="0.25">
      <c r="A262" s="17">
        <v>256</v>
      </c>
      <c r="B262" s="89"/>
      <c r="C262" s="89"/>
      <c r="D262" s="89"/>
      <c r="E262" s="86"/>
      <c r="F262" s="98"/>
      <c r="G262" s="98"/>
      <c r="H262" s="98"/>
      <c r="I262" s="93"/>
    </row>
    <row r="263" spans="1:9" ht="20.100000000000001" customHeight="1" x14ac:dyDescent="0.25">
      <c r="A263" s="17">
        <v>257</v>
      </c>
      <c r="B263" s="89"/>
      <c r="C263" s="89"/>
      <c r="D263" s="89"/>
      <c r="E263" s="86"/>
      <c r="F263" s="98"/>
      <c r="G263" s="98"/>
      <c r="H263" s="98"/>
      <c r="I263" s="93"/>
    </row>
    <row r="264" spans="1:9" ht="20.100000000000001" customHeight="1" x14ac:dyDescent="0.25">
      <c r="A264" s="17">
        <v>258</v>
      </c>
      <c r="B264" s="89"/>
      <c r="C264" s="89"/>
      <c r="D264" s="89"/>
      <c r="E264" s="86"/>
      <c r="F264" s="98"/>
      <c r="G264" s="98"/>
      <c r="H264" s="98"/>
      <c r="I264" s="93"/>
    </row>
    <row r="265" spans="1:9" ht="20.100000000000001" customHeight="1" x14ac:dyDescent="0.25">
      <c r="A265" s="17">
        <v>259</v>
      </c>
      <c r="B265" s="89"/>
      <c r="C265" s="89"/>
      <c r="D265" s="89"/>
      <c r="E265" s="86"/>
      <c r="F265" s="98"/>
      <c r="G265" s="98"/>
      <c r="H265" s="98"/>
      <c r="I265" s="93"/>
    </row>
    <row r="266" spans="1:9" ht="20.100000000000001" customHeight="1" x14ac:dyDescent="0.25">
      <c r="A266" s="17">
        <v>260</v>
      </c>
      <c r="B266" s="89"/>
      <c r="C266" s="89"/>
      <c r="D266" s="89"/>
      <c r="E266" s="86"/>
      <c r="F266" s="98"/>
      <c r="G266" s="98"/>
      <c r="H266" s="98"/>
      <c r="I266" s="93"/>
    </row>
    <row r="267" spans="1:9" ht="20.100000000000001" customHeight="1" x14ac:dyDescent="0.25">
      <c r="A267" s="17">
        <v>261</v>
      </c>
      <c r="B267" s="89"/>
      <c r="C267" s="89"/>
      <c r="D267" s="89"/>
      <c r="E267" s="86"/>
      <c r="F267" s="98"/>
      <c r="G267" s="98"/>
      <c r="H267" s="98"/>
      <c r="I267" s="93"/>
    </row>
    <row r="268" spans="1:9" ht="20.100000000000001" customHeight="1" x14ac:dyDescent="0.25">
      <c r="A268" s="17">
        <v>262</v>
      </c>
      <c r="B268" s="89"/>
      <c r="C268" s="89"/>
      <c r="D268" s="89"/>
      <c r="E268" s="86"/>
      <c r="F268" s="98"/>
      <c r="G268" s="98"/>
      <c r="H268" s="98"/>
      <c r="I268" s="93"/>
    </row>
    <row r="269" spans="1:9" ht="20.100000000000001" customHeight="1" x14ac:dyDescent="0.25">
      <c r="A269" s="17">
        <v>263</v>
      </c>
      <c r="B269" s="89"/>
      <c r="C269" s="89"/>
      <c r="D269" s="89"/>
      <c r="E269" s="86"/>
      <c r="F269" s="98"/>
      <c r="G269" s="98"/>
      <c r="H269" s="98"/>
      <c r="I269" s="93"/>
    </row>
    <row r="270" spans="1:9" ht="20.100000000000001" customHeight="1" x14ac:dyDescent="0.25">
      <c r="A270" s="17">
        <v>264</v>
      </c>
      <c r="B270" s="89"/>
      <c r="C270" s="89"/>
      <c r="D270" s="89"/>
      <c r="E270" s="86"/>
      <c r="F270" s="98"/>
      <c r="G270" s="98"/>
      <c r="H270" s="98"/>
      <c r="I270" s="93"/>
    </row>
    <row r="271" spans="1:9" ht="20.100000000000001" customHeight="1" x14ac:dyDescent="0.25">
      <c r="A271" s="17">
        <v>265</v>
      </c>
      <c r="B271" s="89"/>
      <c r="C271" s="89"/>
      <c r="D271" s="89"/>
      <c r="E271" s="86"/>
      <c r="F271" s="98"/>
      <c r="G271" s="98"/>
      <c r="H271" s="98"/>
      <c r="I271" s="93"/>
    </row>
    <row r="272" spans="1:9" ht="20.100000000000001" customHeight="1" x14ac:dyDescent="0.25">
      <c r="A272" s="17">
        <v>266</v>
      </c>
      <c r="B272" s="89"/>
      <c r="C272" s="89"/>
      <c r="D272" s="89"/>
      <c r="E272" s="86"/>
      <c r="F272" s="98"/>
      <c r="G272" s="98"/>
      <c r="H272" s="98"/>
      <c r="I272" s="93"/>
    </row>
    <row r="273" spans="1:9" ht="20.100000000000001" customHeight="1" x14ac:dyDescent="0.25">
      <c r="A273" s="17">
        <v>267</v>
      </c>
      <c r="B273" s="89"/>
      <c r="C273" s="89"/>
      <c r="D273" s="89"/>
      <c r="E273" s="86"/>
      <c r="F273" s="98"/>
      <c r="G273" s="98"/>
      <c r="H273" s="98"/>
      <c r="I273" s="93"/>
    </row>
    <row r="274" spans="1:9" ht="20.100000000000001" customHeight="1" x14ac:dyDescent="0.25">
      <c r="A274" s="17">
        <v>268</v>
      </c>
      <c r="B274" s="89"/>
      <c r="C274" s="89"/>
      <c r="D274" s="89"/>
      <c r="E274" s="86"/>
      <c r="F274" s="98"/>
      <c r="G274" s="98"/>
      <c r="H274" s="98"/>
      <c r="I274" s="93"/>
    </row>
    <row r="275" spans="1:9" ht="20.100000000000001" customHeight="1" x14ac:dyDescent="0.25">
      <c r="A275" s="17">
        <v>269</v>
      </c>
      <c r="B275" s="89"/>
      <c r="C275" s="89"/>
      <c r="D275" s="89"/>
      <c r="E275" s="86"/>
      <c r="F275" s="98"/>
      <c r="G275" s="98"/>
      <c r="H275" s="98"/>
      <c r="I275" s="93"/>
    </row>
    <row r="276" spans="1:9" ht="20.100000000000001" customHeight="1" x14ac:dyDescent="0.25">
      <c r="A276" s="17">
        <v>270</v>
      </c>
      <c r="B276" s="89"/>
      <c r="C276" s="89"/>
      <c r="D276" s="89"/>
      <c r="E276" s="86"/>
      <c r="F276" s="98"/>
      <c r="G276" s="98"/>
      <c r="H276" s="98"/>
      <c r="I276" s="93"/>
    </row>
    <row r="277" spans="1:9" ht="20.100000000000001" customHeight="1" x14ac:dyDescent="0.25">
      <c r="A277" s="17">
        <v>271</v>
      </c>
      <c r="B277" s="89"/>
      <c r="C277" s="89"/>
      <c r="D277" s="89"/>
      <c r="E277" s="86"/>
      <c r="F277" s="98"/>
      <c r="G277" s="98"/>
      <c r="H277" s="98"/>
      <c r="I277" s="93"/>
    </row>
    <row r="278" spans="1:9" ht="20.100000000000001" customHeight="1" x14ac:dyDescent="0.25">
      <c r="A278" s="17">
        <v>272</v>
      </c>
      <c r="B278" s="89"/>
      <c r="C278" s="89"/>
      <c r="D278" s="89"/>
      <c r="E278" s="86"/>
      <c r="F278" s="98"/>
      <c r="G278" s="98"/>
      <c r="H278" s="98"/>
      <c r="I278" s="93"/>
    </row>
    <row r="279" spans="1:9" ht="20.100000000000001" customHeight="1" x14ac:dyDescent="0.25">
      <c r="A279" s="17">
        <v>273</v>
      </c>
      <c r="B279" s="89"/>
      <c r="C279" s="89"/>
      <c r="D279" s="89"/>
      <c r="E279" s="86"/>
      <c r="F279" s="98"/>
      <c r="G279" s="98"/>
      <c r="H279" s="98"/>
      <c r="I279" s="93"/>
    </row>
    <row r="280" spans="1:9" ht="20.100000000000001" customHeight="1" x14ac:dyDescent="0.25">
      <c r="A280" s="17">
        <v>274</v>
      </c>
      <c r="B280" s="89"/>
      <c r="C280" s="89"/>
      <c r="D280" s="89"/>
      <c r="E280" s="86"/>
      <c r="F280" s="98"/>
      <c r="G280" s="98"/>
      <c r="H280" s="98"/>
      <c r="I280" s="93"/>
    </row>
    <row r="281" spans="1:9" ht="20.100000000000001" customHeight="1" x14ac:dyDescent="0.25">
      <c r="A281" s="17">
        <v>275</v>
      </c>
      <c r="B281" s="89"/>
      <c r="C281" s="89"/>
      <c r="D281" s="89"/>
      <c r="E281" s="86"/>
      <c r="F281" s="98"/>
      <c r="G281" s="98"/>
      <c r="H281" s="98"/>
      <c r="I281" s="93"/>
    </row>
    <row r="282" spans="1:9" ht="20.100000000000001" customHeight="1" x14ac:dyDescent="0.25">
      <c r="A282" s="17">
        <v>276</v>
      </c>
      <c r="B282" s="89"/>
      <c r="C282" s="89"/>
      <c r="D282" s="89"/>
      <c r="E282" s="86"/>
      <c r="F282" s="98"/>
      <c r="G282" s="98"/>
      <c r="H282" s="98"/>
      <c r="I282" s="93"/>
    </row>
    <row r="283" spans="1:9" ht="20.100000000000001" customHeight="1" x14ac:dyDescent="0.25">
      <c r="A283" s="17">
        <v>277</v>
      </c>
      <c r="B283" s="89"/>
      <c r="C283" s="89"/>
      <c r="D283" s="89"/>
      <c r="E283" s="86"/>
      <c r="F283" s="98"/>
      <c r="G283" s="98"/>
      <c r="H283" s="98"/>
      <c r="I283" s="93"/>
    </row>
    <row r="284" spans="1:9" ht="20.100000000000001" customHeight="1" x14ac:dyDescent="0.25">
      <c r="A284" s="17">
        <v>278</v>
      </c>
      <c r="B284" s="89"/>
      <c r="C284" s="89"/>
      <c r="D284" s="89"/>
      <c r="E284" s="86"/>
      <c r="F284" s="98"/>
      <c r="G284" s="98"/>
      <c r="H284" s="98"/>
      <c r="I284" s="93"/>
    </row>
    <row r="285" spans="1:9" ht="20.100000000000001" customHeight="1" x14ac:dyDescent="0.25">
      <c r="A285" s="17">
        <v>279</v>
      </c>
      <c r="B285" s="89"/>
      <c r="C285" s="89"/>
      <c r="D285" s="89"/>
      <c r="E285" s="86"/>
      <c r="F285" s="98"/>
      <c r="G285" s="98"/>
      <c r="H285" s="98"/>
      <c r="I285" s="93"/>
    </row>
    <row r="286" spans="1:9" ht="20.100000000000001" customHeight="1" x14ac:dyDescent="0.25">
      <c r="A286" s="17">
        <v>280</v>
      </c>
      <c r="B286" s="89"/>
      <c r="C286" s="89"/>
      <c r="D286" s="89"/>
      <c r="E286" s="86"/>
      <c r="F286" s="98"/>
      <c r="G286" s="98"/>
      <c r="H286" s="98"/>
      <c r="I286" s="93"/>
    </row>
    <row r="287" spans="1:9" ht="20.100000000000001" customHeight="1" x14ac:dyDescent="0.25">
      <c r="A287" s="17">
        <v>281</v>
      </c>
      <c r="B287" s="89"/>
      <c r="C287" s="89"/>
      <c r="D287" s="89"/>
      <c r="E287" s="86"/>
      <c r="F287" s="98"/>
      <c r="G287" s="98"/>
      <c r="H287" s="98"/>
      <c r="I287" s="93"/>
    </row>
    <row r="288" spans="1:9" ht="20.100000000000001" customHeight="1" x14ac:dyDescent="0.25">
      <c r="A288" s="17">
        <v>282</v>
      </c>
      <c r="B288" s="89"/>
      <c r="C288" s="89"/>
      <c r="D288" s="89"/>
      <c r="E288" s="86"/>
      <c r="F288" s="98"/>
      <c r="G288" s="98"/>
      <c r="H288" s="98"/>
      <c r="I288" s="93"/>
    </row>
    <row r="289" spans="1:9" ht="20.100000000000001" customHeight="1" x14ac:dyDescent="0.25">
      <c r="A289" s="17">
        <v>283</v>
      </c>
      <c r="B289" s="89"/>
      <c r="C289" s="89"/>
      <c r="D289" s="89"/>
      <c r="E289" s="86"/>
      <c r="F289" s="98"/>
      <c r="G289" s="98"/>
      <c r="H289" s="98"/>
      <c r="I289" s="93"/>
    </row>
    <row r="290" spans="1:9" ht="20.100000000000001" customHeight="1" x14ac:dyDescent="0.25">
      <c r="A290" s="17">
        <v>284</v>
      </c>
      <c r="B290" s="89"/>
      <c r="C290" s="89"/>
      <c r="D290" s="89"/>
      <c r="E290" s="86"/>
      <c r="F290" s="98"/>
      <c r="G290" s="98"/>
      <c r="H290" s="98"/>
      <c r="I290" s="93"/>
    </row>
    <row r="291" spans="1:9" ht="20.100000000000001" customHeight="1" x14ac:dyDescent="0.25">
      <c r="A291" s="17">
        <v>285</v>
      </c>
      <c r="B291" s="89"/>
      <c r="C291" s="89"/>
      <c r="D291" s="89"/>
      <c r="E291" s="86"/>
      <c r="F291" s="98"/>
      <c r="G291" s="98"/>
      <c r="H291" s="98"/>
      <c r="I291" s="93"/>
    </row>
    <row r="292" spans="1:9" ht="20.100000000000001" customHeight="1" x14ac:dyDescent="0.25">
      <c r="A292" s="17">
        <v>286</v>
      </c>
      <c r="B292" s="89"/>
      <c r="C292" s="89"/>
      <c r="D292" s="89"/>
      <c r="E292" s="86"/>
      <c r="F292" s="98"/>
      <c r="G292" s="98"/>
      <c r="H292" s="98"/>
      <c r="I292" s="93"/>
    </row>
    <row r="293" spans="1:9" ht="20.100000000000001" customHeight="1" x14ac:dyDescent="0.25">
      <c r="A293" s="17">
        <v>287</v>
      </c>
      <c r="B293" s="89"/>
      <c r="C293" s="89"/>
      <c r="D293" s="89"/>
      <c r="E293" s="86"/>
      <c r="F293" s="98"/>
      <c r="G293" s="98"/>
      <c r="H293" s="98"/>
      <c r="I293" s="93"/>
    </row>
    <row r="294" spans="1:9" ht="20.100000000000001" customHeight="1" x14ac:dyDescent="0.25">
      <c r="A294" s="17">
        <v>288</v>
      </c>
      <c r="B294" s="89"/>
      <c r="C294" s="89"/>
      <c r="D294" s="89"/>
      <c r="E294" s="86"/>
      <c r="F294" s="98"/>
      <c r="G294" s="98"/>
      <c r="H294" s="98"/>
      <c r="I294" s="93"/>
    </row>
    <row r="295" spans="1:9" ht="20.100000000000001" customHeight="1" x14ac:dyDescent="0.25">
      <c r="A295" s="17">
        <v>289</v>
      </c>
      <c r="B295" s="89"/>
      <c r="C295" s="89"/>
      <c r="D295" s="89"/>
      <c r="E295" s="86"/>
      <c r="F295" s="98"/>
      <c r="G295" s="98"/>
      <c r="H295" s="98"/>
      <c r="I295" s="93"/>
    </row>
    <row r="296" spans="1:9" ht="20.100000000000001" customHeight="1" x14ac:dyDescent="0.25">
      <c r="A296" s="17">
        <v>290</v>
      </c>
      <c r="B296" s="89"/>
      <c r="C296" s="89"/>
      <c r="D296" s="89"/>
      <c r="E296" s="86"/>
      <c r="F296" s="98"/>
      <c r="G296" s="98"/>
      <c r="H296" s="98"/>
      <c r="I296" s="93"/>
    </row>
    <row r="297" spans="1:9" ht="20.100000000000001" customHeight="1" x14ac:dyDescent="0.25">
      <c r="A297" s="17">
        <v>291</v>
      </c>
      <c r="B297" s="89"/>
      <c r="C297" s="89"/>
      <c r="D297" s="89"/>
      <c r="E297" s="86"/>
      <c r="F297" s="98"/>
      <c r="G297" s="98"/>
      <c r="H297" s="98"/>
      <c r="I297" s="93"/>
    </row>
    <row r="298" spans="1:9" ht="20.100000000000001" customHeight="1" x14ac:dyDescent="0.25">
      <c r="A298" s="17">
        <v>292</v>
      </c>
      <c r="B298" s="89"/>
      <c r="C298" s="89"/>
      <c r="D298" s="89"/>
      <c r="E298" s="86"/>
      <c r="F298" s="98"/>
      <c r="G298" s="98"/>
      <c r="H298" s="98"/>
      <c r="I298" s="93"/>
    </row>
    <row r="299" spans="1:9" ht="20.100000000000001" customHeight="1" x14ac:dyDescent="0.25">
      <c r="A299" s="17">
        <v>293</v>
      </c>
      <c r="B299" s="89"/>
      <c r="C299" s="89"/>
      <c r="D299" s="89"/>
      <c r="E299" s="86"/>
      <c r="F299" s="98"/>
      <c r="G299" s="98"/>
      <c r="H299" s="98"/>
      <c r="I299" s="93"/>
    </row>
    <row r="300" spans="1:9" ht="20.100000000000001" customHeight="1" x14ac:dyDescent="0.25">
      <c r="A300" s="17">
        <v>294</v>
      </c>
      <c r="B300" s="89"/>
      <c r="C300" s="89"/>
      <c r="D300" s="89"/>
      <c r="E300" s="86"/>
      <c r="F300" s="98"/>
      <c r="G300" s="98"/>
      <c r="H300" s="98"/>
      <c r="I300" s="93"/>
    </row>
    <row r="301" spans="1:9" ht="20.100000000000001" customHeight="1" x14ac:dyDescent="0.25">
      <c r="A301" s="17">
        <v>295</v>
      </c>
      <c r="B301" s="89"/>
      <c r="C301" s="89"/>
      <c r="D301" s="89"/>
      <c r="E301" s="86"/>
      <c r="F301" s="98"/>
      <c r="G301" s="98"/>
      <c r="H301" s="98"/>
      <c r="I301" s="93"/>
    </row>
    <row r="302" spans="1:9" ht="20.100000000000001" customHeight="1" x14ac:dyDescent="0.25">
      <c r="A302" s="17">
        <v>296</v>
      </c>
      <c r="B302" s="89"/>
      <c r="C302" s="89"/>
      <c r="D302" s="89"/>
      <c r="E302" s="86"/>
      <c r="F302" s="98"/>
      <c r="G302" s="98"/>
      <c r="H302" s="98"/>
      <c r="I302" s="93"/>
    </row>
    <row r="303" spans="1:9" ht="20.100000000000001" customHeight="1" x14ac:dyDescent="0.25">
      <c r="A303" s="17">
        <v>297</v>
      </c>
      <c r="B303" s="89"/>
      <c r="C303" s="89"/>
      <c r="D303" s="89"/>
      <c r="E303" s="86"/>
      <c r="F303" s="98"/>
      <c r="G303" s="98"/>
      <c r="H303" s="98"/>
      <c r="I303" s="93"/>
    </row>
    <row r="304" spans="1:9" ht="20.100000000000001" customHeight="1" x14ac:dyDescent="0.25">
      <c r="A304" s="17">
        <v>298</v>
      </c>
      <c r="B304" s="89"/>
      <c r="C304" s="89"/>
      <c r="D304" s="89"/>
      <c r="E304" s="86"/>
      <c r="F304" s="98"/>
      <c r="G304" s="98"/>
      <c r="H304" s="98"/>
      <c r="I304" s="93"/>
    </row>
    <row r="305" spans="1:9" ht="20.100000000000001" customHeight="1" x14ac:dyDescent="0.25">
      <c r="A305" s="17">
        <v>299</v>
      </c>
      <c r="B305" s="89"/>
      <c r="C305" s="89"/>
      <c r="D305" s="89"/>
      <c r="E305" s="86"/>
      <c r="F305" s="98"/>
      <c r="G305" s="98"/>
      <c r="H305" s="98"/>
      <c r="I305" s="93"/>
    </row>
    <row r="306" spans="1:9" ht="20.100000000000001" customHeight="1" x14ac:dyDescent="0.25">
      <c r="A306" s="17">
        <v>300</v>
      </c>
      <c r="B306" s="89"/>
      <c r="C306" s="89"/>
      <c r="D306" s="89"/>
      <c r="E306" s="86"/>
      <c r="F306" s="98"/>
      <c r="G306" s="98"/>
      <c r="H306" s="98"/>
      <c r="I306" s="93"/>
    </row>
    <row r="307" spans="1:9" ht="20.100000000000001" customHeight="1" x14ac:dyDescent="0.25">
      <c r="A307" s="17">
        <v>301</v>
      </c>
      <c r="B307" s="89"/>
      <c r="C307" s="89"/>
      <c r="D307" s="89"/>
      <c r="E307" s="86"/>
      <c r="F307" s="98"/>
      <c r="G307" s="98"/>
      <c r="H307" s="98"/>
      <c r="I307" s="93"/>
    </row>
    <row r="308" spans="1:9" ht="20.100000000000001" customHeight="1" x14ac:dyDescent="0.25">
      <c r="A308" s="17">
        <v>302</v>
      </c>
      <c r="B308" s="89"/>
      <c r="C308" s="89"/>
      <c r="D308" s="89"/>
      <c r="E308" s="86"/>
      <c r="F308" s="98"/>
      <c r="G308" s="98"/>
      <c r="H308" s="98"/>
      <c r="I308" s="93"/>
    </row>
    <row r="309" spans="1:9" ht="20.100000000000001" customHeight="1" x14ac:dyDescent="0.25">
      <c r="A309" s="17">
        <v>303</v>
      </c>
      <c r="B309" s="89"/>
      <c r="C309" s="89"/>
      <c r="D309" s="89"/>
      <c r="E309" s="86"/>
      <c r="F309" s="98"/>
      <c r="G309" s="98"/>
      <c r="H309" s="98"/>
      <c r="I309" s="93"/>
    </row>
    <row r="310" spans="1:9" ht="20.100000000000001" customHeight="1" x14ac:dyDescent="0.25">
      <c r="A310" s="17">
        <v>304</v>
      </c>
      <c r="B310" s="89"/>
      <c r="C310" s="89"/>
      <c r="D310" s="89"/>
      <c r="E310" s="86"/>
      <c r="F310" s="98"/>
      <c r="G310" s="98"/>
      <c r="H310" s="98"/>
      <c r="I310" s="93"/>
    </row>
    <row r="311" spans="1:9" ht="20.100000000000001" customHeight="1" x14ac:dyDescent="0.25">
      <c r="A311" s="17">
        <v>305</v>
      </c>
      <c r="B311" s="89"/>
      <c r="C311" s="89"/>
      <c r="D311" s="89"/>
      <c r="E311" s="86"/>
      <c r="F311" s="98"/>
      <c r="G311" s="98"/>
      <c r="H311" s="98"/>
      <c r="I311" s="93"/>
    </row>
    <row r="312" spans="1:9" ht="20.100000000000001" customHeight="1" x14ac:dyDescent="0.25">
      <c r="A312" s="17">
        <v>306</v>
      </c>
      <c r="B312" s="89"/>
      <c r="C312" s="89"/>
      <c r="D312" s="89"/>
      <c r="E312" s="86"/>
      <c r="F312" s="98"/>
      <c r="G312" s="98"/>
      <c r="H312" s="98"/>
      <c r="I312" s="93"/>
    </row>
    <row r="313" spans="1:9" ht="20.100000000000001" customHeight="1" x14ac:dyDescent="0.25">
      <c r="A313" s="17">
        <v>307</v>
      </c>
      <c r="B313" s="89"/>
      <c r="C313" s="89"/>
      <c r="D313" s="89"/>
      <c r="E313" s="86"/>
      <c r="F313" s="98"/>
      <c r="G313" s="98"/>
      <c r="H313" s="98"/>
      <c r="I313" s="93"/>
    </row>
    <row r="314" spans="1:9" ht="20.100000000000001" customHeight="1" x14ac:dyDescent="0.25">
      <c r="A314" s="17">
        <v>308</v>
      </c>
      <c r="B314" s="89"/>
      <c r="C314" s="89"/>
      <c r="D314" s="89"/>
      <c r="E314" s="86"/>
      <c r="F314" s="98"/>
      <c r="G314" s="98"/>
      <c r="H314" s="98"/>
      <c r="I314" s="93"/>
    </row>
    <row r="315" spans="1:9" ht="20.100000000000001" customHeight="1" x14ac:dyDescent="0.25">
      <c r="A315" s="17">
        <v>309</v>
      </c>
      <c r="B315" s="89"/>
      <c r="C315" s="89"/>
      <c r="D315" s="89"/>
      <c r="E315" s="86"/>
      <c r="F315" s="98"/>
      <c r="G315" s="98"/>
      <c r="H315" s="98"/>
      <c r="I315" s="93"/>
    </row>
    <row r="316" spans="1:9" ht="20.100000000000001" customHeight="1" x14ac:dyDescent="0.25">
      <c r="A316" s="17">
        <v>310</v>
      </c>
      <c r="B316" s="89"/>
      <c r="C316" s="89"/>
      <c r="D316" s="89"/>
      <c r="E316" s="86"/>
      <c r="F316" s="98"/>
      <c r="G316" s="98"/>
      <c r="H316" s="98"/>
      <c r="I316" s="93"/>
    </row>
    <row r="317" spans="1:9" ht="20.100000000000001" customHeight="1" x14ac:dyDescent="0.25">
      <c r="A317" s="17">
        <v>311</v>
      </c>
      <c r="B317" s="89"/>
      <c r="C317" s="89"/>
      <c r="D317" s="89"/>
      <c r="E317" s="86"/>
      <c r="F317" s="98"/>
      <c r="G317" s="98"/>
      <c r="H317" s="98"/>
      <c r="I317" s="93"/>
    </row>
    <row r="318" spans="1:9" ht="20.100000000000001" customHeight="1" x14ac:dyDescent="0.25">
      <c r="A318" s="17">
        <v>312</v>
      </c>
      <c r="B318" s="89"/>
      <c r="C318" s="89"/>
      <c r="D318" s="89"/>
      <c r="E318" s="86"/>
      <c r="F318" s="98"/>
      <c r="G318" s="98"/>
      <c r="H318" s="98"/>
      <c r="I318" s="93"/>
    </row>
    <row r="319" spans="1:9" ht="20.100000000000001" customHeight="1" x14ac:dyDescent="0.25">
      <c r="A319" s="17">
        <v>313</v>
      </c>
      <c r="B319" s="89"/>
      <c r="C319" s="89"/>
      <c r="D319" s="89"/>
      <c r="E319" s="86"/>
      <c r="F319" s="98"/>
      <c r="G319" s="98"/>
      <c r="H319" s="98"/>
      <c r="I319" s="93"/>
    </row>
    <row r="320" spans="1:9" ht="20.100000000000001" customHeight="1" x14ac:dyDescent="0.25">
      <c r="A320" s="17">
        <v>314</v>
      </c>
      <c r="B320" s="89"/>
      <c r="C320" s="89"/>
      <c r="D320" s="89"/>
      <c r="E320" s="86"/>
      <c r="F320" s="98"/>
      <c r="G320" s="98"/>
      <c r="H320" s="98"/>
      <c r="I320" s="93"/>
    </row>
    <row r="321" spans="1:9" ht="20.100000000000001" customHeight="1" x14ac:dyDescent="0.25">
      <c r="A321" s="17">
        <v>315</v>
      </c>
      <c r="B321" s="89"/>
      <c r="C321" s="89"/>
      <c r="D321" s="89"/>
      <c r="E321" s="86"/>
      <c r="F321" s="98"/>
      <c r="G321" s="98"/>
      <c r="H321" s="98"/>
      <c r="I321" s="93"/>
    </row>
    <row r="322" spans="1:9" ht="20.100000000000001" customHeight="1" x14ac:dyDescent="0.25">
      <c r="A322" s="17">
        <v>316</v>
      </c>
      <c r="B322" s="89"/>
      <c r="C322" s="89"/>
      <c r="D322" s="89"/>
      <c r="E322" s="86"/>
      <c r="F322" s="98"/>
      <c r="G322" s="98"/>
      <c r="H322" s="98"/>
      <c r="I322" s="93"/>
    </row>
    <row r="323" spans="1:9" ht="20.100000000000001" customHeight="1" x14ac:dyDescent="0.25">
      <c r="A323" s="17">
        <v>317</v>
      </c>
      <c r="B323" s="89"/>
      <c r="C323" s="89"/>
      <c r="D323" s="89"/>
      <c r="E323" s="86"/>
      <c r="F323" s="98"/>
      <c r="G323" s="98"/>
      <c r="H323" s="98"/>
      <c r="I323" s="93"/>
    </row>
    <row r="324" spans="1:9" ht="20.100000000000001" customHeight="1" x14ac:dyDescent="0.25">
      <c r="A324" s="17">
        <v>318</v>
      </c>
      <c r="B324" s="89"/>
      <c r="C324" s="89"/>
      <c r="D324" s="89"/>
      <c r="E324" s="86"/>
      <c r="F324" s="98"/>
      <c r="G324" s="98"/>
      <c r="H324" s="98"/>
      <c r="I324" s="93"/>
    </row>
    <row r="325" spans="1:9" ht="20.100000000000001" customHeight="1" x14ac:dyDescent="0.25">
      <c r="A325" s="17">
        <v>319</v>
      </c>
      <c r="B325" s="89"/>
      <c r="C325" s="89"/>
      <c r="D325" s="89"/>
      <c r="E325" s="86"/>
      <c r="F325" s="98"/>
      <c r="G325" s="98"/>
      <c r="H325" s="98"/>
      <c r="I325" s="93"/>
    </row>
    <row r="326" spans="1:9" ht="20.100000000000001" customHeight="1" x14ac:dyDescent="0.25">
      <c r="A326" s="17">
        <v>320</v>
      </c>
      <c r="B326" s="89"/>
      <c r="C326" s="89"/>
      <c r="D326" s="89"/>
      <c r="E326" s="86"/>
      <c r="F326" s="98"/>
      <c r="G326" s="98"/>
      <c r="H326" s="98"/>
      <c r="I326" s="93"/>
    </row>
    <row r="327" spans="1:9" ht="20.100000000000001" customHeight="1" x14ac:dyDescent="0.25">
      <c r="A327" s="17">
        <v>321</v>
      </c>
      <c r="B327" s="89"/>
      <c r="C327" s="89"/>
      <c r="D327" s="89"/>
      <c r="E327" s="86"/>
      <c r="F327" s="98"/>
      <c r="G327" s="98"/>
      <c r="H327" s="98"/>
      <c r="I327" s="93"/>
    </row>
    <row r="328" spans="1:9" ht="20.100000000000001" customHeight="1" x14ac:dyDescent="0.25">
      <c r="A328" s="17">
        <v>322</v>
      </c>
      <c r="B328" s="89"/>
      <c r="C328" s="89"/>
      <c r="D328" s="89"/>
      <c r="E328" s="86"/>
      <c r="F328" s="98"/>
      <c r="G328" s="98"/>
      <c r="H328" s="98"/>
      <c r="I328" s="93"/>
    </row>
    <row r="329" spans="1:9" ht="20.100000000000001" customHeight="1" x14ac:dyDescent="0.25">
      <c r="A329" s="17">
        <v>323</v>
      </c>
      <c r="B329" s="89"/>
      <c r="C329" s="89"/>
      <c r="D329" s="89"/>
      <c r="E329" s="86"/>
      <c r="F329" s="98"/>
      <c r="G329" s="98"/>
      <c r="H329" s="98"/>
      <c r="I329" s="93"/>
    </row>
    <row r="330" spans="1:9" ht="20.100000000000001" customHeight="1" x14ac:dyDescent="0.25">
      <c r="A330" s="17">
        <v>324</v>
      </c>
      <c r="B330" s="89"/>
      <c r="C330" s="89"/>
      <c r="D330" s="89"/>
      <c r="E330" s="86"/>
      <c r="F330" s="98"/>
      <c r="G330" s="98"/>
      <c r="H330" s="98"/>
      <c r="I330" s="93"/>
    </row>
    <row r="331" spans="1:9" ht="20.100000000000001" customHeight="1" x14ac:dyDescent="0.25">
      <c r="A331" s="17">
        <v>325</v>
      </c>
      <c r="B331" s="89"/>
      <c r="C331" s="89"/>
      <c r="D331" s="89"/>
      <c r="E331" s="86"/>
      <c r="F331" s="98"/>
      <c r="G331" s="98"/>
      <c r="H331" s="98"/>
      <c r="I331" s="93"/>
    </row>
    <row r="332" spans="1:9" ht="20.100000000000001" customHeight="1" x14ac:dyDescent="0.25">
      <c r="A332" s="17">
        <v>326</v>
      </c>
      <c r="B332" s="89"/>
      <c r="C332" s="89"/>
      <c r="D332" s="89"/>
      <c r="E332" s="86"/>
      <c r="F332" s="98"/>
      <c r="G332" s="98"/>
      <c r="H332" s="98"/>
      <c r="I332" s="93"/>
    </row>
    <row r="333" spans="1:9" ht="20.100000000000001" customHeight="1" x14ac:dyDescent="0.25">
      <c r="A333" s="17">
        <v>327</v>
      </c>
      <c r="B333" s="89"/>
      <c r="C333" s="89"/>
      <c r="D333" s="89"/>
      <c r="E333" s="86"/>
      <c r="F333" s="98"/>
      <c r="G333" s="98"/>
      <c r="H333" s="98"/>
      <c r="I333" s="93"/>
    </row>
    <row r="334" spans="1:9" ht="20.100000000000001" customHeight="1" x14ac:dyDescent="0.25">
      <c r="A334" s="17">
        <v>328</v>
      </c>
      <c r="B334" s="89"/>
      <c r="C334" s="89"/>
      <c r="D334" s="89"/>
      <c r="E334" s="86"/>
      <c r="F334" s="98"/>
      <c r="G334" s="98"/>
      <c r="H334" s="98"/>
      <c r="I334" s="93"/>
    </row>
    <row r="335" spans="1:9" ht="20.100000000000001" customHeight="1" x14ac:dyDescent="0.25">
      <c r="A335" s="17">
        <v>329</v>
      </c>
      <c r="B335" s="89"/>
      <c r="C335" s="89"/>
      <c r="D335" s="89"/>
      <c r="E335" s="86"/>
      <c r="F335" s="98"/>
      <c r="G335" s="98"/>
      <c r="H335" s="98"/>
      <c r="I335" s="93"/>
    </row>
    <row r="336" spans="1:9" ht="20.100000000000001" customHeight="1" x14ac:dyDescent="0.25">
      <c r="A336" s="17">
        <v>330</v>
      </c>
      <c r="B336" s="89"/>
      <c r="C336" s="89"/>
      <c r="D336" s="89"/>
      <c r="E336" s="86"/>
      <c r="F336" s="98"/>
      <c r="G336" s="98"/>
      <c r="H336" s="98"/>
      <c r="I336" s="93"/>
    </row>
    <row r="337" spans="1:9" ht="20.100000000000001" customHeight="1" x14ac:dyDescent="0.25">
      <c r="A337" s="17">
        <v>331</v>
      </c>
      <c r="B337" s="89"/>
      <c r="C337" s="89"/>
      <c r="D337" s="89"/>
      <c r="E337" s="86"/>
      <c r="F337" s="98"/>
      <c r="G337" s="98"/>
      <c r="H337" s="98"/>
      <c r="I337" s="93"/>
    </row>
    <row r="338" spans="1:9" ht="20.100000000000001" customHeight="1" x14ac:dyDescent="0.25">
      <c r="A338" s="17">
        <v>332</v>
      </c>
      <c r="B338" s="89"/>
      <c r="C338" s="89"/>
      <c r="D338" s="89"/>
      <c r="E338" s="86"/>
      <c r="F338" s="98"/>
      <c r="G338" s="98"/>
      <c r="H338" s="98"/>
      <c r="I338" s="93"/>
    </row>
    <row r="339" spans="1:9" ht="20.100000000000001" customHeight="1" x14ac:dyDescent="0.25">
      <c r="A339" s="17">
        <v>333</v>
      </c>
      <c r="B339" s="89"/>
      <c r="C339" s="89"/>
      <c r="D339" s="89"/>
      <c r="E339" s="86"/>
      <c r="F339" s="98"/>
      <c r="G339" s="98"/>
      <c r="H339" s="98"/>
      <c r="I339" s="93"/>
    </row>
    <row r="340" spans="1:9" ht="20.100000000000001" customHeight="1" x14ac:dyDescent="0.25">
      <c r="A340" s="17">
        <v>334</v>
      </c>
      <c r="B340" s="89"/>
      <c r="C340" s="89"/>
      <c r="D340" s="89"/>
      <c r="E340" s="86"/>
      <c r="F340" s="98"/>
      <c r="G340" s="98"/>
      <c r="H340" s="98"/>
      <c r="I340" s="93"/>
    </row>
    <row r="341" spans="1:9" ht="20.100000000000001" customHeight="1" x14ac:dyDescent="0.25">
      <c r="A341" s="17">
        <v>335</v>
      </c>
      <c r="B341" s="89"/>
      <c r="C341" s="89"/>
      <c r="D341" s="89"/>
      <c r="E341" s="86"/>
      <c r="F341" s="98"/>
      <c r="G341" s="98"/>
      <c r="H341" s="98"/>
      <c r="I341" s="93"/>
    </row>
    <row r="342" spans="1:9" ht="20.100000000000001" customHeight="1" x14ac:dyDescent="0.25">
      <c r="A342" s="17">
        <v>336</v>
      </c>
      <c r="B342" s="89"/>
      <c r="C342" s="89"/>
      <c r="D342" s="89"/>
      <c r="E342" s="86"/>
      <c r="F342" s="98"/>
      <c r="G342" s="98"/>
      <c r="H342" s="98"/>
      <c r="I342" s="93"/>
    </row>
    <row r="343" spans="1:9" ht="20.100000000000001" customHeight="1" x14ac:dyDescent="0.25">
      <c r="A343" s="17">
        <v>337</v>
      </c>
      <c r="B343" s="89"/>
      <c r="C343" s="89"/>
      <c r="D343" s="89"/>
      <c r="E343" s="86"/>
      <c r="F343" s="98"/>
      <c r="G343" s="98"/>
      <c r="H343" s="98"/>
      <c r="I343" s="93"/>
    </row>
    <row r="344" spans="1:9" ht="20.100000000000001" customHeight="1" x14ac:dyDescent="0.25">
      <c r="A344" s="17">
        <v>338</v>
      </c>
      <c r="B344" s="89"/>
      <c r="C344" s="89"/>
      <c r="D344" s="89"/>
      <c r="E344" s="86"/>
      <c r="F344" s="98"/>
      <c r="G344" s="98"/>
      <c r="H344" s="98"/>
      <c r="I344" s="93"/>
    </row>
    <row r="345" spans="1:9" ht="20.100000000000001" customHeight="1" x14ac:dyDescent="0.25">
      <c r="A345" s="17">
        <v>339</v>
      </c>
      <c r="B345" s="89"/>
      <c r="C345" s="89"/>
      <c r="D345" s="89"/>
      <c r="E345" s="86"/>
      <c r="F345" s="98"/>
      <c r="G345" s="98"/>
      <c r="H345" s="98"/>
      <c r="I345" s="93"/>
    </row>
    <row r="346" spans="1:9" ht="20.100000000000001" customHeight="1" x14ac:dyDescent="0.25">
      <c r="A346" s="17">
        <v>340</v>
      </c>
      <c r="B346" s="89"/>
      <c r="C346" s="89"/>
      <c r="D346" s="89"/>
      <c r="E346" s="86"/>
      <c r="F346" s="98"/>
      <c r="G346" s="98"/>
      <c r="H346" s="98"/>
      <c r="I346" s="93"/>
    </row>
    <row r="347" spans="1:9" ht="20.100000000000001" customHeight="1" x14ac:dyDescent="0.25">
      <c r="A347" s="17">
        <v>341</v>
      </c>
      <c r="B347" s="89"/>
      <c r="C347" s="89"/>
      <c r="D347" s="89"/>
      <c r="E347" s="86"/>
      <c r="F347" s="98"/>
      <c r="G347" s="98"/>
      <c r="H347" s="98"/>
      <c r="I347" s="93"/>
    </row>
    <row r="348" spans="1:9" ht="20.100000000000001" customHeight="1" x14ac:dyDescent="0.25">
      <c r="A348" s="17">
        <v>342</v>
      </c>
      <c r="B348" s="89"/>
      <c r="C348" s="89"/>
      <c r="D348" s="89"/>
      <c r="E348" s="86"/>
      <c r="F348" s="98"/>
      <c r="G348" s="98"/>
      <c r="H348" s="98"/>
      <c r="I348" s="93"/>
    </row>
    <row r="349" spans="1:9" ht="20.100000000000001" customHeight="1" x14ac:dyDescent="0.25">
      <c r="A349" s="17">
        <v>343</v>
      </c>
      <c r="B349" s="89"/>
      <c r="C349" s="89"/>
      <c r="D349" s="89"/>
      <c r="E349" s="86"/>
      <c r="F349" s="98"/>
      <c r="G349" s="98"/>
      <c r="H349" s="98"/>
      <c r="I349" s="93"/>
    </row>
    <row r="350" spans="1:9" ht="20.100000000000001" customHeight="1" x14ac:dyDescent="0.25">
      <c r="A350" s="17">
        <v>344</v>
      </c>
      <c r="B350" s="89"/>
      <c r="C350" s="89"/>
      <c r="D350" s="89"/>
      <c r="E350" s="86"/>
      <c r="F350" s="98"/>
      <c r="G350" s="98"/>
      <c r="H350" s="98"/>
      <c r="I350" s="93"/>
    </row>
    <row r="351" spans="1:9" ht="20.100000000000001" customHeight="1" x14ac:dyDescent="0.25">
      <c r="A351" s="17">
        <v>345</v>
      </c>
      <c r="B351" s="89"/>
      <c r="C351" s="89"/>
      <c r="D351" s="89"/>
      <c r="E351" s="86"/>
      <c r="F351" s="98"/>
      <c r="G351" s="98"/>
      <c r="H351" s="98"/>
      <c r="I351" s="93"/>
    </row>
    <row r="352" spans="1:9" ht="20.100000000000001" customHeight="1" x14ac:dyDescent="0.25">
      <c r="A352" s="17">
        <v>346</v>
      </c>
      <c r="B352" s="89"/>
      <c r="C352" s="89"/>
      <c r="D352" s="89"/>
      <c r="E352" s="86"/>
      <c r="F352" s="98"/>
      <c r="G352" s="98"/>
      <c r="H352" s="98"/>
      <c r="I352" s="93"/>
    </row>
    <row r="353" spans="1:9" ht="20.100000000000001" customHeight="1" x14ac:dyDescent="0.25">
      <c r="A353" s="17">
        <v>347</v>
      </c>
      <c r="B353" s="89"/>
      <c r="C353" s="89"/>
      <c r="D353" s="89"/>
      <c r="E353" s="86"/>
      <c r="F353" s="98"/>
      <c r="G353" s="98"/>
      <c r="H353" s="98"/>
      <c r="I353" s="93"/>
    </row>
    <row r="354" spans="1:9" ht="20.100000000000001" customHeight="1" x14ac:dyDescent="0.25">
      <c r="A354" s="17">
        <v>348</v>
      </c>
      <c r="B354" s="89"/>
      <c r="C354" s="89"/>
      <c r="D354" s="89"/>
      <c r="E354" s="86"/>
      <c r="F354" s="98"/>
      <c r="G354" s="98"/>
      <c r="H354" s="98"/>
      <c r="I354" s="93"/>
    </row>
    <row r="355" spans="1:9" ht="20.100000000000001" customHeight="1" x14ac:dyDescent="0.25">
      <c r="A355" s="17">
        <v>349</v>
      </c>
      <c r="B355" s="89"/>
      <c r="C355" s="89"/>
      <c r="D355" s="89"/>
      <c r="E355" s="86"/>
      <c r="F355" s="98"/>
      <c r="G355" s="98"/>
      <c r="H355" s="98"/>
      <c r="I355" s="93"/>
    </row>
    <row r="356" spans="1:9" ht="20.100000000000001" customHeight="1" x14ac:dyDescent="0.25">
      <c r="A356" s="17">
        <v>350</v>
      </c>
      <c r="B356" s="89"/>
      <c r="C356" s="89"/>
      <c r="D356" s="89"/>
      <c r="E356" s="86"/>
      <c r="F356" s="98"/>
      <c r="G356" s="98"/>
      <c r="H356" s="98"/>
      <c r="I356" s="93"/>
    </row>
    <row r="357" spans="1:9" ht="20.100000000000001" customHeight="1" x14ac:dyDescent="0.25">
      <c r="A357" s="17">
        <v>351</v>
      </c>
      <c r="B357" s="89"/>
      <c r="C357" s="89"/>
      <c r="D357" s="89"/>
      <c r="E357" s="86"/>
      <c r="F357" s="98"/>
      <c r="G357" s="98"/>
      <c r="H357" s="98"/>
      <c r="I357" s="93"/>
    </row>
    <row r="358" spans="1:9" ht="20.100000000000001" customHeight="1" x14ac:dyDescent="0.25">
      <c r="A358" s="17">
        <v>352</v>
      </c>
      <c r="B358" s="89"/>
      <c r="C358" s="89"/>
      <c r="D358" s="89"/>
      <c r="E358" s="86"/>
      <c r="F358" s="98"/>
      <c r="G358" s="98"/>
      <c r="H358" s="98"/>
      <c r="I358" s="93"/>
    </row>
    <row r="359" spans="1:9" ht="20.100000000000001" customHeight="1" x14ac:dyDescent="0.25">
      <c r="A359" s="17">
        <v>353</v>
      </c>
      <c r="B359" s="89"/>
      <c r="C359" s="89"/>
      <c r="D359" s="89"/>
      <c r="E359" s="86"/>
      <c r="F359" s="98"/>
      <c r="G359" s="98"/>
      <c r="H359" s="98"/>
      <c r="I359" s="93"/>
    </row>
    <row r="360" spans="1:9" ht="20.100000000000001" customHeight="1" x14ac:dyDescent="0.25">
      <c r="A360" s="17">
        <v>354</v>
      </c>
      <c r="B360" s="89"/>
      <c r="C360" s="89"/>
      <c r="D360" s="89"/>
      <c r="E360" s="86"/>
      <c r="F360" s="98"/>
      <c r="G360" s="98"/>
      <c r="H360" s="98"/>
      <c r="I360" s="93"/>
    </row>
    <row r="361" spans="1:9" ht="20.100000000000001" customHeight="1" x14ac:dyDescent="0.25">
      <c r="A361" s="17">
        <v>355</v>
      </c>
      <c r="B361" s="89"/>
      <c r="C361" s="89"/>
      <c r="D361" s="89"/>
      <c r="E361" s="86"/>
      <c r="F361" s="98"/>
      <c r="G361" s="98"/>
      <c r="H361" s="98"/>
      <c r="I361" s="93"/>
    </row>
    <row r="362" spans="1:9" ht="20.100000000000001" customHeight="1" x14ac:dyDescent="0.25">
      <c r="A362" s="17">
        <v>356</v>
      </c>
      <c r="B362" s="89"/>
      <c r="C362" s="89"/>
      <c r="D362" s="89"/>
      <c r="E362" s="86"/>
      <c r="F362" s="98"/>
      <c r="G362" s="98"/>
      <c r="H362" s="98"/>
      <c r="I362" s="93"/>
    </row>
    <row r="363" spans="1:9" ht="20.100000000000001" customHeight="1" x14ac:dyDescent="0.25">
      <c r="A363" s="17">
        <v>357</v>
      </c>
      <c r="B363" s="89"/>
      <c r="C363" s="89"/>
      <c r="D363" s="89"/>
      <c r="E363" s="86"/>
      <c r="F363" s="98"/>
      <c r="G363" s="98"/>
      <c r="H363" s="98"/>
      <c r="I363" s="93"/>
    </row>
    <row r="364" spans="1:9" ht="20.100000000000001" customHeight="1" x14ac:dyDescent="0.25">
      <c r="A364" s="17">
        <v>358</v>
      </c>
      <c r="B364" s="89"/>
      <c r="C364" s="89"/>
      <c r="D364" s="89"/>
      <c r="E364" s="86"/>
      <c r="F364" s="98"/>
      <c r="G364" s="98"/>
      <c r="H364" s="98"/>
      <c r="I364" s="93"/>
    </row>
    <row r="365" spans="1:9" ht="20.100000000000001" customHeight="1" x14ac:dyDescent="0.25">
      <c r="A365" s="17">
        <v>359</v>
      </c>
      <c r="B365" s="89"/>
      <c r="C365" s="89"/>
      <c r="D365" s="89"/>
      <c r="E365" s="86"/>
      <c r="F365" s="98"/>
      <c r="G365" s="98"/>
      <c r="H365" s="98"/>
      <c r="I365" s="93"/>
    </row>
    <row r="366" spans="1:9" ht="20.100000000000001" customHeight="1" x14ac:dyDescent="0.25">
      <c r="A366" s="17">
        <v>360</v>
      </c>
      <c r="B366" s="89"/>
      <c r="C366" s="89"/>
      <c r="D366" s="89"/>
      <c r="E366" s="86"/>
      <c r="F366" s="98"/>
      <c r="G366" s="98"/>
      <c r="H366" s="98"/>
      <c r="I366" s="93"/>
    </row>
    <row r="367" spans="1:9" ht="20.100000000000001" customHeight="1" x14ac:dyDescent="0.25">
      <c r="A367" s="17">
        <v>361</v>
      </c>
      <c r="B367" s="89"/>
      <c r="C367" s="89"/>
      <c r="D367" s="89"/>
      <c r="E367" s="86"/>
      <c r="F367" s="98"/>
      <c r="G367" s="98"/>
      <c r="H367" s="98"/>
      <c r="I367" s="93"/>
    </row>
    <row r="368" spans="1:9" ht="20.100000000000001" customHeight="1" x14ac:dyDescent="0.25">
      <c r="A368" s="17">
        <v>362</v>
      </c>
      <c r="B368" s="89"/>
      <c r="C368" s="89"/>
      <c r="D368" s="89"/>
      <c r="E368" s="86"/>
      <c r="F368" s="98"/>
      <c r="G368" s="98"/>
      <c r="H368" s="98"/>
      <c r="I368" s="93"/>
    </row>
    <row r="369" spans="1:9" ht="20.100000000000001" customHeight="1" x14ac:dyDescent="0.25">
      <c r="A369" s="17">
        <v>363</v>
      </c>
      <c r="B369" s="89"/>
      <c r="C369" s="89"/>
      <c r="D369" s="89"/>
      <c r="E369" s="86"/>
      <c r="F369" s="98"/>
      <c r="G369" s="98"/>
      <c r="H369" s="98"/>
      <c r="I369" s="93"/>
    </row>
    <row r="370" spans="1:9" ht="20.100000000000001" customHeight="1" x14ac:dyDescent="0.25">
      <c r="A370" s="17">
        <v>364</v>
      </c>
      <c r="B370" s="89"/>
      <c r="C370" s="89"/>
      <c r="D370" s="89"/>
      <c r="E370" s="86"/>
      <c r="F370" s="98"/>
      <c r="G370" s="98"/>
      <c r="H370" s="98"/>
      <c r="I370" s="93"/>
    </row>
    <row r="371" spans="1:9" ht="20.100000000000001" customHeight="1" x14ac:dyDescent="0.25">
      <c r="A371" s="17">
        <v>365</v>
      </c>
      <c r="B371" s="89"/>
      <c r="C371" s="89"/>
      <c r="D371" s="89"/>
      <c r="E371" s="86"/>
      <c r="F371" s="98"/>
      <c r="G371" s="98"/>
      <c r="H371" s="98"/>
      <c r="I371" s="93"/>
    </row>
    <row r="372" spans="1:9" ht="20.100000000000001" customHeight="1" x14ac:dyDescent="0.25">
      <c r="A372" s="17">
        <v>366</v>
      </c>
      <c r="B372" s="89"/>
      <c r="C372" s="89"/>
      <c r="D372" s="89"/>
      <c r="E372" s="86"/>
      <c r="F372" s="98"/>
      <c r="G372" s="98"/>
      <c r="H372" s="98"/>
      <c r="I372" s="93"/>
    </row>
    <row r="373" spans="1:9" ht="20.100000000000001" customHeight="1" x14ac:dyDescent="0.25">
      <c r="A373" s="17">
        <v>367</v>
      </c>
      <c r="B373" s="89"/>
      <c r="C373" s="89"/>
      <c r="D373" s="89"/>
      <c r="E373" s="86"/>
      <c r="F373" s="98"/>
      <c r="G373" s="98"/>
      <c r="H373" s="98"/>
      <c r="I373" s="93"/>
    </row>
    <row r="374" spans="1:9" ht="20.100000000000001" customHeight="1" x14ac:dyDescent="0.25">
      <c r="A374" s="17">
        <v>368</v>
      </c>
      <c r="B374" s="89"/>
      <c r="C374" s="89"/>
      <c r="D374" s="89"/>
      <c r="E374" s="86"/>
      <c r="F374" s="98"/>
      <c r="G374" s="98"/>
      <c r="H374" s="98"/>
      <c r="I374" s="93"/>
    </row>
    <row r="375" spans="1:9" ht="20.100000000000001" customHeight="1" x14ac:dyDescent="0.25">
      <c r="A375" s="17">
        <v>369</v>
      </c>
      <c r="B375" s="89"/>
      <c r="C375" s="89"/>
      <c r="D375" s="89"/>
      <c r="E375" s="86"/>
      <c r="F375" s="98"/>
      <c r="G375" s="98"/>
      <c r="H375" s="98"/>
      <c r="I375" s="93"/>
    </row>
    <row r="376" spans="1:9" ht="20.100000000000001" customHeight="1" x14ac:dyDescent="0.25">
      <c r="A376" s="17">
        <v>370</v>
      </c>
      <c r="B376" s="89"/>
      <c r="C376" s="89"/>
      <c r="D376" s="89"/>
      <c r="E376" s="86"/>
      <c r="F376" s="98"/>
      <c r="G376" s="98"/>
      <c r="H376" s="98"/>
      <c r="I376" s="93"/>
    </row>
    <row r="377" spans="1:9" ht="20.100000000000001" customHeight="1" x14ac:dyDescent="0.25">
      <c r="A377" s="17">
        <v>371</v>
      </c>
      <c r="B377" s="89"/>
      <c r="C377" s="89"/>
      <c r="D377" s="89"/>
      <c r="E377" s="86"/>
      <c r="F377" s="98"/>
      <c r="G377" s="98"/>
      <c r="H377" s="98"/>
      <c r="I377" s="93"/>
    </row>
    <row r="378" spans="1:9" ht="20.100000000000001" customHeight="1" x14ac:dyDescent="0.25">
      <c r="A378" s="17">
        <v>372</v>
      </c>
      <c r="B378" s="89"/>
      <c r="C378" s="89"/>
      <c r="D378" s="89"/>
      <c r="E378" s="86"/>
      <c r="F378" s="98"/>
      <c r="G378" s="98"/>
      <c r="H378" s="98"/>
      <c r="I378" s="93"/>
    </row>
    <row r="379" spans="1:9" ht="20.100000000000001" customHeight="1" x14ac:dyDescent="0.25">
      <c r="A379" s="17">
        <v>373</v>
      </c>
      <c r="B379" s="89"/>
      <c r="C379" s="89"/>
      <c r="D379" s="89"/>
      <c r="E379" s="86"/>
      <c r="F379" s="98"/>
      <c r="G379" s="98"/>
      <c r="H379" s="98"/>
      <c r="I379" s="93"/>
    </row>
    <row r="380" spans="1:9" ht="20.100000000000001" customHeight="1" x14ac:dyDescent="0.25">
      <c r="A380" s="17">
        <v>374</v>
      </c>
      <c r="B380" s="89"/>
      <c r="C380" s="89"/>
      <c r="D380" s="89"/>
      <c r="E380" s="86"/>
      <c r="F380" s="98"/>
      <c r="G380" s="98"/>
      <c r="H380" s="98"/>
      <c r="I380" s="93"/>
    </row>
    <row r="381" spans="1:9" ht="20.100000000000001" customHeight="1" x14ac:dyDescent="0.25">
      <c r="A381" s="17">
        <v>375</v>
      </c>
      <c r="B381" s="89"/>
      <c r="C381" s="89"/>
      <c r="D381" s="89"/>
      <c r="E381" s="86"/>
      <c r="F381" s="98"/>
      <c r="G381" s="98"/>
      <c r="H381" s="98"/>
      <c r="I381" s="93"/>
    </row>
    <row r="382" spans="1:9" ht="20.100000000000001" customHeight="1" x14ac:dyDescent="0.25">
      <c r="A382" s="17">
        <v>376</v>
      </c>
      <c r="B382" s="89"/>
      <c r="C382" s="89"/>
      <c r="D382" s="89"/>
      <c r="E382" s="86"/>
      <c r="F382" s="98"/>
      <c r="G382" s="98"/>
      <c r="H382" s="98"/>
      <c r="I382" s="93"/>
    </row>
    <row r="383" spans="1:9" ht="20.100000000000001" customHeight="1" x14ac:dyDescent="0.25">
      <c r="A383" s="17">
        <v>377</v>
      </c>
      <c r="B383" s="89"/>
      <c r="C383" s="89"/>
      <c r="D383" s="89"/>
      <c r="E383" s="86"/>
      <c r="F383" s="98"/>
      <c r="G383" s="98"/>
      <c r="H383" s="98"/>
      <c r="I383" s="93"/>
    </row>
    <row r="384" spans="1:9" ht="20.100000000000001" customHeight="1" x14ac:dyDescent="0.25">
      <c r="A384" s="17">
        <v>378</v>
      </c>
      <c r="B384" s="89"/>
      <c r="C384" s="89"/>
      <c r="D384" s="89"/>
      <c r="E384" s="86"/>
      <c r="F384" s="98"/>
      <c r="G384" s="98"/>
      <c r="H384" s="98"/>
      <c r="I384" s="93"/>
    </row>
    <row r="385" spans="1:9" ht="20.100000000000001" customHeight="1" x14ac:dyDescent="0.25">
      <c r="A385" s="17">
        <v>379</v>
      </c>
      <c r="B385" s="89"/>
      <c r="C385" s="89"/>
      <c r="D385" s="89"/>
      <c r="E385" s="86"/>
      <c r="F385" s="98"/>
      <c r="G385" s="98"/>
      <c r="H385" s="98"/>
      <c r="I385" s="93"/>
    </row>
    <row r="386" spans="1:9" ht="20.100000000000001" customHeight="1" x14ac:dyDescent="0.25">
      <c r="A386" s="17">
        <v>380</v>
      </c>
      <c r="B386" s="89"/>
      <c r="C386" s="89"/>
      <c r="D386" s="89"/>
      <c r="E386" s="86"/>
      <c r="F386" s="98"/>
      <c r="G386" s="98"/>
      <c r="H386" s="98"/>
      <c r="I386" s="93"/>
    </row>
    <row r="387" spans="1:9" ht="20.100000000000001" customHeight="1" x14ac:dyDescent="0.25">
      <c r="A387" s="17">
        <v>381</v>
      </c>
      <c r="B387" s="89"/>
      <c r="C387" s="89"/>
      <c r="D387" s="89"/>
      <c r="E387" s="86"/>
      <c r="F387" s="98"/>
      <c r="G387" s="98"/>
      <c r="H387" s="98"/>
      <c r="I387" s="93"/>
    </row>
    <row r="388" spans="1:9" ht="20.100000000000001" customHeight="1" x14ac:dyDescent="0.25">
      <c r="A388" s="17">
        <v>382</v>
      </c>
      <c r="B388" s="89"/>
      <c r="C388" s="89"/>
      <c r="D388" s="89"/>
      <c r="E388" s="86"/>
      <c r="F388" s="98"/>
      <c r="G388" s="98"/>
      <c r="H388" s="98"/>
      <c r="I388" s="93"/>
    </row>
    <row r="389" spans="1:9" ht="20.100000000000001" customHeight="1" x14ac:dyDescent="0.25">
      <c r="A389" s="17">
        <v>383</v>
      </c>
      <c r="B389" s="89"/>
      <c r="C389" s="89"/>
      <c r="D389" s="89"/>
      <c r="E389" s="86"/>
      <c r="F389" s="98"/>
      <c r="G389" s="98"/>
      <c r="H389" s="98"/>
      <c r="I389" s="93"/>
    </row>
    <row r="390" spans="1:9" ht="20.100000000000001" customHeight="1" x14ac:dyDescent="0.25">
      <c r="A390" s="17">
        <v>384</v>
      </c>
      <c r="B390" s="89"/>
      <c r="C390" s="89"/>
      <c r="D390" s="89"/>
      <c r="E390" s="86"/>
      <c r="F390" s="98"/>
      <c r="G390" s="98"/>
      <c r="H390" s="98"/>
      <c r="I390" s="93"/>
    </row>
    <row r="391" spans="1:9" ht="20.100000000000001" customHeight="1" x14ac:dyDescent="0.25">
      <c r="A391" s="17">
        <v>385</v>
      </c>
      <c r="B391" s="89"/>
      <c r="C391" s="89"/>
      <c r="D391" s="89"/>
      <c r="E391" s="86"/>
      <c r="F391" s="98"/>
      <c r="G391" s="98"/>
      <c r="H391" s="98"/>
      <c r="I391" s="93"/>
    </row>
    <row r="392" spans="1:9" ht="20.100000000000001" customHeight="1" x14ac:dyDescent="0.25">
      <c r="A392" s="17">
        <v>386</v>
      </c>
      <c r="B392" s="89"/>
      <c r="C392" s="89"/>
      <c r="D392" s="89"/>
      <c r="E392" s="86"/>
      <c r="F392" s="98"/>
      <c r="G392" s="98"/>
      <c r="H392" s="98"/>
      <c r="I392" s="93"/>
    </row>
    <row r="393" spans="1:9" ht="20.100000000000001" customHeight="1" x14ac:dyDescent="0.25">
      <c r="A393" s="17">
        <v>387</v>
      </c>
      <c r="B393" s="89"/>
      <c r="C393" s="89"/>
      <c r="D393" s="89"/>
      <c r="E393" s="86"/>
      <c r="F393" s="98"/>
      <c r="G393" s="98"/>
      <c r="H393" s="98"/>
      <c r="I393" s="93"/>
    </row>
    <row r="394" spans="1:9" ht="20.100000000000001" customHeight="1" x14ac:dyDescent="0.25">
      <c r="A394" s="17">
        <v>388</v>
      </c>
      <c r="B394" s="89"/>
      <c r="C394" s="89"/>
      <c r="D394" s="89"/>
      <c r="E394" s="86"/>
      <c r="F394" s="98"/>
      <c r="G394" s="98"/>
      <c r="H394" s="98"/>
      <c r="I394" s="93"/>
    </row>
    <row r="395" spans="1:9" ht="20.100000000000001" customHeight="1" x14ac:dyDescent="0.25">
      <c r="A395" s="17">
        <v>389</v>
      </c>
      <c r="B395" s="89"/>
      <c r="C395" s="89"/>
      <c r="D395" s="89"/>
      <c r="E395" s="86"/>
      <c r="F395" s="98"/>
      <c r="G395" s="98"/>
      <c r="H395" s="98"/>
      <c r="I395" s="93"/>
    </row>
    <row r="396" spans="1:9" ht="20.100000000000001" customHeight="1" x14ac:dyDescent="0.25">
      <c r="A396" s="17">
        <v>390</v>
      </c>
      <c r="B396" s="89"/>
      <c r="C396" s="89"/>
      <c r="D396" s="89"/>
      <c r="E396" s="86"/>
      <c r="F396" s="98"/>
      <c r="G396" s="98"/>
      <c r="H396" s="98"/>
      <c r="I396" s="93"/>
    </row>
    <row r="397" spans="1:9" ht="20.100000000000001" customHeight="1" x14ac:dyDescent="0.25">
      <c r="A397" s="17">
        <v>391</v>
      </c>
      <c r="B397" s="89"/>
      <c r="C397" s="89"/>
      <c r="D397" s="89"/>
      <c r="E397" s="86"/>
      <c r="F397" s="98"/>
      <c r="G397" s="98"/>
      <c r="H397" s="98"/>
      <c r="I397" s="93"/>
    </row>
    <row r="398" spans="1:9" ht="20.100000000000001" customHeight="1" x14ac:dyDescent="0.25">
      <c r="A398" s="17">
        <v>392</v>
      </c>
      <c r="B398" s="89"/>
      <c r="C398" s="89"/>
      <c r="D398" s="89"/>
      <c r="E398" s="86"/>
      <c r="F398" s="98"/>
      <c r="G398" s="98"/>
      <c r="H398" s="98"/>
      <c r="I398" s="93"/>
    </row>
    <row r="399" spans="1:9" ht="20.100000000000001" customHeight="1" x14ac:dyDescent="0.25">
      <c r="A399" s="17">
        <v>393</v>
      </c>
      <c r="B399" s="89"/>
      <c r="C399" s="89"/>
      <c r="D399" s="89"/>
      <c r="E399" s="86"/>
      <c r="F399" s="98"/>
      <c r="G399" s="98"/>
      <c r="H399" s="98"/>
      <c r="I399" s="93"/>
    </row>
    <row r="400" spans="1:9" ht="20.100000000000001" customHeight="1" x14ac:dyDescent="0.25">
      <c r="A400" s="17">
        <v>394</v>
      </c>
      <c r="B400" s="89"/>
      <c r="C400" s="89"/>
      <c r="D400" s="89"/>
      <c r="E400" s="86"/>
      <c r="F400" s="98"/>
      <c r="G400" s="98"/>
      <c r="H400" s="98"/>
      <c r="I400" s="93"/>
    </row>
    <row r="401" spans="1:9" ht="20.100000000000001" customHeight="1" x14ac:dyDescent="0.25">
      <c r="A401" s="17">
        <v>395</v>
      </c>
      <c r="B401" s="89"/>
      <c r="C401" s="89"/>
      <c r="D401" s="89"/>
      <c r="E401" s="86"/>
      <c r="F401" s="98"/>
      <c r="G401" s="98"/>
      <c r="H401" s="98"/>
      <c r="I401" s="93"/>
    </row>
    <row r="402" spans="1:9" ht="20.100000000000001" customHeight="1" x14ac:dyDescent="0.25">
      <c r="A402" s="17">
        <v>396</v>
      </c>
      <c r="B402" s="89"/>
      <c r="C402" s="89"/>
      <c r="D402" s="89"/>
      <c r="E402" s="86"/>
      <c r="F402" s="98"/>
      <c r="G402" s="98"/>
      <c r="H402" s="98"/>
      <c r="I402" s="93"/>
    </row>
    <row r="403" spans="1:9" ht="20.100000000000001" customHeight="1" x14ac:dyDescent="0.25">
      <c r="A403" s="17">
        <v>397</v>
      </c>
      <c r="B403" s="89"/>
      <c r="C403" s="89"/>
      <c r="D403" s="89"/>
      <c r="E403" s="86"/>
      <c r="F403" s="98"/>
      <c r="G403" s="98"/>
      <c r="H403" s="98"/>
      <c r="I403" s="93"/>
    </row>
    <row r="404" spans="1:9" ht="20.100000000000001" customHeight="1" x14ac:dyDescent="0.25">
      <c r="A404" s="17">
        <v>398</v>
      </c>
      <c r="B404" s="89"/>
      <c r="C404" s="89"/>
      <c r="D404" s="89"/>
      <c r="E404" s="86"/>
      <c r="F404" s="98"/>
      <c r="G404" s="98"/>
      <c r="H404" s="98"/>
      <c r="I404" s="93"/>
    </row>
    <row r="405" spans="1:9" ht="20.100000000000001" customHeight="1" x14ac:dyDescent="0.25">
      <c r="A405" s="17">
        <v>399</v>
      </c>
      <c r="B405" s="89"/>
      <c r="C405" s="89"/>
      <c r="D405" s="89"/>
      <c r="E405" s="86"/>
      <c r="F405" s="98"/>
      <c r="G405" s="98"/>
      <c r="H405" s="98"/>
      <c r="I405" s="93"/>
    </row>
    <row r="406" spans="1:9" ht="20.100000000000001" customHeight="1" x14ac:dyDescent="0.25">
      <c r="A406" s="17">
        <v>400</v>
      </c>
      <c r="B406" s="89"/>
      <c r="C406" s="89"/>
      <c r="D406" s="89"/>
      <c r="E406" s="86"/>
      <c r="F406" s="98"/>
      <c r="G406" s="98"/>
      <c r="H406" s="98"/>
      <c r="I406" s="93"/>
    </row>
    <row r="407" spans="1:9" ht="20.100000000000001" customHeight="1" x14ac:dyDescent="0.25">
      <c r="A407" s="17">
        <v>401</v>
      </c>
      <c r="B407" s="89"/>
      <c r="C407" s="89"/>
      <c r="D407" s="89"/>
      <c r="E407" s="86"/>
      <c r="F407" s="98"/>
      <c r="G407" s="98"/>
      <c r="H407" s="98"/>
      <c r="I407" s="93"/>
    </row>
    <row r="408" spans="1:9" ht="20.100000000000001" customHeight="1" x14ac:dyDescent="0.25">
      <c r="A408" s="17">
        <v>402</v>
      </c>
      <c r="B408" s="89"/>
      <c r="C408" s="89"/>
      <c r="D408" s="89"/>
      <c r="E408" s="86"/>
      <c r="F408" s="98"/>
      <c r="G408" s="98"/>
      <c r="H408" s="98"/>
      <c r="I408" s="93"/>
    </row>
    <row r="409" spans="1:9" ht="20.100000000000001" customHeight="1" x14ac:dyDescent="0.25">
      <c r="A409" s="17">
        <v>403</v>
      </c>
      <c r="B409" s="89"/>
      <c r="C409" s="89"/>
      <c r="D409" s="89"/>
      <c r="E409" s="86"/>
      <c r="F409" s="98"/>
      <c r="G409" s="98"/>
      <c r="H409" s="98"/>
      <c r="I409" s="93"/>
    </row>
    <row r="410" spans="1:9" ht="20.100000000000001" customHeight="1" x14ac:dyDescent="0.25">
      <c r="A410" s="17">
        <v>404</v>
      </c>
      <c r="B410" s="89"/>
      <c r="C410" s="89"/>
      <c r="D410" s="89"/>
      <c r="E410" s="86"/>
      <c r="F410" s="98"/>
      <c r="G410" s="98"/>
      <c r="H410" s="98"/>
      <c r="I410" s="93"/>
    </row>
    <row r="411" spans="1:9" ht="20.100000000000001" customHeight="1" x14ac:dyDescent="0.25">
      <c r="A411" s="17">
        <v>405</v>
      </c>
      <c r="B411" s="89"/>
      <c r="C411" s="89"/>
      <c r="D411" s="89"/>
      <c r="E411" s="86"/>
      <c r="F411" s="98"/>
      <c r="G411" s="98"/>
      <c r="H411" s="98"/>
      <c r="I411" s="93"/>
    </row>
    <row r="412" spans="1:9" ht="20.100000000000001" customHeight="1" x14ac:dyDescent="0.25">
      <c r="A412" s="17">
        <v>406</v>
      </c>
      <c r="B412" s="89"/>
      <c r="C412" s="89"/>
      <c r="D412" s="89"/>
      <c r="E412" s="86"/>
      <c r="F412" s="98"/>
      <c r="G412" s="98"/>
      <c r="H412" s="98"/>
      <c r="I412" s="93"/>
    </row>
    <row r="413" spans="1:9" ht="20.100000000000001" customHeight="1" x14ac:dyDescent="0.25">
      <c r="A413" s="17">
        <v>407</v>
      </c>
      <c r="B413" s="89"/>
      <c r="C413" s="89"/>
      <c r="D413" s="89"/>
      <c r="E413" s="86"/>
      <c r="F413" s="98"/>
      <c r="G413" s="98"/>
      <c r="H413" s="98"/>
      <c r="I413" s="93"/>
    </row>
    <row r="414" spans="1:9" ht="20.100000000000001" customHeight="1" x14ac:dyDescent="0.25">
      <c r="A414" s="17">
        <v>408</v>
      </c>
      <c r="B414" s="89"/>
      <c r="C414" s="89"/>
      <c r="D414" s="89"/>
      <c r="E414" s="86"/>
      <c r="F414" s="98"/>
      <c r="G414" s="98"/>
      <c r="H414" s="98"/>
      <c r="I414" s="93"/>
    </row>
    <row r="415" spans="1:9" ht="20.100000000000001" customHeight="1" x14ac:dyDescent="0.25">
      <c r="A415" s="17">
        <v>409</v>
      </c>
      <c r="B415" s="89"/>
      <c r="C415" s="89"/>
      <c r="D415" s="89"/>
      <c r="E415" s="86"/>
      <c r="F415" s="98"/>
      <c r="G415" s="98"/>
      <c r="H415" s="98"/>
      <c r="I415" s="93"/>
    </row>
    <row r="416" spans="1:9" ht="20.100000000000001" customHeight="1" x14ac:dyDescent="0.25">
      <c r="A416" s="17">
        <v>410</v>
      </c>
      <c r="B416" s="89"/>
      <c r="C416" s="89"/>
      <c r="D416" s="89"/>
      <c r="E416" s="86"/>
      <c r="F416" s="98"/>
      <c r="G416" s="98"/>
      <c r="H416" s="98"/>
      <c r="I416" s="93"/>
    </row>
    <row r="417" spans="1:9" ht="20.100000000000001" customHeight="1" x14ac:dyDescent="0.25">
      <c r="A417" s="17">
        <v>411</v>
      </c>
      <c r="B417" s="89"/>
      <c r="C417" s="89"/>
      <c r="D417" s="89"/>
      <c r="E417" s="86"/>
      <c r="F417" s="98"/>
      <c r="G417" s="98"/>
      <c r="H417" s="98"/>
      <c r="I417" s="93"/>
    </row>
    <row r="418" spans="1:9" ht="20.100000000000001" customHeight="1" x14ac:dyDescent="0.25">
      <c r="A418" s="17">
        <v>412</v>
      </c>
      <c r="B418" s="89"/>
      <c r="C418" s="89"/>
      <c r="D418" s="89"/>
      <c r="E418" s="86"/>
      <c r="F418" s="98"/>
      <c r="G418" s="98"/>
      <c r="H418" s="98"/>
      <c r="I418" s="93"/>
    </row>
    <row r="419" spans="1:9" ht="20.100000000000001" customHeight="1" x14ac:dyDescent="0.25">
      <c r="A419" s="17">
        <v>413</v>
      </c>
      <c r="B419" s="89"/>
      <c r="C419" s="89"/>
      <c r="D419" s="89"/>
      <c r="E419" s="86"/>
      <c r="F419" s="98"/>
      <c r="G419" s="98"/>
      <c r="H419" s="98"/>
      <c r="I419" s="93"/>
    </row>
    <row r="420" spans="1:9" ht="20.100000000000001" customHeight="1" x14ac:dyDescent="0.25">
      <c r="A420" s="17">
        <v>414</v>
      </c>
      <c r="B420" s="89"/>
      <c r="C420" s="89"/>
      <c r="D420" s="89"/>
      <c r="E420" s="86"/>
      <c r="F420" s="98"/>
      <c r="G420" s="98"/>
      <c r="H420" s="98"/>
      <c r="I420" s="93"/>
    </row>
    <row r="421" spans="1:9" ht="20.100000000000001" customHeight="1" x14ac:dyDescent="0.25">
      <c r="A421" s="17">
        <v>415</v>
      </c>
      <c r="B421" s="89"/>
      <c r="C421" s="89"/>
      <c r="D421" s="89"/>
      <c r="E421" s="86"/>
      <c r="F421" s="98"/>
      <c r="G421" s="98"/>
      <c r="H421" s="98"/>
      <c r="I421" s="93"/>
    </row>
    <row r="422" spans="1:9" ht="20.100000000000001" customHeight="1" x14ac:dyDescent="0.25">
      <c r="A422" s="17">
        <v>416</v>
      </c>
      <c r="B422" s="89"/>
      <c r="C422" s="89"/>
      <c r="D422" s="89"/>
      <c r="E422" s="86"/>
      <c r="F422" s="98"/>
      <c r="G422" s="98"/>
      <c r="H422" s="98"/>
      <c r="I422" s="93"/>
    </row>
    <row r="423" spans="1:9" ht="20.100000000000001" customHeight="1" x14ac:dyDescent="0.25">
      <c r="A423" s="17">
        <v>417</v>
      </c>
      <c r="B423" s="89"/>
      <c r="C423" s="89"/>
      <c r="D423" s="89"/>
      <c r="E423" s="86"/>
      <c r="F423" s="98"/>
      <c r="G423" s="98"/>
      <c r="H423" s="98"/>
      <c r="I423" s="93"/>
    </row>
    <row r="424" spans="1:9" ht="20.100000000000001" customHeight="1" x14ac:dyDescent="0.25">
      <c r="A424" s="17">
        <v>418</v>
      </c>
      <c r="B424" s="89"/>
      <c r="C424" s="89"/>
      <c r="D424" s="89"/>
      <c r="E424" s="86"/>
      <c r="F424" s="98"/>
      <c r="G424" s="98"/>
      <c r="H424" s="98"/>
      <c r="I424" s="93"/>
    </row>
    <row r="425" spans="1:9" ht="20.100000000000001" customHeight="1" x14ac:dyDescent="0.25">
      <c r="A425" s="17">
        <v>419</v>
      </c>
      <c r="B425" s="89"/>
      <c r="C425" s="89"/>
      <c r="D425" s="89"/>
      <c r="E425" s="86"/>
      <c r="F425" s="98"/>
      <c r="G425" s="98"/>
      <c r="H425" s="98"/>
      <c r="I425" s="93"/>
    </row>
    <row r="426" spans="1:9" ht="20.100000000000001" customHeight="1" x14ac:dyDescent="0.25">
      <c r="A426" s="17">
        <v>420</v>
      </c>
      <c r="B426" s="89"/>
      <c r="C426" s="89"/>
      <c r="D426" s="89"/>
      <c r="E426" s="86"/>
      <c r="F426" s="98"/>
      <c r="G426" s="98"/>
      <c r="H426" s="98"/>
      <c r="I426" s="93"/>
    </row>
    <row r="427" spans="1:9" ht="20.100000000000001" customHeight="1" x14ac:dyDescent="0.25">
      <c r="A427" s="17">
        <v>421</v>
      </c>
      <c r="B427" s="89"/>
      <c r="C427" s="89"/>
      <c r="D427" s="89"/>
      <c r="E427" s="86"/>
      <c r="F427" s="98"/>
      <c r="G427" s="98"/>
      <c r="H427" s="98"/>
      <c r="I427" s="93"/>
    </row>
    <row r="428" spans="1:9" ht="20.100000000000001" customHeight="1" x14ac:dyDescent="0.25">
      <c r="A428" s="17">
        <v>422</v>
      </c>
      <c r="B428" s="89"/>
      <c r="C428" s="89"/>
      <c r="D428" s="89"/>
      <c r="E428" s="86"/>
      <c r="F428" s="98"/>
      <c r="G428" s="98"/>
      <c r="H428" s="98"/>
      <c r="I428" s="93"/>
    </row>
    <row r="429" spans="1:9" ht="20.100000000000001" customHeight="1" x14ac:dyDescent="0.25">
      <c r="A429" s="17">
        <v>423</v>
      </c>
      <c r="B429" s="89"/>
      <c r="C429" s="89"/>
      <c r="D429" s="89"/>
      <c r="E429" s="86"/>
      <c r="F429" s="98"/>
      <c r="G429" s="98"/>
      <c r="H429" s="98"/>
      <c r="I429" s="93"/>
    </row>
    <row r="430" spans="1:9" ht="20.100000000000001" customHeight="1" x14ac:dyDescent="0.25">
      <c r="A430" s="17">
        <v>424</v>
      </c>
      <c r="B430" s="89"/>
      <c r="C430" s="89"/>
      <c r="D430" s="89"/>
      <c r="E430" s="86"/>
      <c r="F430" s="98"/>
      <c r="G430" s="98"/>
      <c r="H430" s="98"/>
      <c r="I430" s="93"/>
    </row>
    <row r="431" spans="1:9" ht="20.100000000000001" customHeight="1" x14ac:dyDescent="0.25">
      <c r="A431" s="17">
        <v>425</v>
      </c>
      <c r="B431" s="89"/>
      <c r="C431" s="89"/>
      <c r="D431" s="89"/>
      <c r="E431" s="86"/>
      <c r="F431" s="98"/>
      <c r="G431" s="98"/>
      <c r="H431" s="98"/>
      <c r="I431" s="93"/>
    </row>
    <row r="432" spans="1:9" ht="20.100000000000001" customHeight="1" x14ac:dyDescent="0.25">
      <c r="A432" s="17">
        <v>426</v>
      </c>
      <c r="B432" s="89"/>
      <c r="C432" s="89"/>
      <c r="D432" s="89"/>
      <c r="E432" s="86"/>
      <c r="F432" s="98"/>
      <c r="G432" s="98"/>
      <c r="H432" s="98"/>
      <c r="I432" s="93"/>
    </row>
    <row r="433" spans="1:9" ht="20.100000000000001" customHeight="1" x14ac:dyDescent="0.25">
      <c r="A433" s="17">
        <v>427</v>
      </c>
      <c r="B433" s="89"/>
      <c r="C433" s="89"/>
      <c r="D433" s="89"/>
      <c r="E433" s="86"/>
      <c r="F433" s="98"/>
      <c r="G433" s="98"/>
      <c r="H433" s="98"/>
      <c r="I433" s="93"/>
    </row>
    <row r="434" spans="1:9" ht="20.100000000000001" customHeight="1" x14ac:dyDescent="0.25">
      <c r="A434" s="17">
        <v>428</v>
      </c>
      <c r="B434" s="89"/>
      <c r="C434" s="89"/>
      <c r="D434" s="89"/>
      <c r="E434" s="86"/>
      <c r="F434" s="98"/>
      <c r="G434" s="98"/>
      <c r="H434" s="98"/>
      <c r="I434" s="93"/>
    </row>
    <row r="435" spans="1:9" ht="20.100000000000001" customHeight="1" x14ac:dyDescent="0.25">
      <c r="A435" s="17">
        <v>429</v>
      </c>
      <c r="B435" s="89"/>
      <c r="C435" s="89"/>
      <c r="D435" s="89"/>
      <c r="E435" s="86"/>
      <c r="F435" s="98"/>
      <c r="G435" s="98"/>
      <c r="H435" s="98"/>
      <c r="I435" s="93"/>
    </row>
    <row r="436" spans="1:9" ht="20.100000000000001" customHeight="1" x14ac:dyDescent="0.25">
      <c r="A436" s="17">
        <v>430</v>
      </c>
      <c r="B436" s="89"/>
      <c r="C436" s="89"/>
      <c r="D436" s="89"/>
      <c r="E436" s="86"/>
      <c r="F436" s="98"/>
      <c r="G436" s="98"/>
      <c r="H436" s="98"/>
      <c r="I436" s="93"/>
    </row>
    <row r="437" spans="1:9" ht="20.100000000000001" customHeight="1" x14ac:dyDescent="0.25">
      <c r="A437" s="17">
        <v>431</v>
      </c>
      <c r="B437" s="89"/>
      <c r="C437" s="89"/>
      <c r="D437" s="89"/>
      <c r="E437" s="86"/>
      <c r="F437" s="98"/>
      <c r="G437" s="98"/>
      <c r="H437" s="98"/>
      <c r="I437" s="93"/>
    </row>
    <row r="438" spans="1:9" ht="20.100000000000001" customHeight="1" x14ac:dyDescent="0.25">
      <c r="A438" s="17">
        <v>432</v>
      </c>
      <c r="B438" s="89"/>
      <c r="C438" s="89"/>
      <c r="D438" s="89"/>
      <c r="E438" s="86"/>
      <c r="F438" s="98"/>
      <c r="G438" s="98"/>
      <c r="H438" s="98"/>
      <c r="I438" s="93"/>
    </row>
    <row r="439" spans="1:9" ht="20.100000000000001" customHeight="1" x14ac:dyDescent="0.25">
      <c r="A439" s="17">
        <v>433</v>
      </c>
      <c r="B439" s="89"/>
      <c r="C439" s="89"/>
      <c r="D439" s="89"/>
      <c r="E439" s="86"/>
      <c r="F439" s="98"/>
      <c r="G439" s="98"/>
      <c r="H439" s="98"/>
      <c r="I439" s="93"/>
    </row>
    <row r="440" spans="1:9" ht="20.100000000000001" customHeight="1" x14ac:dyDescent="0.25">
      <c r="A440" s="17">
        <v>434</v>
      </c>
      <c r="B440" s="89"/>
      <c r="C440" s="89"/>
      <c r="D440" s="89"/>
      <c r="E440" s="86"/>
      <c r="F440" s="98"/>
      <c r="G440" s="98"/>
      <c r="H440" s="98"/>
      <c r="I440" s="93"/>
    </row>
    <row r="441" spans="1:9" ht="20.100000000000001" customHeight="1" x14ac:dyDescent="0.25">
      <c r="A441" s="17">
        <v>435</v>
      </c>
      <c r="B441" s="89"/>
      <c r="C441" s="89"/>
      <c r="D441" s="89"/>
      <c r="E441" s="86"/>
      <c r="F441" s="98"/>
      <c r="G441" s="98"/>
      <c r="H441" s="98"/>
      <c r="I441" s="93"/>
    </row>
    <row r="442" spans="1:9" ht="20.100000000000001" customHeight="1" x14ac:dyDescent="0.25">
      <c r="A442" s="17">
        <v>436</v>
      </c>
      <c r="B442" s="89"/>
      <c r="C442" s="89"/>
      <c r="D442" s="89"/>
      <c r="E442" s="86"/>
      <c r="F442" s="98"/>
      <c r="G442" s="98"/>
      <c r="H442" s="98"/>
      <c r="I442" s="93"/>
    </row>
    <row r="443" spans="1:9" ht="20.100000000000001" customHeight="1" x14ac:dyDescent="0.25">
      <c r="A443" s="17">
        <v>437</v>
      </c>
      <c r="B443" s="89"/>
      <c r="C443" s="89"/>
      <c r="D443" s="89"/>
      <c r="E443" s="86"/>
      <c r="F443" s="98"/>
      <c r="G443" s="98"/>
      <c r="H443" s="98"/>
      <c r="I443" s="93"/>
    </row>
    <row r="444" spans="1:9" ht="20.100000000000001" customHeight="1" x14ac:dyDescent="0.25">
      <c r="A444" s="17">
        <v>438</v>
      </c>
      <c r="B444" s="89"/>
      <c r="C444" s="89"/>
      <c r="D444" s="89"/>
      <c r="E444" s="86"/>
      <c r="F444" s="98"/>
      <c r="G444" s="98"/>
      <c r="H444" s="98"/>
      <c r="I444" s="93"/>
    </row>
    <row r="445" spans="1:9" ht="20.100000000000001" customHeight="1" x14ac:dyDescent="0.25">
      <c r="A445" s="17">
        <v>439</v>
      </c>
      <c r="B445" s="89"/>
      <c r="C445" s="89"/>
      <c r="D445" s="89"/>
      <c r="E445" s="86"/>
      <c r="F445" s="98"/>
      <c r="G445" s="98"/>
      <c r="H445" s="98"/>
      <c r="I445" s="93"/>
    </row>
    <row r="446" spans="1:9" ht="20.100000000000001" customHeight="1" x14ac:dyDescent="0.25">
      <c r="A446" s="17">
        <v>440</v>
      </c>
      <c r="B446" s="89"/>
      <c r="C446" s="89"/>
      <c r="D446" s="89"/>
      <c r="E446" s="86"/>
      <c r="F446" s="98"/>
      <c r="G446" s="98"/>
      <c r="H446" s="98"/>
      <c r="I446" s="93"/>
    </row>
    <row r="447" spans="1:9" ht="20.100000000000001" customHeight="1" x14ac:dyDescent="0.25">
      <c r="A447" s="17">
        <v>441</v>
      </c>
      <c r="B447" s="89"/>
      <c r="C447" s="89"/>
      <c r="D447" s="89"/>
      <c r="E447" s="86"/>
      <c r="F447" s="98"/>
      <c r="G447" s="98"/>
      <c r="H447" s="98"/>
      <c r="I447" s="93"/>
    </row>
    <row r="448" spans="1:9" ht="20.100000000000001" customHeight="1" x14ac:dyDescent="0.25">
      <c r="A448" s="17">
        <v>442</v>
      </c>
      <c r="B448" s="89"/>
      <c r="C448" s="89"/>
      <c r="D448" s="89"/>
      <c r="E448" s="86"/>
      <c r="F448" s="98"/>
      <c r="G448" s="98"/>
      <c r="H448" s="98"/>
      <c r="I448" s="93"/>
    </row>
    <row r="449" spans="1:9" ht="20.100000000000001" customHeight="1" x14ac:dyDescent="0.25">
      <c r="A449" s="17">
        <v>443</v>
      </c>
      <c r="B449" s="89"/>
      <c r="C449" s="89"/>
      <c r="D449" s="89"/>
      <c r="E449" s="86"/>
      <c r="F449" s="98"/>
      <c r="G449" s="98"/>
      <c r="H449" s="98"/>
      <c r="I449" s="93"/>
    </row>
    <row r="450" spans="1:9" ht="20.100000000000001" customHeight="1" x14ac:dyDescent="0.25">
      <c r="A450" s="17">
        <v>444</v>
      </c>
      <c r="B450" s="89"/>
      <c r="C450" s="89"/>
      <c r="D450" s="89"/>
      <c r="E450" s="86"/>
      <c r="F450" s="98"/>
      <c r="G450" s="98"/>
      <c r="H450" s="98"/>
      <c r="I450" s="93"/>
    </row>
    <row r="451" spans="1:9" ht="20.100000000000001" customHeight="1" x14ac:dyDescent="0.25">
      <c r="A451" s="17">
        <v>445</v>
      </c>
      <c r="B451" s="89"/>
      <c r="C451" s="89"/>
      <c r="D451" s="89"/>
      <c r="E451" s="86"/>
      <c r="F451" s="98"/>
      <c r="G451" s="98"/>
      <c r="H451" s="98"/>
      <c r="I451" s="93"/>
    </row>
    <row r="452" spans="1:9" ht="20.100000000000001" customHeight="1" x14ac:dyDescent="0.25">
      <c r="A452" s="17">
        <v>446</v>
      </c>
      <c r="B452" s="89"/>
      <c r="C452" s="89"/>
      <c r="D452" s="89"/>
      <c r="E452" s="86"/>
      <c r="F452" s="98"/>
      <c r="G452" s="98"/>
      <c r="H452" s="98"/>
      <c r="I452" s="93"/>
    </row>
    <row r="453" spans="1:9" ht="20.100000000000001" customHeight="1" x14ac:dyDescent="0.25">
      <c r="A453" s="17">
        <v>447</v>
      </c>
      <c r="B453" s="89"/>
      <c r="C453" s="89"/>
      <c r="D453" s="89"/>
      <c r="E453" s="86"/>
      <c r="F453" s="98"/>
      <c r="G453" s="98"/>
      <c r="H453" s="98"/>
      <c r="I453" s="93"/>
    </row>
    <row r="454" spans="1:9" ht="20.100000000000001" customHeight="1" x14ac:dyDescent="0.25">
      <c r="A454" s="17">
        <v>448</v>
      </c>
      <c r="B454" s="89"/>
      <c r="C454" s="89"/>
      <c r="D454" s="89"/>
      <c r="E454" s="86"/>
      <c r="F454" s="98"/>
      <c r="G454" s="98"/>
      <c r="H454" s="98"/>
      <c r="I454" s="93"/>
    </row>
    <row r="455" spans="1:9" ht="20.100000000000001" customHeight="1" x14ac:dyDescent="0.25">
      <c r="A455" s="17">
        <v>449</v>
      </c>
      <c r="B455" s="89"/>
      <c r="C455" s="89"/>
      <c r="D455" s="89"/>
      <c r="E455" s="86"/>
      <c r="F455" s="98"/>
      <c r="G455" s="98"/>
      <c r="H455" s="98"/>
      <c r="I455" s="93"/>
    </row>
    <row r="456" spans="1:9" ht="20.100000000000001" customHeight="1" x14ac:dyDescent="0.25">
      <c r="A456" s="17">
        <v>450</v>
      </c>
      <c r="B456" s="89"/>
      <c r="C456" s="89"/>
      <c r="D456" s="89"/>
      <c r="E456" s="86"/>
      <c r="F456" s="98"/>
      <c r="G456" s="98"/>
      <c r="H456" s="98"/>
      <c r="I456" s="93"/>
    </row>
    <row r="457" spans="1:9" ht="20.100000000000001" customHeight="1" x14ac:dyDescent="0.25">
      <c r="A457" s="17">
        <v>451</v>
      </c>
      <c r="B457" s="89"/>
      <c r="C457" s="89"/>
      <c r="D457" s="89"/>
      <c r="E457" s="86"/>
      <c r="F457" s="98"/>
      <c r="G457" s="98"/>
      <c r="H457" s="98"/>
      <c r="I457" s="93"/>
    </row>
    <row r="458" spans="1:9" ht="20.100000000000001" customHeight="1" x14ac:dyDescent="0.25">
      <c r="A458" s="17">
        <v>452</v>
      </c>
      <c r="B458" s="89"/>
      <c r="C458" s="89"/>
      <c r="D458" s="89"/>
      <c r="E458" s="86"/>
      <c r="F458" s="98"/>
      <c r="G458" s="98"/>
      <c r="H458" s="98"/>
      <c r="I458" s="93"/>
    </row>
    <row r="459" spans="1:9" ht="20.100000000000001" customHeight="1" x14ac:dyDescent="0.25">
      <c r="A459" s="17">
        <v>453</v>
      </c>
      <c r="B459" s="89"/>
      <c r="C459" s="89"/>
      <c r="D459" s="89"/>
      <c r="E459" s="86"/>
      <c r="F459" s="98"/>
      <c r="G459" s="98"/>
      <c r="H459" s="98"/>
      <c r="I459" s="93"/>
    </row>
    <row r="460" spans="1:9" ht="20.100000000000001" customHeight="1" x14ac:dyDescent="0.25">
      <c r="A460" s="17">
        <v>454</v>
      </c>
      <c r="B460" s="89"/>
      <c r="C460" s="89"/>
      <c r="D460" s="89"/>
      <c r="E460" s="86"/>
      <c r="F460" s="98"/>
      <c r="G460" s="98"/>
      <c r="H460" s="98"/>
      <c r="I460" s="93"/>
    </row>
    <row r="461" spans="1:9" ht="20.100000000000001" customHeight="1" x14ac:dyDescent="0.25">
      <c r="A461" s="17">
        <v>455</v>
      </c>
      <c r="B461" s="89"/>
      <c r="C461" s="89"/>
      <c r="D461" s="89"/>
      <c r="E461" s="86"/>
      <c r="F461" s="98"/>
      <c r="G461" s="98"/>
      <c r="H461" s="98"/>
      <c r="I461" s="93"/>
    </row>
    <row r="462" spans="1:9" ht="20.100000000000001" customHeight="1" x14ac:dyDescent="0.25">
      <c r="A462" s="17">
        <v>456</v>
      </c>
      <c r="B462" s="89"/>
      <c r="C462" s="89"/>
      <c r="D462" s="89"/>
      <c r="E462" s="86"/>
      <c r="F462" s="98"/>
      <c r="G462" s="98"/>
      <c r="H462" s="98"/>
      <c r="I462" s="93"/>
    </row>
    <row r="463" spans="1:9" ht="20.100000000000001" customHeight="1" x14ac:dyDescent="0.25">
      <c r="A463" s="17">
        <v>457</v>
      </c>
      <c r="B463" s="89"/>
      <c r="C463" s="89"/>
      <c r="D463" s="89"/>
      <c r="E463" s="86"/>
      <c r="F463" s="98"/>
      <c r="G463" s="98"/>
      <c r="H463" s="98"/>
      <c r="I463" s="93"/>
    </row>
    <row r="464" spans="1:9" ht="20.100000000000001" customHeight="1" x14ac:dyDescent="0.25">
      <c r="A464" s="17">
        <v>458</v>
      </c>
      <c r="B464" s="89"/>
      <c r="C464" s="89"/>
      <c r="D464" s="89"/>
      <c r="E464" s="86"/>
      <c r="F464" s="98"/>
      <c r="G464" s="98"/>
      <c r="H464" s="98"/>
      <c r="I464" s="93"/>
    </row>
    <row r="465" spans="1:9" ht="20.100000000000001" customHeight="1" x14ac:dyDescent="0.25">
      <c r="A465" s="17">
        <v>459</v>
      </c>
      <c r="B465" s="89"/>
      <c r="C465" s="89"/>
      <c r="D465" s="89"/>
      <c r="E465" s="86"/>
      <c r="F465" s="98"/>
      <c r="G465" s="98"/>
      <c r="H465" s="98"/>
      <c r="I465" s="93"/>
    </row>
    <row r="466" spans="1:9" ht="20.100000000000001" customHeight="1" x14ac:dyDescent="0.25">
      <c r="A466" s="17">
        <v>460</v>
      </c>
      <c r="B466" s="89"/>
      <c r="C466" s="89"/>
      <c r="D466" s="89"/>
      <c r="E466" s="86"/>
      <c r="F466" s="98"/>
      <c r="G466" s="98"/>
      <c r="H466" s="98"/>
      <c r="I466" s="93"/>
    </row>
    <row r="467" spans="1:9" ht="20.100000000000001" customHeight="1" x14ac:dyDescent="0.25">
      <c r="A467" s="17">
        <v>461</v>
      </c>
      <c r="B467" s="89"/>
      <c r="C467" s="89"/>
      <c r="D467" s="89"/>
      <c r="E467" s="86"/>
      <c r="F467" s="98"/>
      <c r="G467" s="98"/>
      <c r="H467" s="98"/>
      <c r="I467" s="93"/>
    </row>
    <row r="468" spans="1:9" ht="20.100000000000001" customHeight="1" x14ac:dyDescent="0.25">
      <c r="A468" s="17">
        <v>462</v>
      </c>
      <c r="B468" s="89"/>
      <c r="C468" s="89"/>
      <c r="D468" s="89"/>
      <c r="E468" s="86"/>
      <c r="F468" s="98"/>
      <c r="G468" s="98"/>
      <c r="H468" s="98"/>
      <c r="I468" s="93"/>
    </row>
    <row r="469" spans="1:9" ht="20.100000000000001" customHeight="1" x14ac:dyDescent="0.25">
      <c r="A469" s="17">
        <v>463</v>
      </c>
      <c r="B469" s="89"/>
      <c r="C469" s="89"/>
      <c r="D469" s="89"/>
      <c r="E469" s="86"/>
      <c r="F469" s="98"/>
      <c r="G469" s="98"/>
      <c r="H469" s="98"/>
      <c r="I469" s="93"/>
    </row>
    <row r="470" spans="1:9" ht="20.100000000000001" customHeight="1" x14ac:dyDescent="0.25">
      <c r="A470" s="17">
        <v>464</v>
      </c>
      <c r="B470" s="89"/>
      <c r="C470" s="89"/>
      <c r="D470" s="89"/>
      <c r="E470" s="86"/>
      <c r="F470" s="98"/>
      <c r="G470" s="98"/>
      <c r="H470" s="98"/>
      <c r="I470" s="93"/>
    </row>
    <row r="471" spans="1:9" ht="20.100000000000001" customHeight="1" x14ac:dyDescent="0.25">
      <c r="A471" s="17">
        <v>465</v>
      </c>
      <c r="B471" s="89"/>
      <c r="C471" s="89"/>
      <c r="D471" s="89"/>
      <c r="E471" s="86"/>
      <c r="F471" s="98"/>
      <c r="G471" s="98"/>
      <c r="H471" s="98"/>
      <c r="I471" s="93"/>
    </row>
    <row r="472" spans="1:9" ht="20.100000000000001" customHeight="1" x14ac:dyDescent="0.25">
      <c r="A472" s="17">
        <v>466</v>
      </c>
      <c r="B472" s="89"/>
      <c r="C472" s="89"/>
      <c r="D472" s="89"/>
      <c r="E472" s="86"/>
      <c r="F472" s="98"/>
      <c r="G472" s="98"/>
      <c r="H472" s="98"/>
      <c r="I472" s="93"/>
    </row>
    <row r="473" spans="1:9" ht="20.100000000000001" customHeight="1" x14ac:dyDescent="0.25">
      <c r="A473" s="17">
        <v>467</v>
      </c>
      <c r="B473" s="89"/>
      <c r="C473" s="89"/>
      <c r="D473" s="89"/>
      <c r="E473" s="86"/>
      <c r="F473" s="98"/>
      <c r="G473" s="98"/>
      <c r="H473" s="98"/>
      <c r="I473" s="93"/>
    </row>
    <row r="474" spans="1:9" ht="20.100000000000001" customHeight="1" x14ac:dyDescent="0.25">
      <c r="A474" s="17">
        <v>468</v>
      </c>
      <c r="B474" s="89"/>
      <c r="C474" s="89"/>
      <c r="D474" s="89"/>
      <c r="E474" s="86"/>
      <c r="F474" s="98"/>
      <c r="G474" s="98"/>
      <c r="H474" s="98"/>
      <c r="I474" s="93"/>
    </row>
    <row r="475" spans="1:9" ht="20.100000000000001" customHeight="1" x14ac:dyDescent="0.25">
      <c r="A475" s="17">
        <v>469</v>
      </c>
      <c r="B475" s="89"/>
      <c r="C475" s="89"/>
      <c r="D475" s="89"/>
      <c r="E475" s="86"/>
      <c r="F475" s="98"/>
      <c r="G475" s="98"/>
      <c r="H475" s="98"/>
      <c r="I475" s="93"/>
    </row>
    <row r="476" spans="1:9" ht="20.100000000000001" customHeight="1" x14ac:dyDescent="0.25">
      <c r="A476" s="17">
        <v>470</v>
      </c>
      <c r="B476" s="89"/>
      <c r="C476" s="89"/>
      <c r="D476" s="89"/>
      <c r="E476" s="86"/>
      <c r="F476" s="98"/>
      <c r="G476" s="98"/>
      <c r="H476" s="98"/>
      <c r="I476" s="93"/>
    </row>
    <row r="477" spans="1:9" ht="20.100000000000001" customHeight="1" x14ac:dyDescent="0.25">
      <c r="A477" s="17">
        <v>471</v>
      </c>
      <c r="B477" s="89"/>
      <c r="C477" s="89"/>
      <c r="D477" s="89"/>
      <c r="E477" s="86"/>
      <c r="F477" s="98"/>
      <c r="G477" s="98"/>
      <c r="H477" s="98"/>
      <c r="I477" s="93"/>
    </row>
    <row r="478" spans="1:9" ht="20.100000000000001" customHeight="1" x14ac:dyDescent="0.25">
      <c r="A478" s="17">
        <v>472</v>
      </c>
      <c r="B478" s="89"/>
      <c r="C478" s="89"/>
      <c r="D478" s="89"/>
      <c r="E478" s="86"/>
      <c r="F478" s="98"/>
      <c r="G478" s="98"/>
      <c r="H478" s="98"/>
      <c r="I478" s="93"/>
    </row>
    <row r="479" spans="1:9" ht="20.100000000000001" customHeight="1" x14ac:dyDescent="0.25">
      <c r="A479" s="17">
        <v>473</v>
      </c>
      <c r="B479" s="89"/>
      <c r="C479" s="89"/>
      <c r="D479" s="89"/>
      <c r="E479" s="86"/>
      <c r="F479" s="98"/>
      <c r="G479" s="98"/>
      <c r="H479" s="98"/>
      <c r="I479" s="93"/>
    </row>
    <row r="480" spans="1:9" ht="20.100000000000001" customHeight="1" x14ac:dyDescent="0.25">
      <c r="A480" s="17">
        <v>474</v>
      </c>
      <c r="B480" s="89"/>
      <c r="C480" s="89"/>
      <c r="D480" s="89"/>
      <c r="E480" s="86"/>
      <c r="F480" s="98"/>
      <c r="G480" s="98"/>
      <c r="H480" s="98"/>
      <c r="I480" s="93"/>
    </row>
    <row r="481" spans="1:9" ht="20.100000000000001" customHeight="1" x14ac:dyDescent="0.25">
      <c r="A481" s="17">
        <v>475</v>
      </c>
      <c r="B481" s="89"/>
      <c r="C481" s="89"/>
      <c r="D481" s="89"/>
      <c r="E481" s="86"/>
      <c r="F481" s="98"/>
      <c r="G481" s="98"/>
      <c r="H481" s="98"/>
      <c r="I481" s="93"/>
    </row>
    <row r="482" spans="1:9" ht="20.100000000000001" customHeight="1" x14ac:dyDescent="0.25">
      <c r="A482" s="17">
        <v>476</v>
      </c>
      <c r="B482" s="89"/>
      <c r="C482" s="89"/>
      <c r="D482" s="89"/>
      <c r="E482" s="86"/>
      <c r="F482" s="98"/>
      <c r="G482" s="98"/>
      <c r="H482" s="98"/>
      <c r="I482" s="93"/>
    </row>
    <row r="483" spans="1:9" ht="20.100000000000001" customHeight="1" x14ac:dyDescent="0.25">
      <c r="A483" s="17">
        <v>477</v>
      </c>
      <c r="B483" s="89"/>
      <c r="C483" s="89"/>
      <c r="D483" s="89"/>
      <c r="E483" s="86"/>
      <c r="F483" s="98"/>
      <c r="G483" s="98"/>
      <c r="H483" s="98"/>
      <c r="I483" s="93"/>
    </row>
    <row r="484" spans="1:9" ht="20.100000000000001" customHeight="1" x14ac:dyDescent="0.25">
      <c r="A484" s="17">
        <v>478</v>
      </c>
      <c r="B484" s="89"/>
      <c r="C484" s="89"/>
      <c r="D484" s="89"/>
      <c r="E484" s="86"/>
      <c r="F484" s="98"/>
      <c r="G484" s="98"/>
      <c r="H484" s="98"/>
      <c r="I484" s="93"/>
    </row>
    <row r="485" spans="1:9" ht="20.100000000000001" customHeight="1" x14ac:dyDescent="0.25">
      <c r="A485" s="17">
        <v>479</v>
      </c>
      <c r="B485" s="89"/>
      <c r="C485" s="89"/>
      <c r="D485" s="89"/>
      <c r="E485" s="86"/>
      <c r="F485" s="98"/>
      <c r="G485" s="98"/>
      <c r="H485" s="98"/>
      <c r="I485" s="93"/>
    </row>
    <row r="486" spans="1:9" ht="20.100000000000001" customHeight="1" x14ac:dyDescent="0.25">
      <c r="A486" s="17">
        <v>480</v>
      </c>
      <c r="B486" s="89"/>
      <c r="C486" s="89"/>
      <c r="D486" s="89"/>
      <c r="E486" s="86"/>
      <c r="F486" s="98"/>
      <c r="G486" s="98"/>
      <c r="H486" s="98"/>
      <c r="I486" s="93"/>
    </row>
    <row r="487" spans="1:9" ht="20.100000000000001" customHeight="1" x14ac:dyDescent="0.25">
      <c r="A487" s="17">
        <v>481</v>
      </c>
      <c r="B487" s="89"/>
      <c r="C487" s="89"/>
      <c r="D487" s="89"/>
      <c r="E487" s="86"/>
      <c r="F487" s="98"/>
      <c r="G487" s="98"/>
      <c r="H487" s="98"/>
      <c r="I487" s="93"/>
    </row>
    <row r="488" spans="1:9" ht="20.100000000000001" customHeight="1" x14ac:dyDescent="0.25">
      <c r="A488" s="17">
        <v>482</v>
      </c>
      <c r="B488" s="89"/>
      <c r="C488" s="89"/>
      <c r="D488" s="89"/>
      <c r="E488" s="86"/>
      <c r="F488" s="98"/>
      <c r="G488" s="98"/>
      <c r="H488" s="98"/>
      <c r="I488" s="93"/>
    </row>
    <row r="489" spans="1:9" ht="20.100000000000001" customHeight="1" x14ac:dyDescent="0.25">
      <c r="A489" s="17">
        <v>483</v>
      </c>
      <c r="B489" s="89"/>
      <c r="C489" s="89"/>
      <c r="D489" s="89"/>
      <c r="E489" s="86"/>
      <c r="F489" s="98"/>
      <c r="G489" s="98"/>
      <c r="H489" s="98"/>
      <c r="I489" s="93"/>
    </row>
    <row r="490" spans="1:9" ht="20.100000000000001" customHeight="1" x14ac:dyDescent="0.25">
      <c r="A490" s="17">
        <v>484</v>
      </c>
      <c r="B490" s="89"/>
      <c r="C490" s="89"/>
      <c r="D490" s="89"/>
      <c r="E490" s="86"/>
      <c r="F490" s="98"/>
      <c r="G490" s="98"/>
      <c r="H490" s="98"/>
      <c r="I490" s="93"/>
    </row>
    <row r="491" spans="1:9" ht="20.100000000000001" customHeight="1" x14ac:dyDescent="0.25">
      <c r="A491" s="17">
        <v>485</v>
      </c>
      <c r="B491" s="89"/>
      <c r="C491" s="89"/>
      <c r="D491" s="89"/>
      <c r="E491" s="86"/>
      <c r="F491" s="98"/>
      <c r="G491" s="98"/>
      <c r="H491" s="98"/>
      <c r="I491" s="93"/>
    </row>
    <row r="492" spans="1:9" ht="20.100000000000001" customHeight="1" x14ac:dyDescent="0.25">
      <c r="A492" s="17">
        <v>486</v>
      </c>
      <c r="B492" s="89"/>
      <c r="C492" s="89"/>
      <c r="D492" s="89"/>
      <c r="E492" s="86"/>
      <c r="F492" s="98"/>
      <c r="G492" s="98"/>
      <c r="H492" s="98"/>
      <c r="I492" s="93"/>
    </row>
    <row r="493" spans="1:9" ht="20.100000000000001" customHeight="1" x14ac:dyDescent="0.25">
      <c r="A493" s="17">
        <v>487</v>
      </c>
      <c r="B493" s="89"/>
      <c r="C493" s="89"/>
      <c r="D493" s="89"/>
      <c r="E493" s="86"/>
      <c r="F493" s="98"/>
      <c r="G493" s="98"/>
      <c r="H493" s="98"/>
      <c r="I493" s="93"/>
    </row>
    <row r="494" spans="1:9" ht="20.100000000000001" customHeight="1" x14ac:dyDescent="0.25">
      <c r="A494" s="17">
        <v>488</v>
      </c>
      <c r="B494" s="89"/>
      <c r="C494" s="89"/>
      <c r="D494" s="89"/>
      <c r="E494" s="86"/>
      <c r="F494" s="98"/>
      <c r="G494" s="98"/>
      <c r="H494" s="98"/>
      <c r="I494" s="93"/>
    </row>
    <row r="495" spans="1:9" ht="20.100000000000001" customHeight="1" x14ac:dyDescent="0.25">
      <c r="A495" s="17">
        <v>489</v>
      </c>
      <c r="B495" s="89"/>
      <c r="C495" s="89"/>
      <c r="D495" s="89"/>
      <c r="E495" s="86"/>
      <c r="F495" s="98"/>
      <c r="G495" s="98"/>
      <c r="H495" s="98"/>
      <c r="I495" s="93"/>
    </row>
    <row r="496" spans="1:9" ht="20.100000000000001" customHeight="1" x14ac:dyDescent="0.25">
      <c r="A496" s="17">
        <v>490</v>
      </c>
      <c r="B496" s="89"/>
      <c r="C496" s="89"/>
      <c r="D496" s="89"/>
      <c r="E496" s="86"/>
      <c r="F496" s="98"/>
      <c r="G496" s="98"/>
      <c r="H496" s="98"/>
      <c r="I496" s="93"/>
    </row>
    <row r="497" spans="1:9" ht="20.100000000000001" customHeight="1" x14ac:dyDescent="0.25">
      <c r="A497" s="17">
        <v>491</v>
      </c>
      <c r="B497" s="89"/>
      <c r="C497" s="89"/>
      <c r="D497" s="89"/>
      <c r="E497" s="86"/>
      <c r="F497" s="98"/>
      <c r="G497" s="98"/>
      <c r="H497" s="98"/>
      <c r="I497" s="93"/>
    </row>
    <row r="498" spans="1:9" ht="20.100000000000001" customHeight="1" x14ac:dyDescent="0.25">
      <c r="A498" s="17">
        <v>492</v>
      </c>
      <c r="B498" s="89"/>
      <c r="C498" s="89"/>
      <c r="D498" s="89"/>
      <c r="E498" s="86"/>
      <c r="F498" s="98"/>
      <c r="G498" s="98"/>
      <c r="H498" s="98"/>
      <c r="I498" s="93"/>
    </row>
    <row r="499" spans="1:9" ht="20.100000000000001" customHeight="1" x14ac:dyDescent="0.25">
      <c r="A499" s="17">
        <v>493</v>
      </c>
      <c r="B499" s="89"/>
      <c r="C499" s="89"/>
      <c r="D499" s="89"/>
      <c r="E499" s="86"/>
      <c r="F499" s="98"/>
      <c r="G499" s="98"/>
      <c r="H499" s="98"/>
      <c r="I499" s="93"/>
    </row>
    <row r="500" spans="1:9" ht="20.100000000000001" customHeight="1" x14ac:dyDescent="0.25">
      <c r="A500" s="17">
        <v>494</v>
      </c>
      <c r="B500" s="89"/>
      <c r="C500" s="89"/>
      <c r="D500" s="89"/>
      <c r="E500" s="86"/>
      <c r="F500" s="98"/>
      <c r="G500" s="98"/>
      <c r="H500" s="98"/>
      <c r="I500" s="93"/>
    </row>
    <row r="501" spans="1:9" ht="20.100000000000001" customHeight="1" x14ac:dyDescent="0.25">
      <c r="A501" s="17">
        <v>495</v>
      </c>
      <c r="B501" s="89"/>
      <c r="C501" s="89"/>
      <c r="D501" s="89"/>
      <c r="E501" s="86"/>
      <c r="F501" s="98"/>
      <c r="G501" s="98"/>
      <c r="H501" s="98"/>
      <c r="I501" s="93"/>
    </row>
    <row r="502" spans="1:9" ht="20.100000000000001" customHeight="1" x14ac:dyDescent="0.25">
      <c r="A502" s="17">
        <v>496</v>
      </c>
      <c r="B502" s="89"/>
      <c r="C502" s="89"/>
      <c r="D502" s="89"/>
      <c r="E502" s="86"/>
      <c r="F502" s="98"/>
      <c r="G502" s="98"/>
      <c r="H502" s="98"/>
      <c r="I502" s="93"/>
    </row>
    <row r="503" spans="1:9" ht="20.100000000000001" customHeight="1" x14ac:dyDescent="0.25">
      <c r="A503" s="17">
        <v>497</v>
      </c>
      <c r="B503" s="89"/>
      <c r="C503" s="89"/>
      <c r="D503" s="89"/>
      <c r="E503" s="86"/>
      <c r="F503" s="98"/>
      <c r="G503" s="98"/>
      <c r="H503" s="98"/>
      <c r="I503" s="93"/>
    </row>
    <row r="504" spans="1:9" ht="20.100000000000001" customHeight="1" x14ac:dyDescent="0.25">
      <c r="A504" s="17">
        <v>498</v>
      </c>
      <c r="B504" s="89"/>
      <c r="C504" s="89"/>
      <c r="D504" s="89"/>
      <c r="E504" s="86"/>
      <c r="F504" s="98"/>
      <c r="G504" s="98"/>
      <c r="H504" s="98"/>
      <c r="I504" s="93"/>
    </row>
    <row r="505" spans="1:9" ht="20.100000000000001" customHeight="1" x14ac:dyDescent="0.25">
      <c r="A505" s="17">
        <v>499</v>
      </c>
      <c r="B505" s="89"/>
      <c r="C505" s="89"/>
      <c r="D505" s="89"/>
      <c r="E505" s="86"/>
      <c r="F505" s="98"/>
      <c r="G505" s="98"/>
      <c r="H505" s="98"/>
      <c r="I505" s="93"/>
    </row>
    <row r="506" spans="1:9" ht="20.100000000000001" customHeight="1" thickBot="1" x14ac:dyDescent="0.3">
      <c r="A506" s="18">
        <v>500</v>
      </c>
      <c r="B506" s="90"/>
      <c r="C506" s="293"/>
      <c r="D506" s="293"/>
      <c r="E506" s="86"/>
      <c r="F506" s="98"/>
      <c r="G506" s="99"/>
      <c r="H506" s="99"/>
      <c r="I506" s="94"/>
    </row>
  </sheetData>
  <sheetProtection algorithmName="SHA-512" hashValue="HBvG1wRyZODhU+tukEg71CPnFs4mrDOrNx7SkbZQCozuACrl5mtwO9PcqHVFLDiuXRMoXn8CiHBvgg42eXr6uA==" saltValue="EA3tpf5YEDFmOQsNd4ppHQ==" spinCount="100000" sheet="1" objects="1" scenarios="1"/>
  <mergeCells count="3">
    <mergeCell ref="A3:A4"/>
    <mergeCell ref="A1:I1"/>
    <mergeCell ref="A2:I2"/>
  </mergeCells>
  <conditionalFormatting sqref="B25:D506">
    <cfRule type="cellIs" dxfId="8" priority="10" operator="notEqual">
      <formula>$B25</formula>
    </cfRule>
  </conditionalFormatting>
  <conditionalFormatting sqref="H16:H19 H21:H506">
    <cfRule type="cellIs" dxfId="7" priority="1" operator="notEqual">
      <formula>$J16</formula>
    </cfRule>
  </conditionalFormatting>
  <dataValidations count="1">
    <dataValidation type="decimal" operator="greaterThan" allowBlank="1" showInputMessage="1" showErrorMessage="1" sqref="F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Listes!$A$3:$A$14</xm:f>
          </x14:formula1>
          <xm:sqref>E7:E506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4" tint="0.79998168889431442"/>
    <pageSetUpPr fitToPage="1"/>
  </sheetPr>
  <dimension ref="A1:M123"/>
  <sheetViews>
    <sheetView showGridLines="0" topLeftCell="B1" zoomScale="85" zoomScaleNormal="85" workbookViewId="0">
      <selection activeCell="F37" sqref="F37"/>
    </sheetView>
  </sheetViews>
  <sheetFormatPr baseColWidth="10" defaultColWidth="23.140625" defaultRowHeight="15" x14ac:dyDescent="0.25"/>
  <cols>
    <col min="1" max="1" width="8.7109375" style="63" customWidth="1"/>
    <col min="2" max="2" width="50.28515625" style="63" customWidth="1"/>
    <col min="3" max="3" width="26.140625" style="63" customWidth="1"/>
    <col min="4" max="4" width="29.28515625" style="63" customWidth="1"/>
    <col min="5" max="5" width="28" style="63" customWidth="1"/>
    <col min="6" max="6" width="33.42578125" style="63" customWidth="1"/>
    <col min="7" max="7" width="73.85546875" style="63" bestFit="1" customWidth="1"/>
    <col min="8" max="8" width="20.42578125" style="63" customWidth="1"/>
    <col min="9" max="9" width="24.85546875" style="63" customWidth="1"/>
    <col min="10" max="10" width="23.140625" style="63"/>
    <col min="11" max="11" width="35.42578125" style="63" bestFit="1" customWidth="1"/>
    <col min="12" max="16384" width="23.140625" style="63"/>
  </cols>
  <sheetData>
    <row r="1" spans="1:9" ht="15" customHeight="1" x14ac:dyDescent="0.25">
      <c r="B1" s="100"/>
      <c r="C1" s="100"/>
      <c r="D1" s="100"/>
      <c r="E1" s="100"/>
      <c r="F1" s="100"/>
      <c r="G1" s="100"/>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c r="B7" s="67"/>
      <c r="C7" s="67"/>
    </row>
    <row r="8" spans="1:9" ht="15" customHeight="1" x14ac:dyDescent="0.25">
      <c r="B8" s="67"/>
      <c r="C8" s="67"/>
    </row>
    <row r="9" spans="1:9" ht="60.6" customHeight="1" x14ac:dyDescent="0.25">
      <c r="A9" s="525" t="s">
        <v>253</v>
      </c>
      <c r="B9" s="526"/>
      <c r="C9" s="526"/>
      <c r="D9" s="526"/>
      <c r="E9" s="526"/>
      <c r="F9" s="526"/>
      <c r="G9" s="526"/>
      <c r="H9" s="526"/>
      <c r="I9" s="527"/>
    </row>
    <row r="10" spans="1:9" ht="20.100000000000001" customHeight="1" x14ac:dyDescent="0.25">
      <c r="A10" s="524" t="s">
        <v>45</v>
      </c>
      <c r="B10" s="524"/>
      <c r="C10" s="524"/>
      <c r="D10" s="524"/>
      <c r="E10" s="528" t="str">
        <f>IF('Synthèse dépenses bénéficiaire'!$E$10:$J$10="","",'Synthèse dépenses bénéficiaire'!$E$10:$J$10)</f>
        <v/>
      </c>
      <c r="F10" s="529"/>
      <c r="G10" s="529"/>
      <c r="H10" s="529"/>
      <c r="I10" s="530"/>
    </row>
    <row r="11" spans="1:9" ht="20.100000000000001" customHeight="1" x14ac:dyDescent="0.25">
      <c r="A11" s="524" t="s">
        <v>44</v>
      </c>
      <c r="B11" s="524"/>
      <c r="C11" s="524"/>
      <c r="D11" s="524"/>
      <c r="E11" s="528" t="str">
        <f>IF('Synthèse dépenses bénéficiaire'!$E$11:$J$11="","",'Synthèse dépenses bénéficiaire'!$E$11:$J$11)</f>
        <v/>
      </c>
      <c r="F11" s="529"/>
      <c r="G11" s="529"/>
      <c r="H11" s="529"/>
      <c r="I11" s="530"/>
    </row>
    <row r="12" spans="1:9" ht="20.100000000000001" customHeight="1" x14ac:dyDescent="0.25">
      <c r="A12" s="524" t="s">
        <v>289</v>
      </c>
      <c r="B12" s="524"/>
      <c r="C12" s="524"/>
      <c r="D12" s="524"/>
      <c r="E12" s="528" t="str">
        <f>IF('Synthèse dépenses bénéficiaire'!$E$12:$J$12="","",'Synthèse dépenses bénéficiaire'!$E$12:$J$12)</f>
        <v/>
      </c>
      <c r="F12" s="529"/>
      <c r="G12" s="529"/>
      <c r="H12" s="529"/>
      <c r="I12" s="530"/>
    </row>
    <row r="13" spans="1:9" ht="20.100000000000001" customHeight="1" x14ac:dyDescent="0.25">
      <c r="A13" s="524" t="s">
        <v>351</v>
      </c>
      <c r="B13" s="524"/>
      <c r="C13" s="524"/>
      <c r="D13" s="524"/>
      <c r="E13" s="528" t="str">
        <f>IF('Synthèse dépenses bénéficiaire'!$E$13:$J$13="","",'Synthèse dépenses bénéficiaire'!$E$13:$J$13)</f>
        <v/>
      </c>
      <c r="F13" s="529"/>
      <c r="G13" s="529"/>
      <c r="H13" s="529"/>
      <c r="I13" s="530"/>
    </row>
    <row r="14" spans="1:9" ht="24.95" customHeight="1" x14ac:dyDescent="0.25">
      <c r="A14" s="525" t="s">
        <v>24</v>
      </c>
      <c r="B14" s="526"/>
      <c r="C14" s="526"/>
      <c r="D14" s="526"/>
      <c r="E14" s="526"/>
      <c r="F14" s="526"/>
      <c r="G14" s="526"/>
      <c r="H14" s="526"/>
      <c r="I14" s="527"/>
    </row>
    <row r="15" spans="1:9" ht="15" customHeight="1" thickBot="1" x14ac:dyDescent="0.3">
      <c r="A15" s="101"/>
      <c r="B15" s="101"/>
      <c r="C15" s="101"/>
      <c r="D15" s="101"/>
      <c r="E15" s="101"/>
      <c r="F15" s="101"/>
      <c r="G15" s="101"/>
      <c r="H15" s="101"/>
      <c r="I15" s="101"/>
    </row>
    <row r="16" spans="1:9" ht="15" customHeight="1" thickBot="1" x14ac:dyDescent="0.3">
      <c r="A16" s="101"/>
      <c r="B16" s="531" t="s">
        <v>352</v>
      </c>
      <c r="C16" s="532"/>
      <c r="D16" s="533"/>
      <c r="E16" s="101"/>
      <c r="F16" s="101"/>
      <c r="G16" s="101"/>
      <c r="H16" s="101"/>
      <c r="I16" s="101"/>
    </row>
    <row r="17" spans="1:11" ht="15" customHeight="1" x14ac:dyDescent="0.25">
      <c r="A17" s="101"/>
      <c r="B17" s="534" t="str">
        <f>IF('DP_Instruction rémunération SI'!T4="","","Une ou plusieurs lignes ne sont pas instruites_Onglet DP_Instruction rémunération SI")</f>
        <v/>
      </c>
      <c r="C17" s="535"/>
      <c r="D17" s="536"/>
      <c r="E17" s="101"/>
      <c r="F17" s="101"/>
      <c r="G17" s="101"/>
      <c r="H17" s="101"/>
      <c r="I17" s="101"/>
    </row>
    <row r="18" spans="1:11" ht="15" customHeight="1" x14ac:dyDescent="0.25">
      <c r="A18" s="101"/>
      <c r="B18" s="534" t="str">
        <f>IF('DP_Instruction Forfaitaires'!U4="","","Une ou plusieurs lignes ne sont pas instruites_Onglet DP_Instruction Forfaitaires")</f>
        <v/>
      </c>
      <c r="C18" s="535"/>
      <c r="D18" s="536"/>
      <c r="E18" s="101"/>
      <c r="F18" s="101"/>
      <c r="G18" s="101"/>
      <c r="H18" s="101"/>
      <c r="I18" s="101"/>
    </row>
    <row r="19" spans="1:11" ht="15" customHeight="1" x14ac:dyDescent="0.25">
      <c r="A19" s="101"/>
      <c r="B19" s="534" t="str">
        <f>IF('DP_Instruction frais réels'!N4="","","Une ou plusieurs lignes ne sont pas instruites_Onglet DP_Instruction frais réels")</f>
        <v/>
      </c>
      <c r="C19" s="535"/>
      <c r="D19" s="536"/>
      <c r="E19" s="101"/>
      <c r="F19" s="101"/>
      <c r="G19" s="101"/>
      <c r="H19" s="101"/>
      <c r="I19" s="101"/>
    </row>
    <row r="20" spans="1:11" ht="15" customHeight="1" thickBot="1" x14ac:dyDescent="0.3">
      <c r="A20" s="101"/>
      <c r="B20" s="537" t="str">
        <f>IF('DP_Instruction Autres frais'!M4="","","Une ou plusieurs lignes ne sont pas instruites_Onglet DP_Instruction Autres frais")</f>
        <v/>
      </c>
      <c r="C20" s="538"/>
      <c r="D20" s="539"/>
      <c r="E20" s="101"/>
      <c r="F20" s="101"/>
      <c r="G20" s="101"/>
      <c r="H20" s="101"/>
      <c r="I20" s="101"/>
    </row>
    <row r="21" spans="1:11" ht="15" customHeight="1" thickBot="1" x14ac:dyDescent="0.3">
      <c r="B21" s="101"/>
      <c r="C21" s="101"/>
      <c r="D21" s="101"/>
      <c r="E21" s="101"/>
      <c r="F21" s="101"/>
      <c r="G21" s="101"/>
    </row>
    <row r="22" spans="1:11" ht="19.5" customHeight="1" thickBot="1" x14ac:dyDescent="0.3">
      <c r="A22" s="102"/>
      <c r="B22" s="103" t="s">
        <v>25</v>
      </c>
      <c r="C22" s="104" t="s">
        <v>26</v>
      </c>
      <c r="D22" s="104" t="s">
        <v>27</v>
      </c>
      <c r="E22" s="105" t="s">
        <v>29</v>
      </c>
      <c r="F22" s="106"/>
      <c r="G22" s="298"/>
    </row>
    <row r="23" spans="1:11" ht="19.5" customHeight="1" x14ac:dyDescent="0.25">
      <c r="A23" s="102"/>
      <c r="B23" s="107" t="s">
        <v>218</v>
      </c>
      <c r="C23" s="108">
        <f>H31</f>
        <v>0</v>
      </c>
      <c r="D23" s="108">
        <f>J31</f>
        <v>0</v>
      </c>
      <c r="E23" s="109">
        <f>IF(C23-D23&lt;=0,0,C23-D23)</f>
        <v>0</v>
      </c>
      <c r="F23" s="106"/>
      <c r="G23" s="299"/>
    </row>
    <row r="24" spans="1:11" ht="20.100000000000001" customHeight="1" x14ac:dyDescent="0.25">
      <c r="A24" s="102"/>
      <c r="B24" s="107" t="s">
        <v>221</v>
      </c>
      <c r="C24" s="108">
        <f>H34</f>
        <v>0</v>
      </c>
      <c r="D24" s="108">
        <f>J34</f>
        <v>0</v>
      </c>
      <c r="E24" s="109">
        <f>IF(C24-D24&lt;=0,0,C24-D24)</f>
        <v>0</v>
      </c>
      <c r="F24" s="106"/>
      <c r="G24" s="300"/>
    </row>
    <row r="25" spans="1:11" ht="20.100000000000001" customHeight="1" x14ac:dyDescent="0.25">
      <c r="A25" s="102"/>
      <c r="B25" s="107" t="s">
        <v>226</v>
      </c>
      <c r="C25" s="108">
        <f>H39</f>
        <v>0</v>
      </c>
      <c r="D25" s="108">
        <f>J39</f>
        <v>0</v>
      </c>
      <c r="E25" s="109">
        <f>IF(C25-D25&lt;=0,0,C25-D25)</f>
        <v>0</v>
      </c>
      <c r="F25" s="106"/>
    </row>
    <row r="26" spans="1:11" ht="20.100000000000001" customHeight="1" thickBot="1" x14ac:dyDescent="0.3">
      <c r="A26" s="102"/>
      <c r="B26" s="107" t="s">
        <v>230</v>
      </c>
      <c r="C26" s="108">
        <f>H45</f>
        <v>0</v>
      </c>
      <c r="D26" s="108">
        <f>J45</f>
        <v>0</v>
      </c>
      <c r="E26" s="109">
        <f>IF(C26-D26&lt;=0,0,C26-D26)</f>
        <v>0</v>
      </c>
      <c r="F26" s="106"/>
    </row>
    <row r="27" spans="1:11" ht="20.25" customHeight="1" thickBot="1" x14ac:dyDescent="0.3">
      <c r="A27" s="102"/>
      <c r="B27" s="103" t="s">
        <v>2</v>
      </c>
      <c r="C27" s="110">
        <f>SUM(C23:C26)</f>
        <v>0</v>
      </c>
      <c r="D27" s="110">
        <f>SUM(D23:D26)</f>
        <v>0</v>
      </c>
      <c r="E27" s="111">
        <f>SUM(E23:E26)</f>
        <v>0</v>
      </c>
      <c r="F27" s="106"/>
    </row>
    <row r="28" spans="1:11" ht="20.25" customHeight="1" thickBot="1" x14ac:dyDescent="0.3">
      <c r="A28" s="305"/>
      <c r="B28" s="298"/>
      <c r="C28" s="306"/>
      <c r="D28" s="306"/>
      <c r="E28" s="306"/>
      <c r="F28" s="106"/>
    </row>
    <row r="29" spans="1:11" ht="20.25" customHeight="1" thickBot="1" x14ac:dyDescent="0.3">
      <c r="B29" s="540" t="s">
        <v>356</v>
      </c>
      <c r="C29" s="540"/>
      <c r="D29" s="540"/>
      <c r="E29" s="106"/>
      <c r="F29" s="106"/>
      <c r="G29" s="545" t="s">
        <v>358</v>
      </c>
      <c r="H29" s="546"/>
      <c r="I29" s="546"/>
      <c r="J29" s="546"/>
      <c r="K29" s="547"/>
    </row>
    <row r="30" spans="1:11" ht="34.5" customHeight="1" thickBot="1" x14ac:dyDescent="0.3">
      <c r="B30" s="378" t="s">
        <v>51</v>
      </c>
      <c r="C30" s="378" t="s">
        <v>353</v>
      </c>
      <c r="D30" s="379" t="s">
        <v>354</v>
      </c>
      <c r="E30" s="379" t="s">
        <v>355</v>
      </c>
      <c r="F30" s="106"/>
      <c r="G30" s="316" t="s">
        <v>51</v>
      </c>
      <c r="H30" s="317" t="s">
        <v>26</v>
      </c>
      <c r="I30" s="318" t="s">
        <v>28</v>
      </c>
      <c r="J30" s="319" t="s">
        <v>213</v>
      </c>
      <c r="K30" s="327" t="s">
        <v>42</v>
      </c>
    </row>
    <row r="31" spans="1:11" ht="15" customHeight="1" x14ac:dyDescent="0.25">
      <c r="B31" s="380" t="s">
        <v>218</v>
      </c>
      <c r="C31" s="381"/>
      <c r="D31" s="382"/>
      <c r="E31" s="382"/>
      <c r="F31" s="106"/>
      <c r="G31" s="323" t="s">
        <v>218</v>
      </c>
      <c r="H31" s="324">
        <f>SUM(H32:H33)</f>
        <v>0</v>
      </c>
      <c r="I31" s="324">
        <f>SUM(I32:I33)</f>
        <v>0</v>
      </c>
      <c r="J31" s="326">
        <f>SUM(J32:J33)</f>
        <v>0</v>
      </c>
      <c r="K31" s="325"/>
    </row>
    <row r="32" spans="1:11" ht="15" customHeight="1" x14ac:dyDescent="0.25">
      <c r="B32" s="383" t="s">
        <v>219</v>
      </c>
      <c r="C32" s="384"/>
      <c r="D32" s="385"/>
      <c r="E32" s="385"/>
      <c r="F32" s="106"/>
      <c r="G32" s="309" t="s">
        <v>219</v>
      </c>
      <c r="H32" s="310">
        <f>SUM('DP_Instruction rémunération SI'!$L$7:$L$506)</f>
        <v>0</v>
      </c>
      <c r="I32" s="310">
        <f>SUM('DP_Instruction rémunération SI'!$S$7:$S$506)</f>
        <v>0</v>
      </c>
      <c r="J32" s="310">
        <f>SUM('DP_Instruction rémunération SI'!$W$7:$W$506)</f>
        <v>0</v>
      </c>
      <c r="K32" s="315" t="s">
        <v>252</v>
      </c>
    </row>
    <row r="33" spans="2:13" ht="15" customHeight="1" x14ac:dyDescent="0.25">
      <c r="B33" s="386" t="s">
        <v>235</v>
      </c>
      <c r="C33" s="384"/>
      <c r="D33" s="385"/>
      <c r="E33" s="385"/>
      <c r="F33" s="106"/>
      <c r="G33" s="309" t="s">
        <v>235</v>
      </c>
      <c r="H33" s="310">
        <f>'Synthèse dépenses bénéficiaire'!G19</f>
        <v>0</v>
      </c>
      <c r="I33" s="310">
        <f>IF(H33=0,0,(I32)*0.15)</f>
        <v>0</v>
      </c>
      <c r="J33" s="310">
        <f>IF(H33=0,0,(J32)*0.15)</f>
        <v>0</v>
      </c>
      <c r="K33" s="315"/>
    </row>
    <row r="34" spans="2:13" ht="15" customHeight="1" x14ac:dyDescent="0.25">
      <c r="B34" s="380" t="s">
        <v>221</v>
      </c>
      <c r="C34" s="384"/>
      <c r="D34" s="385"/>
      <c r="E34" s="385"/>
      <c r="F34" s="106"/>
      <c r="G34" s="323" t="s">
        <v>221</v>
      </c>
      <c r="H34" s="324">
        <f>SUM(H35:H38)</f>
        <v>0</v>
      </c>
      <c r="I34" s="324">
        <f>SUM(I35:I38)</f>
        <v>0</v>
      </c>
      <c r="J34" s="324">
        <f>SUM(J35:J38)</f>
        <v>0</v>
      </c>
      <c r="K34" s="325"/>
    </row>
    <row r="35" spans="2:13" ht="15" customHeight="1" x14ac:dyDescent="0.25">
      <c r="B35" s="383" t="s">
        <v>222</v>
      </c>
      <c r="C35" s="384"/>
      <c r="D35" s="385"/>
      <c r="E35" s="385"/>
      <c r="F35" s="106"/>
      <c r="G35" s="309" t="s">
        <v>222</v>
      </c>
      <c r="H35" s="310">
        <f>SUMIF('DP_Instruction Forfaitaires'!$H$7:$H$506,M36,'DP_Instruction Forfaitaires'!$P$7:$P$506)+SUM('DP_Instruction frais réels'!$I$7:$I$506)</f>
        <v>0</v>
      </c>
      <c r="I35" s="310">
        <f>SUMIF('DP_Instruction Forfaitaires'!$H$7:$H$506,M36,'DP_Instruction Forfaitaires'!$T$7:$T$506)+SUM('DP_Instruction frais réels'!$M$7:$M$506)</f>
        <v>0</v>
      </c>
      <c r="J35" s="310">
        <f>SUMIF('DP_Instruction Forfaitaires'!$H$7:$H$506,M36,'DP_Instruction Forfaitaires'!$T$7:$T$506)+SUM('DP_Instruction frais réels'!$Q$7:$Q$506)</f>
        <v>0</v>
      </c>
      <c r="K35" s="315" t="s">
        <v>136</v>
      </c>
      <c r="M35" s="63" t="s">
        <v>249</v>
      </c>
    </row>
    <row r="36" spans="2:13" ht="15" customHeight="1" x14ac:dyDescent="0.25">
      <c r="B36" s="386" t="s">
        <v>61</v>
      </c>
      <c r="C36" s="384"/>
      <c r="D36" s="385"/>
      <c r="E36" s="385"/>
      <c r="F36" s="106"/>
      <c r="G36" s="309" t="s">
        <v>61</v>
      </c>
      <c r="H36" s="310">
        <f>SUMIF('DP_Instruction Forfaitaires'!$H$7:$H$506,'Synthèse dépenses SI'!$G36,'DP_Instruction Forfaitaires'!$P$7:$P$506)</f>
        <v>0</v>
      </c>
      <c r="I36" s="310">
        <f>SUMIF('DP_Instruction Forfaitaires'!$H$7:$H$506,'Synthèse dépenses SI'!$G36,'DP_Instruction Forfaitaires'!$T$7:$T$506)</f>
        <v>0</v>
      </c>
      <c r="J36" s="310">
        <f>SUMIF('DP_Instruction Forfaitaires'!$H$7:$H$506,'Synthèse dépenses SI'!$G36,'DP_Instruction Forfaitaires'!$T$7:$T$506)</f>
        <v>0</v>
      </c>
      <c r="K36" s="315"/>
      <c r="M36" s="63" t="s">
        <v>60</v>
      </c>
    </row>
    <row r="37" spans="2:13" ht="15" customHeight="1" x14ac:dyDescent="0.25">
      <c r="B37" s="386" t="s">
        <v>62</v>
      </c>
      <c r="C37" s="381"/>
      <c r="D37" s="382"/>
      <c r="E37" s="382"/>
      <c r="F37" s="106"/>
      <c r="G37" s="309" t="s">
        <v>62</v>
      </c>
      <c r="H37" s="310">
        <f>SUMIF('DP_Instruction Forfaitaires'!$H$7:$H$506,'Synthèse dépenses SI'!$G37,'DP_Instruction Forfaitaires'!$P$7:$P$506)</f>
        <v>0</v>
      </c>
      <c r="I37" s="310">
        <f>SUMIF('DP_Instruction Forfaitaires'!$H$7:$H$506,'Synthèse dépenses SI'!$G37,'DP_Instruction Forfaitaires'!$T$7:$T$506)</f>
        <v>0</v>
      </c>
      <c r="J37" s="310">
        <f>SUMIF('DP_Instruction Forfaitaires'!$H$7:$H$506,'Synthèse dépenses SI'!$G37,'DP_Instruction Forfaitaires'!$T$7:$T$506)</f>
        <v>0</v>
      </c>
      <c r="K37" s="315"/>
    </row>
    <row r="38" spans="2:13" ht="15" customHeight="1" x14ac:dyDescent="0.25">
      <c r="B38" s="387" t="s">
        <v>225</v>
      </c>
      <c r="C38" s="384"/>
      <c r="D38" s="385"/>
      <c r="E38" s="385"/>
      <c r="F38" s="106"/>
      <c r="G38" s="309" t="s">
        <v>225</v>
      </c>
      <c r="H38" s="310">
        <f>SUMIF('DP_Instruction Autres frais'!$E$7:$E$506,'Synthèse dépenses SI'!$G38,'DP_Instruction Autres frais'!$H$7:$H$506)</f>
        <v>0</v>
      </c>
      <c r="I38" s="310">
        <f>SUMIF('DP_Instruction Autres frais'!$E$7:$E$506,'Synthèse dépenses SI'!$G38,'DP_Instruction Autres frais'!$L$7:$L$506)</f>
        <v>0</v>
      </c>
      <c r="J38" s="310">
        <f>SUMIF('DP_Instruction Autres frais'!$E$7:$E$506,'Synthèse dépenses SI'!$G38,'DP_Instruction Autres frais'!$L$7:$L$506)</f>
        <v>0</v>
      </c>
      <c r="K38" s="315"/>
    </row>
    <row r="39" spans="2:13" ht="15" customHeight="1" x14ac:dyDescent="0.25">
      <c r="B39" s="388" t="s">
        <v>226</v>
      </c>
      <c r="C39" s="381"/>
      <c r="D39" s="382"/>
      <c r="E39" s="382"/>
      <c r="F39" s="106"/>
      <c r="G39" s="323" t="s">
        <v>226</v>
      </c>
      <c r="H39" s="324">
        <f>SUM(H40:H44)</f>
        <v>0</v>
      </c>
      <c r="I39" s="324">
        <f>SUM(I40:I44)</f>
        <v>0</v>
      </c>
      <c r="J39" s="324">
        <f>SUM(J40:J44)</f>
        <v>0</v>
      </c>
      <c r="K39" s="325"/>
    </row>
    <row r="40" spans="2:13" ht="15" customHeight="1" x14ac:dyDescent="0.25">
      <c r="B40" s="389" t="s">
        <v>227</v>
      </c>
      <c r="C40" s="384"/>
      <c r="D40" s="385"/>
      <c r="E40" s="385"/>
      <c r="F40" s="106"/>
      <c r="G40" s="309" t="s">
        <v>227</v>
      </c>
      <c r="H40" s="310">
        <f>SUMIF('DP_Instruction Autres frais'!$E$7:$E$506,'Synthèse dépenses SI'!$G40,'DP_Instruction Autres frais'!$H$7:$H$506)</f>
        <v>0</v>
      </c>
      <c r="I40" s="310">
        <f>SUMIF('DP_Instruction Autres frais'!$E$7:$E$506,'Synthèse dépenses SI'!$G40,'DP_Instruction Autres frais'!$L$7:$L$506)</f>
        <v>0</v>
      </c>
      <c r="J40" s="310">
        <f>SUMIF('DP_Instruction Autres frais'!$E$7:$E$506,'Synthèse dépenses SI'!$G40,'DP_Instruction Autres frais'!$L$7:$L$506)</f>
        <v>0</v>
      </c>
      <c r="K40" s="315"/>
    </row>
    <row r="41" spans="2:13" ht="15" customHeight="1" x14ac:dyDescent="0.25">
      <c r="B41" s="389" t="s">
        <v>228</v>
      </c>
      <c r="C41" s="384"/>
      <c r="D41" s="385"/>
      <c r="E41" s="385"/>
      <c r="F41" s="106"/>
      <c r="G41" s="309" t="s">
        <v>228</v>
      </c>
      <c r="H41" s="310">
        <f>SUMIF('DP_Instruction Autres frais'!$E$7:$E$506,'Synthèse dépenses SI'!$G41,'DP_Instruction Autres frais'!$H$7:$H$506)</f>
        <v>0</v>
      </c>
      <c r="I41" s="310">
        <f>SUMIF('DP_Instruction Autres frais'!$E$7:$E$506,'Synthèse dépenses SI'!$G41,'DP_Instruction Autres frais'!$L$7:$L$506)</f>
        <v>0</v>
      </c>
      <c r="J41" s="310">
        <f>SUMIF('DP_Instruction Autres frais'!$E$7:$E$506,'Synthèse dépenses SI'!$G41,'DP_Instruction Autres frais'!$L$7:$L$506)</f>
        <v>0</v>
      </c>
      <c r="K41" s="315"/>
    </row>
    <row r="42" spans="2:13" ht="15" customHeight="1" x14ac:dyDescent="0.25">
      <c r="B42" s="389" t="s">
        <v>229</v>
      </c>
      <c r="C42" s="384"/>
      <c r="D42" s="385"/>
      <c r="E42" s="385"/>
      <c r="F42" s="106"/>
      <c r="G42" s="309" t="s">
        <v>229</v>
      </c>
      <c r="H42" s="310">
        <f>SUMIF('DP_Instruction Autres frais'!$E$7:$E$506,'Synthèse dépenses SI'!$G42,'DP_Instruction Autres frais'!$H$7:$H$506)</f>
        <v>0</v>
      </c>
      <c r="I42" s="310">
        <f>SUMIF('DP_Instruction Autres frais'!$E$7:$E$506,'Synthèse dépenses SI'!$G42,'DP_Instruction Autres frais'!$L$7:$L$506)</f>
        <v>0</v>
      </c>
      <c r="J42" s="310">
        <f>SUMIF('DP_Instruction Autres frais'!$E$7:$E$506,'Synthèse dépenses SI'!$G42,'DP_Instruction Autres frais'!$L$7:$L$506)</f>
        <v>0</v>
      </c>
      <c r="K42" s="315"/>
    </row>
    <row r="43" spans="2:13" ht="15" customHeight="1" x14ac:dyDescent="0.25">
      <c r="B43" s="389" t="s">
        <v>257</v>
      </c>
      <c r="C43" s="384"/>
      <c r="D43" s="385"/>
      <c r="E43" s="385"/>
      <c r="F43" s="106"/>
      <c r="G43" s="309" t="s">
        <v>257</v>
      </c>
      <c r="H43" s="310">
        <f>SUMIF('DP_Instruction Autres frais'!$E$7:$E$506,'Synthèse dépenses SI'!$G43,'DP_Instruction Autres frais'!$H$7:$H$506)</f>
        <v>0</v>
      </c>
      <c r="I43" s="310">
        <f>SUMIF('DP_Instruction Autres frais'!$E$7:$E$506,'Synthèse dépenses SI'!$G43,'DP_Instruction Autres frais'!$L$7:$L$506)</f>
        <v>0</v>
      </c>
      <c r="J43" s="310">
        <f>SUMIF('DP_Instruction Autres frais'!$E$7:$E$506,'Synthèse dépenses SI'!$G43,'DP_Instruction Autres frais'!$L$7:$L$506)</f>
        <v>0</v>
      </c>
      <c r="K43" s="315"/>
    </row>
    <row r="44" spans="2:13" ht="15" customHeight="1" x14ac:dyDescent="0.25">
      <c r="B44" s="389" t="s">
        <v>258</v>
      </c>
      <c r="C44" s="381"/>
      <c r="D44" s="382"/>
      <c r="E44" s="382"/>
      <c r="F44" s="106"/>
      <c r="G44" s="309" t="s">
        <v>258</v>
      </c>
      <c r="H44" s="310">
        <f>SUMIF('DP_Instruction Autres frais'!$E$7:$E$506,'Synthèse dépenses SI'!$G44,'DP_Instruction Autres frais'!$H$7:$H$506)</f>
        <v>0</v>
      </c>
      <c r="I44" s="310">
        <f>SUMIF('DP_Instruction Autres frais'!$E$7:$E$506,'Synthèse dépenses SI'!$G44,'DP_Instruction Autres frais'!$L$7:$L$506)</f>
        <v>0</v>
      </c>
      <c r="J44" s="310">
        <f>SUMIF('DP_Instruction Autres frais'!$E$7:$E$506,'Synthèse dépenses SI'!$G44,'DP_Instruction Autres frais'!$L$7:$L$506)</f>
        <v>0</v>
      </c>
      <c r="K44" s="315"/>
    </row>
    <row r="45" spans="2:13" ht="15" customHeight="1" x14ac:dyDescent="0.25">
      <c r="B45" s="388" t="s">
        <v>230</v>
      </c>
      <c r="C45" s="384"/>
      <c r="D45" s="385"/>
      <c r="E45" s="385"/>
      <c r="F45" s="106"/>
      <c r="G45" s="323" t="s">
        <v>230</v>
      </c>
      <c r="H45" s="324">
        <f>SUM(H46:H49)</f>
        <v>0</v>
      </c>
      <c r="I45" s="324">
        <f>SUM(I46:I49)</f>
        <v>0</v>
      </c>
      <c r="J45" s="324">
        <f>SUM(J46:J49)</f>
        <v>0</v>
      </c>
      <c r="K45" s="325"/>
    </row>
    <row r="46" spans="2:13" ht="15" customHeight="1" x14ac:dyDescent="0.25">
      <c r="B46" s="389" t="s">
        <v>236</v>
      </c>
      <c r="C46" s="384"/>
      <c r="D46" s="385"/>
      <c r="E46" s="385"/>
      <c r="F46" s="106"/>
      <c r="G46" s="309" t="s">
        <v>236</v>
      </c>
      <c r="H46" s="310">
        <f>SUMIF('DP_Instruction Autres frais'!$E$7:$E$506,'Synthèse dépenses SI'!$G46,'DP_Instruction Autres frais'!$H$7:$H$506)</f>
        <v>0</v>
      </c>
      <c r="I46" s="310">
        <f>SUMIF('DP_Instruction Autres frais'!$E$7:$E$506,'Synthèse dépenses SI'!$G46,'DP_Instruction Autres frais'!$L$7:$L$506)</f>
        <v>0</v>
      </c>
      <c r="J46" s="310">
        <f>SUMIF('DP_Instruction Autres frais'!$E$7:$E$506,'Synthèse dépenses SI'!$G46,'DP_Instruction Autres frais'!$L$7:$L$506)</f>
        <v>0</v>
      </c>
      <c r="K46" s="315"/>
    </row>
    <row r="47" spans="2:13" ht="15" customHeight="1" x14ac:dyDescent="0.25">
      <c r="B47" s="389" t="s">
        <v>237</v>
      </c>
      <c r="C47" s="390"/>
      <c r="D47" s="391"/>
      <c r="E47" s="391"/>
      <c r="F47" s="106"/>
      <c r="G47" s="309" t="s">
        <v>237</v>
      </c>
      <c r="H47" s="310">
        <f>SUMIF('DP_Instruction Autres frais'!$E$7:$E$506,'Synthèse dépenses SI'!$G47,'DP_Instruction Autres frais'!$H$7:$H$506)</f>
        <v>0</v>
      </c>
      <c r="I47" s="310">
        <f>SUMIF('DP_Instruction Autres frais'!$E$7:$E$506,'Synthèse dépenses SI'!$G47,'DP_Instruction Autres frais'!$L$7:$L$506)</f>
        <v>0</v>
      </c>
      <c r="J47" s="310">
        <f>SUMIF('DP_Instruction Autres frais'!$E$7:$E$506,'Synthèse dépenses SI'!$G47,'DP_Instruction Autres frais'!$L$7:$L$506)</f>
        <v>0</v>
      </c>
      <c r="K47" s="315"/>
    </row>
    <row r="48" spans="2:13" ht="15" customHeight="1" x14ac:dyDescent="0.25">
      <c r="B48" s="389" t="s">
        <v>238</v>
      </c>
      <c r="C48" s="384"/>
      <c r="D48" s="385"/>
      <c r="E48" s="385"/>
      <c r="F48" s="106"/>
      <c r="G48" s="309" t="s">
        <v>238</v>
      </c>
      <c r="H48" s="310">
        <f>SUMIF('DP_Instruction Autres frais'!$E$7:$E$506,'Synthèse dépenses SI'!$G48,'DP_Instruction Autres frais'!$H$7:$H$506)</f>
        <v>0</v>
      </c>
      <c r="I48" s="310">
        <f>SUMIF('DP_Instruction Autres frais'!$E$7:$E$506,'Synthèse dépenses SI'!$G48,'DP_Instruction Autres frais'!$L$7:$L$506)</f>
        <v>0</v>
      </c>
      <c r="J48" s="310">
        <f>SUMIF('DP_Instruction Autres frais'!$E$7:$E$506,'Synthèse dépenses SI'!$G48,'DP_Instruction Autres frais'!$L$7:$L$506)</f>
        <v>0</v>
      </c>
      <c r="K48" s="315"/>
    </row>
    <row r="49" spans="2:11" ht="15" customHeight="1" thickBot="1" x14ac:dyDescent="0.3">
      <c r="B49" s="389" t="s">
        <v>239</v>
      </c>
      <c r="C49" s="384"/>
      <c r="D49" s="385"/>
      <c r="E49" s="385"/>
      <c r="F49" s="106"/>
      <c r="G49" s="309" t="s">
        <v>239</v>
      </c>
      <c r="H49" s="310">
        <f>SUMIF('DP_Instruction Autres frais'!$E$7:$E$506,'Synthèse dépenses SI'!$G49,'DP_Instruction Autres frais'!$H$7:$H$506)</f>
        <v>0</v>
      </c>
      <c r="I49" s="310">
        <f>SUMIF('DP_Instruction Autres frais'!$E$7:$E$506,'Synthèse dépenses SI'!$G49,'DP_Instruction Autres frais'!$L$7:$L$506)</f>
        <v>0</v>
      </c>
      <c r="J49" s="310">
        <f>SUMIF('DP_Instruction Autres frais'!$E$7:$E$506,'Synthèse dépenses SI'!$G49,'DP_Instruction Autres frais'!$L$7:$L$506)</f>
        <v>0</v>
      </c>
      <c r="K49" s="315"/>
    </row>
    <row r="50" spans="2:11" ht="15" customHeight="1" thickBot="1" x14ac:dyDescent="0.3">
      <c r="B50" s="378" t="s">
        <v>2</v>
      </c>
      <c r="C50" s="392">
        <f>C31+C34+C39+C45</f>
        <v>0</v>
      </c>
      <c r="D50" s="393">
        <f>D31+D34+D39+D45</f>
        <v>0</v>
      </c>
      <c r="E50" s="393">
        <f>E31+E34+E39+E45</f>
        <v>0</v>
      </c>
      <c r="F50" s="106"/>
      <c r="G50" s="320" t="s">
        <v>2</v>
      </c>
      <c r="H50" s="321">
        <f>H31+H34+H39+H45</f>
        <v>0</v>
      </c>
      <c r="I50" s="321">
        <f>I31+I34+I39+I45</f>
        <v>0</v>
      </c>
      <c r="J50" s="322">
        <f>J31+J34+J39+J45</f>
        <v>0</v>
      </c>
      <c r="K50" s="322"/>
    </row>
    <row r="51" spans="2:11" ht="15" customHeight="1" thickBot="1" x14ac:dyDescent="0.3">
      <c r="C51" s="106"/>
      <c r="D51" s="106"/>
      <c r="E51" s="106"/>
      <c r="F51" s="106"/>
    </row>
    <row r="52" spans="2:11" ht="19.5" customHeight="1" thickBot="1" x14ac:dyDescent="0.3">
      <c r="B52" s="540" t="s">
        <v>357</v>
      </c>
      <c r="C52" s="540"/>
      <c r="D52" s="540"/>
      <c r="E52" s="106"/>
      <c r="G52" s="301" t="s">
        <v>264</v>
      </c>
      <c r="H52" s="541" t="s">
        <v>265</v>
      </c>
      <c r="I52" s="542"/>
    </row>
    <row r="53" spans="2:11" ht="19.5" customHeight="1" thickBot="1" x14ac:dyDescent="0.3">
      <c r="B53" s="301" t="s">
        <v>51</v>
      </c>
      <c r="C53" s="301" t="s">
        <v>353</v>
      </c>
      <c r="D53" s="302" t="s">
        <v>354</v>
      </c>
      <c r="E53" s="302" t="s">
        <v>355</v>
      </c>
      <c r="F53" s="49"/>
      <c r="G53" s="328" t="str">
        <f>IF('Synthèse dépenses bénéficiaire'!C28="","",'Synthèse dépenses bénéficiaire'!C28)</f>
        <v xml:space="preserve">GAL Nord et Centre de Mayotte </v>
      </c>
      <c r="H53" s="543" t="str">
        <f>IF('Synthèse dépenses bénéficiaire'!C32="","",'Synthèse dépenses bénéficiaire'!C32)</f>
        <v>ÉCONOMIE LOCALE</v>
      </c>
      <c r="I53" s="544"/>
    </row>
    <row r="54" spans="2:11" x14ac:dyDescent="0.25">
      <c r="B54" s="307" t="s">
        <v>218</v>
      </c>
      <c r="C54" s="308">
        <f>SUM(C55:C56)</f>
        <v>0</v>
      </c>
      <c r="D54" s="308">
        <f>SUM(D55:D56)</f>
        <v>0</v>
      </c>
      <c r="E54" s="308">
        <f>SUM(E55:E56)</f>
        <v>0</v>
      </c>
      <c r="I54" s="49"/>
    </row>
    <row r="55" spans="2:11" x14ac:dyDescent="0.25">
      <c r="B55" s="309" t="s">
        <v>219</v>
      </c>
      <c r="C55" s="310">
        <f t="shared" ref="C55:E56" si="0">+H32+C32</f>
        <v>0</v>
      </c>
      <c r="D55" s="310">
        <f t="shared" si="0"/>
        <v>0</v>
      </c>
      <c r="E55" s="310">
        <f t="shared" si="0"/>
        <v>0</v>
      </c>
      <c r="I55" s="49"/>
    </row>
    <row r="56" spans="2:11" x14ac:dyDescent="0.25">
      <c r="B56" s="311" t="s">
        <v>235</v>
      </c>
      <c r="C56" s="310">
        <f t="shared" si="0"/>
        <v>0</v>
      </c>
      <c r="D56" s="310">
        <f t="shared" si="0"/>
        <v>0</v>
      </c>
      <c r="E56" s="310">
        <f t="shared" si="0"/>
        <v>0</v>
      </c>
      <c r="F56" s="49"/>
      <c r="G56" s="49"/>
      <c r="I56" s="49"/>
    </row>
    <row r="57" spans="2:11" x14ac:dyDescent="0.25">
      <c r="B57" s="307" t="s">
        <v>221</v>
      </c>
      <c r="C57" s="308">
        <f>SUM(C58:C61)</f>
        <v>0</v>
      </c>
      <c r="D57" s="308">
        <f t="shared" ref="D57:E57" si="1">SUM(D58:D61)</f>
        <v>0</v>
      </c>
      <c r="E57" s="308">
        <f t="shared" si="1"/>
        <v>0</v>
      </c>
      <c r="F57" s="49"/>
      <c r="G57" s="49"/>
      <c r="I57" s="49"/>
    </row>
    <row r="58" spans="2:11" x14ac:dyDescent="0.25">
      <c r="B58" s="309" t="s">
        <v>222</v>
      </c>
      <c r="C58" s="310">
        <f t="shared" ref="C58:E61" si="2">+H35+C35</f>
        <v>0</v>
      </c>
      <c r="D58" s="310">
        <f t="shared" si="2"/>
        <v>0</v>
      </c>
      <c r="E58" s="310">
        <f t="shared" si="2"/>
        <v>0</v>
      </c>
      <c r="F58" s="49"/>
      <c r="G58" s="49"/>
      <c r="I58" s="49"/>
    </row>
    <row r="59" spans="2:11" x14ac:dyDescent="0.25">
      <c r="B59" s="311" t="s">
        <v>61</v>
      </c>
      <c r="C59" s="310">
        <f t="shared" si="2"/>
        <v>0</v>
      </c>
      <c r="D59" s="310">
        <f t="shared" si="2"/>
        <v>0</v>
      </c>
      <c r="E59" s="310">
        <f t="shared" si="2"/>
        <v>0</v>
      </c>
      <c r="F59" s="49"/>
      <c r="G59" s="49"/>
      <c r="I59" s="49"/>
    </row>
    <row r="60" spans="2:11" x14ac:dyDescent="0.25">
      <c r="B60" s="311" t="s">
        <v>62</v>
      </c>
      <c r="C60" s="310">
        <f t="shared" si="2"/>
        <v>0</v>
      </c>
      <c r="D60" s="310">
        <f t="shared" si="2"/>
        <v>0</v>
      </c>
      <c r="E60" s="310">
        <f t="shared" si="2"/>
        <v>0</v>
      </c>
      <c r="F60" s="49"/>
      <c r="G60" s="49"/>
      <c r="I60" s="49"/>
    </row>
    <row r="61" spans="2:11" x14ac:dyDescent="0.25">
      <c r="B61" s="313" t="s">
        <v>225</v>
      </c>
      <c r="C61" s="310">
        <f t="shared" si="2"/>
        <v>0</v>
      </c>
      <c r="D61" s="310">
        <f t="shared" si="2"/>
        <v>0</v>
      </c>
      <c r="E61" s="310">
        <f t="shared" si="2"/>
        <v>0</v>
      </c>
      <c r="F61" s="49"/>
      <c r="G61" s="49"/>
      <c r="I61" s="49"/>
    </row>
    <row r="62" spans="2:11" x14ac:dyDescent="0.25">
      <c r="B62" s="312" t="s">
        <v>226</v>
      </c>
      <c r="C62" s="308">
        <f>SUM(C63:C67)</f>
        <v>0</v>
      </c>
      <c r="D62" s="308">
        <f>SUM(D63:D67)</f>
        <v>0</v>
      </c>
      <c r="E62" s="308">
        <f>SUM(E63:E67)</f>
        <v>0</v>
      </c>
      <c r="F62" s="49"/>
      <c r="G62" s="49"/>
      <c r="I62" s="49"/>
    </row>
    <row r="63" spans="2:11" x14ac:dyDescent="0.25">
      <c r="B63" s="314" t="s">
        <v>227</v>
      </c>
      <c r="C63" s="310">
        <f t="shared" ref="C63:E67" si="3">+H40+C40</f>
        <v>0</v>
      </c>
      <c r="D63" s="310">
        <f t="shared" si="3"/>
        <v>0</v>
      </c>
      <c r="E63" s="310">
        <f t="shared" si="3"/>
        <v>0</v>
      </c>
      <c r="F63" s="49"/>
      <c r="G63" s="49"/>
      <c r="I63" s="49"/>
    </row>
    <row r="64" spans="2:11" x14ac:dyDescent="0.25">
      <c r="B64" s="314" t="s">
        <v>228</v>
      </c>
      <c r="C64" s="310">
        <f t="shared" si="3"/>
        <v>0</v>
      </c>
      <c r="D64" s="310">
        <f t="shared" si="3"/>
        <v>0</v>
      </c>
      <c r="E64" s="310">
        <f t="shared" si="3"/>
        <v>0</v>
      </c>
      <c r="F64" s="49"/>
      <c r="G64" s="49"/>
      <c r="I64" s="49"/>
    </row>
    <row r="65" spans="2:9" ht="30" x14ac:dyDescent="0.25">
      <c r="B65" s="314" t="s">
        <v>229</v>
      </c>
      <c r="C65" s="310">
        <f t="shared" si="3"/>
        <v>0</v>
      </c>
      <c r="D65" s="310">
        <f t="shared" si="3"/>
        <v>0</v>
      </c>
      <c r="E65" s="310">
        <f t="shared" si="3"/>
        <v>0</v>
      </c>
      <c r="F65" s="49"/>
      <c r="G65" s="49"/>
      <c r="I65" s="49"/>
    </row>
    <row r="66" spans="2:9" ht="30" x14ac:dyDescent="0.25">
      <c r="B66" s="314" t="s">
        <v>257</v>
      </c>
      <c r="C66" s="310">
        <f t="shared" si="3"/>
        <v>0</v>
      </c>
      <c r="D66" s="310">
        <f t="shared" si="3"/>
        <v>0</v>
      </c>
      <c r="E66" s="310">
        <f t="shared" si="3"/>
        <v>0</v>
      </c>
      <c r="F66" s="49"/>
      <c r="G66" s="49"/>
      <c r="I66" s="49"/>
    </row>
    <row r="67" spans="2:9" x14ac:dyDescent="0.25">
      <c r="B67" s="314" t="s">
        <v>258</v>
      </c>
      <c r="C67" s="310">
        <f t="shared" si="3"/>
        <v>0</v>
      </c>
      <c r="D67" s="310">
        <f t="shared" si="3"/>
        <v>0</v>
      </c>
      <c r="E67" s="310">
        <f t="shared" si="3"/>
        <v>0</v>
      </c>
      <c r="F67" s="49"/>
      <c r="G67" s="49"/>
      <c r="I67" s="49"/>
    </row>
    <row r="68" spans="2:9" x14ac:dyDescent="0.25">
      <c r="B68" s="312" t="s">
        <v>230</v>
      </c>
      <c r="C68" s="308">
        <f>SUM(C69:C72)</f>
        <v>0</v>
      </c>
      <c r="D68" s="308">
        <f t="shared" ref="D68:E68" si="4">SUM(D69:D72)</f>
        <v>0</v>
      </c>
      <c r="E68" s="308">
        <f t="shared" si="4"/>
        <v>0</v>
      </c>
      <c r="F68" s="49"/>
      <c r="G68" s="49"/>
    </row>
    <row r="69" spans="2:9" x14ac:dyDescent="0.25">
      <c r="B69" s="314" t="s">
        <v>236</v>
      </c>
      <c r="C69" s="310">
        <f>+H46+C46</f>
        <v>0</v>
      </c>
      <c r="D69" s="310">
        <f t="shared" ref="D69:E72" si="5">+I46+D46</f>
        <v>0</v>
      </c>
      <c r="E69" s="310">
        <f t="shared" si="5"/>
        <v>0</v>
      </c>
      <c r="F69" s="49"/>
      <c r="G69" s="49"/>
    </row>
    <row r="70" spans="2:9" x14ac:dyDescent="0.25">
      <c r="B70" s="314" t="s">
        <v>237</v>
      </c>
      <c r="C70" s="310">
        <f t="shared" ref="C70:C72" si="6">+H47+C47</f>
        <v>0</v>
      </c>
      <c r="D70" s="310">
        <f t="shared" si="5"/>
        <v>0</v>
      </c>
      <c r="E70" s="310">
        <f t="shared" si="5"/>
        <v>0</v>
      </c>
      <c r="F70" s="49"/>
      <c r="G70" s="49"/>
    </row>
    <row r="71" spans="2:9" x14ac:dyDescent="0.25">
      <c r="B71" s="314" t="s">
        <v>238</v>
      </c>
      <c r="C71" s="310">
        <f t="shared" si="6"/>
        <v>0</v>
      </c>
      <c r="D71" s="310">
        <f t="shared" si="5"/>
        <v>0</v>
      </c>
      <c r="E71" s="310">
        <f t="shared" si="5"/>
        <v>0</v>
      </c>
      <c r="F71" s="49"/>
      <c r="G71" s="49"/>
    </row>
    <row r="72" spans="2:9" ht="15.75" thickBot="1" x14ac:dyDescent="0.3">
      <c r="B72" s="314" t="s">
        <v>239</v>
      </c>
      <c r="C72" s="310">
        <f t="shared" si="6"/>
        <v>0</v>
      </c>
      <c r="D72" s="310">
        <f t="shared" si="5"/>
        <v>0</v>
      </c>
      <c r="E72" s="310">
        <f t="shared" si="5"/>
        <v>0</v>
      </c>
      <c r="F72" s="49"/>
      <c r="G72" s="49"/>
    </row>
    <row r="73" spans="2:9" ht="20.100000000000001" customHeight="1" thickBot="1" x14ac:dyDescent="0.3">
      <c r="B73" s="301" t="s">
        <v>2</v>
      </c>
      <c r="C73" s="303">
        <f>C54+C57+C62+C68</f>
        <v>0</v>
      </c>
      <c r="D73" s="304">
        <f>D54+D57+D62+D68</f>
        <v>0</v>
      </c>
      <c r="E73" s="304">
        <f>E54+E57+E62+E68</f>
        <v>0</v>
      </c>
      <c r="F73" s="49"/>
      <c r="G73" s="49"/>
    </row>
    <row r="74" spans="2:9" ht="20.100000000000001" customHeight="1" x14ac:dyDescent="0.25">
      <c r="F74" s="49"/>
      <c r="G74" s="49"/>
    </row>
    <row r="75" spans="2:9" ht="20.100000000000001" customHeight="1" thickBot="1" x14ac:dyDescent="0.3">
      <c r="B75" s="523" t="s">
        <v>164</v>
      </c>
      <c r="C75" s="523"/>
      <c r="D75" s="106"/>
      <c r="E75" s="106"/>
    </row>
    <row r="76" spans="2:9" ht="20.100000000000001" customHeight="1" thickBot="1" x14ac:dyDescent="0.3">
      <c r="B76" s="394" t="s">
        <v>51</v>
      </c>
      <c r="C76" s="395" t="s">
        <v>27</v>
      </c>
      <c r="D76" s="106"/>
      <c r="G76" s="106"/>
    </row>
    <row r="77" spans="2:9" ht="34.5" customHeight="1" x14ac:dyDescent="0.25">
      <c r="B77" s="396" t="s">
        <v>218</v>
      </c>
      <c r="C77" s="397">
        <f>SUM(C78:C79)</f>
        <v>0</v>
      </c>
      <c r="D77" s="106"/>
      <c r="G77" s="106"/>
    </row>
    <row r="78" spans="2:9" ht="28.5" customHeight="1" x14ac:dyDescent="0.25">
      <c r="B78" s="398" t="s">
        <v>219</v>
      </c>
      <c r="C78" s="399">
        <f>+J32</f>
        <v>0</v>
      </c>
      <c r="D78" s="106"/>
      <c r="G78" s="106"/>
    </row>
    <row r="79" spans="2:9" ht="36.75" customHeight="1" x14ac:dyDescent="0.25">
      <c r="B79" s="398" t="s">
        <v>235</v>
      </c>
      <c r="C79" s="399">
        <f>+J33</f>
        <v>0</v>
      </c>
      <c r="D79" s="106"/>
      <c r="G79" s="106"/>
    </row>
    <row r="80" spans="2:9" ht="27" customHeight="1" x14ac:dyDescent="0.25">
      <c r="B80" s="396" t="s">
        <v>221</v>
      </c>
      <c r="C80" s="400">
        <f>SUM(C81:C84)</f>
        <v>0</v>
      </c>
      <c r="D80" s="106"/>
      <c r="G80" s="106"/>
    </row>
    <row r="81" spans="2:7" ht="15.75" x14ac:dyDescent="0.25">
      <c r="B81" s="398" t="s">
        <v>222</v>
      </c>
      <c r="C81" s="399">
        <f>+J35</f>
        <v>0</v>
      </c>
      <c r="D81" s="106"/>
      <c r="G81" s="106"/>
    </row>
    <row r="82" spans="2:7" ht="15.75" x14ac:dyDescent="0.25">
      <c r="B82" s="398" t="s">
        <v>61</v>
      </c>
      <c r="C82" s="399">
        <f>+J36</f>
        <v>0</v>
      </c>
      <c r="D82" s="106"/>
      <c r="G82" s="106"/>
    </row>
    <row r="83" spans="2:7" ht="15.75" x14ac:dyDescent="0.25">
      <c r="B83" s="398" t="s">
        <v>62</v>
      </c>
      <c r="C83" s="399">
        <f>+J37</f>
        <v>0</v>
      </c>
      <c r="D83" s="106"/>
    </row>
    <row r="84" spans="2:7" ht="15.75" x14ac:dyDescent="0.25">
      <c r="B84" s="398" t="s">
        <v>225</v>
      </c>
      <c r="C84" s="399">
        <f>+J38</f>
        <v>0</v>
      </c>
      <c r="D84" s="106"/>
    </row>
    <row r="85" spans="2:7" ht="15.75" x14ac:dyDescent="0.25">
      <c r="B85" s="396" t="s">
        <v>226</v>
      </c>
      <c r="C85" s="401">
        <f>SUM(C86:C90)</f>
        <v>0</v>
      </c>
      <c r="D85" s="106"/>
    </row>
    <row r="86" spans="2:7" ht="15.75" x14ac:dyDescent="0.25">
      <c r="B86" s="398" t="s">
        <v>227</v>
      </c>
      <c r="C86" s="399">
        <f>+J40</f>
        <v>0</v>
      </c>
      <c r="D86" s="106"/>
    </row>
    <row r="87" spans="2:7" ht="15.75" x14ac:dyDescent="0.25">
      <c r="B87" s="398" t="s">
        <v>228</v>
      </c>
      <c r="C87" s="399">
        <f>+J41</f>
        <v>0</v>
      </c>
      <c r="D87" s="106"/>
    </row>
    <row r="88" spans="2:7" ht="30" x14ac:dyDescent="0.25">
      <c r="B88" s="398" t="s">
        <v>229</v>
      </c>
      <c r="C88" s="399">
        <f>+J42</f>
        <v>0</v>
      </c>
      <c r="D88" s="106"/>
    </row>
    <row r="89" spans="2:7" ht="30" x14ac:dyDescent="0.25">
      <c r="B89" s="398" t="s">
        <v>257</v>
      </c>
      <c r="C89" s="399">
        <f>+J43</f>
        <v>0</v>
      </c>
      <c r="D89" s="106"/>
    </row>
    <row r="90" spans="2:7" ht="15.75" x14ac:dyDescent="0.25">
      <c r="B90" s="398" t="s">
        <v>258</v>
      </c>
      <c r="C90" s="399">
        <f>+J44</f>
        <v>0</v>
      </c>
      <c r="D90" s="106"/>
    </row>
    <row r="91" spans="2:7" ht="15.75" x14ac:dyDescent="0.25">
      <c r="B91" s="396" t="s">
        <v>230</v>
      </c>
      <c r="C91" s="401">
        <f>SUM(C92:C95)</f>
        <v>0</v>
      </c>
      <c r="D91" s="106"/>
    </row>
    <row r="92" spans="2:7" ht="15.75" x14ac:dyDescent="0.25">
      <c r="B92" s="398" t="s">
        <v>236</v>
      </c>
      <c r="C92" s="399">
        <f>+J46</f>
        <v>0</v>
      </c>
      <c r="D92" s="106"/>
    </row>
    <row r="93" spans="2:7" ht="15.75" x14ac:dyDescent="0.25">
      <c r="B93" s="398" t="s">
        <v>237</v>
      </c>
      <c r="C93" s="399">
        <f t="shared" ref="C93:C95" si="7">+J47</f>
        <v>0</v>
      </c>
      <c r="D93" s="106"/>
    </row>
    <row r="94" spans="2:7" ht="15.75" x14ac:dyDescent="0.25">
      <c r="B94" s="398" t="s">
        <v>238</v>
      </c>
      <c r="C94" s="399">
        <f t="shared" si="7"/>
        <v>0</v>
      </c>
      <c r="D94" s="106"/>
    </row>
    <row r="95" spans="2:7" ht="16.5" thickBot="1" x14ac:dyDescent="0.3">
      <c r="B95" s="398" t="s">
        <v>239</v>
      </c>
      <c r="C95" s="399">
        <f t="shared" si="7"/>
        <v>0</v>
      </c>
      <c r="D95" s="106"/>
    </row>
    <row r="96" spans="2:7" ht="16.5" thickBot="1" x14ac:dyDescent="0.3">
      <c r="B96" s="402" t="s">
        <v>2</v>
      </c>
      <c r="C96" s="403">
        <f>C77+C80+C85+C91</f>
        <v>0</v>
      </c>
      <c r="D96" s="106"/>
    </row>
    <row r="97" spans="4:7" ht="15.75" x14ac:dyDescent="0.25">
      <c r="D97" s="106"/>
    </row>
    <row r="100" spans="4:7" x14ac:dyDescent="0.25">
      <c r="F100" s="112"/>
    </row>
    <row r="105" spans="4:7" ht="16.5" customHeight="1" x14ac:dyDescent="0.25"/>
    <row r="106" spans="4:7" ht="16.5" customHeight="1" x14ac:dyDescent="0.25"/>
    <row r="107" spans="4:7" ht="16.5" customHeight="1" x14ac:dyDescent="0.25">
      <c r="G107" s="112"/>
    </row>
    <row r="108" spans="4:7" ht="16.5" customHeight="1" x14ac:dyDescent="0.25"/>
    <row r="109" spans="4:7" ht="16.5" customHeight="1" x14ac:dyDescent="0.25"/>
    <row r="110" spans="4:7" ht="16.5" customHeight="1" x14ac:dyDescent="0.25"/>
    <row r="111" spans="4:7" ht="16.5" customHeight="1" x14ac:dyDescent="0.25"/>
    <row r="112" spans="4: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sheetData>
  <sheetProtection algorithmName="SHA-512" hashValue="L2zgI45CvFc9EJ6rlCWawyurdpzTh3uIrMpyy/c5a+kx8MHPnxHtxZA+d+/sfhJmGtC/nvYJQtnydaKoFPTLtA==" saltValue="tmcezho5G57tEMWhhMy1qg==" spinCount="100000" sheet="1" objects="1" scenarios="1"/>
  <mergeCells count="21">
    <mergeCell ref="B29:D29"/>
    <mergeCell ref="B52:D52"/>
    <mergeCell ref="H52:I52"/>
    <mergeCell ref="H53:I53"/>
    <mergeCell ref="G29:K29"/>
    <mergeCell ref="B75:C75"/>
    <mergeCell ref="A10:D10"/>
    <mergeCell ref="A11:D11"/>
    <mergeCell ref="A9:I9"/>
    <mergeCell ref="A14:I14"/>
    <mergeCell ref="E10:I10"/>
    <mergeCell ref="E11:I11"/>
    <mergeCell ref="A12:D12"/>
    <mergeCell ref="A13:D13"/>
    <mergeCell ref="E12:I12"/>
    <mergeCell ref="E13:I13"/>
    <mergeCell ref="B16:D16"/>
    <mergeCell ref="B17:D17"/>
    <mergeCell ref="B18:D18"/>
    <mergeCell ref="B19:D19"/>
    <mergeCell ref="B20:D20"/>
  </mergeCells>
  <pageMargins left="0.25" right="0.25" top="0.75" bottom="0.75" header="0.3" footer="0.3"/>
  <pageSetup paperSize="9" scale="63" fitToHeight="0" orientation="landscape" r:id="rId1"/>
  <rowBreaks count="1" manualBreakCount="1">
    <brk id="77"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4" tint="0.79998168889431442"/>
  </sheetPr>
  <dimension ref="A1:AJ529"/>
  <sheetViews>
    <sheetView zoomScale="85" zoomScaleNormal="85" workbookViewId="0">
      <pane ySplit="6" topLeftCell="A7" activePane="bottomLeft" state="frozen"/>
      <selection activeCell="I86" sqref="I86"/>
      <selection pane="bottomLeft" activeCell="M7" sqref="M7"/>
    </sheetView>
  </sheetViews>
  <sheetFormatPr baseColWidth="10" defaultColWidth="11.42578125" defaultRowHeight="15" x14ac:dyDescent="0.25"/>
  <cols>
    <col min="1" max="1" width="10.7109375" style="65" customWidth="1"/>
    <col min="2" max="2" width="46.85546875" style="65" customWidth="1"/>
    <col min="3" max="3" width="30.7109375" style="65" customWidth="1"/>
    <col min="4" max="4" width="20.7109375" style="65" customWidth="1"/>
    <col min="5" max="5" width="38.85546875" style="65" bestFit="1" customWidth="1"/>
    <col min="6" max="6" width="24.28515625" style="65" bestFit="1" customWidth="1"/>
    <col min="7" max="7" width="19.140625" style="65" customWidth="1"/>
    <col min="8" max="8" width="15.5703125" style="65" customWidth="1"/>
    <col min="9" max="12" width="17.7109375" style="65" customWidth="1"/>
    <col min="13" max="13" width="8.7109375" style="65" bestFit="1" customWidth="1"/>
    <col min="14" max="14" width="13.5703125" style="65" bestFit="1" customWidth="1"/>
    <col min="15" max="15" width="13.28515625" style="65" customWidth="1"/>
    <col min="16" max="16" width="12.85546875" style="65" bestFit="1" customWidth="1"/>
    <col min="17" max="18" width="15.7109375" style="65" bestFit="1" customWidth="1"/>
    <col min="19" max="19" width="16" style="65" customWidth="1"/>
    <col min="20" max="20" width="72.28515625" style="65" bestFit="1" customWidth="1"/>
    <col min="21" max="21" width="30" style="65" customWidth="1"/>
    <col min="22" max="22" width="18.85546875" style="65" bestFit="1" customWidth="1"/>
    <col min="23" max="23" width="16" style="65" bestFit="1" customWidth="1"/>
    <col min="24" max="24" width="75.7109375" style="65" customWidth="1"/>
    <col min="25" max="25" width="10.7109375" style="65" customWidth="1"/>
    <col min="26" max="26" width="11.42578125" style="9"/>
    <col min="27" max="27" width="11.42578125" style="65" hidden="1" customWidth="1"/>
    <col min="28" max="28" width="24.140625" style="65" hidden="1" customWidth="1"/>
    <col min="29" max="30" width="24.140625" style="65" customWidth="1"/>
    <col min="31" max="31" width="34.42578125" style="65" customWidth="1"/>
    <col min="32" max="32" width="33.140625" style="65" customWidth="1"/>
    <col min="33" max="34" width="44" style="65" customWidth="1"/>
    <col min="35" max="35" width="39.5703125" style="65" customWidth="1"/>
    <col min="36" max="16384" width="11.42578125" style="65"/>
  </cols>
  <sheetData>
    <row r="1" spans="1:28" ht="30" customHeight="1" thickBot="1" x14ac:dyDescent="0.3">
      <c r="A1" s="548" t="s">
        <v>154</v>
      </c>
      <c r="B1" s="549"/>
      <c r="C1" s="549"/>
      <c r="D1" s="549"/>
      <c r="E1" s="549"/>
      <c r="F1" s="549"/>
      <c r="G1" s="549"/>
      <c r="H1" s="549"/>
      <c r="I1" s="549"/>
      <c r="J1" s="549"/>
      <c r="K1" s="549"/>
      <c r="L1" s="549"/>
      <c r="M1" s="549"/>
      <c r="N1" s="549"/>
      <c r="O1" s="549"/>
      <c r="P1" s="549"/>
      <c r="Q1" s="549"/>
      <c r="R1" s="549"/>
      <c r="S1" s="549"/>
      <c r="T1" s="549"/>
      <c r="U1" s="549"/>
      <c r="V1" s="549"/>
      <c r="W1" s="549"/>
      <c r="X1" s="549"/>
      <c r="Y1" s="550"/>
      <c r="AA1" s="203" t="s">
        <v>69</v>
      </c>
      <c r="AB1" s="39">
        <f>SUMIFS($W$7:$W$506,$E$7:$E$506,"Salaire_technicien")</f>
        <v>0</v>
      </c>
    </row>
    <row r="2" spans="1:28" ht="45" customHeight="1" thickBot="1" x14ac:dyDescent="0.3">
      <c r="A2" s="551" t="s">
        <v>144</v>
      </c>
      <c r="B2" s="552"/>
      <c r="C2" s="552"/>
      <c r="D2" s="552"/>
      <c r="E2" s="552"/>
      <c r="F2" s="552"/>
      <c r="G2" s="552"/>
      <c r="H2" s="552"/>
      <c r="I2" s="552"/>
      <c r="J2" s="552"/>
      <c r="K2" s="552"/>
      <c r="L2" s="552"/>
      <c r="M2" s="552"/>
      <c r="N2" s="552"/>
      <c r="O2" s="552"/>
      <c r="P2" s="552"/>
      <c r="Q2" s="552"/>
      <c r="R2" s="552"/>
      <c r="S2" s="552"/>
      <c r="T2" s="552"/>
      <c r="U2" s="552"/>
      <c r="V2" s="552"/>
      <c r="W2" s="552"/>
      <c r="X2" s="552"/>
      <c r="Y2" s="553"/>
      <c r="AA2" s="204" t="s">
        <v>72</v>
      </c>
      <c r="AB2" s="40">
        <f>SUMIFS($W$7:$W$506,$E$7:$E$506,"Salaire_ingénieur")</f>
        <v>0</v>
      </c>
    </row>
    <row r="3" spans="1:28" ht="45.75" customHeight="1" x14ac:dyDescent="0.25">
      <c r="A3" s="554" t="s">
        <v>0</v>
      </c>
      <c r="B3" s="113" t="s">
        <v>63</v>
      </c>
      <c r="C3" s="113" t="s">
        <v>64</v>
      </c>
      <c r="D3" s="113" t="s">
        <v>65</v>
      </c>
      <c r="E3" s="113" t="s">
        <v>39</v>
      </c>
      <c r="F3" s="113" t="s">
        <v>43</v>
      </c>
      <c r="G3" s="113" t="s">
        <v>315</v>
      </c>
      <c r="H3" s="113" t="s">
        <v>317</v>
      </c>
      <c r="I3" s="113" t="s">
        <v>66</v>
      </c>
      <c r="J3" s="113" t="s">
        <v>211</v>
      </c>
      <c r="K3" s="113" t="s">
        <v>212</v>
      </c>
      <c r="L3" s="145" t="s">
        <v>67</v>
      </c>
      <c r="M3" s="272" t="s">
        <v>336</v>
      </c>
      <c r="N3" s="272" t="s">
        <v>337</v>
      </c>
      <c r="O3" s="272" t="s">
        <v>338</v>
      </c>
      <c r="P3" s="114" t="s">
        <v>156</v>
      </c>
      <c r="Q3" s="114" t="s">
        <v>157</v>
      </c>
      <c r="R3" s="114" t="s">
        <v>158</v>
      </c>
      <c r="S3" s="114" t="s">
        <v>46</v>
      </c>
      <c r="T3" s="114" t="s">
        <v>5</v>
      </c>
      <c r="U3" s="114" t="s">
        <v>23</v>
      </c>
      <c r="V3" s="114" t="s">
        <v>147</v>
      </c>
      <c r="W3" s="114" t="s">
        <v>210</v>
      </c>
      <c r="X3" s="114" t="s">
        <v>339</v>
      </c>
      <c r="Y3" s="115" t="s">
        <v>52</v>
      </c>
      <c r="AA3" s="204" t="s">
        <v>70</v>
      </c>
      <c r="AB3" s="40">
        <f>SUMIFS($W$7:$W$506,$E$7:$E$506,"Salaire_Chercheur")</f>
        <v>0</v>
      </c>
    </row>
    <row r="4" spans="1:28" ht="33.75" customHeight="1" thickBot="1" x14ac:dyDescent="0.3">
      <c r="A4" s="555"/>
      <c r="B4" s="116" t="s">
        <v>126</v>
      </c>
      <c r="C4" s="116" t="s">
        <v>127</v>
      </c>
      <c r="D4" s="116" t="s">
        <v>132</v>
      </c>
      <c r="E4" s="116" t="s">
        <v>68</v>
      </c>
      <c r="F4" s="205" t="s">
        <v>335</v>
      </c>
      <c r="G4" s="205" t="s">
        <v>316</v>
      </c>
      <c r="H4" s="205" t="s">
        <v>318</v>
      </c>
      <c r="I4" s="556" t="s">
        <v>242</v>
      </c>
      <c r="J4" s="557"/>
      <c r="K4" s="558"/>
      <c r="L4" s="205"/>
      <c r="M4" s="205"/>
      <c r="N4" s="205"/>
      <c r="O4" s="205"/>
      <c r="P4" s="559" t="s">
        <v>244</v>
      </c>
      <c r="Q4" s="560"/>
      <c r="R4" s="561"/>
      <c r="S4" s="117"/>
      <c r="T4" s="285" t="str">
        <f>IF(Z6&gt;0,"Une ou plusieurs lignes ne sont pas instruites","")</f>
        <v/>
      </c>
      <c r="U4" s="117"/>
      <c r="V4" s="118"/>
      <c r="W4" s="206"/>
      <c r="X4" s="118"/>
      <c r="Y4" s="119"/>
      <c r="AA4" s="207" t="s">
        <v>71</v>
      </c>
      <c r="AB4" s="41">
        <f>SUMIFS($W$7:$W$506,$E$7:$E$506,"Salaire_Directeur")</f>
        <v>0</v>
      </c>
    </row>
    <row r="5" spans="1:28" ht="15.75" thickBot="1" x14ac:dyDescent="0.3">
      <c r="A5" s="120" t="s">
        <v>36</v>
      </c>
      <c r="B5" s="121" t="s">
        <v>125</v>
      </c>
      <c r="C5" s="121" t="s">
        <v>124</v>
      </c>
      <c r="D5" s="121" t="s">
        <v>72</v>
      </c>
      <c r="E5" s="121" t="s">
        <v>254</v>
      </c>
      <c r="F5" s="121" t="s">
        <v>341</v>
      </c>
      <c r="G5" s="279">
        <v>45292</v>
      </c>
      <c r="H5" s="279">
        <v>45292</v>
      </c>
      <c r="I5" s="32">
        <v>37999</v>
      </c>
      <c r="J5" s="36">
        <v>1607</v>
      </c>
      <c r="K5" s="36">
        <v>1607</v>
      </c>
      <c r="L5" s="37">
        <v>37999</v>
      </c>
      <c r="M5" s="37"/>
      <c r="N5" s="37"/>
      <c r="O5" s="37"/>
      <c r="P5" s="37">
        <v>37999</v>
      </c>
      <c r="Q5" s="36">
        <v>1607</v>
      </c>
      <c r="R5" s="36">
        <v>1607</v>
      </c>
      <c r="S5" s="37">
        <v>37999</v>
      </c>
      <c r="T5" s="38"/>
      <c r="U5" s="37"/>
      <c r="V5" s="37">
        <v>40000</v>
      </c>
      <c r="W5" s="37">
        <v>37999</v>
      </c>
      <c r="X5" s="125"/>
      <c r="Y5" s="126" t="s">
        <v>53</v>
      </c>
      <c r="Z5" s="9" t="s">
        <v>340</v>
      </c>
    </row>
    <row r="6" spans="1:28" ht="18" thickBot="1" x14ac:dyDescent="0.35">
      <c r="A6" s="127"/>
      <c r="B6" s="366"/>
      <c r="C6" s="366"/>
      <c r="D6" s="366"/>
      <c r="E6" s="331"/>
      <c r="F6" s="331"/>
      <c r="G6" s="331"/>
      <c r="H6" s="331"/>
      <c r="I6" s="331"/>
      <c r="J6" s="367"/>
      <c r="K6" s="368" t="s">
        <v>2</v>
      </c>
      <c r="L6" s="369">
        <f>SUM(L7:L506)</f>
        <v>0</v>
      </c>
      <c r="M6" s="155"/>
      <c r="N6" s="155"/>
      <c r="O6" s="155"/>
      <c r="P6" s="155"/>
      <c r="Q6" s="155"/>
      <c r="R6" s="45" t="s">
        <v>2</v>
      </c>
      <c r="S6" s="355">
        <f>SUM(S7:S506)</f>
        <v>0</v>
      </c>
      <c r="T6" s="208"/>
      <c r="U6" s="128"/>
      <c r="V6" s="45" t="s">
        <v>2</v>
      </c>
      <c r="W6" s="275">
        <f>SUM(W7:W506)</f>
        <v>0</v>
      </c>
      <c r="X6" s="128"/>
      <c r="Y6" s="130"/>
      <c r="Z6" s="9">
        <f>SUM(Z7:Z506)</f>
        <v>0</v>
      </c>
    </row>
    <row r="7" spans="1:28" ht="20.100000000000001" customHeight="1" x14ac:dyDescent="0.25">
      <c r="A7" s="131">
        <v>1</v>
      </c>
      <c r="B7" s="370" t="str">
        <f>IF('Dépenses rémunération au réel'!B7="","",'Dépenses rémunération au réel'!B7)</f>
        <v/>
      </c>
      <c r="C7" s="370" t="str">
        <f>IF('Dépenses rémunération au réel'!C7="","",'Dépenses rémunération au réel'!C7)</f>
        <v/>
      </c>
      <c r="D7" s="370"/>
      <c r="E7" s="370" t="str">
        <f>IF('Dépenses rémunération au réel'!E7="","",'Dépenses rémunération au réel'!E7)</f>
        <v/>
      </c>
      <c r="F7" s="370" t="str">
        <f>IF('Dépenses rémunération au réel'!F7="","",'Dépenses rémunération au réel'!F7)</f>
        <v/>
      </c>
      <c r="G7" s="371" t="str">
        <f>IF('Dépenses rémunération au réel'!G7="","",'Dépenses rémunération au réel'!G7)</f>
        <v/>
      </c>
      <c r="H7" s="371" t="str">
        <f>IF('Dépenses rémunération au réel'!H7="","",'Dépenses rémunération au réel'!H7)</f>
        <v/>
      </c>
      <c r="I7" s="370" t="str">
        <f>IF('Dépenses rémunération au réel'!I7="","",'Dépenses rémunération au réel'!I7)</f>
        <v/>
      </c>
      <c r="J7" s="372" t="str">
        <f>IF('Dépenses rémunération au réel'!J7="","",'Dépenses rémunération au réel'!J7)</f>
        <v/>
      </c>
      <c r="K7" s="372" t="str">
        <f>IF('Dépenses rémunération au réel'!K7="","",'Dépenses rémunération au réel'!K7)</f>
        <v/>
      </c>
      <c r="L7" s="370" t="str">
        <f>IF('Dépenses rémunération au réel'!L7="","",'Dépenses rémunération au réel'!L7)</f>
        <v/>
      </c>
      <c r="M7" s="273"/>
      <c r="N7" s="274" t="str">
        <f>IF(M7="KO","",IF(M7="","",G7))</f>
        <v/>
      </c>
      <c r="O7" s="274" t="str">
        <f>IF(M7="KO","",IF(M7="","",H7))</f>
        <v/>
      </c>
      <c r="P7" s="42"/>
      <c r="Q7" s="25"/>
      <c r="R7" s="25"/>
      <c r="S7" s="329" t="str">
        <f t="shared" ref="S7:S70" si="0">IF($E7="","",IF(OR(($P7=0),($Q7=0)),0,$P7/$Q7*$R7))</f>
        <v/>
      </c>
      <c r="T7" s="139" t="str">
        <f t="shared" ref="T7:T70" si="1">IF($L7="","",IF($S7&gt;$L7,"Le montant éligible ne peut etre supérieur au montant présenté",""))</f>
        <v/>
      </c>
      <c r="U7" s="276"/>
      <c r="V7" s="375" t="str">
        <f>IF(R7="","",IF(E7="Assistant administratif et/ou financier",MIN(35000/1607*R7,35000),IF(E7="Chargé de mission",MIN(40000/1607*R7,40000),IF(E7="Coordinateur / chef de projet",MIN(50000/1607*R7,50000),IF(E7="Directeur",MIN(60000/1607*R7,60000))))))</f>
        <v/>
      </c>
      <c r="W7" s="152" t="str">
        <f>IF(MIN(S7,V7)=0,"",MIN(S7,V7))</f>
        <v/>
      </c>
      <c r="X7" s="377" t="str">
        <f>IF(AND(OR(M7="KO",L7&lt;&gt;""),OR(M7="",N7="",O7="")),Listes!$A$74,IF(AND(L7&lt;S7,U7=""),Listes!$A$76,IF(AND(L7&lt;&gt;"",S7&lt;L7,T7=""),Listes!$A$78,IF(AND(Y7="",OR(M7&lt;&gt;"",N7&lt;&gt;"",O7&lt;&gt;"",P7&lt;&gt;"",Q7&lt;&gt;"",R7&lt;&gt;"")),Listes!$A$79,""))))</f>
        <v/>
      </c>
      <c r="Y7" s="44"/>
      <c r="Z7" s="9">
        <f>IF(AND(B7&lt;&gt;"",Y7&lt;&gt;"Oui"),1,0)</f>
        <v>0</v>
      </c>
    </row>
    <row r="8" spans="1:28" ht="20.100000000000001" customHeight="1" x14ac:dyDescent="0.25">
      <c r="A8" s="133">
        <v>2</v>
      </c>
      <c r="B8" s="370" t="str">
        <f>IF('Dépenses rémunération au réel'!B8="","",'Dépenses rémunération au réel'!B8)</f>
        <v/>
      </c>
      <c r="C8" s="370" t="str">
        <f>IF('Dépenses rémunération au réel'!C8="","",'Dépenses rémunération au réel'!C8)</f>
        <v/>
      </c>
      <c r="D8" s="370" t="str">
        <f>IF('Dépenses rémunération au réel'!D8="","",'Dépenses rémunération au réel'!D8)</f>
        <v/>
      </c>
      <c r="E8" s="370" t="str">
        <f>IF('Dépenses rémunération au réel'!E8="","",'Dépenses rémunération au réel'!E8)</f>
        <v/>
      </c>
      <c r="F8" s="370" t="str">
        <f>IF('Dépenses rémunération au réel'!F8="","",'Dépenses rémunération au réel'!F8)</f>
        <v/>
      </c>
      <c r="G8" s="371" t="str">
        <f>IF('Dépenses rémunération au réel'!G8="","",'Dépenses rémunération au réel'!G8)</f>
        <v/>
      </c>
      <c r="H8" s="371" t="str">
        <f>IF('Dépenses rémunération au réel'!H8="","",'Dépenses rémunération au réel'!H8)</f>
        <v/>
      </c>
      <c r="I8" s="370" t="str">
        <f>IF('Dépenses rémunération au réel'!I8="","",'Dépenses rémunération au réel'!I8)</f>
        <v/>
      </c>
      <c r="J8" s="372" t="str">
        <f>IF('Dépenses rémunération au réel'!J8="","",'Dépenses rémunération au réel'!J8)</f>
        <v/>
      </c>
      <c r="K8" s="372" t="str">
        <f>IF('Dépenses rémunération au réel'!K8="","",'Dépenses rémunération au réel'!K8)</f>
        <v/>
      </c>
      <c r="L8" s="370" t="str">
        <f>IF('Dépenses rémunération au réel'!L8="","",'Dépenses rémunération au réel'!L8)</f>
        <v/>
      </c>
      <c r="M8" s="273"/>
      <c r="N8" s="274" t="str">
        <f t="shared" ref="N8:N71" si="2">IF(M8="KO","",IF(M8="","",G8))</f>
        <v/>
      </c>
      <c r="O8" s="274" t="str">
        <f t="shared" ref="O8:O71" si="3">IF(M8="KO","",IF(M8="","",H8))</f>
        <v/>
      </c>
      <c r="P8" s="42"/>
      <c r="Q8" s="25"/>
      <c r="R8" s="25"/>
      <c r="S8" s="329" t="str">
        <f t="shared" si="0"/>
        <v/>
      </c>
      <c r="T8" s="139" t="str">
        <f t="shared" si="1"/>
        <v/>
      </c>
      <c r="U8" s="276"/>
      <c r="V8" s="375" t="str">
        <f t="shared" ref="V8:V71" si="4">IF(R8="","",IF(E8="Assistant administratif et/ou financier",MIN(35000/1607*R8,35000),IF(E8="Chargé de mission",MIN(40000/1607*R8,40000),IF(E8="Coordinateur / chef de projet",MIN(50000/1607*R8,50000),IF(E8="Directeur",MIN(60000/1607*R8,60000))))))</f>
        <v/>
      </c>
      <c r="W8" s="152" t="str">
        <f t="shared" ref="W8:W71" si="5">IF(MIN(S8,V8)=0,"",MIN(S8,V8))</f>
        <v/>
      </c>
      <c r="X8" s="377" t="str">
        <f>IF(AND(OR(M8="KO",L8&lt;&gt;""),OR(M8="",N8="",O8="")),Listes!$A$74,IF(AND(L8&lt;S8,U8=""),Listes!$A$76,IF(AND(L8&lt;&gt;"",S8&lt;L8,T8=""),Listes!$A$78,IF(AND(Y8="",OR(M8&lt;&gt;"",N8&lt;&gt;"",O8&lt;&gt;"",P8&lt;&gt;"",Q8&lt;&gt;"",R8&lt;&gt;"")),Listes!$A$79,""))))</f>
        <v/>
      </c>
      <c r="Y8" s="44"/>
      <c r="Z8" s="9">
        <f t="shared" ref="Z8:Z71" si="6">IF(AND(B8&lt;&gt;"",Y8&lt;&gt;"Oui"),1,0)</f>
        <v>0</v>
      </c>
    </row>
    <row r="9" spans="1:28" ht="20.100000000000001" customHeight="1" x14ac:dyDescent="0.25">
      <c r="A9" s="133">
        <v>3</v>
      </c>
      <c r="B9" s="370" t="str">
        <f>IF('Dépenses rémunération au réel'!B9="","",'Dépenses rémunération au réel'!B9)</f>
        <v/>
      </c>
      <c r="C9" s="370" t="str">
        <f>IF('Dépenses rémunération au réel'!C9="","",'Dépenses rémunération au réel'!C9)</f>
        <v/>
      </c>
      <c r="D9" s="370" t="str">
        <f>IF('Dépenses rémunération au réel'!D9="","",'Dépenses rémunération au réel'!D9)</f>
        <v/>
      </c>
      <c r="E9" s="370" t="str">
        <f>IF('Dépenses rémunération au réel'!E9="","",'Dépenses rémunération au réel'!E9)</f>
        <v/>
      </c>
      <c r="F9" s="370" t="str">
        <f>IF('Dépenses rémunération au réel'!F9="","",'Dépenses rémunération au réel'!F9)</f>
        <v/>
      </c>
      <c r="G9" s="371" t="str">
        <f>IF('Dépenses rémunération au réel'!G9="","",'Dépenses rémunération au réel'!G9)</f>
        <v/>
      </c>
      <c r="H9" s="371" t="str">
        <f>IF('Dépenses rémunération au réel'!H9="","",'Dépenses rémunération au réel'!H9)</f>
        <v/>
      </c>
      <c r="I9" s="370" t="str">
        <f>IF('Dépenses rémunération au réel'!I9="","",'Dépenses rémunération au réel'!I9)</f>
        <v/>
      </c>
      <c r="J9" s="372" t="str">
        <f>IF('Dépenses rémunération au réel'!J9="","",'Dépenses rémunération au réel'!J9)</f>
        <v/>
      </c>
      <c r="K9" s="372" t="str">
        <f>IF('Dépenses rémunération au réel'!K9="","",'Dépenses rémunération au réel'!K9)</f>
        <v/>
      </c>
      <c r="L9" s="370" t="str">
        <f>IF('Dépenses rémunération au réel'!L9="","",'Dépenses rémunération au réel'!L9)</f>
        <v/>
      </c>
      <c r="M9" s="273"/>
      <c r="N9" s="274" t="str">
        <f t="shared" si="2"/>
        <v/>
      </c>
      <c r="O9" s="274" t="str">
        <f t="shared" si="3"/>
        <v/>
      </c>
      <c r="P9" s="42"/>
      <c r="Q9" s="25"/>
      <c r="R9" s="25"/>
      <c r="S9" s="329" t="str">
        <f t="shared" si="0"/>
        <v/>
      </c>
      <c r="T9" s="139" t="str">
        <f t="shared" si="1"/>
        <v/>
      </c>
      <c r="U9" s="276"/>
      <c r="V9" s="375" t="str">
        <f t="shared" si="4"/>
        <v/>
      </c>
      <c r="W9" s="152" t="str">
        <f t="shared" si="5"/>
        <v/>
      </c>
      <c r="X9" s="377" t="str">
        <f>IF(AND(OR(M9="KO",L9&lt;&gt;""),OR(M9="",N9="",O9="")),Listes!$A$74,IF(AND(L9&lt;S9,U9=""),Listes!$A$76,IF(AND(L9&lt;&gt;"",S9&lt;L9,T9=""),Listes!$A$78,IF(AND(Y9="",OR(M9&lt;&gt;"",N9&lt;&gt;"",O9&lt;&gt;"",P9&lt;&gt;"",Q9&lt;&gt;"",R9&lt;&gt;"")),Listes!$A$79,""))))</f>
        <v/>
      </c>
      <c r="Y9" s="44"/>
      <c r="Z9" s="9">
        <f t="shared" si="6"/>
        <v>0</v>
      </c>
    </row>
    <row r="10" spans="1:28" ht="20.100000000000001" customHeight="1" x14ac:dyDescent="0.25">
      <c r="A10" s="133">
        <v>4</v>
      </c>
      <c r="B10" s="370" t="str">
        <f>IF('Dépenses rémunération au réel'!B10="","",'Dépenses rémunération au réel'!B10)</f>
        <v/>
      </c>
      <c r="C10" s="370" t="str">
        <f>IF('Dépenses rémunération au réel'!C10="","",'Dépenses rémunération au réel'!C10)</f>
        <v/>
      </c>
      <c r="D10" s="370" t="str">
        <f>IF('Dépenses rémunération au réel'!D10="","",'Dépenses rémunération au réel'!D10)</f>
        <v/>
      </c>
      <c r="E10" s="370" t="str">
        <f>IF('Dépenses rémunération au réel'!E10="","",'Dépenses rémunération au réel'!E10)</f>
        <v/>
      </c>
      <c r="F10" s="370" t="str">
        <f>IF('Dépenses rémunération au réel'!F10="","",'Dépenses rémunération au réel'!F10)</f>
        <v/>
      </c>
      <c r="G10" s="371" t="str">
        <f>IF('Dépenses rémunération au réel'!G10="","",'Dépenses rémunération au réel'!G10)</f>
        <v/>
      </c>
      <c r="H10" s="371" t="str">
        <f>IF('Dépenses rémunération au réel'!H10="","",'Dépenses rémunération au réel'!H10)</f>
        <v/>
      </c>
      <c r="I10" s="370" t="str">
        <f>IF('Dépenses rémunération au réel'!I10="","",'Dépenses rémunération au réel'!I10)</f>
        <v/>
      </c>
      <c r="J10" s="372" t="str">
        <f>IF('Dépenses rémunération au réel'!J10="","",'Dépenses rémunération au réel'!J10)</f>
        <v/>
      </c>
      <c r="K10" s="372" t="str">
        <f>IF('Dépenses rémunération au réel'!K10="","",'Dépenses rémunération au réel'!K10)</f>
        <v/>
      </c>
      <c r="L10" s="370" t="str">
        <f>IF('Dépenses rémunération au réel'!L10="","",'Dépenses rémunération au réel'!L10)</f>
        <v/>
      </c>
      <c r="M10" s="273"/>
      <c r="N10" s="274" t="str">
        <f t="shared" si="2"/>
        <v/>
      </c>
      <c r="O10" s="274" t="str">
        <f t="shared" si="3"/>
        <v/>
      </c>
      <c r="P10" s="42"/>
      <c r="Q10" s="25"/>
      <c r="R10" s="25"/>
      <c r="S10" s="329" t="str">
        <f t="shared" si="0"/>
        <v/>
      </c>
      <c r="T10" s="139" t="str">
        <f t="shared" si="1"/>
        <v/>
      </c>
      <c r="U10" s="276"/>
      <c r="V10" s="375" t="str">
        <f t="shared" si="4"/>
        <v/>
      </c>
      <c r="W10" s="152" t="str">
        <f t="shared" si="5"/>
        <v/>
      </c>
      <c r="X10" s="377" t="str">
        <f>IF(AND(OR(M10="KO",L10&lt;&gt;""),OR(M10="",N10="",O10="")),Listes!$A$74,IF(AND(L10&lt;S10,U10=""),Listes!$A$76,IF(AND(L10&lt;&gt;"",S10&lt;L10,T10=""),Listes!$A$78,IF(AND(Y10="",OR(M10&lt;&gt;"",N10&lt;&gt;"",O10&lt;&gt;"",P10&lt;&gt;"",Q10&lt;&gt;"",R10&lt;&gt;"")),Listes!$A$79,""))))</f>
        <v/>
      </c>
      <c r="Y10" s="44"/>
      <c r="Z10" s="9">
        <f t="shared" si="6"/>
        <v>0</v>
      </c>
    </row>
    <row r="11" spans="1:28" ht="20.100000000000001" customHeight="1" x14ac:dyDescent="0.25">
      <c r="A11" s="133">
        <v>5</v>
      </c>
      <c r="B11" s="370" t="str">
        <f>IF('Dépenses rémunération au réel'!B11="","",'Dépenses rémunération au réel'!B11)</f>
        <v/>
      </c>
      <c r="C11" s="370" t="str">
        <f>IF('Dépenses rémunération au réel'!C11="","",'Dépenses rémunération au réel'!C11)</f>
        <v/>
      </c>
      <c r="D11" s="370" t="str">
        <f>IF('Dépenses rémunération au réel'!D11="","",'Dépenses rémunération au réel'!D11)</f>
        <v/>
      </c>
      <c r="E11" s="370" t="str">
        <f>IF('Dépenses rémunération au réel'!E11="","",'Dépenses rémunération au réel'!E11)</f>
        <v/>
      </c>
      <c r="F11" s="370" t="str">
        <f>IF('Dépenses rémunération au réel'!F11="","",'Dépenses rémunération au réel'!F11)</f>
        <v/>
      </c>
      <c r="G11" s="371" t="str">
        <f>IF('Dépenses rémunération au réel'!G11="","",'Dépenses rémunération au réel'!G11)</f>
        <v/>
      </c>
      <c r="H11" s="371" t="str">
        <f>IF('Dépenses rémunération au réel'!H11="","",'Dépenses rémunération au réel'!H11)</f>
        <v/>
      </c>
      <c r="I11" s="370" t="str">
        <f>IF('Dépenses rémunération au réel'!I11="","",'Dépenses rémunération au réel'!I11)</f>
        <v/>
      </c>
      <c r="J11" s="372" t="str">
        <f>IF('Dépenses rémunération au réel'!J11="","",'Dépenses rémunération au réel'!J11)</f>
        <v/>
      </c>
      <c r="K11" s="372" t="str">
        <f>IF('Dépenses rémunération au réel'!K11="","",'Dépenses rémunération au réel'!K11)</f>
        <v/>
      </c>
      <c r="L11" s="370" t="str">
        <f>IF('Dépenses rémunération au réel'!L11="","",'Dépenses rémunération au réel'!L11)</f>
        <v/>
      </c>
      <c r="M11" s="273"/>
      <c r="N11" s="274" t="str">
        <f t="shared" si="2"/>
        <v/>
      </c>
      <c r="O11" s="274" t="str">
        <f t="shared" si="3"/>
        <v/>
      </c>
      <c r="P11" s="42"/>
      <c r="Q11" s="25"/>
      <c r="R11" s="25"/>
      <c r="S11" s="329" t="str">
        <f t="shared" si="0"/>
        <v/>
      </c>
      <c r="T11" s="139" t="str">
        <f t="shared" si="1"/>
        <v/>
      </c>
      <c r="U11" s="276"/>
      <c r="V11" s="375" t="str">
        <f t="shared" si="4"/>
        <v/>
      </c>
      <c r="W11" s="152" t="str">
        <f t="shared" si="5"/>
        <v/>
      </c>
      <c r="X11" s="377" t="str">
        <f>IF(AND(OR(M11="KO",L11&lt;&gt;""),OR(M11="",N11="",O11="")),Listes!$A$74,IF(AND(L11&lt;S11,U11=""),Listes!$A$76,IF(AND(L11&lt;&gt;"",S11&lt;L11,T11=""),Listes!$A$78,IF(AND(Y11="",OR(M11&lt;&gt;"",N11&lt;&gt;"",O11&lt;&gt;"",P11&lt;&gt;"",Q11&lt;&gt;"",R11&lt;&gt;"")),Listes!$A$79,""))))</f>
        <v/>
      </c>
      <c r="Y11" s="44"/>
      <c r="Z11" s="9">
        <f t="shared" si="6"/>
        <v>0</v>
      </c>
    </row>
    <row r="12" spans="1:28" ht="20.100000000000001" customHeight="1" x14ac:dyDescent="0.25">
      <c r="A12" s="133">
        <v>6</v>
      </c>
      <c r="B12" s="370" t="str">
        <f>IF('Dépenses rémunération au réel'!B12="","",'Dépenses rémunération au réel'!B12)</f>
        <v/>
      </c>
      <c r="C12" s="370" t="str">
        <f>IF('Dépenses rémunération au réel'!C12="","",'Dépenses rémunération au réel'!C12)</f>
        <v/>
      </c>
      <c r="D12" s="370" t="str">
        <f>IF('Dépenses rémunération au réel'!D12="","",'Dépenses rémunération au réel'!D12)</f>
        <v/>
      </c>
      <c r="E12" s="370" t="str">
        <f>IF('Dépenses rémunération au réel'!E12="","",'Dépenses rémunération au réel'!E12)</f>
        <v/>
      </c>
      <c r="F12" s="370" t="str">
        <f>IF('Dépenses rémunération au réel'!F12="","",'Dépenses rémunération au réel'!F12)</f>
        <v/>
      </c>
      <c r="G12" s="371" t="str">
        <f>IF('Dépenses rémunération au réel'!G12="","",'Dépenses rémunération au réel'!G12)</f>
        <v/>
      </c>
      <c r="H12" s="371" t="str">
        <f>IF('Dépenses rémunération au réel'!H12="","",'Dépenses rémunération au réel'!H12)</f>
        <v/>
      </c>
      <c r="I12" s="370" t="str">
        <f>IF('Dépenses rémunération au réel'!I12="","",'Dépenses rémunération au réel'!I12)</f>
        <v/>
      </c>
      <c r="J12" s="372" t="str">
        <f>IF('Dépenses rémunération au réel'!J12="","",'Dépenses rémunération au réel'!J12)</f>
        <v/>
      </c>
      <c r="K12" s="372" t="str">
        <f>IF('Dépenses rémunération au réel'!K12="","",'Dépenses rémunération au réel'!K12)</f>
        <v/>
      </c>
      <c r="L12" s="370" t="str">
        <f>IF('Dépenses rémunération au réel'!L12="","",'Dépenses rémunération au réel'!L12)</f>
        <v/>
      </c>
      <c r="M12" s="273"/>
      <c r="N12" s="274" t="str">
        <f t="shared" si="2"/>
        <v/>
      </c>
      <c r="O12" s="274" t="str">
        <f t="shared" si="3"/>
        <v/>
      </c>
      <c r="P12" s="42"/>
      <c r="Q12" s="25"/>
      <c r="R12" s="25"/>
      <c r="S12" s="329" t="str">
        <f t="shared" si="0"/>
        <v/>
      </c>
      <c r="T12" s="139" t="str">
        <f t="shared" si="1"/>
        <v/>
      </c>
      <c r="U12" s="276"/>
      <c r="V12" s="375" t="str">
        <f t="shared" si="4"/>
        <v/>
      </c>
      <c r="W12" s="152" t="str">
        <f t="shared" si="5"/>
        <v/>
      </c>
      <c r="X12" s="377" t="str">
        <f>IF(AND(OR(M12="KO",L12&lt;&gt;""),OR(M12="",N12="",O12="")),Listes!$A$74,IF(AND(L12&lt;S12,U12=""),Listes!$A$76,IF(AND(L12&lt;&gt;"",S12&lt;L12,T12=""),Listes!$A$78,IF(AND(Y12="",OR(M12&lt;&gt;"",N12&lt;&gt;"",O12&lt;&gt;"",P12&lt;&gt;"",Q12&lt;&gt;"",R12&lt;&gt;"")),Listes!$A$79,""))))</f>
        <v/>
      </c>
      <c r="Y12" s="44"/>
      <c r="Z12" s="9">
        <f t="shared" si="6"/>
        <v>0</v>
      </c>
    </row>
    <row r="13" spans="1:28" ht="20.100000000000001" customHeight="1" x14ac:dyDescent="0.25">
      <c r="A13" s="133">
        <v>7</v>
      </c>
      <c r="B13" s="370" t="str">
        <f>IF('Dépenses rémunération au réel'!B13="","",'Dépenses rémunération au réel'!B13)</f>
        <v/>
      </c>
      <c r="C13" s="370" t="str">
        <f>IF('Dépenses rémunération au réel'!C13="","",'Dépenses rémunération au réel'!C13)</f>
        <v/>
      </c>
      <c r="D13" s="370" t="str">
        <f>IF('Dépenses rémunération au réel'!D13="","",'Dépenses rémunération au réel'!D13)</f>
        <v/>
      </c>
      <c r="E13" s="370" t="str">
        <f>IF('Dépenses rémunération au réel'!E13="","",'Dépenses rémunération au réel'!E13)</f>
        <v/>
      </c>
      <c r="F13" s="370" t="str">
        <f>IF('Dépenses rémunération au réel'!F13="","",'Dépenses rémunération au réel'!F13)</f>
        <v/>
      </c>
      <c r="G13" s="371" t="str">
        <f>IF('Dépenses rémunération au réel'!G13="","",'Dépenses rémunération au réel'!G13)</f>
        <v/>
      </c>
      <c r="H13" s="371" t="str">
        <f>IF('Dépenses rémunération au réel'!H13="","",'Dépenses rémunération au réel'!H13)</f>
        <v/>
      </c>
      <c r="I13" s="370" t="str">
        <f>IF('Dépenses rémunération au réel'!I13="","",'Dépenses rémunération au réel'!I13)</f>
        <v/>
      </c>
      <c r="J13" s="372" t="str">
        <f>IF('Dépenses rémunération au réel'!J13="","",'Dépenses rémunération au réel'!J13)</f>
        <v/>
      </c>
      <c r="K13" s="372" t="str">
        <f>IF('Dépenses rémunération au réel'!K13="","",'Dépenses rémunération au réel'!K13)</f>
        <v/>
      </c>
      <c r="L13" s="370" t="str">
        <f>IF('Dépenses rémunération au réel'!L13="","",'Dépenses rémunération au réel'!L13)</f>
        <v/>
      </c>
      <c r="M13" s="273"/>
      <c r="N13" s="274" t="str">
        <f t="shared" si="2"/>
        <v/>
      </c>
      <c r="O13" s="274" t="str">
        <f t="shared" si="3"/>
        <v/>
      </c>
      <c r="P13" s="42"/>
      <c r="Q13" s="25"/>
      <c r="R13" s="25"/>
      <c r="S13" s="329" t="str">
        <f t="shared" si="0"/>
        <v/>
      </c>
      <c r="T13" s="139" t="str">
        <f t="shared" si="1"/>
        <v/>
      </c>
      <c r="U13" s="276"/>
      <c r="V13" s="375" t="str">
        <f t="shared" si="4"/>
        <v/>
      </c>
      <c r="W13" s="152" t="str">
        <f t="shared" si="5"/>
        <v/>
      </c>
      <c r="X13" s="377" t="str">
        <f>IF(AND(OR(M13="KO",L13&lt;&gt;""),OR(M13="",N13="",O13="")),Listes!$A$74,IF(AND(L13&lt;S13,U13=""),Listes!$A$76,IF(AND(L13&lt;&gt;"",S13&lt;L13,T13=""),Listes!$A$78,IF(AND(Y13="",OR(M13&lt;&gt;"",N13&lt;&gt;"",O13&lt;&gt;"",P13&lt;&gt;"",Q13&lt;&gt;"",R13&lt;&gt;"")),Listes!$A$79,""))))</f>
        <v/>
      </c>
      <c r="Y13" s="44"/>
      <c r="Z13" s="9">
        <f t="shared" si="6"/>
        <v>0</v>
      </c>
    </row>
    <row r="14" spans="1:28" ht="20.100000000000001" customHeight="1" x14ac:dyDescent="0.25">
      <c r="A14" s="133">
        <v>8</v>
      </c>
      <c r="B14" s="370" t="str">
        <f>IF('Dépenses rémunération au réel'!B14="","",'Dépenses rémunération au réel'!B14)</f>
        <v/>
      </c>
      <c r="C14" s="370" t="str">
        <f>IF('Dépenses rémunération au réel'!C14="","",'Dépenses rémunération au réel'!C14)</f>
        <v/>
      </c>
      <c r="D14" s="370" t="str">
        <f>IF('Dépenses rémunération au réel'!D14="","",'Dépenses rémunération au réel'!D14)</f>
        <v/>
      </c>
      <c r="E14" s="370" t="str">
        <f>IF('Dépenses rémunération au réel'!E14="","",'Dépenses rémunération au réel'!E14)</f>
        <v/>
      </c>
      <c r="F14" s="370" t="str">
        <f>IF('Dépenses rémunération au réel'!F14="","",'Dépenses rémunération au réel'!F14)</f>
        <v/>
      </c>
      <c r="G14" s="371" t="str">
        <f>IF('Dépenses rémunération au réel'!G14="","",'Dépenses rémunération au réel'!G14)</f>
        <v/>
      </c>
      <c r="H14" s="371" t="str">
        <f>IF('Dépenses rémunération au réel'!H14="","",'Dépenses rémunération au réel'!H14)</f>
        <v/>
      </c>
      <c r="I14" s="370" t="str">
        <f>IF('Dépenses rémunération au réel'!I14="","",'Dépenses rémunération au réel'!I14)</f>
        <v/>
      </c>
      <c r="J14" s="372" t="str">
        <f>IF('Dépenses rémunération au réel'!J14="","",'Dépenses rémunération au réel'!J14)</f>
        <v/>
      </c>
      <c r="K14" s="372" t="str">
        <f>IF('Dépenses rémunération au réel'!K14="","",'Dépenses rémunération au réel'!K14)</f>
        <v/>
      </c>
      <c r="L14" s="370" t="str">
        <f>IF('Dépenses rémunération au réel'!L14="","",'Dépenses rémunération au réel'!L14)</f>
        <v/>
      </c>
      <c r="M14" s="273"/>
      <c r="N14" s="274" t="str">
        <f t="shared" si="2"/>
        <v/>
      </c>
      <c r="O14" s="274" t="str">
        <f t="shared" si="3"/>
        <v/>
      </c>
      <c r="P14" s="42"/>
      <c r="Q14" s="25"/>
      <c r="R14" s="25"/>
      <c r="S14" s="329" t="str">
        <f t="shared" si="0"/>
        <v/>
      </c>
      <c r="T14" s="139" t="str">
        <f t="shared" si="1"/>
        <v/>
      </c>
      <c r="U14" s="276"/>
      <c r="V14" s="375" t="str">
        <f t="shared" si="4"/>
        <v/>
      </c>
      <c r="W14" s="152" t="str">
        <f t="shared" si="5"/>
        <v/>
      </c>
      <c r="X14" s="377" t="str">
        <f>IF(AND(OR(M14="KO",L14&lt;&gt;""),OR(M14="",N14="",O14="")),Listes!$A$74,IF(AND(L14&lt;S14,U14=""),Listes!$A$76,IF(AND(L14&lt;&gt;"",S14&lt;L14,T14=""),Listes!$A$78,IF(AND(Y14="",OR(M14&lt;&gt;"",N14&lt;&gt;"",O14&lt;&gt;"",P14&lt;&gt;"",Q14&lt;&gt;"",R14&lt;&gt;"")),Listes!$A$79,""))))</f>
        <v/>
      </c>
      <c r="Y14" s="44"/>
      <c r="Z14" s="9">
        <f t="shared" si="6"/>
        <v>0</v>
      </c>
    </row>
    <row r="15" spans="1:28" ht="20.100000000000001" customHeight="1" x14ac:dyDescent="0.25">
      <c r="A15" s="133">
        <v>9</v>
      </c>
      <c r="B15" s="370" t="str">
        <f>IF('Dépenses rémunération au réel'!B15="","",'Dépenses rémunération au réel'!B15)</f>
        <v/>
      </c>
      <c r="C15" s="370" t="str">
        <f>IF('Dépenses rémunération au réel'!C15="","",'Dépenses rémunération au réel'!C15)</f>
        <v/>
      </c>
      <c r="D15" s="370" t="str">
        <f>IF('Dépenses rémunération au réel'!D15="","",'Dépenses rémunération au réel'!D15)</f>
        <v/>
      </c>
      <c r="E15" s="370" t="str">
        <f>IF('Dépenses rémunération au réel'!E15="","",'Dépenses rémunération au réel'!E15)</f>
        <v/>
      </c>
      <c r="F15" s="370" t="str">
        <f>IF('Dépenses rémunération au réel'!F15="","",'Dépenses rémunération au réel'!F15)</f>
        <v/>
      </c>
      <c r="G15" s="371" t="str">
        <f>IF('Dépenses rémunération au réel'!G15="","",'Dépenses rémunération au réel'!G15)</f>
        <v/>
      </c>
      <c r="H15" s="371" t="str">
        <f>IF('Dépenses rémunération au réel'!H15="","",'Dépenses rémunération au réel'!H15)</f>
        <v/>
      </c>
      <c r="I15" s="370" t="str">
        <f>IF('Dépenses rémunération au réel'!I15="","",'Dépenses rémunération au réel'!I15)</f>
        <v/>
      </c>
      <c r="J15" s="372" t="str">
        <f>IF('Dépenses rémunération au réel'!J15="","",'Dépenses rémunération au réel'!J15)</f>
        <v/>
      </c>
      <c r="K15" s="372" t="str">
        <f>IF('Dépenses rémunération au réel'!K15="","",'Dépenses rémunération au réel'!K15)</f>
        <v/>
      </c>
      <c r="L15" s="370" t="str">
        <f>IF('Dépenses rémunération au réel'!L15="","",'Dépenses rémunération au réel'!L15)</f>
        <v/>
      </c>
      <c r="M15" s="273"/>
      <c r="N15" s="274" t="str">
        <f t="shared" si="2"/>
        <v/>
      </c>
      <c r="O15" s="274" t="str">
        <f t="shared" si="3"/>
        <v/>
      </c>
      <c r="P15" s="42"/>
      <c r="Q15" s="25"/>
      <c r="R15" s="25"/>
      <c r="S15" s="329" t="str">
        <f t="shared" si="0"/>
        <v/>
      </c>
      <c r="T15" s="139" t="str">
        <f t="shared" si="1"/>
        <v/>
      </c>
      <c r="U15" s="276"/>
      <c r="V15" s="375" t="str">
        <f t="shared" si="4"/>
        <v/>
      </c>
      <c r="W15" s="152" t="str">
        <f t="shared" si="5"/>
        <v/>
      </c>
      <c r="X15" s="377" t="str">
        <f>IF(AND(OR(M15="KO",L15&lt;&gt;""),OR(M15="",N15="",O15="")),Listes!$A$74,IF(AND(L15&lt;S15,U15=""),Listes!$A$76,IF(AND(L15&lt;&gt;"",S15&lt;L15,T15=""),Listes!$A$78,IF(AND(Y15="",OR(M15&lt;&gt;"",N15&lt;&gt;"",O15&lt;&gt;"",P15&lt;&gt;"",Q15&lt;&gt;"",R15&lt;&gt;"")),Listes!$A$79,""))))</f>
        <v/>
      </c>
      <c r="Y15" s="44"/>
      <c r="Z15" s="9">
        <f t="shared" si="6"/>
        <v>0</v>
      </c>
    </row>
    <row r="16" spans="1:28" ht="20.100000000000001" customHeight="1" x14ac:dyDescent="0.25">
      <c r="A16" s="133">
        <v>10</v>
      </c>
      <c r="B16" s="370" t="str">
        <f>IF('Dépenses rémunération au réel'!B16="","",'Dépenses rémunération au réel'!B16)</f>
        <v/>
      </c>
      <c r="C16" s="370" t="str">
        <f>IF('Dépenses rémunération au réel'!C16="","",'Dépenses rémunération au réel'!C16)</f>
        <v/>
      </c>
      <c r="D16" s="370" t="str">
        <f>IF('Dépenses rémunération au réel'!D16="","",'Dépenses rémunération au réel'!D16)</f>
        <v/>
      </c>
      <c r="E16" s="370" t="str">
        <f>IF('Dépenses rémunération au réel'!E16="","",'Dépenses rémunération au réel'!E16)</f>
        <v/>
      </c>
      <c r="F16" s="370" t="str">
        <f>IF('Dépenses rémunération au réel'!F16="","",'Dépenses rémunération au réel'!F16)</f>
        <v/>
      </c>
      <c r="G16" s="371" t="str">
        <f>IF('Dépenses rémunération au réel'!G16="","",'Dépenses rémunération au réel'!G16)</f>
        <v/>
      </c>
      <c r="H16" s="371" t="str">
        <f>IF('Dépenses rémunération au réel'!H16="","",'Dépenses rémunération au réel'!H16)</f>
        <v/>
      </c>
      <c r="I16" s="370" t="str">
        <f>IF('Dépenses rémunération au réel'!I16="","",'Dépenses rémunération au réel'!I16)</f>
        <v/>
      </c>
      <c r="J16" s="372" t="str">
        <f>IF('Dépenses rémunération au réel'!J16="","",'Dépenses rémunération au réel'!J16)</f>
        <v/>
      </c>
      <c r="K16" s="372" t="str">
        <f>IF('Dépenses rémunération au réel'!K16="","",'Dépenses rémunération au réel'!K16)</f>
        <v/>
      </c>
      <c r="L16" s="370" t="str">
        <f>IF('Dépenses rémunération au réel'!L16="","",'Dépenses rémunération au réel'!L16)</f>
        <v/>
      </c>
      <c r="M16" s="273"/>
      <c r="N16" s="274" t="str">
        <f t="shared" si="2"/>
        <v/>
      </c>
      <c r="O16" s="274" t="str">
        <f t="shared" si="3"/>
        <v/>
      </c>
      <c r="P16" s="42"/>
      <c r="Q16" s="25"/>
      <c r="R16" s="25"/>
      <c r="S16" s="329" t="str">
        <f t="shared" si="0"/>
        <v/>
      </c>
      <c r="T16" s="139" t="str">
        <f t="shared" si="1"/>
        <v/>
      </c>
      <c r="U16" s="276"/>
      <c r="V16" s="375" t="str">
        <f t="shared" si="4"/>
        <v/>
      </c>
      <c r="W16" s="152" t="str">
        <f t="shared" si="5"/>
        <v/>
      </c>
      <c r="X16" s="377" t="str">
        <f>IF(AND(OR(M16="KO",L16&lt;&gt;""),OR(M16="",N16="",O16="")),Listes!$A$74,IF(AND(L16&lt;S16,U16=""),Listes!$A$76,IF(AND(L16&lt;&gt;"",S16&lt;L16,T16=""),Listes!$A$78,IF(AND(Y16="",OR(M16&lt;&gt;"",N16&lt;&gt;"",O16&lt;&gt;"",P16&lt;&gt;"",Q16&lt;&gt;"",R16&lt;&gt;"")),Listes!$A$79,""))))</f>
        <v/>
      </c>
      <c r="Y16" s="44"/>
      <c r="Z16" s="9">
        <f t="shared" si="6"/>
        <v>0</v>
      </c>
    </row>
    <row r="17" spans="1:26" ht="20.100000000000001" customHeight="1" x14ac:dyDescent="0.25">
      <c r="A17" s="133">
        <v>11</v>
      </c>
      <c r="B17" s="370" t="str">
        <f>IF('Dépenses rémunération au réel'!B17="","",'Dépenses rémunération au réel'!B17)</f>
        <v/>
      </c>
      <c r="C17" s="370" t="str">
        <f>IF('Dépenses rémunération au réel'!C17="","",'Dépenses rémunération au réel'!C17)</f>
        <v/>
      </c>
      <c r="D17" s="370" t="str">
        <f>IF('Dépenses rémunération au réel'!D17="","",'Dépenses rémunération au réel'!D17)</f>
        <v/>
      </c>
      <c r="E17" s="370" t="str">
        <f>IF('Dépenses rémunération au réel'!E17="","",'Dépenses rémunération au réel'!E17)</f>
        <v/>
      </c>
      <c r="F17" s="370" t="str">
        <f>IF('Dépenses rémunération au réel'!F17="","",'Dépenses rémunération au réel'!F17)</f>
        <v/>
      </c>
      <c r="G17" s="371" t="str">
        <f>IF('Dépenses rémunération au réel'!G17="","",'Dépenses rémunération au réel'!G17)</f>
        <v/>
      </c>
      <c r="H17" s="371" t="str">
        <f>IF('Dépenses rémunération au réel'!H17="","",'Dépenses rémunération au réel'!H17)</f>
        <v/>
      </c>
      <c r="I17" s="370" t="str">
        <f>IF('Dépenses rémunération au réel'!I17="","",'Dépenses rémunération au réel'!I17)</f>
        <v/>
      </c>
      <c r="J17" s="372" t="str">
        <f>IF('Dépenses rémunération au réel'!J17="","",'Dépenses rémunération au réel'!J17)</f>
        <v/>
      </c>
      <c r="K17" s="372" t="str">
        <f>IF('Dépenses rémunération au réel'!K17="","",'Dépenses rémunération au réel'!K17)</f>
        <v/>
      </c>
      <c r="L17" s="370" t="str">
        <f>IF('Dépenses rémunération au réel'!L17="","",'Dépenses rémunération au réel'!L17)</f>
        <v/>
      </c>
      <c r="M17" s="273"/>
      <c r="N17" s="274" t="str">
        <f t="shared" si="2"/>
        <v/>
      </c>
      <c r="O17" s="274" t="str">
        <f t="shared" si="3"/>
        <v/>
      </c>
      <c r="P17" s="42"/>
      <c r="Q17" s="25"/>
      <c r="R17" s="25"/>
      <c r="S17" s="329" t="str">
        <f t="shared" si="0"/>
        <v/>
      </c>
      <c r="T17" s="139" t="str">
        <f t="shared" si="1"/>
        <v/>
      </c>
      <c r="U17" s="276"/>
      <c r="V17" s="375" t="str">
        <f t="shared" si="4"/>
        <v/>
      </c>
      <c r="W17" s="152" t="str">
        <f t="shared" si="5"/>
        <v/>
      </c>
      <c r="X17" s="377" t="str">
        <f>IF(AND(OR(M17="KO",L17&lt;&gt;""),OR(M17="",N17="",O17="")),Listes!$A$74,IF(AND(L17&lt;S17,U17=""),Listes!$A$76,IF(AND(L17&lt;&gt;"",S17&lt;L17,T17=""),Listes!$A$78,IF(AND(Y17="",OR(M17&lt;&gt;"",N17&lt;&gt;"",O17&lt;&gt;"",P17&lt;&gt;"",Q17&lt;&gt;"",R17&lt;&gt;"")),Listes!$A$79,""))))</f>
        <v/>
      </c>
      <c r="Y17" s="44"/>
      <c r="Z17" s="9">
        <f t="shared" si="6"/>
        <v>0</v>
      </c>
    </row>
    <row r="18" spans="1:26" ht="20.100000000000001" customHeight="1" x14ac:dyDescent="0.25">
      <c r="A18" s="133">
        <v>12</v>
      </c>
      <c r="B18" s="370" t="str">
        <f>IF('Dépenses rémunération au réel'!B18="","",'Dépenses rémunération au réel'!B18)</f>
        <v/>
      </c>
      <c r="C18" s="370" t="str">
        <f>IF('Dépenses rémunération au réel'!C18="","",'Dépenses rémunération au réel'!C18)</f>
        <v/>
      </c>
      <c r="D18" s="370" t="str">
        <f>IF('Dépenses rémunération au réel'!D18="","",'Dépenses rémunération au réel'!D18)</f>
        <v/>
      </c>
      <c r="E18" s="370" t="str">
        <f>IF('Dépenses rémunération au réel'!E18="","",'Dépenses rémunération au réel'!E18)</f>
        <v/>
      </c>
      <c r="F18" s="370" t="str">
        <f>IF('Dépenses rémunération au réel'!F18="","",'Dépenses rémunération au réel'!F18)</f>
        <v/>
      </c>
      <c r="G18" s="371" t="str">
        <f>IF('Dépenses rémunération au réel'!G18="","",'Dépenses rémunération au réel'!G18)</f>
        <v/>
      </c>
      <c r="H18" s="371" t="str">
        <f>IF('Dépenses rémunération au réel'!H18="","",'Dépenses rémunération au réel'!H18)</f>
        <v/>
      </c>
      <c r="I18" s="370" t="str">
        <f>IF('Dépenses rémunération au réel'!I18="","",'Dépenses rémunération au réel'!I18)</f>
        <v/>
      </c>
      <c r="J18" s="372" t="str">
        <f>IF('Dépenses rémunération au réel'!J18="","",'Dépenses rémunération au réel'!J18)</f>
        <v/>
      </c>
      <c r="K18" s="372" t="str">
        <f>IF('Dépenses rémunération au réel'!K18="","",'Dépenses rémunération au réel'!K18)</f>
        <v/>
      </c>
      <c r="L18" s="370" t="str">
        <f>IF('Dépenses rémunération au réel'!L18="","",'Dépenses rémunération au réel'!L18)</f>
        <v/>
      </c>
      <c r="M18" s="273"/>
      <c r="N18" s="274" t="str">
        <f t="shared" si="2"/>
        <v/>
      </c>
      <c r="O18" s="274" t="str">
        <f t="shared" si="3"/>
        <v/>
      </c>
      <c r="P18" s="42"/>
      <c r="Q18" s="25"/>
      <c r="R18" s="25"/>
      <c r="S18" s="329" t="str">
        <f t="shared" si="0"/>
        <v/>
      </c>
      <c r="T18" s="139" t="str">
        <f t="shared" si="1"/>
        <v/>
      </c>
      <c r="U18" s="276"/>
      <c r="V18" s="375" t="str">
        <f t="shared" si="4"/>
        <v/>
      </c>
      <c r="W18" s="152" t="str">
        <f t="shared" si="5"/>
        <v/>
      </c>
      <c r="X18" s="377" t="str">
        <f>IF(AND(OR(M18="KO",L18&lt;&gt;""),OR(M18="",N18="",O18="")),Listes!$A$74,IF(AND(L18&lt;S18,U18=""),Listes!$A$76,IF(AND(L18&lt;&gt;"",S18&lt;L18,T18=""),Listes!$A$78,IF(AND(Y18="",OR(M18&lt;&gt;"",N18&lt;&gt;"",O18&lt;&gt;"",P18&lt;&gt;"",Q18&lt;&gt;"",R18&lt;&gt;"")),Listes!$A$79,""))))</f>
        <v/>
      </c>
      <c r="Y18" s="44"/>
      <c r="Z18" s="9">
        <f t="shared" si="6"/>
        <v>0</v>
      </c>
    </row>
    <row r="19" spans="1:26" ht="20.100000000000001" customHeight="1" x14ac:dyDescent="0.25">
      <c r="A19" s="133">
        <v>13</v>
      </c>
      <c r="B19" s="370" t="str">
        <f>IF('Dépenses rémunération au réel'!B19="","",'Dépenses rémunération au réel'!B19)</f>
        <v/>
      </c>
      <c r="C19" s="370" t="str">
        <f>IF('Dépenses rémunération au réel'!C19="","",'Dépenses rémunération au réel'!C19)</f>
        <v/>
      </c>
      <c r="D19" s="370" t="str">
        <f>IF('Dépenses rémunération au réel'!D19="","",'Dépenses rémunération au réel'!D19)</f>
        <v/>
      </c>
      <c r="E19" s="370" t="str">
        <f>IF('Dépenses rémunération au réel'!E19="","",'Dépenses rémunération au réel'!E19)</f>
        <v/>
      </c>
      <c r="F19" s="370" t="str">
        <f>IF('Dépenses rémunération au réel'!F19="","",'Dépenses rémunération au réel'!F19)</f>
        <v/>
      </c>
      <c r="G19" s="371" t="str">
        <f>IF('Dépenses rémunération au réel'!G19="","",'Dépenses rémunération au réel'!G19)</f>
        <v/>
      </c>
      <c r="H19" s="371" t="str">
        <f>IF('Dépenses rémunération au réel'!H19="","",'Dépenses rémunération au réel'!H19)</f>
        <v/>
      </c>
      <c r="I19" s="370" t="str">
        <f>IF('Dépenses rémunération au réel'!I19="","",'Dépenses rémunération au réel'!I19)</f>
        <v/>
      </c>
      <c r="J19" s="372" t="str">
        <f>IF('Dépenses rémunération au réel'!J19="","",'Dépenses rémunération au réel'!J19)</f>
        <v/>
      </c>
      <c r="K19" s="372" t="str">
        <f>IF('Dépenses rémunération au réel'!K19="","",'Dépenses rémunération au réel'!K19)</f>
        <v/>
      </c>
      <c r="L19" s="370" t="str">
        <f>IF('Dépenses rémunération au réel'!L19="","",'Dépenses rémunération au réel'!L19)</f>
        <v/>
      </c>
      <c r="M19" s="273"/>
      <c r="N19" s="274" t="str">
        <f t="shared" si="2"/>
        <v/>
      </c>
      <c r="O19" s="274" t="str">
        <f t="shared" si="3"/>
        <v/>
      </c>
      <c r="P19" s="42"/>
      <c r="Q19" s="25"/>
      <c r="R19" s="25"/>
      <c r="S19" s="329" t="str">
        <f t="shared" si="0"/>
        <v/>
      </c>
      <c r="T19" s="139" t="str">
        <f t="shared" si="1"/>
        <v/>
      </c>
      <c r="U19" s="276"/>
      <c r="V19" s="375" t="str">
        <f t="shared" si="4"/>
        <v/>
      </c>
      <c r="W19" s="152" t="str">
        <f t="shared" si="5"/>
        <v/>
      </c>
      <c r="X19" s="377" t="str">
        <f>IF(AND(OR(M19="KO",L19&lt;&gt;""),OR(M19="",N19="",O19="")),Listes!$A$74,IF(AND(L19&lt;S19,U19=""),Listes!$A$76,IF(AND(L19&lt;&gt;"",S19&lt;L19,T19=""),Listes!$A$78,IF(AND(Y19="",OR(M19&lt;&gt;"",N19&lt;&gt;"",O19&lt;&gt;"",P19&lt;&gt;"",Q19&lt;&gt;"",R19&lt;&gt;"")),Listes!$A$79,""))))</f>
        <v/>
      </c>
      <c r="Y19" s="44"/>
      <c r="Z19" s="9">
        <f t="shared" si="6"/>
        <v>0</v>
      </c>
    </row>
    <row r="20" spans="1:26" ht="20.100000000000001" customHeight="1" x14ac:dyDescent="0.25">
      <c r="A20" s="133">
        <v>14</v>
      </c>
      <c r="B20" s="370" t="str">
        <f>IF('Dépenses rémunération au réel'!B20="","",'Dépenses rémunération au réel'!B20)</f>
        <v/>
      </c>
      <c r="C20" s="370" t="str">
        <f>IF('Dépenses rémunération au réel'!C20="","",'Dépenses rémunération au réel'!C20)</f>
        <v/>
      </c>
      <c r="D20" s="370" t="str">
        <f>IF('Dépenses rémunération au réel'!D20="","",'Dépenses rémunération au réel'!D20)</f>
        <v/>
      </c>
      <c r="E20" s="370" t="str">
        <f>IF('Dépenses rémunération au réel'!E20="","",'Dépenses rémunération au réel'!E20)</f>
        <v/>
      </c>
      <c r="F20" s="370" t="str">
        <f>IF('Dépenses rémunération au réel'!F20="","",'Dépenses rémunération au réel'!F20)</f>
        <v/>
      </c>
      <c r="G20" s="371" t="str">
        <f>IF('Dépenses rémunération au réel'!G20="","",'Dépenses rémunération au réel'!G20)</f>
        <v/>
      </c>
      <c r="H20" s="371" t="str">
        <f>IF('Dépenses rémunération au réel'!H20="","",'Dépenses rémunération au réel'!H20)</f>
        <v/>
      </c>
      <c r="I20" s="370" t="str">
        <f>IF('Dépenses rémunération au réel'!I20="","",'Dépenses rémunération au réel'!I20)</f>
        <v/>
      </c>
      <c r="J20" s="372" t="str">
        <f>IF('Dépenses rémunération au réel'!J20="","",'Dépenses rémunération au réel'!J20)</f>
        <v/>
      </c>
      <c r="K20" s="372" t="str">
        <f>IF('Dépenses rémunération au réel'!K20="","",'Dépenses rémunération au réel'!K20)</f>
        <v/>
      </c>
      <c r="L20" s="370" t="str">
        <f>IF('Dépenses rémunération au réel'!L20="","",'Dépenses rémunération au réel'!L20)</f>
        <v/>
      </c>
      <c r="M20" s="273"/>
      <c r="N20" s="274" t="str">
        <f t="shared" si="2"/>
        <v/>
      </c>
      <c r="O20" s="274" t="str">
        <f t="shared" si="3"/>
        <v/>
      </c>
      <c r="P20" s="42"/>
      <c r="Q20" s="25"/>
      <c r="R20" s="25"/>
      <c r="S20" s="329" t="str">
        <f t="shared" si="0"/>
        <v/>
      </c>
      <c r="T20" s="139" t="str">
        <f t="shared" si="1"/>
        <v/>
      </c>
      <c r="U20" s="276"/>
      <c r="V20" s="375" t="str">
        <f t="shared" si="4"/>
        <v/>
      </c>
      <c r="W20" s="152" t="str">
        <f t="shared" si="5"/>
        <v/>
      </c>
      <c r="X20" s="377" t="str">
        <f>IF(AND(OR(M20="KO",L20&lt;&gt;""),OR(M20="",N20="",O20="")),Listes!$A$74,IF(AND(L20&lt;S20,U20=""),Listes!$A$76,IF(AND(L20&lt;&gt;"",S20&lt;L20,T20=""),Listes!$A$78,IF(AND(Y20="",OR(M20&lt;&gt;"",N20&lt;&gt;"",O20&lt;&gt;"",P20&lt;&gt;"",Q20&lt;&gt;"",R20&lt;&gt;"")),Listes!$A$79,""))))</f>
        <v/>
      </c>
      <c r="Y20" s="44"/>
      <c r="Z20" s="9">
        <f t="shared" si="6"/>
        <v>0</v>
      </c>
    </row>
    <row r="21" spans="1:26" ht="20.100000000000001" customHeight="1" x14ac:dyDescent="0.25">
      <c r="A21" s="133">
        <v>15</v>
      </c>
      <c r="B21" s="370" t="str">
        <f>IF('Dépenses rémunération au réel'!B21="","",'Dépenses rémunération au réel'!B21)</f>
        <v/>
      </c>
      <c r="C21" s="370" t="str">
        <f>IF('Dépenses rémunération au réel'!C21="","",'Dépenses rémunération au réel'!C21)</f>
        <v/>
      </c>
      <c r="D21" s="370" t="str">
        <f>IF('Dépenses rémunération au réel'!D21="","",'Dépenses rémunération au réel'!D21)</f>
        <v/>
      </c>
      <c r="E21" s="370" t="str">
        <f>IF('Dépenses rémunération au réel'!E21="","",'Dépenses rémunération au réel'!E21)</f>
        <v/>
      </c>
      <c r="F21" s="370" t="str">
        <f>IF('Dépenses rémunération au réel'!F21="","",'Dépenses rémunération au réel'!F21)</f>
        <v/>
      </c>
      <c r="G21" s="371" t="str">
        <f>IF('Dépenses rémunération au réel'!G21="","",'Dépenses rémunération au réel'!G21)</f>
        <v/>
      </c>
      <c r="H21" s="371" t="str">
        <f>IF('Dépenses rémunération au réel'!H21="","",'Dépenses rémunération au réel'!H21)</f>
        <v/>
      </c>
      <c r="I21" s="370" t="str">
        <f>IF('Dépenses rémunération au réel'!I21="","",'Dépenses rémunération au réel'!I21)</f>
        <v/>
      </c>
      <c r="J21" s="372" t="str">
        <f>IF('Dépenses rémunération au réel'!J21="","",'Dépenses rémunération au réel'!J21)</f>
        <v/>
      </c>
      <c r="K21" s="372" t="str">
        <f>IF('Dépenses rémunération au réel'!K21="","",'Dépenses rémunération au réel'!K21)</f>
        <v/>
      </c>
      <c r="L21" s="370" t="str">
        <f>IF('Dépenses rémunération au réel'!L21="","",'Dépenses rémunération au réel'!L21)</f>
        <v/>
      </c>
      <c r="M21" s="273"/>
      <c r="N21" s="274" t="str">
        <f t="shared" si="2"/>
        <v/>
      </c>
      <c r="O21" s="274" t="str">
        <f t="shared" si="3"/>
        <v/>
      </c>
      <c r="P21" s="42"/>
      <c r="Q21" s="25"/>
      <c r="R21" s="25"/>
      <c r="S21" s="329" t="str">
        <f t="shared" si="0"/>
        <v/>
      </c>
      <c r="T21" s="139" t="str">
        <f t="shared" si="1"/>
        <v/>
      </c>
      <c r="U21" s="276"/>
      <c r="V21" s="375" t="str">
        <f t="shared" si="4"/>
        <v/>
      </c>
      <c r="W21" s="152" t="str">
        <f t="shared" si="5"/>
        <v/>
      </c>
      <c r="X21" s="377" t="str">
        <f>IF(AND(OR(M21="KO",L21&lt;&gt;""),OR(M21="",N21="",O21="")),Listes!$A$74,IF(AND(L21&lt;S21,U21=""),Listes!$A$76,IF(AND(L21&lt;&gt;"",S21&lt;L21,T21=""),Listes!$A$78,IF(AND(Y21="",OR(M21&lt;&gt;"",N21&lt;&gt;"",O21&lt;&gt;"",P21&lt;&gt;"",Q21&lt;&gt;"",R21&lt;&gt;"")),Listes!$A$79,""))))</f>
        <v/>
      </c>
      <c r="Y21" s="44"/>
      <c r="Z21" s="9">
        <f t="shared" si="6"/>
        <v>0</v>
      </c>
    </row>
    <row r="22" spans="1:26" ht="20.100000000000001" customHeight="1" x14ac:dyDescent="0.25">
      <c r="A22" s="133">
        <v>16</v>
      </c>
      <c r="B22" s="370" t="str">
        <f>IF('Dépenses rémunération au réel'!B22="","",'Dépenses rémunération au réel'!B22)</f>
        <v/>
      </c>
      <c r="C22" s="370" t="str">
        <f>IF('Dépenses rémunération au réel'!C22="","",'Dépenses rémunération au réel'!C22)</f>
        <v/>
      </c>
      <c r="D22" s="370" t="str">
        <f>IF('Dépenses rémunération au réel'!D22="","",'Dépenses rémunération au réel'!D22)</f>
        <v/>
      </c>
      <c r="E22" s="370" t="str">
        <f>IF('Dépenses rémunération au réel'!E22="","",'Dépenses rémunération au réel'!E22)</f>
        <v/>
      </c>
      <c r="F22" s="370" t="str">
        <f>IF('Dépenses rémunération au réel'!F22="","",'Dépenses rémunération au réel'!F22)</f>
        <v/>
      </c>
      <c r="G22" s="371" t="str">
        <f>IF('Dépenses rémunération au réel'!G22="","",'Dépenses rémunération au réel'!G22)</f>
        <v/>
      </c>
      <c r="H22" s="371" t="str">
        <f>IF('Dépenses rémunération au réel'!H22="","",'Dépenses rémunération au réel'!H22)</f>
        <v/>
      </c>
      <c r="I22" s="370" t="str">
        <f>IF('Dépenses rémunération au réel'!I22="","",'Dépenses rémunération au réel'!I22)</f>
        <v/>
      </c>
      <c r="J22" s="372" t="str">
        <f>IF('Dépenses rémunération au réel'!J22="","",'Dépenses rémunération au réel'!J22)</f>
        <v/>
      </c>
      <c r="K22" s="372" t="str">
        <f>IF('Dépenses rémunération au réel'!K22="","",'Dépenses rémunération au réel'!K22)</f>
        <v/>
      </c>
      <c r="L22" s="370" t="str">
        <f>IF('Dépenses rémunération au réel'!L22="","",'Dépenses rémunération au réel'!L22)</f>
        <v/>
      </c>
      <c r="M22" s="273"/>
      <c r="N22" s="274" t="str">
        <f t="shared" si="2"/>
        <v/>
      </c>
      <c r="O22" s="274" t="str">
        <f t="shared" si="3"/>
        <v/>
      </c>
      <c r="P22" s="42"/>
      <c r="Q22" s="25"/>
      <c r="R22" s="25"/>
      <c r="S22" s="329" t="str">
        <f t="shared" si="0"/>
        <v/>
      </c>
      <c r="T22" s="139" t="str">
        <f t="shared" si="1"/>
        <v/>
      </c>
      <c r="U22" s="276"/>
      <c r="V22" s="375" t="str">
        <f t="shared" si="4"/>
        <v/>
      </c>
      <c r="W22" s="152" t="str">
        <f t="shared" si="5"/>
        <v/>
      </c>
      <c r="X22" s="377" t="str">
        <f>IF(AND(OR(M22="KO",L22&lt;&gt;""),OR(M22="",N22="",O22="")),Listes!$A$74,IF(AND(L22&lt;S22,U22=""),Listes!$A$76,IF(AND(L22&lt;&gt;"",S22&lt;L22,T22=""),Listes!$A$78,IF(AND(Y22="",OR(M22&lt;&gt;"",N22&lt;&gt;"",O22&lt;&gt;"",P22&lt;&gt;"",Q22&lt;&gt;"",R22&lt;&gt;"")),Listes!$A$79,""))))</f>
        <v/>
      </c>
      <c r="Y22" s="44"/>
      <c r="Z22" s="9">
        <f t="shared" si="6"/>
        <v>0</v>
      </c>
    </row>
    <row r="23" spans="1:26" ht="20.100000000000001" customHeight="1" x14ac:dyDescent="0.25">
      <c r="A23" s="133">
        <v>17</v>
      </c>
      <c r="B23" s="370" t="str">
        <f>IF('Dépenses rémunération au réel'!B23="","",'Dépenses rémunération au réel'!B23)</f>
        <v/>
      </c>
      <c r="C23" s="370" t="str">
        <f>IF('Dépenses rémunération au réel'!C23="","",'Dépenses rémunération au réel'!C23)</f>
        <v/>
      </c>
      <c r="D23" s="370" t="str">
        <f>IF('Dépenses rémunération au réel'!D23="","",'Dépenses rémunération au réel'!D23)</f>
        <v/>
      </c>
      <c r="E23" s="370" t="str">
        <f>IF('Dépenses rémunération au réel'!E23="","",'Dépenses rémunération au réel'!E23)</f>
        <v/>
      </c>
      <c r="F23" s="370" t="str">
        <f>IF('Dépenses rémunération au réel'!F23="","",'Dépenses rémunération au réel'!F23)</f>
        <v/>
      </c>
      <c r="G23" s="371" t="str">
        <f>IF('Dépenses rémunération au réel'!G23="","",'Dépenses rémunération au réel'!G23)</f>
        <v/>
      </c>
      <c r="H23" s="371" t="str">
        <f>IF('Dépenses rémunération au réel'!H23="","",'Dépenses rémunération au réel'!H23)</f>
        <v/>
      </c>
      <c r="I23" s="370" t="str">
        <f>IF('Dépenses rémunération au réel'!I23="","",'Dépenses rémunération au réel'!I23)</f>
        <v/>
      </c>
      <c r="J23" s="372" t="str">
        <f>IF('Dépenses rémunération au réel'!J23="","",'Dépenses rémunération au réel'!J23)</f>
        <v/>
      </c>
      <c r="K23" s="372" t="str">
        <f>IF('Dépenses rémunération au réel'!K23="","",'Dépenses rémunération au réel'!K23)</f>
        <v/>
      </c>
      <c r="L23" s="370" t="str">
        <f>IF('Dépenses rémunération au réel'!L23="","",'Dépenses rémunération au réel'!L23)</f>
        <v/>
      </c>
      <c r="M23" s="273"/>
      <c r="N23" s="274" t="str">
        <f t="shared" si="2"/>
        <v/>
      </c>
      <c r="O23" s="274" t="str">
        <f t="shared" si="3"/>
        <v/>
      </c>
      <c r="P23" s="42"/>
      <c r="Q23" s="25"/>
      <c r="R23" s="25"/>
      <c r="S23" s="329" t="str">
        <f t="shared" si="0"/>
        <v/>
      </c>
      <c r="T23" s="139" t="str">
        <f t="shared" si="1"/>
        <v/>
      </c>
      <c r="U23" s="276"/>
      <c r="V23" s="375" t="str">
        <f t="shared" si="4"/>
        <v/>
      </c>
      <c r="W23" s="152" t="str">
        <f t="shared" si="5"/>
        <v/>
      </c>
      <c r="X23" s="377" t="str">
        <f>IF(AND(OR(M23="KO",L23&lt;&gt;""),OR(M23="",N23="",O23="")),Listes!$A$74,IF(AND(L23&lt;S23,U23=""),Listes!$A$76,IF(AND(L23&lt;&gt;"",S23&lt;L23,T23=""),Listes!$A$78,IF(AND(Y23="",OR(M23&lt;&gt;"",N23&lt;&gt;"",O23&lt;&gt;"",P23&lt;&gt;"",Q23&lt;&gt;"",R23&lt;&gt;"")),Listes!$A$79,""))))</f>
        <v/>
      </c>
      <c r="Y23" s="44"/>
      <c r="Z23" s="9">
        <f t="shared" si="6"/>
        <v>0</v>
      </c>
    </row>
    <row r="24" spans="1:26" ht="20.100000000000001" customHeight="1" x14ac:dyDescent="0.25">
      <c r="A24" s="133">
        <v>18</v>
      </c>
      <c r="B24" s="370" t="str">
        <f>IF('Dépenses rémunération au réel'!B24="","",'Dépenses rémunération au réel'!B24)</f>
        <v/>
      </c>
      <c r="C24" s="370" t="str">
        <f>IF('Dépenses rémunération au réel'!C24="","",'Dépenses rémunération au réel'!C24)</f>
        <v/>
      </c>
      <c r="D24" s="370" t="str">
        <f>IF('Dépenses rémunération au réel'!D24="","",'Dépenses rémunération au réel'!D24)</f>
        <v/>
      </c>
      <c r="E24" s="370" t="str">
        <f>IF('Dépenses rémunération au réel'!E24="","",'Dépenses rémunération au réel'!E24)</f>
        <v/>
      </c>
      <c r="F24" s="370" t="str">
        <f>IF('Dépenses rémunération au réel'!F24="","",'Dépenses rémunération au réel'!F24)</f>
        <v/>
      </c>
      <c r="G24" s="371" t="str">
        <f>IF('Dépenses rémunération au réel'!G24="","",'Dépenses rémunération au réel'!G24)</f>
        <v/>
      </c>
      <c r="H24" s="371" t="str">
        <f>IF('Dépenses rémunération au réel'!H24="","",'Dépenses rémunération au réel'!H24)</f>
        <v/>
      </c>
      <c r="I24" s="370" t="str">
        <f>IF('Dépenses rémunération au réel'!I24="","",'Dépenses rémunération au réel'!I24)</f>
        <v/>
      </c>
      <c r="J24" s="372" t="str">
        <f>IF('Dépenses rémunération au réel'!J24="","",'Dépenses rémunération au réel'!J24)</f>
        <v/>
      </c>
      <c r="K24" s="372" t="str">
        <f>IF('Dépenses rémunération au réel'!K24="","",'Dépenses rémunération au réel'!K24)</f>
        <v/>
      </c>
      <c r="L24" s="370" t="str">
        <f>IF('Dépenses rémunération au réel'!L24="","",'Dépenses rémunération au réel'!L24)</f>
        <v/>
      </c>
      <c r="M24" s="273"/>
      <c r="N24" s="274" t="str">
        <f t="shared" si="2"/>
        <v/>
      </c>
      <c r="O24" s="274" t="str">
        <f t="shared" si="3"/>
        <v/>
      </c>
      <c r="P24" s="42"/>
      <c r="Q24" s="25"/>
      <c r="R24" s="25"/>
      <c r="S24" s="329" t="str">
        <f t="shared" si="0"/>
        <v/>
      </c>
      <c r="T24" s="139" t="str">
        <f t="shared" si="1"/>
        <v/>
      </c>
      <c r="U24" s="276"/>
      <c r="V24" s="375" t="str">
        <f t="shared" si="4"/>
        <v/>
      </c>
      <c r="W24" s="152" t="str">
        <f t="shared" si="5"/>
        <v/>
      </c>
      <c r="X24" s="377" t="str">
        <f>IF(AND(OR(M24="KO",L24&lt;&gt;""),OR(M24="",N24="",O24="")),Listes!$A$74,IF(AND(L24&lt;S24,U24=""),Listes!$A$76,IF(AND(L24&lt;&gt;"",S24&lt;L24,T24=""),Listes!$A$78,IF(AND(Y24="",OR(M24&lt;&gt;"",N24&lt;&gt;"",O24&lt;&gt;"",P24&lt;&gt;"",Q24&lt;&gt;"",R24&lt;&gt;"")),Listes!$A$79,""))))</f>
        <v/>
      </c>
      <c r="Y24" s="44"/>
      <c r="Z24" s="9">
        <f t="shared" si="6"/>
        <v>0</v>
      </c>
    </row>
    <row r="25" spans="1:26" ht="20.100000000000001" customHeight="1" x14ac:dyDescent="0.25">
      <c r="A25" s="133">
        <v>19</v>
      </c>
      <c r="B25" s="370" t="str">
        <f>IF('Dépenses rémunération au réel'!B25="","",'Dépenses rémunération au réel'!B25)</f>
        <v/>
      </c>
      <c r="C25" s="370" t="str">
        <f>IF('Dépenses rémunération au réel'!C25="","",'Dépenses rémunération au réel'!C25)</f>
        <v/>
      </c>
      <c r="D25" s="370" t="str">
        <f>IF('Dépenses rémunération au réel'!D25="","",'Dépenses rémunération au réel'!D25)</f>
        <v/>
      </c>
      <c r="E25" s="370" t="str">
        <f>IF('Dépenses rémunération au réel'!E25="","",'Dépenses rémunération au réel'!E25)</f>
        <v/>
      </c>
      <c r="F25" s="370" t="str">
        <f>IF('Dépenses rémunération au réel'!F25="","",'Dépenses rémunération au réel'!F25)</f>
        <v/>
      </c>
      <c r="G25" s="371" t="str">
        <f>IF('Dépenses rémunération au réel'!G25="","",'Dépenses rémunération au réel'!G25)</f>
        <v/>
      </c>
      <c r="H25" s="371" t="str">
        <f>IF('Dépenses rémunération au réel'!H25="","",'Dépenses rémunération au réel'!H25)</f>
        <v/>
      </c>
      <c r="I25" s="370" t="str">
        <f>IF('Dépenses rémunération au réel'!I25="","",'Dépenses rémunération au réel'!I25)</f>
        <v/>
      </c>
      <c r="J25" s="372" t="str">
        <f>IF('Dépenses rémunération au réel'!J25="","",'Dépenses rémunération au réel'!J25)</f>
        <v/>
      </c>
      <c r="K25" s="372" t="str">
        <f>IF('Dépenses rémunération au réel'!K25="","",'Dépenses rémunération au réel'!K25)</f>
        <v/>
      </c>
      <c r="L25" s="370" t="str">
        <f>IF('Dépenses rémunération au réel'!L25="","",'Dépenses rémunération au réel'!L25)</f>
        <v/>
      </c>
      <c r="M25" s="273"/>
      <c r="N25" s="274" t="str">
        <f t="shared" si="2"/>
        <v/>
      </c>
      <c r="O25" s="274" t="str">
        <f t="shared" si="3"/>
        <v/>
      </c>
      <c r="P25" s="42"/>
      <c r="Q25" s="25"/>
      <c r="R25" s="25"/>
      <c r="S25" s="329" t="str">
        <f t="shared" si="0"/>
        <v/>
      </c>
      <c r="T25" s="139" t="str">
        <f t="shared" si="1"/>
        <v/>
      </c>
      <c r="U25" s="276"/>
      <c r="V25" s="375" t="str">
        <f t="shared" si="4"/>
        <v/>
      </c>
      <c r="W25" s="152" t="str">
        <f t="shared" si="5"/>
        <v/>
      </c>
      <c r="X25" s="377" t="str">
        <f>IF(AND(OR(M25="KO",L25&lt;&gt;""),OR(M25="",N25="",O25="")),Listes!$A$74,IF(AND(L25&lt;S25,U25=""),Listes!$A$76,IF(AND(L25&lt;&gt;"",S25&lt;L25,T25=""),Listes!$A$78,IF(AND(Y25="",OR(M25&lt;&gt;"",N25&lt;&gt;"",O25&lt;&gt;"",P25&lt;&gt;"",Q25&lt;&gt;"",R25&lt;&gt;"")),Listes!$A$79,""))))</f>
        <v/>
      </c>
      <c r="Y25" s="44"/>
      <c r="Z25" s="9">
        <f t="shared" si="6"/>
        <v>0</v>
      </c>
    </row>
    <row r="26" spans="1:26" ht="20.100000000000001" customHeight="1" x14ac:dyDescent="0.25">
      <c r="A26" s="133">
        <v>20</v>
      </c>
      <c r="B26" s="370" t="str">
        <f>IF('Dépenses rémunération au réel'!B26="","",'Dépenses rémunération au réel'!B26)</f>
        <v/>
      </c>
      <c r="C26" s="370" t="str">
        <f>IF('Dépenses rémunération au réel'!C26="","",'Dépenses rémunération au réel'!C26)</f>
        <v/>
      </c>
      <c r="D26" s="370" t="str">
        <f>IF('Dépenses rémunération au réel'!D26="","",'Dépenses rémunération au réel'!D26)</f>
        <v/>
      </c>
      <c r="E26" s="370" t="str">
        <f>IF('Dépenses rémunération au réel'!E26="","",'Dépenses rémunération au réel'!E26)</f>
        <v/>
      </c>
      <c r="F26" s="370" t="str">
        <f>IF('Dépenses rémunération au réel'!F26="","",'Dépenses rémunération au réel'!F26)</f>
        <v/>
      </c>
      <c r="G26" s="371" t="str">
        <f>IF('Dépenses rémunération au réel'!G26="","",'Dépenses rémunération au réel'!G26)</f>
        <v/>
      </c>
      <c r="H26" s="371" t="str">
        <f>IF('Dépenses rémunération au réel'!H26="","",'Dépenses rémunération au réel'!H26)</f>
        <v/>
      </c>
      <c r="I26" s="370" t="str">
        <f>IF('Dépenses rémunération au réel'!I26="","",'Dépenses rémunération au réel'!I26)</f>
        <v/>
      </c>
      <c r="J26" s="372" t="str">
        <f>IF('Dépenses rémunération au réel'!J26="","",'Dépenses rémunération au réel'!J26)</f>
        <v/>
      </c>
      <c r="K26" s="372" t="str">
        <f>IF('Dépenses rémunération au réel'!K26="","",'Dépenses rémunération au réel'!K26)</f>
        <v/>
      </c>
      <c r="L26" s="370" t="str">
        <f>IF('Dépenses rémunération au réel'!L26="","",'Dépenses rémunération au réel'!L26)</f>
        <v/>
      </c>
      <c r="M26" s="273"/>
      <c r="N26" s="274" t="str">
        <f t="shared" si="2"/>
        <v/>
      </c>
      <c r="O26" s="274" t="str">
        <f t="shared" si="3"/>
        <v/>
      </c>
      <c r="P26" s="42"/>
      <c r="Q26" s="25"/>
      <c r="R26" s="25"/>
      <c r="S26" s="329" t="str">
        <f t="shared" si="0"/>
        <v/>
      </c>
      <c r="T26" s="139" t="str">
        <f t="shared" si="1"/>
        <v/>
      </c>
      <c r="U26" s="276"/>
      <c r="V26" s="375" t="str">
        <f t="shared" si="4"/>
        <v/>
      </c>
      <c r="W26" s="152" t="str">
        <f t="shared" si="5"/>
        <v/>
      </c>
      <c r="X26" s="377" t="str">
        <f>IF(AND(OR(M26="KO",L26&lt;&gt;""),OR(M26="",N26="",O26="")),Listes!$A$74,IF(AND(L26&lt;S26,U26=""),Listes!$A$76,IF(AND(L26&lt;&gt;"",S26&lt;L26,T26=""),Listes!$A$78,IF(AND(Y26="",OR(M26&lt;&gt;"",N26&lt;&gt;"",O26&lt;&gt;"",P26&lt;&gt;"",Q26&lt;&gt;"",R26&lt;&gt;"")),Listes!$A$79,""))))</f>
        <v/>
      </c>
      <c r="Y26" s="44"/>
      <c r="Z26" s="9">
        <f t="shared" si="6"/>
        <v>0</v>
      </c>
    </row>
    <row r="27" spans="1:26" ht="20.100000000000001" customHeight="1" x14ac:dyDescent="0.25">
      <c r="A27" s="133">
        <v>21</v>
      </c>
      <c r="B27" s="370" t="str">
        <f>IF('Dépenses rémunération au réel'!B27="","",'Dépenses rémunération au réel'!B27)</f>
        <v/>
      </c>
      <c r="C27" s="370" t="str">
        <f>IF('Dépenses rémunération au réel'!C27="","",'Dépenses rémunération au réel'!C27)</f>
        <v/>
      </c>
      <c r="D27" s="370" t="str">
        <f>IF('Dépenses rémunération au réel'!D27="","",'Dépenses rémunération au réel'!D27)</f>
        <v/>
      </c>
      <c r="E27" s="370" t="str">
        <f>IF('Dépenses rémunération au réel'!E27="","",'Dépenses rémunération au réel'!E27)</f>
        <v/>
      </c>
      <c r="F27" s="370" t="str">
        <f>IF('Dépenses rémunération au réel'!F27="","",'Dépenses rémunération au réel'!F27)</f>
        <v/>
      </c>
      <c r="G27" s="371" t="str">
        <f>IF('Dépenses rémunération au réel'!G27="","",'Dépenses rémunération au réel'!G27)</f>
        <v/>
      </c>
      <c r="H27" s="371" t="str">
        <f>IF('Dépenses rémunération au réel'!H27="","",'Dépenses rémunération au réel'!H27)</f>
        <v/>
      </c>
      <c r="I27" s="370" t="str">
        <f>IF('Dépenses rémunération au réel'!I27="","",'Dépenses rémunération au réel'!I27)</f>
        <v/>
      </c>
      <c r="J27" s="372" t="str">
        <f>IF('Dépenses rémunération au réel'!J27="","",'Dépenses rémunération au réel'!J27)</f>
        <v/>
      </c>
      <c r="K27" s="372" t="str">
        <f>IF('Dépenses rémunération au réel'!K27="","",'Dépenses rémunération au réel'!K27)</f>
        <v/>
      </c>
      <c r="L27" s="370" t="str">
        <f>IF('Dépenses rémunération au réel'!L27="","",'Dépenses rémunération au réel'!L27)</f>
        <v/>
      </c>
      <c r="M27" s="273"/>
      <c r="N27" s="274" t="str">
        <f t="shared" si="2"/>
        <v/>
      </c>
      <c r="O27" s="274" t="str">
        <f t="shared" si="3"/>
        <v/>
      </c>
      <c r="P27" s="42"/>
      <c r="Q27" s="25"/>
      <c r="R27" s="25"/>
      <c r="S27" s="329" t="str">
        <f t="shared" si="0"/>
        <v/>
      </c>
      <c r="T27" s="139" t="str">
        <f t="shared" si="1"/>
        <v/>
      </c>
      <c r="U27" s="276"/>
      <c r="V27" s="375" t="str">
        <f t="shared" si="4"/>
        <v/>
      </c>
      <c r="W27" s="152" t="str">
        <f t="shared" si="5"/>
        <v/>
      </c>
      <c r="X27" s="377" t="str">
        <f>IF(AND(OR(M27="KO",L27&lt;&gt;""),OR(M27="",N27="",O27="")),Listes!$A$74,IF(AND(L27&lt;S27,U27=""),Listes!$A$76,IF(AND(L27&lt;&gt;"",S27&lt;L27,T27=""),Listes!$A$78,IF(AND(Y27="",OR(M27&lt;&gt;"",N27&lt;&gt;"",O27&lt;&gt;"",P27&lt;&gt;"",Q27&lt;&gt;"",R27&lt;&gt;"")),Listes!$A$79,""))))</f>
        <v/>
      </c>
      <c r="Y27" s="44"/>
      <c r="Z27" s="9">
        <f t="shared" si="6"/>
        <v>0</v>
      </c>
    </row>
    <row r="28" spans="1:26" ht="20.100000000000001" customHeight="1" x14ac:dyDescent="0.25">
      <c r="A28" s="133">
        <v>22</v>
      </c>
      <c r="B28" s="370" t="str">
        <f>IF('Dépenses rémunération au réel'!B28="","",'Dépenses rémunération au réel'!B28)</f>
        <v/>
      </c>
      <c r="C28" s="370" t="str">
        <f>IF('Dépenses rémunération au réel'!C28="","",'Dépenses rémunération au réel'!C28)</f>
        <v/>
      </c>
      <c r="D28" s="370" t="str">
        <f>IF('Dépenses rémunération au réel'!D28="","",'Dépenses rémunération au réel'!D28)</f>
        <v/>
      </c>
      <c r="E28" s="370" t="str">
        <f>IF('Dépenses rémunération au réel'!E28="","",'Dépenses rémunération au réel'!E28)</f>
        <v/>
      </c>
      <c r="F28" s="370" t="str">
        <f>IF('Dépenses rémunération au réel'!F28="","",'Dépenses rémunération au réel'!F28)</f>
        <v/>
      </c>
      <c r="G28" s="371" t="str">
        <f>IF('Dépenses rémunération au réel'!G28="","",'Dépenses rémunération au réel'!G28)</f>
        <v/>
      </c>
      <c r="H28" s="371" t="str">
        <f>IF('Dépenses rémunération au réel'!H28="","",'Dépenses rémunération au réel'!H28)</f>
        <v/>
      </c>
      <c r="I28" s="370" t="str">
        <f>IF('Dépenses rémunération au réel'!I28="","",'Dépenses rémunération au réel'!I28)</f>
        <v/>
      </c>
      <c r="J28" s="372" t="str">
        <f>IF('Dépenses rémunération au réel'!J28="","",'Dépenses rémunération au réel'!J28)</f>
        <v/>
      </c>
      <c r="K28" s="372" t="str">
        <f>IF('Dépenses rémunération au réel'!K28="","",'Dépenses rémunération au réel'!K28)</f>
        <v/>
      </c>
      <c r="L28" s="370" t="str">
        <f>IF('Dépenses rémunération au réel'!L28="","",'Dépenses rémunération au réel'!L28)</f>
        <v/>
      </c>
      <c r="M28" s="273"/>
      <c r="N28" s="274" t="str">
        <f t="shared" si="2"/>
        <v/>
      </c>
      <c r="O28" s="274" t="str">
        <f t="shared" si="3"/>
        <v/>
      </c>
      <c r="P28" s="42"/>
      <c r="Q28" s="25"/>
      <c r="R28" s="25"/>
      <c r="S28" s="329" t="str">
        <f t="shared" si="0"/>
        <v/>
      </c>
      <c r="T28" s="139" t="str">
        <f t="shared" si="1"/>
        <v/>
      </c>
      <c r="U28" s="276"/>
      <c r="V28" s="375" t="str">
        <f t="shared" si="4"/>
        <v/>
      </c>
      <c r="W28" s="152" t="str">
        <f t="shared" si="5"/>
        <v/>
      </c>
      <c r="X28" s="377" t="str">
        <f>IF(AND(OR(M28="KO",L28&lt;&gt;""),OR(M28="",N28="",O28="")),Listes!$A$74,IF(AND(L28&lt;S28,U28=""),Listes!$A$76,IF(AND(L28&lt;&gt;"",S28&lt;L28,T28=""),Listes!$A$78,IF(AND(Y28="",OR(M28&lt;&gt;"",N28&lt;&gt;"",O28&lt;&gt;"",P28&lt;&gt;"",Q28&lt;&gt;"",R28&lt;&gt;"")),Listes!$A$79,""))))</f>
        <v/>
      </c>
      <c r="Y28" s="44"/>
      <c r="Z28" s="9">
        <f t="shared" si="6"/>
        <v>0</v>
      </c>
    </row>
    <row r="29" spans="1:26" ht="20.100000000000001" customHeight="1" x14ac:dyDescent="0.25">
      <c r="A29" s="133">
        <v>23</v>
      </c>
      <c r="B29" s="370" t="str">
        <f>IF('Dépenses rémunération au réel'!B29="","",'Dépenses rémunération au réel'!B29)</f>
        <v/>
      </c>
      <c r="C29" s="370" t="str">
        <f>IF('Dépenses rémunération au réel'!C29="","",'Dépenses rémunération au réel'!C29)</f>
        <v/>
      </c>
      <c r="D29" s="370" t="str">
        <f>IF('Dépenses rémunération au réel'!D29="","",'Dépenses rémunération au réel'!D29)</f>
        <v/>
      </c>
      <c r="E29" s="370" t="str">
        <f>IF('Dépenses rémunération au réel'!E29="","",'Dépenses rémunération au réel'!E29)</f>
        <v/>
      </c>
      <c r="F29" s="370" t="str">
        <f>IF('Dépenses rémunération au réel'!F29="","",'Dépenses rémunération au réel'!F29)</f>
        <v/>
      </c>
      <c r="G29" s="371" t="str">
        <f>IF('Dépenses rémunération au réel'!G29="","",'Dépenses rémunération au réel'!G29)</f>
        <v/>
      </c>
      <c r="H29" s="371" t="str">
        <f>IF('Dépenses rémunération au réel'!H29="","",'Dépenses rémunération au réel'!H29)</f>
        <v/>
      </c>
      <c r="I29" s="370" t="str">
        <f>IF('Dépenses rémunération au réel'!I29="","",'Dépenses rémunération au réel'!I29)</f>
        <v/>
      </c>
      <c r="J29" s="372" t="str">
        <f>IF('Dépenses rémunération au réel'!J29="","",'Dépenses rémunération au réel'!J29)</f>
        <v/>
      </c>
      <c r="K29" s="372" t="str">
        <f>IF('Dépenses rémunération au réel'!K29="","",'Dépenses rémunération au réel'!K29)</f>
        <v/>
      </c>
      <c r="L29" s="370" t="str">
        <f>IF('Dépenses rémunération au réel'!L29="","",'Dépenses rémunération au réel'!L29)</f>
        <v/>
      </c>
      <c r="M29" s="273"/>
      <c r="N29" s="274" t="str">
        <f t="shared" si="2"/>
        <v/>
      </c>
      <c r="O29" s="274" t="str">
        <f t="shared" si="3"/>
        <v/>
      </c>
      <c r="P29" s="42"/>
      <c r="Q29" s="25"/>
      <c r="R29" s="25"/>
      <c r="S29" s="329" t="str">
        <f t="shared" si="0"/>
        <v/>
      </c>
      <c r="T29" s="139" t="str">
        <f t="shared" si="1"/>
        <v/>
      </c>
      <c r="U29" s="276"/>
      <c r="V29" s="375" t="str">
        <f t="shared" si="4"/>
        <v/>
      </c>
      <c r="W29" s="152" t="str">
        <f t="shared" si="5"/>
        <v/>
      </c>
      <c r="X29" s="377" t="str">
        <f>IF(AND(OR(M29="KO",L29&lt;&gt;""),OR(M29="",N29="",O29="")),Listes!$A$74,IF(AND(L29&lt;S29,U29=""),Listes!$A$76,IF(AND(L29&lt;&gt;"",S29&lt;L29,T29=""),Listes!$A$78,IF(AND(Y29="",OR(M29&lt;&gt;"",N29&lt;&gt;"",O29&lt;&gt;"",P29&lt;&gt;"",Q29&lt;&gt;"",R29&lt;&gt;"")),Listes!$A$79,""))))</f>
        <v/>
      </c>
      <c r="Y29" s="44"/>
      <c r="Z29" s="9">
        <f t="shared" si="6"/>
        <v>0</v>
      </c>
    </row>
    <row r="30" spans="1:26" ht="20.100000000000001" customHeight="1" x14ac:dyDescent="0.25">
      <c r="A30" s="133">
        <v>24</v>
      </c>
      <c r="B30" s="370" t="str">
        <f>IF('Dépenses rémunération au réel'!B30="","",'Dépenses rémunération au réel'!B30)</f>
        <v/>
      </c>
      <c r="C30" s="370" t="str">
        <f>IF('Dépenses rémunération au réel'!C30="","",'Dépenses rémunération au réel'!C30)</f>
        <v/>
      </c>
      <c r="D30" s="370" t="str">
        <f>IF('Dépenses rémunération au réel'!D30="","",'Dépenses rémunération au réel'!D30)</f>
        <v/>
      </c>
      <c r="E30" s="370" t="str">
        <f>IF('Dépenses rémunération au réel'!E30="","",'Dépenses rémunération au réel'!E30)</f>
        <v/>
      </c>
      <c r="F30" s="370" t="str">
        <f>IF('Dépenses rémunération au réel'!F30="","",'Dépenses rémunération au réel'!F30)</f>
        <v/>
      </c>
      <c r="G30" s="371" t="str">
        <f>IF('Dépenses rémunération au réel'!G30="","",'Dépenses rémunération au réel'!G30)</f>
        <v/>
      </c>
      <c r="H30" s="371" t="str">
        <f>IF('Dépenses rémunération au réel'!H30="","",'Dépenses rémunération au réel'!H30)</f>
        <v/>
      </c>
      <c r="I30" s="370" t="str">
        <f>IF('Dépenses rémunération au réel'!I30="","",'Dépenses rémunération au réel'!I30)</f>
        <v/>
      </c>
      <c r="J30" s="372" t="str">
        <f>IF('Dépenses rémunération au réel'!J30="","",'Dépenses rémunération au réel'!J30)</f>
        <v/>
      </c>
      <c r="K30" s="372" t="str">
        <f>IF('Dépenses rémunération au réel'!K30="","",'Dépenses rémunération au réel'!K30)</f>
        <v/>
      </c>
      <c r="L30" s="370" t="str">
        <f>IF('Dépenses rémunération au réel'!L30="","",'Dépenses rémunération au réel'!L30)</f>
        <v/>
      </c>
      <c r="M30" s="273"/>
      <c r="N30" s="274" t="str">
        <f t="shared" si="2"/>
        <v/>
      </c>
      <c r="O30" s="274" t="str">
        <f t="shared" si="3"/>
        <v/>
      </c>
      <c r="P30" s="42"/>
      <c r="Q30" s="25"/>
      <c r="R30" s="25"/>
      <c r="S30" s="329" t="str">
        <f t="shared" si="0"/>
        <v/>
      </c>
      <c r="T30" s="139" t="str">
        <f t="shared" si="1"/>
        <v/>
      </c>
      <c r="U30" s="276"/>
      <c r="V30" s="375" t="str">
        <f t="shared" si="4"/>
        <v/>
      </c>
      <c r="W30" s="152" t="str">
        <f t="shared" si="5"/>
        <v/>
      </c>
      <c r="X30" s="377" t="str">
        <f>IF(AND(OR(M30="KO",L30&lt;&gt;""),OR(M30="",N30="",O30="")),Listes!$A$74,IF(AND(L30&lt;S30,U30=""),Listes!$A$76,IF(AND(L30&lt;&gt;"",S30&lt;L30,T30=""),Listes!$A$78,IF(AND(Y30="",OR(M30&lt;&gt;"",N30&lt;&gt;"",O30&lt;&gt;"",P30&lt;&gt;"",Q30&lt;&gt;"",R30&lt;&gt;"")),Listes!$A$79,""))))</f>
        <v/>
      </c>
      <c r="Y30" s="44"/>
      <c r="Z30" s="9">
        <f t="shared" si="6"/>
        <v>0</v>
      </c>
    </row>
    <row r="31" spans="1:26" ht="20.100000000000001" customHeight="1" x14ac:dyDescent="0.25">
      <c r="A31" s="133">
        <v>25</v>
      </c>
      <c r="B31" s="370" t="str">
        <f>IF('Dépenses rémunération au réel'!B31="","",'Dépenses rémunération au réel'!B31)</f>
        <v/>
      </c>
      <c r="C31" s="370" t="str">
        <f>IF('Dépenses rémunération au réel'!C31="","",'Dépenses rémunération au réel'!C31)</f>
        <v/>
      </c>
      <c r="D31" s="370" t="str">
        <f>IF('Dépenses rémunération au réel'!D31="","",'Dépenses rémunération au réel'!D31)</f>
        <v/>
      </c>
      <c r="E31" s="370" t="str">
        <f>IF('Dépenses rémunération au réel'!E31="","",'Dépenses rémunération au réel'!E31)</f>
        <v/>
      </c>
      <c r="F31" s="370" t="str">
        <f>IF('Dépenses rémunération au réel'!F31="","",'Dépenses rémunération au réel'!F31)</f>
        <v/>
      </c>
      <c r="G31" s="371" t="str">
        <f>IF('Dépenses rémunération au réel'!G31="","",'Dépenses rémunération au réel'!G31)</f>
        <v/>
      </c>
      <c r="H31" s="371" t="str">
        <f>IF('Dépenses rémunération au réel'!H31="","",'Dépenses rémunération au réel'!H31)</f>
        <v/>
      </c>
      <c r="I31" s="370" t="str">
        <f>IF('Dépenses rémunération au réel'!I31="","",'Dépenses rémunération au réel'!I31)</f>
        <v/>
      </c>
      <c r="J31" s="372" t="str">
        <f>IF('Dépenses rémunération au réel'!J31="","",'Dépenses rémunération au réel'!J31)</f>
        <v/>
      </c>
      <c r="K31" s="372" t="str">
        <f>IF('Dépenses rémunération au réel'!K31="","",'Dépenses rémunération au réel'!K31)</f>
        <v/>
      </c>
      <c r="L31" s="370" t="str">
        <f>IF('Dépenses rémunération au réel'!L31="","",'Dépenses rémunération au réel'!L31)</f>
        <v/>
      </c>
      <c r="M31" s="273"/>
      <c r="N31" s="274" t="str">
        <f t="shared" si="2"/>
        <v/>
      </c>
      <c r="O31" s="274" t="str">
        <f t="shared" si="3"/>
        <v/>
      </c>
      <c r="P31" s="42"/>
      <c r="Q31" s="25"/>
      <c r="R31" s="25"/>
      <c r="S31" s="329" t="str">
        <f t="shared" si="0"/>
        <v/>
      </c>
      <c r="T31" s="139" t="str">
        <f t="shared" si="1"/>
        <v/>
      </c>
      <c r="U31" s="276"/>
      <c r="V31" s="375" t="str">
        <f t="shared" si="4"/>
        <v/>
      </c>
      <c r="W31" s="152" t="str">
        <f t="shared" si="5"/>
        <v/>
      </c>
      <c r="X31" s="377" t="str">
        <f>IF(AND(OR(M31="KO",L31&lt;&gt;""),OR(M31="",N31="",O31="")),Listes!$A$74,IF(AND(L31&lt;S31,U31=""),Listes!$A$76,IF(AND(L31&lt;&gt;"",S31&lt;L31,T31=""),Listes!$A$78,IF(AND(Y31="",OR(M31&lt;&gt;"",N31&lt;&gt;"",O31&lt;&gt;"",P31&lt;&gt;"",Q31&lt;&gt;"",R31&lt;&gt;"")),Listes!$A$79,""))))</f>
        <v/>
      </c>
      <c r="Y31" s="44"/>
      <c r="Z31" s="9">
        <f t="shared" si="6"/>
        <v>0</v>
      </c>
    </row>
    <row r="32" spans="1:26" ht="20.100000000000001" customHeight="1" x14ac:dyDescent="0.25">
      <c r="A32" s="133">
        <v>26</v>
      </c>
      <c r="B32" s="370" t="str">
        <f>IF('Dépenses rémunération au réel'!B32="","",'Dépenses rémunération au réel'!B32)</f>
        <v/>
      </c>
      <c r="C32" s="370" t="str">
        <f>IF('Dépenses rémunération au réel'!C32="","",'Dépenses rémunération au réel'!C32)</f>
        <v/>
      </c>
      <c r="D32" s="370" t="str">
        <f>IF('Dépenses rémunération au réel'!D32="","",'Dépenses rémunération au réel'!D32)</f>
        <v/>
      </c>
      <c r="E32" s="370" t="str">
        <f>IF('Dépenses rémunération au réel'!E32="","",'Dépenses rémunération au réel'!E32)</f>
        <v/>
      </c>
      <c r="F32" s="370" t="str">
        <f>IF('Dépenses rémunération au réel'!F32="","",'Dépenses rémunération au réel'!F32)</f>
        <v/>
      </c>
      <c r="G32" s="371" t="str">
        <f>IF('Dépenses rémunération au réel'!G32="","",'Dépenses rémunération au réel'!G32)</f>
        <v/>
      </c>
      <c r="H32" s="371" t="str">
        <f>IF('Dépenses rémunération au réel'!H32="","",'Dépenses rémunération au réel'!H32)</f>
        <v/>
      </c>
      <c r="I32" s="370" t="str">
        <f>IF('Dépenses rémunération au réel'!I32="","",'Dépenses rémunération au réel'!I32)</f>
        <v/>
      </c>
      <c r="J32" s="372" t="str">
        <f>IF('Dépenses rémunération au réel'!J32="","",'Dépenses rémunération au réel'!J32)</f>
        <v/>
      </c>
      <c r="K32" s="372" t="str">
        <f>IF('Dépenses rémunération au réel'!K32="","",'Dépenses rémunération au réel'!K32)</f>
        <v/>
      </c>
      <c r="L32" s="370" t="str">
        <f>IF('Dépenses rémunération au réel'!L32="","",'Dépenses rémunération au réel'!L32)</f>
        <v/>
      </c>
      <c r="M32" s="273"/>
      <c r="N32" s="274" t="str">
        <f t="shared" si="2"/>
        <v/>
      </c>
      <c r="O32" s="274" t="str">
        <f t="shared" si="3"/>
        <v/>
      </c>
      <c r="P32" s="42"/>
      <c r="Q32" s="25"/>
      <c r="R32" s="25"/>
      <c r="S32" s="329" t="str">
        <f t="shared" si="0"/>
        <v/>
      </c>
      <c r="T32" s="139" t="str">
        <f t="shared" si="1"/>
        <v/>
      </c>
      <c r="U32" s="276"/>
      <c r="V32" s="375" t="str">
        <f t="shared" si="4"/>
        <v/>
      </c>
      <c r="W32" s="152" t="str">
        <f t="shared" si="5"/>
        <v/>
      </c>
      <c r="X32" s="377" t="str">
        <f>IF(AND(OR(M32="KO",L32&lt;&gt;""),OR(M32="",N32="",O32="")),Listes!$A$74,IF(AND(L32&lt;S32,U32=""),Listes!$A$76,IF(AND(L32&lt;&gt;"",S32&lt;L32,T32=""),Listes!$A$78,IF(AND(Y32="",OR(M32&lt;&gt;"",N32&lt;&gt;"",O32&lt;&gt;"",P32&lt;&gt;"",Q32&lt;&gt;"",R32&lt;&gt;"")),Listes!$A$79,""))))</f>
        <v/>
      </c>
      <c r="Y32" s="44"/>
      <c r="Z32" s="9">
        <f t="shared" si="6"/>
        <v>0</v>
      </c>
    </row>
    <row r="33" spans="1:26" ht="20.100000000000001" customHeight="1" x14ac:dyDescent="0.25">
      <c r="A33" s="133">
        <v>27</v>
      </c>
      <c r="B33" s="370" t="str">
        <f>IF('Dépenses rémunération au réel'!B33="","",'Dépenses rémunération au réel'!B33)</f>
        <v/>
      </c>
      <c r="C33" s="370" t="str">
        <f>IF('Dépenses rémunération au réel'!C33="","",'Dépenses rémunération au réel'!C33)</f>
        <v/>
      </c>
      <c r="D33" s="370" t="str">
        <f>IF('Dépenses rémunération au réel'!D33="","",'Dépenses rémunération au réel'!D33)</f>
        <v/>
      </c>
      <c r="E33" s="370" t="str">
        <f>IF('Dépenses rémunération au réel'!E33="","",'Dépenses rémunération au réel'!E33)</f>
        <v/>
      </c>
      <c r="F33" s="370" t="str">
        <f>IF('Dépenses rémunération au réel'!F33="","",'Dépenses rémunération au réel'!F33)</f>
        <v/>
      </c>
      <c r="G33" s="371" t="str">
        <f>IF('Dépenses rémunération au réel'!G33="","",'Dépenses rémunération au réel'!G33)</f>
        <v/>
      </c>
      <c r="H33" s="371" t="str">
        <f>IF('Dépenses rémunération au réel'!H33="","",'Dépenses rémunération au réel'!H33)</f>
        <v/>
      </c>
      <c r="I33" s="370" t="str">
        <f>IF('Dépenses rémunération au réel'!I33="","",'Dépenses rémunération au réel'!I33)</f>
        <v/>
      </c>
      <c r="J33" s="372" t="str">
        <f>IF('Dépenses rémunération au réel'!J33="","",'Dépenses rémunération au réel'!J33)</f>
        <v/>
      </c>
      <c r="K33" s="372" t="str">
        <f>IF('Dépenses rémunération au réel'!K33="","",'Dépenses rémunération au réel'!K33)</f>
        <v/>
      </c>
      <c r="L33" s="370" t="str">
        <f>IF('Dépenses rémunération au réel'!L33="","",'Dépenses rémunération au réel'!L33)</f>
        <v/>
      </c>
      <c r="M33" s="273"/>
      <c r="N33" s="274" t="str">
        <f t="shared" si="2"/>
        <v/>
      </c>
      <c r="O33" s="274" t="str">
        <f t="shared" si="3"/>
        <v/>
      </c>
      <c r="P33" s="42"/>
      <c r="Q33" s="25"/>
      <c r="R33" s="25"/>
      <c r="S33" s="329" t="str">
        <f t="shared" si="0"/>
        <v/>
      </c>
      <c r="T33" s="139" t="str">
        <f t="shared" si="1"/>
        <v/>
      </c>
      <c r="U33" s="276"/>
      <c r="V33" s="375" t="str">
        <f t="shared" si="4"/>
        <v/>
      </c>
      <c r="W33" s="152" t="str">
        <f t="shared" si="5"/>
        <v/>
      </c>
      <c r="X33" s="377" t="str">
        <f>IF(AND(OR(M33="KO",L33&lt;&gt;""),OR(M33="",N33="",O33="")),Listes!$A$74,IF(AND(L33&lt;S33,U33=""),Listes!$A$76,IF(AND(L33&lt;&gt;"",S33&lt;L33,T33=""),Listes!$A$78,IF(AND(Y33="",OR(M33&lt;&gt;"",N33&lt;&gt;"",O33&lt;&gt;"",P33&lt;&gt;"",Q33&lt;&gt;"",R33&lt;&gt;"")),Listes!$A$79,""))))</f>
        <v/>
      </c>
      <c r="Y33" s="44"/>
      <c r="Z33" s="9">
        <f t="shared" si="6"/>
        <v>0</v>
      </c>
    </row>
    <row r="34" spans="1:26" ht="20.100000000000001" customHeight="1" x14ac:dyDescent="0.25">
      <c r="A34" s="133">
        <v>28</v>
      </c>
      <c r="B34" s="370" t="str">
        <f>IF('Dépenses rémunération au réel'!B34="","",'Dépenses rémunération au réel'!B34)</f>
        <v/>
      </c>
      <c r="C34" s="370" t="str">
        <f>IF('Dépenses rémunération au réel'!C34="","",'Dépenses rémunération au réel'!C34)</f>
        <v/>
      </c>
      <c r="D34" s="370" t="str">
        <f>IF('Dépenses rémunération au réel'!D34="","",'Dépenses rémunération au réel'!D34)</f>
        <v/>
      </c>
      <c r="E34" s="370" t="str">
        <f>IF('Dépenses rémunération au réel'!E34="","",'Dépenses rémunération au réel'!E34)</f>
        <v/>
      </c>
      <c r="F34" s="370" t="str">
        <f>IF('Dépenses rémunération au réel'!F34="","",'Dépenses rémunération au réel'!F34)</f>
        <v/>
      </c>
      <c r="G34" s="371" t="str">
        <f>IF('Dépenses rémunération au réel'!G34="","",'Dépenses rémunération au réel'!G34)</f>
        <v/>
      </c>
      <c r="H34" s="371" t="str">
        <f>IF('Dépenses rémunération au réel'!H34="","",'Dépenses rémunération au réel'!H34)</f>
        <v/>
      </c>
      <c r="I34" s="370" t="str">
        <f>IF('Dépenses rémunération au réel'!I34="","",'Dépenses rémunération au réel'!I34)</f>
        <v/>
      </c>
      <c r="J34" s="372" t="str">
        <f>IF('Dépenses rémunération au réel'!J34="","",'Dépenses rémunération au réel'!J34)</f>
        <v/>
      </c>
      <c r="K34" s="372" t="str">
        <f>IF('Dépenses rémunération au réel'!K34="","",'Dépenses rémunération au réel'!K34)</f>
        <v/>
      </c>
      <c r="L34" s="370" t="str">
        <f>IF('Dépenses rémunération au réel'!L34="","",'Dépenses rémunération au réel'!L34)</f>
        <v/>
      </c>
      <c r="M34" s="273"/>
      <c r="N34" s="274" t="str">
        <f t="shared" si="2"/>
        <v/>
      </c>
      <c r="O34" s="274" t="str">
        <f t="shared" si="3"/>
        <v/>
      </c>
      <c r="P34" s="42"/>
      <c r="Q34" s="25"/>
      <c r="R34" s="25"/>
      <c r="S34" s="329" t="str">
        <f t="shared" si="0"/>
        <v/>
      </c>
      <c r="T34" s="139" t="str">
        <f t="shared" si="1"/>
        <v/>
      </c>
      <c r="U34" s="276"/>
      <c r="V34" s="375" t="str">
        <f t="shared" si="4"/>
        <v/>
      </c>
      <c r="W34" s="152" t="str">
        <f t="shared" si="5"/>
        <v/>
      </c>
      <c r="X34" s="377" t="str">
        <f>IF(AND(OR(M34="KO",L34&lt;&gt;""),OR(M34="",N34="",O34="")),Listes!$A$74,IF(AND(L34&lt;S34,U34=""),Listes!$A$76,IF(AND(L34&lt;&gt;"",S34&lt;L34,T34=""),Listes!$A$78,IF(AND(Y34="",OR(M34&lt;&gt;"",N34&lt;&gt;"",O34&lt;&gt;"",P34&lt;&gt;"",Q34&lt;&gt;"",R34&lt;&gt;"")),Listes!$A$79,""))))</f>
        <v/>
      </c>
      <c r="Y34" s="44"/>
      <c r="Z34" s="9">
        <f t="shared" si="6"/>
        <v>0</v>
      </c>
    </row>
    <row r="35" spans="1:26" ht="20.100000000000001" customHeight="1" x14ac:dyDescent="0.25">
      <c r="A35" s="133">
        <v>29</v>
      </c>
      <c r="B35" s="370" t="str">
        <f>IF('Dépenses rémunération au réel'!B35="","",'Dépenses rémunération au réel'!B35)</f>
        <v/>
      </c>
      <c r="C35" s="370" t="str">
        <f>IF('Dépenses rémunération au réel'!C35="","",'Dépenses rémunération au réel'!C35)</f>
        <v/>
      </c>
      <c r="D35" s="370" t="str">
        <f>IF('Dépenses rémunération au réel'!D35="","",'Dépenses rémunération au réel'!D35)</f>
        <v/>
      </c>
      <c r="E35" s="370" t="str">
        <f>IF('Dépenses rémunération au réel'!E35="","",'Dépenses rémunération au réel'!E35)</f>
        <v/>
      </c>
      <c r="F35" s="370" t="str">
        <f>IF('Dépenses rémunération au réel'!F35="","",'Dépenses rémunération au réel'!F35)</f>
        <v/>
      </c>
      <c r="G35" s="371" t="str">
        <f>IF('Dépenses rémunération au réel'!G35="","",'Dépenses rémunération au réel'!G35)</f>
        <v/>
      </c>
      <c r="H35" s="371" t="str">
        <f>IF('Dépenses rémunération au réel'!H35="","",'Dépenses rémunération au réel'!H35)</f>
        <v/>
      </c>
      <c r="I35" s="370" t="str">
        <f>IF('Dépenses rémunération au réel'!I35="","",'Dépenses rémunération au réel'!I35)</f>
        <v/>
      </c>
      <c r="J35" s="372" t="str">
        <f>IF('Dépenses rémunération au réel'!J35="","",'Dépenses rémunération au réel'!J35)</f>
        <v/>
      </c>
      <c r="K35" s="372" t="str">
        <f>IF('Dépenses rémunération au réel'!K35="","",'Dépenses rémunération au réel'!K35)</f>
        <v/>
      </c>
      <c r="L35" s="370" t="str">
        <f>IF('Dépenses rémunération au réel'!L35="","",'Dépenses rémunération au réel'!L35)</f>
        <v/>
      </c>
      <c r="M35" s="273"/>
      <c r="N35" s="274" t="str">
        <f t="shared" si="2"/>
        <v/>
      </c>
      <c r="O35" s="274" t="str">
        <f t="shared" si="3"/>
        <v/>
      </c>
      <c r="P35" s="42"/>
      <c r="Q35" s="25"/>
      <c r="R35" s="25"/>
      <c r="S35" s="329" t="str">
        <f t="shared" si="0"/>
        <v/>
      </c>
      <c r="T35" s="139" t="str">
        <f t="shared" si="1"/>
        <v/>
      </c>
      <c r="U35" s="276"/>
      <c r="V35" s="375" t="str">
        <f t="shared" si="4"/>
        <v/>
      </c>
      <c r="W35" s="152" t="str">
        <f t="shared" si="5"/>
        <v/>
      </c>
      <c r="X35" s="377" t="str">
        <f>IF(AND(OR(M35="KO",L35&lt;&gt;""),OR(M35="",N35="",O35="")),Listes!$A$74,IF(AND(L35&lt;S35,U35=""),Listes!$A$76,IF(AND(L35&lt;&gt;"",S35&lt;L35,T35=""),Listes!$A$78,IF(AND(Y35="",OR(M35&lt;&gt;"",N35&lt;&gt;"",O35&lt;&gt;"",P35&lt;&gt;"",Q35&lt;&gt;"",R35&lt;&gt;"")),Listes!$A$79,""))))</f>
        <v/>
      </c>
      <c r="Y35" s="44"/>
      <c r="Z35" s="9">
        <f t="shared" si="6"/>
        <v>0</v>
      </c>
    </row>
    <row r="36" spans="1:26" ht="20.100000000000001" customHeight="1" x14ac:dyDescent="0.25">
      <c r="A36" s="133">
        <v>30</v>
      </c>
      <c r="B36" s="370" t="str">
        <f>IF('Dépenses rémunération au réel'!B36="","",'Dépenses rémunération au réel'!B36)</f>
        <v/>
      </c>
      <c r="C36" s="370" t="str">
        <f>IF('Dépenses rémunération au réel'!C36="","",'Dépenses rémunération au réel'!C36)</f>
        <v/>
      </c>
      <c r="D36" s="370" t="str">
        <f>IF('Dépenses rémunération au réel'!D36="","",'Dépenses rémunération au réel'!D36)</f>
        <v/>
      </c>
      <c r="E36" s="370" t="str">
        <f>IF('Dépenses rémunération au réel'!E36="","",'Dépenses rémunération au réel'!E36)</f>
        <v/>
      </c>
      <c r="F36" s="370" t="str">
        <f>IF('Dépenses rémunération au réel'!F36="","",'Dépenses rémunération au réel'!F36)</f>
        <v/>
      </c>
      <c r="G36" s="371" t="str">
        <f>IF('Dépenses rémunération au réel'!G36="","",'Dépenses rémunération au réel'!G36)</f>
        <v/>
      </c>
      <c r="H36" s="371" t="str">
        <f>IF('Dépenses rémunération au réel'!H36="","",'Dépenses rémunération au réel'!H36)</f>
        <v/>
      </c>
      <c r="I36" s="370" t="str">
        <f>IF('Dépenses rémunération au réel'!I36="","",'Dépenses rémunération au réel'!I36)</f>
        <v/>
      </c>
      <c r="J36" s="372" t="str">
        <f>IF('Dépenses rémunération au réel'!J36="","",'Dépenses rémunération au réel'!J36)</f>
        <v/>
      </c>
      <c r="K36" s="372" t="str">
        <f>IF('Dépenses rémunération au réel'!K36="","",'Dépenses rémunération au réel'!K36)</f>
        <v/>
      </c>
      <c r="L36" s="370" t="str">
        <f>IF('Dépenses rémunération au réel'!L36="","",'Dépenses rémunération au réel'!L36)</f>
        <v/>
      </c>
      <c r="M36" s="273"/>
      <c r="N36" s="274" t="str">
        <f t="shared" si="2"/>
        <v/>
      </c>
      <c r="O36" s="274" t="str">
        <f t="shared" si="3"/>
        <v/>
      </c>
      <c r="P36" s="42"/>
      <c r="Q36" s="25"/>
      <c r="R36" s="25"/>
      <c r="S36" s="329" t="str">
        <f t="shared" si="0"/>
        <v/>
      </c>
      <c r="T36" s="139" t="str">
        <f t="shared" si="1"/>
        <v/>
      </c>
      <c r="U36" s="276"/>
      <c r="V36" s="375" t="str">
        <f t="shared" si="4"/>
        <v/>
      </c>
      <c r="W36" s="152" t="str">
        <f t="shared" si="5"/>
        <v/>
      </c>
      <c r="X36" s="377" t="str">
        <f>IF(AND(OR(M36="KO",L36&lt;&gt;""),OR(M36="",N36="",O36="")),Listes!$A$74,IF(AND(L36&lt;S36,U36=""),Listes!$A$76,IF(AND(L36&lt;&gt;"",S36&lt;L36,T36=""),Listes!$A$78,IF(AND(Y36="",OR(M36&lt;&gt;"",N36&lt;&gt;"",O36&lt;&gt;"",P36&lt;&gt;"",Q36&lt;&gt;"",R36&lt;&gt;"")),Listes!$A$79,""))))</f>
        <v/>
      </c>
      <c r="Y36" s="44"/>
      <c r="Z36" s="9">
        <f t="shared" si="6"/>
        <v>0</v>
      </c>
    </row>
    <row r="37" spans="1:26" ht="20.100000000000001" customHeight="1" x14ac:dyDescent="0.25">
      <c r="A37" s="133">
        <v>31</v>
      </c>
      <c r="B37" s="370" t="str">
        <f>IF('Dépenses rémunération au réel'!B37="","",'Dépenses rémunération au réel'!B37)</f>
        <v/>
      </c>
      <c r="C37" s="370" t="str">
        <f>IF('Dépenses rémunération au réel'!C37="","",'Dépenses rémunération au réel'!C37)</f>
        <v/>
      </c>
      <c r="D37" s="370" t="str">
        <f>IF('Dépenses rémunération au réel'!D37="","",'Dépenses rémunération au réel'!D37)</f>
        <v/>
      </c>
      <c r="E37" s="370" t="str">
        <f>IF('Dépenses rémunération au réel'!E37="","",'Dépenses rémunération au réel'!E37)</f>
        <v/>
      </c>
      <c r="F37" s="370" t="str">
        <f>IF('Dépenses rémunération au réel'!F37="","",'Dépenses rémunération au réel'!F37)</f>
        <v/>
      </c>
      <c r="G37" s="371" t="str">
        <f>IF('Dépenses rémunération au réel'!G37="","",'Dépenses rémunération au réel'!G37)</f>
        <v/>
      </c>
      <c r="H37" s="371" t="str">
        <f>IF('Dépenses rémunération au réel'!H37="","",'Dépenses rémunération au réel'!H37)</f>
        <v/>
      </c>
      <c r="I37" s="370" t="str">
        <f>IF('Dépenses rémunération au réel'!I37="","",'Dépenses rémunération au réel'!I37)</f>
        <v/>
      </c>
      <c r="J37" s="372" t="str">
        <f>IF('Dépenses rémunération au réel'!J37="","",'Dépenses rémunération au réel'!J37)</f>
        <v/>
      </c>
      <c r="K37" s="372" t="str">
        <f>IF('Dépenses rémunération au réel'!K37="","",'Dépenses rémunération au réel'!K37)</f>
        <v/>
      </c>
      <c r="L37" s="370" t="str">
        <f>IF('Dépenses rémunération au réel'!L37="","",'Dépenses rémunération au réel'!L37)</f>
        <v/>
      </c>
      <c r="M37" s="273"/>
      <c r="N37" s="274" t="str">
        <f t="shared" si="2"/>
        <v/>
      </c>
      <c r="O37" s="274" t="str">
        <f t="shared" si="3"/>
        <v/>
      </c>
      <c r="P37" s="42"/>
      <c r="Q37" s="25"/>
      <c r="R37" s="25"/>
      <c r="S37" s="329" t="str">
        <f t="shared" si="0"/>
        <v/>
      </c>
      <c r="T37" s="139" t="str">
        <f t="shared" si="1"/>
        <v/>
      </c>
      <c r="U37" s="276"/>
      <c r="V37" s="375" t="str">
        <f t="shared" si="4"/>
        <v/>
      </c>
      <c r="W37" s="152" t="str">
        <f t="shared" si="5"/>
        <v/>
      </c>
      <c r="X37" s="377" t="str">
        <f>IF(AND(OR(M37="KO",L37&lt;&gt;""),OR(M37="",N37="",O37="")),Listes!$A$74,IF(AND(L37&lt;S37,U37=""),Listes!$A$76,IF(AND(L37&lt;&gt;"",S37&lt;L37,T37=""),Listes!$A$78,IF(AND(Y37="",OR(M37&lt;&gt;"",N37&lt;&gt;"",O37&lt;&gt;"",P37&lt;&gt;"",Q37&lt;&gt;"",R37&lt;&gt;"")),Listes!$A$79,""))))</f>
        <v/>
      </c>
      <c r="Y37" s="44"/>
      <c r="Z37" s="9">
        <f t="shared" si="6"/>
        <v>0</v>
      </c>
    </row>
    <row r="38" spans="1:26" ht="20.100000000000001" customHeight="1" x14ac:dyDescent="0.25">
      <c r="A38" s="133">
        <v>32</v>
      </c>
      <c r="B38" s="370" t="str">
        <f>IF('Dépenses rémunération au réel'!B38="","",'Dépenses rémunération au réel'!B38)</f>
        <v/>
      </c>
      <c r="C38" s="370" t="str">
        <f>IF('Dépenses rémunération au réel'!C38="","",'Dépenses rémunération au réel'!C38)</f>
        <v/>
      </c>
      <c r="D38" s="370" t="str">
        <f>IF('Dépenses rémunération au réel'!D38="","",'Dépenses rémunération au réel'!D38)</f>
        <v/>
      </c>
      <c r="E38" s="370" t="str">
        <f>IF('Dépenses rémunération au réel'!E38="","",'Dépenses rémunération au réel'!E38)</f>
        <v/>
      </c>
      <c r="F38" s="370" t="str">
        <f>IF('Dépenses rémunération au réel'!F38="","",'Dépenses rémunération au réel'!F38)</f>
        <v/>
      </c>
      <c r="G38" s="371" t="str">
        <f>IF('Dépenses rémunération au réel'!G38="","",'Dépenses rémunération au réel'!G38)</f>
        <v/>
      </c>
      <c r="H38" s="371" t="str">
        <f>IF('Dépenses rémunération au réel'!H38="","",'Dépenses rémunération au réel'!H38)</f>
        <v/>
      </c>
      <c r="I38" s="370" t="str">
        <f>IF('Dépenses rémunération au réel'!I38="","",'Dépenses rémunération au réel'!I38)</f>
        <v/>
      </c>
      <c r="J38" s="372" t="str">
        <f>IF('Dépenses rémunération au réel'!J38="","",'Dépenses rémunération au réel'!J38)</f>
        <v/>
      </c>
      <c r="K38" s="372" t="str">
        <f>IF('Dépenses rémunération au réel'!K38="","",'Dépenses rémunération au réel'!K38)</f>
        <v/>
      </c>
      <c r="L38" s="370" t="str">
        <f>IF('Dépenses rémunération au réel'!L38="","",'Dépenses rémunération au réel'!L38)</f>
        <v/>
      </c>
      <c r="M38" s="273"/>
      <c r="N38" s="274" t="str">
        <f t="shared" si="2"/>
        <v/>
      </c>
      <c r="O38" s="274" t="str">
        <f t="shared" si="3"/>
        <v/>
      </c>
      <c r="P38" s="42"/>
      <c r="Q38" s="25"/>
      <c r="R38" s="25"/>
      <c r="S38" s="329" t="str">
        <f t="shared" si="0"/>
        <v/>
      </c>
      <c r="T38" s="139" t="str">
        <f t="shared" si="1"/>
        <v/>
      </c>
      <c r="U38" s="276"/>
      <c r="V38" s="375" t="str">
        <f t="shared" si="4"/>
        <v/>
      </c>
      <c r="W38" s="152" t="str">
        <f t="shared" si="5"/>
        <v/>
      </c>
      <c r="X38" s="377" t="str">
        <f>IF(AND(OR(M38="KO",L38&lt;&gt;""),OR(M38="",N38="",O38="")),Listes!$A$74,IF(AND(L38&lt;S38,U38=""),Listes!$A$76,IF(AND(L38&lt;&gt;"",S38&lt;L38,T38=""),Listes!$A$78,IF(AND(Y38="",OR(M38&lt;&gt;"",N38&lt;&gt;"",O38&lt;&gt;"",P38&lt;&gt;"",Q38&lt;&gt;"",R38&lt;&gt;"")),Listes!$A$79,""))))</f>
        <v/>
      </c>
      <c r="Y38" s="44"/>
      <c r="Z38" s="9">
        <f t="shared" si="6"/>
        <v>0</v>
      </c>
    </row>
    <row r="39" spans="1:26" ht="20.100000000000001" customHeight="1" x14ac:dyDescent="0.25">
      <c r="A39" s="133">
        <v>33</v>
      </c>
      <c r="B39" s="370" t="str">
        <f>IF('Dépenses rémunération au réel'!B39="","",'Dépenses rémunération au réel'!B39)</f>
        <v/>
      </c>
      <c r="C39" s="370" t="str">
        <f>IF('Dépenses rémunération au réel'!C39="","",'Dépenses rémunération au réel'!C39)</f>
        <v/>
      </c>
      <c r="D39" s="370" t="str">
        <f>IF('Dépenses rémunération au réel'!D39="","",'Dépenses rémunération au réel'!D39)</f>
        <v/>
      </c>
      <c r="E39" s="370" t="str">
        <f>IF('Dépenses rémunération au réel'!E39="","",'Dépenses rémunération au réel'!E39)</f>
        <v/>
      </c>
      <c r="F39" s="370" t="str">
        <f>IF('Dépenses rémunération au réel'!F39="","",'Dépenses rémunération au réel'!F39)</f>
        <v/>
      </c>
      <c r="G39" s="371" t="str">
        <f>IF('Dépenses rémunération au réel'!G39="","",'Dépenses rémunération au réel'!G39)</f>
        <v/>
      </c>
      <c r="H39" s="371" t="str">
        <f>IF('Dépenses rémunération au réel'!H39="","",'Dépenses rémunération au réel'!H39)</f>
        <v/>
      </c>
      <c r="I39" s="370" t="str">
        <f>IF('Dépenses rémunération au réel'!I39="","",'Dépenses rémunération au réel'!I39)</f>
        <v/>
      </c>
      <c r="J39" s="372" t="str">
        <f>IF('Dépenses rémunération au réel'!J39="","",'Dépenses rémunération au réel'!J39)</f>
        <v/>
      </c>
      <c r="K39" s="372" t="str">
        <f>IF('Dépenses rémunération au réel'!K39="","",'Dépenses rémunération au réel'!K39)</f>
        <v/>
      </c>
      <c r="L39" s="370" t="str">
        <f>IF('Dépenses rémunération au réel'!L39="","",'Dépenses rémunération au réel'!L39)</f>
        <v/>
      </c>
      <c r="M39" s="273"/>
      <c r="N39" s="274" t="str">
        <f t="shared" si="2"/>
        <v/>
      </c>
      <c r="O39" s="274" t="str">
        <f t="shared" si="3"/>
        <v/>
      </c>
      <c r="P39" s="42"/>
      <c r="Q39" s="25"/>
      <c r="R39" s="25"/>
      <c r="S39" s="329" t="str">
        <f t="shared" si="0"/>
        <v/>
      </c>
      <c r="T39" s="139" t="str">
        <f t="shared" si="1"/>
        <v/>
      </c>
      <c r="U39" s="276"/>
      <c r="V39" s="375" t="str">
        <f t="shared" si="4"/>
        <v/>
      </c>
      <c r="W39" s="152" t="str">
        <f t="shared" si="5"/>
        <v/>
      </c>
      <c r="X39" s="377" t="str">
        <f>IF(AND(OR(M39="KO",L39&lt;&gt;""),OR(M39="",N39="",O39="")),Listes!$A$74,IF(AND(L39&lt;S39,U39=""),Listes!$A$76,IF(AND(L39&lt;&gt;"",S39&lt;L39,T39=""),Listes!$A$78,IF(AND(Y39="",OR(M39&lt;&gt;"",N39&lt;&gt;"",O39&lt;&gt;"",P39&lt;&gt;"",Q39&lt;&gt;"",R39&lt;&gt;"")),Listes!$A$79,""))))</f>
        <v/>
      </c>
      <c r="Y39" s="44"/>
      <c r="Z39" s="9">
        <f t="shared" si="6"/>
        <v>0</v>
      </c>
    </row>
    <row r="40" spans="1:26" ht="20.100000000000001" customHeight="1" x14ac:dyDescent="0.25">
      <c r="A40" s="133">
        <v>34</v>
      </c>
      <c r="B40" s="370" t="str">
        <f>IF('Dépenses rémunération au réel'!B40="","",'Dépenses rémunération au réel'!B40)</f>
        <v/>
      </c>
      <c r="C40" s="370" t="str">
        <f>IF('Dépenses rémunération au réel'!C40="","",'Dépenses rémunération au réel'!C40)</f>
        <v/>
      </c>
      <c r="D40" s="370" t="str">
        <f>IF('Dépenses rémunération au réel'!D40="","",'Dépenses rémunération au réel'!D40)</f>
        <v/>
      </c>
      <c r="E40" s="370" t="str">
        <f>IF('Dépenses rémunération au réel'!E40="","",'Dépenses rémunération au réel'!E40)</f>
        <v/>
      </c>
      <c r="F40" s="370" t="str">
        <f>IF('Dépenses rémunération au réel'!F40="","",'Dépenses rémunération au réel'!F40)</f>
        <v/>
      </c>
      <c r="G40" s="371" t="str">
        <f>IF('Dépenses rémunération au réel'!G40="","",'Dépenses rémunération au réel'!G40)</f>
        <v/>
      </c>
      <c r="H40" s="371" t="str">
        <f>IF('Dépenses rémunération au réel'!H40="","",'Dépenses rémunération au réel'!H40)</f>
        <v/>
      </c>
      <c r="I40" s="370" t="str">
        <f>IF('Dépenses rémunération au réel'!I40="","",'Dépenses rémunération au réel'!I40)</f>
        <v/>
      </c>
      <c r="J40" s="372" t="str">
        <f>IF('Dépenses rémunération au réel'!J40="","",'Dépenses rémunération au réel'!J40)</f>
        <v/>
      </c>
      <c r="K40" s="372" t="str">
        <f>IF('Dépenses rémunération au réel'!K40="","",'Dépenses rémunération au réel'!K40)</f>
        <v/>
      </c>
      <c r="L40" s="370" t="str">
        <f>IF('Dépenses rémunération au réel'!L40="","",'Dépenses rémunération au réel'!L40)</f>
        <v/>
      </c>
      <c r="M40" s="273"/>
      <c r="N40" s="274" t="str">
        <f t="shared" si="2"/>
        <v/>
      </c>
      <c r="O40" s="274" t="str">
        <f t="shared" si="3"/>
        <v/>
      </c>
      <c r="P40" s="42"/>
      <c r="Q40" s="25"/>
      <c r="R40" s="25"/>
      <c r="S40" s="329" t="str">
        <f t="shared" si="0"/>
        <v/>
      </c>
      <c r="T40" s="139" t="str">
        <f t="shared" si="1"/>
        <v/>
      </c>
      <c r="U40" s="276"/>
      <c r="V40" s="375" t="str">
        <f t="shared" si="4"/>
        <v/>
      </c>
      <c r="W40" s="152" t="str">
        <f t="shared" si="5"/>
        <v/>
      </c>
      <c r="X40" s="377" t="str">
        <f>IF(AND(OR(M40="KO",L40&lt;&gt;""),OR(M40="",N40="",O40="")),Listes!$A$74,IF(AND(L40&lt;S40,U40=""),Listes!$A$76,IF(AND(L40&lt;&gt;"",S40&lt;L40,T40=""),Listes!$A$78,IF(AND(Y40="",OR(M40&lt;&gt;"",N40&lt;&gt;"",O40&lt;&gt;"",P40&lt;&gt;"",Q40&lt;&gt;"",R40&lt;&gt;"")),Listes!$A$79,""))))</f>
        <v/>
      </c>
      <c r="Y40" s="44"/>
      <c r="Z40" s="9">
        <f t="shared" si="6"/>
        <v>0</v>
      </c>
    </row>
    <row r="41" spans="1:26" ht="20.100000000000001" customHeight="1" x14ac:dyDescent="0.25">
      <c r="A41" s="133">
        <v>35</v>
      </c>
      <c r="B41" s="370" t="str">
        <f>IF('Dépenses rémunération au réel'!B41="","",'Dépenses rémunération au réel'!B41)</f>
        <v/>
      </c>
      <c r="C41" s="370" t="str">
        <f>IF('Dépenses rémunération au réel'!C41="","",'Dépenses rémunération au réel'!C41)</f>
        <v/>
      </c>
      <c r="D41" s="370" t="str">
        <f>IF('Dépenses rémunération au réel'!D41="","",'Dépenses rémunération au réel'!D41)</f>
        <v/>
      </c>
      <c r="E41" s="370" t="str">
        <f>IF('Dépenses rémunération au réel'!E41="","",'Dépenses rémunération au réel'!E41)</f>
        <v/>
      </c>
      <c r="F41" s="370" t="str">
        <f>IF('Dépenses rémunération au réel'!F41="","",'Dépenses rémunération au réel'!F41)</f>
        <v/>
      </c>
      <c r="G41" s="371" t="str">
        <f>IF('Dépenses rémunération au réel'!G41="","",'Dépenses rémunération au réel'!G41)</f>
        <v/>
      </c>
      <c r="H41" s="371" t="str">
        <f>IF('Dépenses rémunération au réel'!H41="","",'Dépenses rémunération au réel'!H41)</f>
        <v/>
      </c>
      <c r="I41" s="370" t="str">
        <f>IF('Dépenses rémunération au réel'!I41="","",'Dépenses rémunération au réel'!I41)</f>
        <v/>
      </c>
      <c r="J41" s="372" t="str">
        <f>IF('Dépenses rémunération au réel'!J41="","",'Dépenses rémunération au réel'!J41)</f>
        <v/>
      </c>
      <c r="K41" s="372" t="str">
        <f>IF('Dépenses rémunération au réel'!K41="","",'Dépenses rémunération au réel'!K41)</f>
        <v/>
      </c>
      <c r="L41" s="370" t="str">
        <f>IF('Dépenses rémunération au réel'!L41="","",'Dépenses rémunération au réel'!L41)</f>
        <v/>
      </c>
      <c r="M41" s="273"/>
      <c r="N41" s="274" t="str">
        <f t="shared" si="2"/>
        <v/>
      </c>
      <c r="O41" s="274" t="str">
        <f t="shared" si="3"/>
        <v/>
      </c>
      <c r="P41" s="42"/>
      <c r="Q41" s="25"/>
      <c r="R41" s="25"/>
      <c r="S41" s="329" t="str">
        <f t="shared" si="0"/>
        <v/>
      </c>
      <c r="T41" s="139" t="str">
        <f t="shared" si="1"/>
        <v/>
      </c>
      <c r="U41" s="276"/>
      <c r="V41" s="375" t="str">
        <f t="shared" si="4"/>
        <v/>
      </c>
      <c r="W41" s="152" t="str">
        <f t="shared" si="5"/>
        <v/>
      </c>
      <c r="X41" s="377" t="str">
        <f>IF(AND(OR(M41="KO",L41&lt;&gt;""),OR(M41="",N41="",O41="")),Listes!$A$74,IF(AND(L41&lt;S41,U41=""),Listes!$A$76,IF(AND(L41&lt;&gt;"",S41&lt;L41,T41=""),Listes!$A$78,IF(AND(Y41="",OR(M41&lt;&gt;"",N41&lt;&gt;"",O41&lt;&gt;"",P41&lt;&gt;"",Q41&lt;&gt;"",R41&lt;&gt;"")),Listes!$A$79,""))))</f>
        <v/>
      </c>
      <c r="Y41" s="44"/>
      <c r="Z41" s="9">
        <f t="shared" si="6"/>
        <v>0</v>
      </c>
    </row>
    <row r="42" spans="1:26" ht="20.100000000000001" customHeight="1" x14ac:dyDescent="0.25">
      <c r="A42" s="133">
        <v>36</v>
      </c>
      <c r="B42" s="370" t="str">
        <f>IF('Dépenses rémunération au réel'!B42="","",'Dépenses rémunération au réel'!B42)</f>
        <v/>
      </c>
      <c r="C42" s="370" t="str">
        <f>IF('Dépenses rémunération au réel'!C42="","",'Dépenses rémunération au réel'!C42)</f>
        <v/>
      </c>
      <c r="D42" s="370" t="str">
        <f>IF('Dépenses rémunération au réel'!D42="","",'Dépenses rémunération au réel'!D42)</f>
        <v/>
      </c>
      <c r="E42" s="370" t="str">
        <f>IF('Dépenses rémunération au réel'!E42="","",'Dépenses rémunération au réel'!E42)</f>
        <v/>
      </c>
      <c r="F42" s="370" t="str">
        <f>IF('Dépenses rémunération au réel'!F42="","",'Dépenses rémunération au réel'!F42)</f>
        <v/>
      </c>
      <c r="G42" s="371" t="str">
        <f>IF('Dépenses rémunération au réel'!G42="","",'Dépenses rémunération au réel'!G42)</f>
        <v/>
      </c>
      <c r="H42" s="371" t="str">
        <f>IF('Dépenses rémunération au réel'!H42="","",'Dépenses rémunération au réel'!H42)</f>
        <v/>
      </c>
      <c r="I42" s="370" t="str">
        <f>IF('Dépenses rémunération au réel'!I42="","",'Dépenses rémunération au réel'!I42)</f>
        <v/>
      </c>
      <c r="J42" s="372" t="str">
        <f>IF('Dépenses rémunération au réel'!J42="","",'Dépenses rémunération au réel'!J42)</f>
        <v/>
      </c>
      <c r="K42" s="372" t="str">
        <f>IF('Dépenses rémunération au réel'!K42="","",'Dépenses rémunération au réel'!K42)</f>
        <v/>
      </c>
      <c r="L42" s="370" t="str">
        <f>IF('Dépenses rémunération au réel'!L42="","",'Dépenses rémunération au réel'!L42)</f>
        <v/>
      </c>
      <c r="M42" s="273"/>
      <c r="N42" s="274" t="str">
        <f t="shared" si="2"/>
        <v/>
      </c>
      <c r="O42" s="274" t="str">
        <f t="shared" si="3"/>
        <v/>
      </c>
      <c r="P42" s="42"/>
      <c r="Q42" s="25"/>
      <c r="R42" s="25"/>
      <c r="S42" s="329" t="str">
        <f t="shared" si="0"/>
        <v/>
      </c>
      <c r="T42" s="139" t="str">
        <f t="shared" si="1"/>
        <v/>
      </c>
      <c r="U42" s="276"/>
      <c r="V42" s="375" t="str">
        <f t="shared" si="4"/>
        <v/>
      </c>
      <c r="W42" s="152" t="str">
        <f t="shared" si="5"/>
        <v/>
      </c>
      <c r="X42" s="377" t="str">
        <f>IF(AND(OR(M42="KO",L42&lt;&gt;""),OR(M42="",N42="",O42="")),Listes!$A$74,IF(AND(L42&lt;S42,U42=""),Listes!$A$76,IF(AND(L42&lt;&gt;"",S42&lt;L42,T42=""),Listes!$A$78,IF(AND(Y42="",OR(M42&lt;&gt;"",N42&lt;&gt;"",O42&lt;&gt;"",P42&lt;&gt;"",Q42&lt;&gt;"",R42&lt;&gt;"")),Listes!$A$79,""))))</f>
        <v/>
      </c>
      <c r="Y42" s="44"/>
      <c r="Z42" s="9">
        <f t="shared" si="6"/>
        <v>0</v>
      </c>
    </row>
    <row r="43" spans="1:26" ht="20.100000000000001" customHeight="1" x14ac:dyDescent="0.25">
      <c r="A43" s="133">
        <v>37</v>
      </c>
      <c r="B43" s="370" t="str">
        <f>IF('Dépenses rémunération au réel'!B43="","",'Dépenses rémunération au réel'!B43)</f>
        <v/>
      </c>
      <c r="C43" s="370" t="str">
        <f>IF('Dépenses rémunération au réel'!C43="","",'Dépenses rémunération au réel'!C43)</f>
        <v/>
      </c>
      <c r="D43" s="370" t="str">
        <f>IF('Dépenses rémunération au réel'!D43="","",'Dépenses rémunération au réel'!D43)</f>
        <v/>
      </c>
      <c r="E43" s="370" t="str">
        <f>IF('Dépenses rémunération au réel'!E43="","",'Dépenses rémunération au réel'!E43)</f>
        <v/>
      </c>
      <c r="F43" s="370" t="str">
        <f>IF('Dépenses rémunération au réel'!F43="","",'Dépenses rémunération au réel'!F43)</f>
        <v/>
      </c>
      <c r="G43" s="371" t="str">
        <f>IF('Dépenses rémunération au réel'!G43="","",'Dépenses rémunération au réel'!G43)</f>
        <v/>
      </c>
      <c r="H43" s="371" t="str">
        <f>IF('Dépenses rémunération au réel'!H43="","",'Dépenses rémunération au réel'!H43)</f>
        <v/>
      </c>
      <c r="I43" s="370" t="str">
        <f>IF('Dépenses rémunération au réel'!I43="","",'Dépenses rémunération au réel'!I43)</f>
        <v/>
      </c>
      <c r="J43" s="372" t="str">
        <f>IF('Dépenses rémunération au réel'!J43="","",'Dépenses rémunération au réel'!J43)</f>
        <v/>
      </c>
      <c r="K43" s="372" t="str">
        <f>IF('Dépenses rémunération au réel'!K43="","",'Dépenses rémunération au réel'!K43)</f>
        <v/>
      </c>
      <c r="L43" s="370" t="str">
        <f>IF('Dépenses rémunération au réel'!L43="","",'Dépenses rémunération au réel'!L43)</f>
        <v/>
      </c>
      <c r="M43" s="273"/>
      <c r="N43" s="274" t="str">
        <f t="shared" si="2"/>
        <v/>
      </c>
      <c r="O43" s="274" t="str">
        <f t="shared" si="3"/>
        <v/>
      </c>
      <c r="P43" s="42"/>
      <c r="Q43" s="25"/>
      <c r="R43" s="25"/>
      <c r="S43" s="329" t="str">
        <f t="shared" si="0"/>
        <v/>
      </c>
      <c r="T43" s="139" t="str">
        <f t="shared" si="1"/>
        <v/>
      </c>
      <c r="U43" s="276"/>
      <c r="V43" s="375" t="str">
        <f t="shared" si="4"/>
        <v/>
      </c>
      <c r="W43" s="152" t="str">
        <f t="shared" si="5"/>
        <v/>
      </c>
      <c r="X43" s="377" t="str">
        <f>IF(AND(OR(M43="KO",L43&lt;&gt;""),OR(M43="",N43="",O43="")),Listes!$A$74,IF(AND(L43&lt;S43,U43=""),Listes!$A$76,IF(AND(L43&lt;&gt;"",S43&lt;L43,T43=""),Listes!$A$78,IF(AND(Y43="",OR(M43&lt;&gt;"",N43&lt;&gt;"",O43&lt;&gt;"",P43&lt;&gt;"",Q43&lt;&gt;"",R43&lt;&gt;"")),Listes!$A$79,""))))</f>
        <v/>
      </c>
      <c r="Y43" s="44"/>
      <c r="Z43" s="9">
        <f t="shared" si="6"/>
        <v>0</v>
      </c>
    </row>
    <row r="44" spans="1:26" ht="20.100000000000001" customHeight="1" x14ac:dyDescent="0.25">
      <c r="A44" s="133">
        <v>38</v>
      </c>
      <c r="B44" s="370" t="str">
        <f>IF('Dépenses rémunération au réel'!B44="","",'Dépenses rémunération au réel'!B44)</f>
        <v/>
      </c>
      <c r="C44" s="370" t="str">
        <f>IF('Dépenses rémunération au réel'!C44="","",'Dépenses rémunération au réel'!C44)</f>
        <v/>
      </c>
      <c r="D44" s="370" t="str">
        <f>IF('Dépenses rémunération au réel'!D44="","",'Dépenses rémunération au réel'!D44)</f>
        <v/>
      </c>
      <c r="E44" s="370" t="str">
        <f>IF('Dépenses rémunération au réel'!E44="","",'Dépenses rémunération au réel'!E44)</f>
        <v/>
      </c>
      <c r="F44" s="370" t="str">
        <f>IF('Dépenses rémunération au réel'!F44="","",'Dépenses rémunération au réel'!F44)</f>
        <v/>
      </c>
      <c r="G44" s="371" t="str">
        <f>IF('Dépenses rémunération au réel'!G44="","",'Dépenses rémunération au réel'!G44)</f>
        <v/>
      </c>
      <c r="H44" s="371" t="str">
        <f>IF('Dépenses rémunération au réel'!H44="","",'Dépenses rémunération au réel'!H44)</f>
        <v/>
      </c>
      <c r="I44" s="370" t="str">
        <f>IF('Dépenses rémunération au réel'!I44="","",'Dépenses rémunération au réel'!I44)</f>
        <v/>
      </c>
      <c r="J44" s="372" t="str">
        <f>IF('Dépenses rémunération au réel'!J44="","",'Dépenses rémunération au réel'!J44)</f>
        <v/>
      </c>
      <c r="K44" s="372" t="str">
        <f>IF('Dépenses rémunération au réel'!K44="","",'Dépenses rémunération au réel'!K44)</f>
        <v/>
      </c>
      <c r="L44" s="370" t="str">
        <f>IF('Dépenses rémunération au réel'!L44="","",'Dépenses rémunération au réel'!L44)</f>
        <v/>
      </c>
      <c r="M44" s="273"/>
      <c r="N44" s="274" t="str">
        <f t="shared" si="2"/>
        <v/>
      </c>
      <c r="O44" s="274" t="str">
        <f t="shared" si="3"/>
        <v/>
      </c>
      <c r="P44" s="42"/>
      <c r="Q44" s="25"/>
      <c r="R44" s="25"/>
      <c r="S44" s="329" t="str">
        <f t="shared" si="0"/>
        <v/>
      </c>
      <c r="T44" s="139" t="str">
        <f t="shared" si="1"/>
        <v/>
      </c>
      <c r="U44" s="276"/>
      <c r="V44" s="375" t="str">
        <f t="shared" si="4"/>
        <v/>
      </c>
      <c r="W44" s="152" t="str">
        <f t="shared" si="5"/>
        <v/>
      </c>
      <c r="X44" s="377" t="str">
        <f>IF(AND(OR(M44="KO",L44&lt;&gt;""),OR(M44="",N44="",O44="")),Listes!$A$74,IF(AND(L44&lt;S44,U44=""),Listes!$A$76,IF(AND(L44&lt;&gt;"",S44&lt;L44,T44=""),Listes!$A$78,IF(AND(Y44="",OR(M44&lt;&gt;"",N44&lt;&gt;"",O44&lt;&gt;"",P44&lt;&gt;"",Q44&lt;&gt;"",R44&lt;&gt;"")),Listes!$A$79,""))))</f>
        <v/>
      </c>
      <c r="Y44" s="44"/>
      <c r="Z44" s="9">
        <f t="shared" si="6"/>
        <v>0</v>
      </c>
    </row>
    <row r="45" spans="1:26" ht="20.100000000000001" customHeight="1" x14ac:dyDescent="0.25">
      <c r="A45" s="133">
        <v>39</v>
      </c>
      <c r="B45" s="370" t="str">
        <f>IF('Dépenses rémunération au réel'!B45="","",'Dépenses rémunération au réel'!B45)</f>
        <v/>
      </c>
      <c r="C45" s="370" t="str">
        <f>IF('Dépenses rémunération au réel'!C45="","",'Dépenses rémunération au réel'!C45)</f>
        <v/>
      </c>
      <c r="D45" s="370" t="str">
        <f>IF('Dépenses rémunération au réel'!D45="","",'Dépenses rémunération au réel'!D45)</f>
        <v/>
      </c>
      <c r="E45" s="370" t="str">
        <f>IF('Dépenses rémunération au réel'!E45="","",'Dépenses rémunération au réel'!E45)</f>
        <v/>
      </c>
      <c r="F45" s="370" t="str">
        <f>IF('Dépenses rémunération au réel'!F45="","",'Dépenses rémunération au réel'!F45)</f>
        <v/>
      </c>
      <c r="G45" s="371" t="str">
        <f>IF('Dépenses rémunération au réel'!G45="","",'Dépenses rémunération au réel'!G45)</f>
        <v/>
      </c>
      <c r="H45" s="371" t="str">
        <f>IF('Dépenses rémunération au réel'!H45="","",'Dépenses rémunération au réel'!H45)</f>
        <v/>
      </c>
      <c r="I45" s="370" t="str">
        <f>IF('Dépenses rémunération au réel'!I45="","",'Dépenses rémunération au réel'!I45)</f>
        <v/>
      </c>
      <c r="J45" s="372" t="str">
        <f>IF('Dépenses rémunération au réel'!J45="","",'Dépenses rémunération au réel'!J45)</f>
        <v/>
      </c>
      <c r="K45" s="372" t="str">
        <f>IF('Dépenses rémunération au réel'!K45="","",'Dépenses rémunération au réel'!K45)</f>
        <v/>
      </c>
      <c r="L45" s="370" t="str">
        <f>IF('Dépenses rémunération au réel'!L45="","",'Dépenses rémunération au réel'!L45)</f>
        <v/>
      </c>
      <c r="M45" s="273"/>
      <c r="N45" s="274" t="str">
        <f t="shared" si="2"/>
        <v/>
      </c>
      <c r="O45" s="274" t="str">
        <f t="shared" si="3"/>
        <v/>
      </c>
      <c r="P45" s="42"/>
      <c r="Q45" s="25"/>
      <c r="R45" s="25"/>
      <c r="S45" s="329" t="str">
        <f t="shared" si="0"/>
        <v/>
      </c>
      <c r="T45" s="139" t="str">
        <f t="shared" si="1"/>
        <v/>
      </c>
      <c r="U45" s="276"/>
      <c r="V45" s="375" t="str">
        <f t="shared" si="4"/>
        <v/>
      </c>
      <c r="W45" s="152" t="str">
        <f t="shared" si="5"/>
        <v/>
      </c>
      <c r="X45" s="377" t="str">
        <f>IF(AND(OR(M45="KO",L45&lt;&gt;""),OR(M45="",N45="",O45="")),Listes!$A$74,IF(AND(L45&lt;S45,U45=""),Listes!$A$76,IF(AND(L45&lt;&gt;"",S45&lt;L45,T45=""),Listes!$A$78,IF(AND(Y45="",OR(M45&lt;&gt;"",N45&lt;&gt;"",O45&lt;&gt;"",P45&lt;&gt;"",Q45&lt;&gt;"",R45&lt;&gt;"")),Listes!$A$79,""))))</f>
        <v/>
      </c>
      <c r="Y45" s="44"/>
      <c r="Z45" s="9">
        <f t="shared" si="6"/>
        <v>0</v>
      </c>
    </row>
    <row r="46" spans="1:26" ht="20.100000000000001" customHeight="1" x14ac:dyDescent="0.25">
      <c r="A46" s="133">
        <v>40</v>
      </c>
      <c r="B46" s="370" t="str">
        <f>IF('Dépenses rémunération au réel'!B46="","",'Dépenses rémunération au réel'!B46)</f>
        <v/>
      </c>
      <c r="C46" s="370" t="str">
        <f>IF('Dépenses rémunération au réel'!C46="","",'Dépenses rémunération au réel'!C46)</f>
        <v/>
      </c>
      <c r="D46" s="370" t="str">
        <f>IF('Dépenses rémunération au réel'!D46="","",'Dépenses rémunération au réel'!D46)</f>
        <v/>
      </c>
      <c r="E46" s="370" t="str">
        <f>IF('Dépenses rémunération au réel'!E46="","",'Dépenses rémunération au réel'!E46)</f>
        <v/>
      </c>
      <c r="F46" s="370" t="str">
        <f>IF('Dépenses rémunération au réel'!F46="","",'Dépenses rémunération au réel'!F46)</f>
        <v/>
      </c>
      <c r="G46" s="371" t="str">
        <f>IF('Dépenses rémunération au réel'!G46="","",'Dépenses rémunération au réel'!G46)</f>
        <v/>
      </c>
      <c r="H46" s="371" t="str">
        <f>IF('Dépenses rémunération au réel'!H46="","",'Dépenses rémunération au réel'!H46)</f>
        <v/>
      </c>
      <c r="I46" s="370" t="str">
        <f>IF('Dépenses rémunération au réel'!I46="","",'Dépenses rémunération au réel'!I46)</f>
        <v/>
      </c>
      <c r="J46" s="372" t="str">
        <f>IF('Dépenses rémunération au réel'!J46="","",'Dépenses rémunération au réel'!J46)</f>
        <v/>
      </c>
      <c r="K46" s="372" t="str">
        <f>IF('Dépenses rémunération au réel'!K46="","",'Dépenses rémunération au réel'!K46)</f>
        <v/>
      </c>
      <c r="L46" s="370" t="str">
        <f>IF('Dépenses rémunération au réel'!L46="","",'Dépenses rémunération au réel'!L46)</f>
        <v/>
      </c>
      <c r="M46" s="273"/>
      <c r="N46" s="274" t="str">
        <f t="shared" si="2"/>
        <v/>
      </c>
      <c r="O46" s="274" t="str">
        <f t="shared" si="3"/>
        <v/>
      </c>
      <c r="P46" s="42"/>
      <c r="Q46" s="25"/>
      <c r="R46" s="25"/>
      <c r="S46" s="329" t="str">
        <f t="shared" si="0"/>
        <v/>
      </c>
      <c r="T46" s="139" t="str">
        <f t="shared" si="1"/>
        <v/>
      </c>
      <c r="U46" s="276"/>
      <c r="V46" s="375" t="str">
        <f t="shared" si="4"/>
        <v/>
      </c>
      <c r="W46" s="152" t="str">
        <f t="shared" si="5"/>
        <v/>
      </c>
      <c r="X46" s="377" t="str">
        <f>IF(AND(OR(M46="KO",L46&lt;&gt;""),OR(M46="",N46="",O46="")),Listes!$A$74,IF(AND(L46&lt;S46,U46=""),Listes!$A$76,IF(AND(L46&lt;&gt;"",S46&lt;L46,T46=""),Listes!$A$78,IF(AND(Y46="",OR(M46&lt;&gt;"",N46&lt;&gt;"",O46&lt;&gt;"",P46&lt;&gt;"",Q46&lt;&gt;"",R46&lt;&gt;"")),Listes!$A$79,""))))</f>
        <v/>
      </c>
      <c r="Y46" s="44"/>
      <c r="Z46" s="9">
        <f t="shared" si="6"/>
        <v>0</v>
      </c>
    </row>
    <row r="47" spans="1:26" ht="20.100000000000001" customHeight="1" x14ac:dyDescent="0.25">
      <c r="A47" s="133">
        <v>41</v>
      </c>
      <c r="B47" s="370" t="str">
        <f>IF('Dépenses rémunération au réel'!B47="","",'Dépenses rémunération au réel'!B47)</f>
        <v/>
      </c>
      <c r="C47" s="370" t="str">
        <f>IF('Dépenses rémunération au réel'!C47="","",'Dépenses rémunération au réel'!C47)</f>
        <v/>
      </c>
      <c r="D47" s="370" t="str">
        <f>IF('Dépenses rémunération au réel'!D47="","",'Dépenses rémunération au réel'!D47)</f>
        <v/>
      </c>
      <c r="E47" s="370" t="str">
        <f>IF('Dépenses rémunération au réel'!E47="","",'Dépenses rémunération au réel'!E47)</f>
        <v/>
      </c>
      <c r="F47" s="370" t="str">
        <f>IF('Dépenses rémunération au réel'!F47="","",'Dépenses rémunération au réel'!F47)</f>
        <v/>
      </c>
      <c r="G47" s="371" t="str">
        <f>IF('Dépenses rémunération au réel'!G47="","",'Dépenses rémunération au réel'!G47)</f>
        <v/>
      </c>
      <c r="H47" s="371" t="str">
        <f>IF('Dépenses rémunération au réel'!H47="","",'Dépenses rémunération au réel'!H47)</f>
        <v/>
      </c>
      <c r="I47" s="370" t="str">
        <f>IF('Dépenses rémunération au réel'!I47="","",'Dépenses rémunération au réel'!I47)</f>
        <v/>
      </c>
      <c r="J47" s="372" t="str">
        <f>IF('Dépenses rémunération au réel'!J47="","",'Dépenses rémunération au réel'!J47)</f>
        <v/>
      </c>
      <c r="K47" s="372" t="str">
        <f>IF('Dépenses rémunération au réel'!K47="","",'Dépenses rémunération au réel'!K47)</f>
        <v/>
      </c>
      <c r="L47" s="370" t="str">
        <f>IF('Dépenses rémunération au réel'!L47="","",'Dépenses rémunération au réel'!L47)</f>
        <v/>
      </c>
      <c r="M47" s="273"/>
      <c r="N47" s="274" t="str">
        <f t="shared" si="2"/>
        <v/>
      </c>
      <c r="O47" s="274" t="str">
        <f t="shared" si="3"/>
        <v/>
      </c>
      <c r="P47" s="42"/>
      <c r="Q47" s="25"/>
      <c r="R47" s="25"/>
      <c r="S47" s="329" t="str">
        <f t="shared" si="0"/>
        <v/>
      </c>
      <c r="T47" s="139" t="str">
        <f t="shared" si="1"/>
        <v/>
      </c>
      <c r="U47" s="276"/>
      <c r="V47" s="375" t="str">
        <f t="shared" si="4"/>
        <v/>
      </c>
      <c r="W47" s="152" t="str">
        <f t="shared" si="5"/>
        <v/>
      </c>
      <c r="X47" s="377" t="str">
        <f>IF(AND(OR(M47="KO",L47&lt;&gt;""),OR(M47="",N47="",O47="")),Listes!$A$74,IF(AND(L47&lt;S47,U47=""),Listes!$A$76,IF(AND(L47&lt;&gt;"",S47&lt;L47,T47=""),Listes!$A$78,IF(AND(Y47="",OR(M47&lt;&gt;"",N47&lt;&gt;"",O47&lt;&gt;"",P47&lt;&gt;"",Q47&lt;&gt;"",R47&lt;&gt;"")),Listes!$A$79,""))))</f>
        <v/>
      </c>
      <c r="Y47" s="44"/>
      <c r="Z47" s="9">
        <f t="shared" si="6"/>
        <v>0</v>
      </c>
    </row>
    <row r="48" spans="1:26" ht="20.100000000000001" customHeight="1" x14ac:dyDescent="0.25">
      <c r="A48" s="133">
        <v>42</v>
      </c>
      <c r="B48" s="370" t="str">
        <f>IF('Dépenses rémunération au réel'!B48="","",'Dépenses rémunération au réel'!B48)</f>
        <v/>
      </c>
      <c r="C48" s="370" t="str">
        <f>IF('Dépenses rémunération au réel'!C48="","",'Dépenses rémunération au réel'!C48)</f>
        <v/>
      </c>
      <c r="D48" s="370" t="str">
        <f>IF('Dépenses rémunération au réel'!D48="","",'Dépenses rémunération au réel'!D48)</f>
        <v/>
      </c>
      <c r="E48" s="370" t="str">
        <f>IF('Dépenses rémunération au réel'!E48="","",'Dépenses rémunération au réel'!E48)</f>
        <v/>
      </c>
      <c r="F48" s="370" t="str">
        <f>IF('Dépenses rémunération au réel'!F48="","",'Dépenses rémunération au réel'!F48)</f>
        <v/>
      </c>
      <c r="G48" s="371" t="str">
        <f>IF('Dépenses rémunération au réel'!G48="","",'Dépenses rémunération au réel'!G48)</f>
        <v/>
      </c>
      <c r="H48" s="371" t="str">
        <f>IF('Dépenses rémunération au réel'!H48="","",'Dépenses rémunération au réel'!H48)</f>
        <v/>
      </c>
      <c r="I48" s="370" t="str">
        <f>IF('Dépenses rémunération au réel'!I48="","",'Dépenses rémunération au réel'!I48)</f>
        <v/>
      </c>
      <c r="J48" s="372" t="str">
        <f>IF('Dépenses rémunération au réel'!J48="","",'Dépenses rémunération au réel'!J48)</f>
        <v/>
      </c>
      <c r="K48" s="372" t="str">
        <f>IF('Dépenses rémunération au réel'!K48="","",'Dépenses rémunération au réel'!K48)</f>
        <v/>
      </c>
      <c r="L48" s="370" t="str">
        <f>IF('Dépenses rémunération au réel'!L48="","",'Dépenses rémunération au réel'!L48)</f>
        <v/>
      </c>
      <c r="M48" s="273"/>
      <c r="N48" s="274" t="str">
        <f t="shared" si="2"/>
        <v/>
      </c>
      <c r="O48" s="274" t="str">
        <f t="shared" si="3"/>
        <v/>
      </c>
      <c r="P48" s="42"/>
      <c r="Q48" s="25"/>
      <c r="R48" s="25"/>
      <c r="S48" s="329" t="str">
        <f t="shared" si="0"/>
        <v/>
      </c>
      <c r="T48" s="139" t="str">
        <f t="shared" si="1"/>
        <v/>
      </c>
      <c r="U48" s="276"/>
      <c r="V48" s="375" t="str">
        <f t="shared" si="4"/>
        <v/>
      </c>
      <c r="W48" s="152" t="str">
        <f t="shared" si="5"/>
        <v/>
      </c>
      <c r="X48" s="377" t="str">
        <f>IF(AND(OR(M48="KO",L48&lt;&gt;""),OR(M48="",N48="",O48="")),Listes!$A$74,IF(AND(L48&lt;S48,U48=""),Listes!$A$76,IF(AND(L48&lt;&gt;"",S48&lt;L48,T48=""),Listes!$A$78,IF(AND(Y48="",OR(M48&lt;&gt;"",N48&lt;&gt;"",O48&lt;&gt;"",P48&lt;&gt;"",Q48&lt;&gt;"",R48&lt;&gt;"")),Listes!$A$79,""))))</f>
        <v/>
      </c>
      <c r="Y48" s="44"/>
      <c r="Z48" s="9">
        <f t="shared" si="6"/>
        <v>0</v>
      </c>
    </row>
    <row r="49" spans="1:26" ht="20.100000000000001" customHeight="1" x14ac:dyDescent="0.25">
      <c r="A49" s="133">
        <v>43</v>
      </c>
      <c r="B49" s="370" t="str">
        <f>IF('Dépenses rémunération au réel'!B49="","",'Dépenses rémunération au réel'!B49)</f>
        <v/>
      </c>
      <c r="C49" s="370" t="str">
        <f>IF('Dépenses rémunération au réel'!C49="","",'Dépenses rémunération au réel'!C49)</f>
        <v/>
      </c>
      <c r="D49" s="370" t="str">
        <f>IF('Dépenses rémunération au réel'!D49="","",'Dépenses rémunération au réel'!D49)</f>
        <v/>
      </c>
      <c r="E49" s="370" t="str">
        <f>IF('Dépenses rémunération au réel'!E49="","",'Dépenses rémunération au réel'!E49)</f>
        <v/>
      </c>
      <c r="F49" s="370" t="str">
        <f>IF('Dépenses rémunération au réel'!F49="","",'Dépenses rémunération au réel'!F49)</f>
        <v/>
      </c>
      <c r="G49" s="371" t="str">
        <f>IF('Dépenses rémunération au réel'!G49="","",'Dépenses rémunération au réel'!G49)</f>
        <v/>
      </c>
      <c r="H49" s="371" t="str">
        <f>IF('Dépenses rémunération au réel'!H49="","",'Dépenses rémunération au réel'!H49)</f>
        <v/>
      </c>
      <c r="I49" s="370" t="str">
        <f>IF('Dépenses rémunération au réel'!I49="","",'Dépenses rémunération au réel'!I49)</f>
        <v/>
      </c>
      <c r="J49" s="372" t="str">
        <f>IF('Dépenses rémunération au réel'!J49="","",'Dépenses rémunération au réel'!J49)</f>
        <v/>
      </c>
      <c r="K49" s="372" t="str">
        <f>IF('Dépenses rémunération au réel'!K49="","",'Dépenses rémunération au réel'!K49)</f>
        <v/>
      </c>
      <c r="L49" s="370" t="str">
        <f>IF('Dépenses rémunération au réel'!L49="","",'Dépenses rémunération au réel'!L49)</f>
        <v/>
      </c>
      <c r="M49" s="273"/>
      <c r="N49" s="274" t="str">
        <f t="shared" si="2"/>
        <v/>
      </c>
      <c r="O49" s="274" t="str">
        <f t="shared" si="3"/>
        <v/>
      </c>
      <c r="P49" s="42"/>
      <c r="Q49" s="25"/>
      <c r="R49" s="25"/>
      <c r="S49" s="329" t="str">
        <f t="shared" si="0"/>
        <v/>
      </c>
      <c r="T49" s="139" t="str">
        <f t="shared" si="1"/>
        <v/>
      </c>
      <c r="U49" s="276"/>
      <c r="V49" s="375" t="str">
        <f t="shared" si="4"/>
        <v/>
      </c>
      <c r="W49" s="152" t="str">
        <f t="shared" si="5"/>
        <v/>
      </c>
      <c r="X49" s="377" t="str">
        <f>IF(AND(OR(M49="KO",L49&lt;&gt;""),OR(M49="",N49="",O49="")),Listes!$A$74,IF(AND(L49&lt;S49,U49=""),Listes!$A$76,IF(AND(L49&lt;&gt;"",S49&lt;L49,T49=""),Listes!$A$78,IF(AND(Y49="",OR(M49&lt;&gt;"",N49&lt;&gt;"",O49&lt;&gt;"",P49&lt;&gt;"",Q49&lt;&gt;"",R49&lt;&gt;"")),Listes!$A$79,""))))</f>
        <v/>
      </c>
      <c r="Y49" s="44"/>
      <c r="Z49" s="9">
        <f t="shared" si="6"/>
        <v>0</v>
      </c>
    </row>
    <row r="50" spans="1:26" ht="20.100000000000001" customHeight="1" x14ac:dyDescent="0.25">
      <c r="A50" s="133">
        <v>44</v>
      </c>
      <c r="B50" s="370" t="str">
        <f>IF('Dépenses rémunération au réel'!B50="","",'Dépenses rémunération au réel'!B50)</f>
        <v/>
      </c>
      <c r="C50" s="370" t="str">
        <f>IF('Dépenses rémunération au réel'!C50="","",'Dépenses rémunération au réel'!C50)</f>
        <v/>
      </c>
      <c r="D50" s="370" t="str">
        <f>IF('Dépenses rémunération au réel'!D50="","",'Dépenses rémunération au réel'!D50)</f>
        <v/>
      </c>
      <c r="E50" s="370" t="str">
        <f>IF('Dépenses rémunération au réel'!E50="","",'Dépenses rémunération au réel'!E50)</f>
        <v/>
      </c>
      <c r="F50" s="370" t="str">
        <f>IF('Dépenses rémunération au réel'!F50="","",'Dépenses rémunération au réel'!F50)</f>
        <v/>
      </c>
      <c r="G50" s="371" t="str">
        <f>IF('Dépenses rémunération au réel'!G50="","",'Dépenses rémunération au réel'!G50)</f>
        <v/>
      </c>
      <c r="H50" s="371" t="str">
        <f>IF('Dépenses rémunération au réel'!H50="","",'Dépenses rémunération au réel'!H50)</f>
        <v/>
      </c>
      <c r="I50" s="370" t="str">
        <f>IF('Dépenses rémunération au réel'!I50="","",'Dépenses rémunération au réel'!I50)</f>
        <v/>
      </c>
      <c r="J50" s="372" t="str">
        <f>IF('Dépenses rémunération au réel'!J50="","",'Dépenses rémunération au réel'!J50)</f>
        <v/>
      </c>
      <c r="K50" s="372" t="str">
        <f>IF('Dépenses rémunération au réel'!K50="","",'Dépenses rémunération au réel'!K50)</f>
        <v/>
      </c>
      <c r="L50" s="370" t="str">
        <f>IF('Dépenses rémunération au réel'!L50="","",'Dépenses rémunération au réel'!L50)</f>
        <v/>
      </c>
      <c r="M50" s="273"/>
      <c r="N50" s="274" t="str">
        <f t="shared" si="2"/>
        <v/>
      </c>
      <c r="O50" s="274" t="str">
        <f t="shared" si="3"/>
        <v/>
      </c>
      <c r="P50" s="42"/>
      <c r="Q50" s="25"/>
      <c r="R50" s="25"/>
      <c r="S50" s="329" t="str">
        <f t="shared" si="0"/>
        <v/>
      </c>
      <c r="T50" s="139" t="str">
        <f t="shared" si="1"/>
        <v/>
      </c>
      <c r="U50" s="276"/>
      <c r="V50" s="375" t="str">
        <f t="shared" si="4"/>
        <v/>
      </c>
      <c r="W50" s="152" t="str">
        <f t="shared" si="5"/>
        <v/>
      </c>
      <c r="X50" s="377" t="str">
        <f>IF(AND(OR(M50="KO",L50&lt;&gt;""),OR(M50="",N50="",O50="")),Listes!$A$74,IF(AND(L50&lt;S50,U50=""),Listes!$A$76,IF(AND(L50&lt;&gt;"",S50&lt;L50,T50=""),Listes!$A$78,IF(AND(Y50="",OR(M50&lt;&gt;"",N50&lt;&gt;"",O50&lt;&gt;"",P50&lt;&gt;"",Q50&lt;&gt;"",R50&lt;&gt;"")),Listes!$A$79,""))))</f>
        <v/>
      </c>
      <c r="Y50" s="44"/>
      <c r="Z50" s="9">
        <f t="shared" si="6"/>
        <v>0</v>
      </c>
    </row>
    <row r="51" spans="1:26" ht="20.100000000000001" customHeight="1" x14ac:dyDescent="0.25">
      <c r="A51" s="133">
        <v>45</v>
      </c>
      <c r="B51" s="370" t="str">
        <f>IF('Dépenses rémunération au réel'!B51="","",'Dépenses rémunération au réel'!B51)</f>
        <v/>
      </c>
      <c r="C51" s="370" t="str">
        <f>IF('Dépenses rémunération au réel'!C51="","",'Dépenses rémunération au réel'!C51)</f>
        <v/>
      </c>
      <c r="D51" s="370" t="str">
        <f>IF('Dépenses rémunération au réel'!D51="","",'Dépenses rémunération au réel'!D51)</f>
        <v/>
      </c>
      <c r="E51" s="370" t="str">
        <f>IF('Dépenses rémunération au réel'!E51="","",'Dépenses rémunération au réel'!E51)</f>
        <v/>
      </c>
      <c r="F51" s="370" t="str">
        <f>IF('Dépenses rémunération au réel'!F51="","",'Dépenses rémunération au réel'!F51)</f>
        <v/>
      </c>
      <c r="G51" s="371" t="str">
        <f>IF('Dépenses rémunération au réel'!G51="","",'Dépenses rémunération au réel'!G51)</f>
        <v/>
      </c>
      <c r="H51" s="371" t="str">
        <f>IF('Dépenses rémunération au réel'!H51="","",'Dépenses rémunération au réel'!H51)</f>
        <v/>
      </c>
      <c r="I51" s="370" t="str">
        <f>IF('Dépenses rémunération au réel'!I51="","",'Dépenses rémunération au réel'!I51)</f>
        <v/>
      </c>
      <c r="J51" s="372" t="str">
        <f>IF('Dépenses rémunération au réel'!J51="","",'Dépenses rémunération au réel'!J51)</f>
        <v/>
      </c>
      <c r="K51" s="372" t="str">
        <f>IF('Dépenses rémunération au réel'!K51="","",'Dépenses rémunération au réel'!K51)</f>
        <v/>
      </c>
      <c r="L51" s="370" t="str">
        <f>IF('Dépenses rémunération au réel'!L51="","",'Dépenses rémunération au réel'!L51)</f>
        <v/>
      </c>
      <c r="M51" s="273"/>
      <c r="N51" s="274" t="str">
        <f t="shared" si="2"/>
        <v/>
      </c>
      <c r="O51" s="274" t="str">
        <f t="shared" si="3"/>
        <v/>
      </c>
      <c r="P51" s="42"/>
      <c r="Q51" s="25"/>
      <c r="R51" s="25"/>
      <c r="S51" s="329" t="str">
        <f t="shared" si="0"/>
        <v/>
      </c>
      <c r="T51" s="139" t="str">
        <f t="shared" si="1"/>
        <v/>
      </c>
      <c r="U51" s="276"/>
      <c r="V51" s="375" t="str">
        <f t="shared" si="4"/>
        <v/>
      </c>
      <c r="W51" s="152" t="str">
        <f t="shared" si="5"/>
        <v/>
      </c>
      <c r="X51" s="377" t="str">
        <f>IF(AND(OR(M51="KO",L51&lt;&gt;""),OR(M51="",N51="",O51="")),Listes!$A$74,IF(AND(L51&lt;S51,U51=""),Listes!$A$76,IF(AND(L51&lt;&gt;"",S51&lt;L51,T51=""),Listes!$A$78,IF(AND(Y51="",OR(M51&lt;&gt;"",N51&lt;&gt;"",O51&lt;&gt;"",P51&lt;&gt;"",Q51&lt;&gt;"",R51&lt;&gt;"")),Listes!$A$79,""))))</f>
        <v/>
      </c>
      <c r="Y51" s="44"/>
      <c r="Z51" s="9">
        <f t="shared" si="6"/>
        <v>0</v>
      </c>
    </row>
    <row r="52" spans="1:26" ht="20.100000000000001" customHeight="1" x14ac:dyDescent="0.25">
      <c r="A52" s="133">
        <v>46</v>
      </c>
      <c r="B52" s="370" t="str">
        <f>IF('Dépenses rémunération au réel'!B52="","",'Dépenses rémunération au réel'!B52)</f>
        <v/>
      </c>
      <c r="C52" s="370" t="str">
        <f>IF('Dépenses rémunération au réel'!C52="","",'Dépenses rémunération au réel'!C52)</f>
        <v/>
      </c>
      <c r="D52" s="370" t="str">
        <f>IF('Dépenses rémunération au réel'!D52="","",'Dépenses rémunération au réel'!D52)</f>
        <v/>
      </c>
      <c r="E52" s="370" t="str">
        <f>IF('Dépenses rémunération au réel'!E52="","",'Dépenses rémunération au réel'!E52)</f>
        <v/>
      </c>
      <c r="F52" s="370" t="str">
        <f>IF('Dépenses rémunération au réel'!F52="","",'Dépenses rémunération au réel'!F52)</f>
        <v/>
      </c>
      <c r="G52" s="371" t="str">
        <f>IF('Dépenses rémunération au réel'!G52="","",'Dépenses rémunération au réel'!G52)</f>
        <v/>
      </c>
      <c r="H52" s="371" t="str">
        <f>IF('Dépenses rémunération au réel'!H52="","",'Dépenses rémunération au réel'!H52)</f>
        <v/>
      </c>
      <c r="I52" s="370" t="str">
        <f>IF('Dépenses rémunération au réel'!I52="","",'Dépenses rémunération au réel'!I52)</f>
        <v/>
      </c>
      <c r="J52" s="372" t="str">
        <f>IF('Dépenses rémunération au réel'!J52="","",'Dépenses rémunération au réel'!J52)</f>
        <v/>
      </c>
      <c r="K52" s="372" t="str">
        <f>IF('Dépenses rémunération au réel'!K52="","",'Dépenses rémunération au réel'!K52)</f>
        <v/>
      </c>
      <c r="L52" s="370" t="str">
        <f>IF('Dépenses rémunération au réel'!L52="","",'Dépenses rémunération au réel'!L52)</f>
        <v/>
      </c>
      <c r="M52" s="273"/>
      <c r="N52" s="274" t="str">
        <f t="shared" si="2"/>
        <v/>
      </c>
      <c r="O52" s="274" t="str">
        <f t="shared" si="3"/>
        <v/>
      </c>
      <c r="P52" s="42"/>
      <c r="Q52" s="25"/>
      <c r="R52" s="25"/>
      <c r="S52" s="329" t="str">
        <f t="shared" si="0"/>
        <v/>
      </c>
      <c r="T52" s="139" t="str">
        <f t="shared" si="1"/>
        <v/>
      </c>
      <c r="U52" s="276"/>
      <c r="V52" s="375" t="str">
        <f t="shared" si="4"/>
        <v/>
      </c>
      <c r="W52" s="152" t="str">
        <f t="shared" si="5"/>
        <v/>
      </c>
      <c r="X52" s="377" t="str">
        <f>IF(AND(OR(M52="KO",L52&lt;&gt;""),OR(M52="",N52="",O52="")),Listes!$A$74,IF(AND(L52&lt;S52,U52=""),Listes!$A$76,IF(AND(L52&lt;&gt;"",S52&lt;L52,T52=""),Listes!$A$78,IF(AND(Y52="",OR(M52&lt;&gt;"",N52&lt;&gt;"",O52&lt;&gt;"",P52&lt;&gt;"",Q52&lt;&gt;"",R52&lt;&gt;"")),Listes!$A$79,""))))</f>
        <v/>
      </c>
      <c r="Y52" s="44"/>
      <c r="Z52" s="9">
        <f t="shared" si="6"/>
        <v>0</v>
      </c>
    </row>
    <row r="53" spans="1:26" ht="20.100000000000001" customHeight="1" x14ac:dyDescent="0.25">
      <c r="A53" s="133">
        <v>47</v>
      </c>
      <c r="B53" s="370" t="str">
        <f>IF('Dépenses rémunération au réel'!B53="","",'Dépenses rémunération au réel'!B53)</f>
        <v/>
      </c>
      <c r="C53" s="370" t="str">
        <f>IF('Dépenses rémunération au réel'!C53="","",'Dépenses rémunération au réel'!C53)</f>
        <v/>
      </c>
      <c r="D53" s="370" t="str">
        <f>IF('Dépenses rémunération au réel'!D53="","",'Dépenses rémunération au réel'!D53)</f>
        <v/>
      </c>
      <c r="E53" s="370" t="str">
        <f>IF('Dépenses rémunération au réel'!E53="","",'Dépenses rémunération au réel'!E53)</f>
        <v/>
      </c>
      <c r="F53" s="370" t="str">
        <f>IF('Dépenses rémunération au réel'!F53="","",'Dépenses rémunération au réel'!F53)</f>
        <v/>
      </c>
      <c r="G53" s="371" t="str">
        <f>IF('Dépenses rémunération au réel'!G53="","",'Dépenses rémunération au réel'!G53)</f>
        <v/>
      </c>
      <c r="H53" s="371" t="str">
        <f>IF('Dépenses rémunération au réel'!H53="","",'Dépenses rémunération au réel'!H53)</f>
        <v/>
      </c>
      <c r="I53" s="370" t="str">
        <f>IF('Dépenses rémunération au réel'!I53="","",'Dépenses rémunération au réel'!I53)</f>
        <v/>
      </c>
      <c r="J53" s="372" t="str">
        <f>IF('Dépenses rémunération au réel'!J53="","",'Dépenses rémunération au réel'!J53)</f>
        <v/>
      </c>
      <c r="K53" s="372" t="str">
        <f>IF('Dépenses rémunération au réel'!K53="","",'Dépenses rémunération au réel'!K53)</f>
        <v/>
      </c>
      <c r="L53" s="370" t="str">
        <f>IF('Dépenses rémunération au réel'!L53="","",'Dépenses rémunération au réel'!L53)</f>
        <v/>
      </c>
      <c r="M53" s="273"/>
      <c r="N53" s="274" t="str">
        <f t="shared" si="2"/>
        <v/>
      </c>
      <c r="O53" s="274" t="str">
        <f t="shared" si="3"/>
        <v/>
      </c>
      <c r="P53" s="42"/>
      <c r="Q53" s="25"/>
      <c r="R53" s="25"/>
      <c r="S53" s="329" t="str">
        <f t="shared" si="0"/>
        <v/>
      </c>
      <c r="T53" s="139" t="str">
        <f t="shared" si="1"/>
        <v/>
      </c>
      <c r="U53" s="276"/>
      <c r="V53" s="375" t="str">
        <f t="shared" si="4"/>
        <v/>
      </c>
      <c r="W53" s="152" t="str">
        <f t="shared" si="5"/>
        <v/>
      </c>
      <c r="X53" s="377" t="str">
        <f>IF(AND(OR(M53="KO",L53&lt;&gt;""),OR(M53="",N53="",O53="")),Listes!$A$74,IF(AND(L53&lt;S53,U53=""),Listes!$A$76,IF(AND(L53&lt;&gt;"",S53&lt;L53,T53=""),Listes!$A$78,IF(AND(Y53="",OR(M53&lt;&gt;"",N53&lt;&gt;"",O53&lt;&gt;"",P53&lt;&gt;"",Q53&lt;&gt;"",R53&lt;&gt;"")),Listes!$A$79,""))))</f>
        <v/>
      </c>
      <c r="Y53" s="44"/>
      <c r="Z53" s="9">
        <f t="shared" si="6"/>
        <v>0</v>
      </c>
    </row>
    <row r="54" spans="1:26" ht="20.100000000000001" customHeight="1" x14ac:dyDescent="0.25">
      <c r="A54" s="133">
        <v>48</v>
      </c>
      <c r="B54" s="370" t="str">
        <f>IF('Dépenses rémunération au réel'!B54="","",'Dépenses rémunération au réel'!B54)</f>
        <v/>
      </c>
      <c r="C54" s="370" t="str">
        <f>IF('Dépenses rémunération au réel'!C54="","",'Dépenses rémunération au réel'!C54)</f>
        <v/>
      </c>
      <c r="D54" s="370" t="str">
        <f>IF('Dépenses rémunération au réel'!D54="","",'Dépenses rémunération au réel'!D54)</f>
        <v/>
      </c>
      <c r="E54" s="370" t="str">
        <f>IF('Dépenses rémunération au réel'!E54="","",'Dépenses rémunération au réel'!E54)</f>
        <v/>
      </c>
      <c r="F54" s="370" t="str">
        <f>IF('Dépenses rémunération au réel'!F54="","",'Dépenses rémunération au réel'!F54)</f>
        <v/>
      </c>
      <c r="G54" s="371" t="str">
        <f>IF('Dépenses rémunération au réel'!G54="","",'Dépenses rémunération au réel'!G54)</f>
        <v/>
      </c>
      <c r="H54" s="371" t="str">
        <f>IF('Dépenses rémunération au réel'!H54="","",'Dépenses rémunération au réel'!H54)</f>
        <v/>
      </c>
      <c r="I54" s="370" t="str">
        <f>IF('Dépenses rémunération au réel'!I54="","",'Dépenses rémunération au réel'!I54)</f>
        <v/>
      </c>
      <c r="J54" s="372" t="str">
        <f>IF('Dépenses rémunération au réel'!J54="","",'Dépenses rémunération au réel'!J54)</f>
        <v/>
      </c>
      <c r="K54" s="372" t="str">
        <f>IF('Dépenses rémunération au réel'!K54="","",'Dépenses rémunération au réel'!K54)</f>
        <v/>
      </c>
      <c r="L54" s="370" t="str">
        <f>IF('Dépenses rémunération au réel'!L54="","",'Dépenses rémunération au réel'!L54)</f>
        <v/>
      </c>
      <c r="M54" s="273"/>
      <c r="N54" s="274" t="str">
        <f t="shared" si="2"/>
        <v/>
      </c>
      <c r="O54" s="274" t="str">
        <f t="shared" si="3"/>
        <v/>
      </c>
      <c r="P54" s="42"/>
      <c r="Q54" s="25"/>
      <c r="R54" s="25"/>
      <c r="S54" s="329" t="str">
        <f t="shared" si="0"/>
        <v/>
      </c>
      <c r="T54" s="139" t="str">
        <f t="shared" si="1"/>
        <v/>
      </c>
      <c r="U54" s="276"/>
      <c r="V54" s="375" t="str">
        <f t="shared" si="4"/>
        <v/>
      </c>
      <c r="W54" s="152" t="str">
        <f t="shared" si="5"/>
        <v/>
      </c>
      <c r="X54" s="377" t="str">
        <f>IF(AND(OR(M54="KO",L54&lt;&gt;""),OR(M54="",N54="",O54="")),Listes!$A$74,IF(AND(L54&lt;S54,U54=""),Listes!$A$76,IF(AND(L54&lt;&gt;"",S54&lt;L54,T54=""),Listes!$A$78,IF(AND(Y54="",OR(M54&lt;&gt;"",N54&lt;&gt;"",O54&lt;&gt;"",P54&lt;&gt;"",Q54&lt;&gt;"",R54&lt;&gt;"")),Listes!$A$79,""))))</f>
        <v/>
      </c>
      <c r="Y54" s="44"/>
      <c r="Z54" s="9">
        <f t="shared" si="6"/>
        <v>0</v>
      </c>
    </row>
    <row r="55" spans="1:26" ht="20.100000000000001" customHeight="1" x14ac:dyDescent="0.25">
      <c r="A55" s="133">
        <v>49</v>
      </c>
      <c r="B55" s="370" t="str">
        <f>IF('Dépenses rémunération au réel'!B55="","",'Dépenses rémunération au réel'!B55)</f>
        <v/>
      </c>
      <c r="C55" s="370" t="str">
        <f>IF('Dépenses rémunération au réel'!C55="","",'Dépenses rémunération au réel'!C55)</f>
        <v/>
      </c>
      <c r="D55" s="370" t="str">
        <f>IF('Dépenses rémunération au réel'!D55="","",'Dépenses rémunération au réel'!D55)</f>
        <v/>
      </c>
      <c r="E55" s="370" t="str">
        <f>IF('Dépenses rémunération au réel'!E55="","",'Dépenses rémunération au réel'!E55)</f>
        <v/>
      </c>
      <c r="F55" s="370" t="str">
        <f>IF('Dépenses rémunération au réel'!F55="","",'Dépenses rémunération au réel'!F55)</f>
        <v/>
      </c>
      <c r="G55" s="371" t="str">
        <f>IF('Dépenses rémunération au réel'!G55="","",'Dépenses rémunération au réel'!G55)</f>
        <v/>
      </c>
      <c r="H55" s="371" t="str">
        <f>IF('Dépenses rémunération au réel'!H55="","",'Dépenses rémunération au réel'!H55)</f>
        <v/>
      </c>
      <c r="I55" s="370" t="str">
        <f>IF('Dépenses rémunération au réel'!I55="","",'Dépenses rémunération au réel'!I55)</f>
        <v/>
      </c>
      <c r="J55" s="372" t="str">
        <f>IF('Dépenses rémunération au réel'!J55="","",'Dépenses rémunération au réel'!J55)</f>
        <v/>
      </c>
      <c r="K55" s="372" t="str">
        <f>IF('Dépenses rémunération au réel'!K55="","",'Dépenses rémunération au réel'!K55)</f>
        <v/>
      </c>
      <c r="L55" s="370" t="str">
        <f>IF('Dépenses rémunération au réel'!L55="","",'Dépenses rémunération au réel'!L55)</f>
        <v/>
      </c>
      <c r="M55" s="273"/>
      <c r="N55" s="274" t="str">
        <f t="shared" si="2"/>
        <v/>
      </c>
      <c r="O55" s="274" t="str">
        <f t="shared" si="3"/>
        <v/>
      </c>
      <c r="P55" s="42"/>
      <c r="Q55" s="25"/>
      <c r="R55" s="25"/>
      <c r="S55" s="329" t="str">
        <f t="shared" si="0"/>
        <v/>
      </c>
      <c r="T55" s="139" t="str">
        <f t="shared" si="1"/>
        <v/>
      </c>
      <c r="U55" s="276"/>
      <c r="V55" s="375" t="str">
        <f t="shared" si="4"/>
        <v/>
      </c>
      <c r="W55" s="152" t="str">
        <f t="shared" si="5"/>
        <v/>
      </c>
      <c r="X55" s="377" t="str">
        <f>IF(AND(OR(M55="KO",L55&lt;&gt;""),OR(M55="",N55="",O55="")),Listes!$A$74,IF(AND(L55&lt;S55,U55=""),Listes!$A$76,IF(AND(L55&lt;&gt;"",S55&lt;L55,T55=""),Listes!$A$78,IF(AND(Y55="",OR(M55&lt;&gt;"",N55&lt;&gt;"",O55&lt;&gt;"",P55&lt;&gt;"",Q55&lt;&gt;"",R55&lt;&gt;"")),Listes!$A$79,""))))</f>
        <v/>
      </c>
      <c r="Y55" s="44"/>
      <c r="Z55" s="9">
        <f t="shared" si="6"/>
        <v>0</v>
      </c>
    </row>
    <row r="56" spans="1:26" ht="20.100000000000001" customHeight="1" x14ac:dyDescent="0.25">
      <c r="A56" s="133">
        <v>50</v>
      </c>
      <c r="B56" s="370" t="str">
        <f>IF('Dépenses rémunération au réel'!B56="","",'Dépenses rémunération au réel'!B56)</f>
        <v/>
      </c>
      <c r="C56" s="370" t="str">
        <f>IF('Dépenses rémunération au réel'!C56="","",'Dépenses rémunération au réel'!C56)</f>
        <v/>
      </c>
      <c r="D56" s="370" t="str">
        <f>IF('Dépenses rémunération au réel'!D56="","",'Dépenses rémunération au réel'!D56)</f>
        <v/>
      </c>
      <c r="E56" s="370" t="str">
        <f>IF('Dépenses rémunération au réel'!E56="","",'Dépenses rémunération au réel'!E56)</f>
        <v/>
      </c>
      <c r="F56" s="370" t="str">
        <f>IF('Dépenses rémunération au réel'!F56="","",'Dépenses rémunération au réel'!F56)</f>
        <v/>
      </c>
      <c r="G56" s="371" t="str">
        <f>IF('Dépenses rémunération au réel'!G56="","",'Dépenses rémunération au réel'!G56)</f>
        <v/>
      </c>
      <c r="H56" s="371" t="str">
        <f>IF('Dépenses rémunération au réel'!H56="","",'Dépenses rémunération au réel'!H56)</f>
        <v/>
      </c>
      <c r="I56" s="370" t="str">
        <f>IF('Dépenses rémunération au réel'!I56="","",'Dépenses rémunération au réel'!I56)</f>
        <v/>
      </c>
      <c r="J56" s="372" t="str">
        <f>IF('Dépenses rémunération au réel'!J56="","",'Dépenses rémunération au réel'!J56)</f>
        <v/>
      </c>
      <c r="K56" s="372" t="str">
        <f>IF('Dépenses rémunération au réel'!K56="","",'Dépenses rémunération au réel'!K56)</f>
        <v/>
      </c>
      <c r="L56" s="370" t="str">
        <f>IF('Dépenses rémunération au réel'!L56="","",'Dépenses rémunération au réel'!L56)</f>
        <v/>
      </c>
      <c r="M56" s="273"/>
      <c r="N56" s="274" t="str">
        <f t="shared" si="2"/>
        <v/>
      </c>
      <c r="O56" s="274" t="str">
        <f t="shared" si="3"/>
        <v/>
      </c>
      <c r="P56" s="42"/>
      <c r="Q56" s="25"/>
      <c r="R56" s="25"/>
      <c r="S56" s="329" t="str">
        <f t="shared" si="0"/>
        <v/>
      </c>
      <c r="T56" s="139" t="str">
        <f t="shared" si="1"/>
        <v/>
      </c>
      <c r="U56" s="276"/>
      <c r="V56" s="375" t="str">
        <f t="shared" si="4"/>
        <v/>
      </c>
      <c r="W56" s="152" t="str">
        <f t="shared" si="5"/>
        <v/>
      </c>
      <c r="X56" s="377" t="str">
        <f>IF(AND(OR(M56="KO",L56&lt;&gt;""),OR(M56="",N56="",O56="")),Listes!$A$74,IF(AND(L56&lt;S56,U56=""),Listes!$A$76,IF(AND(L56&lt;&gt;"",S56&lt;L56,T56=""),Listes!$A$78,IF(AND(Y56="",OR(M56&lt;&gt;"",N56&lt;&gt;"",O56&lt;&gt;"",P56&lt;&gt;"",Q56&lt;&gt;"",R56&lt;&gt;"")),Listes!$A$79,""))))</f>
        <v/>
      </c>
      <c r="Y56" s="44"/>
      <c r="Z56" s="9">
        <f t="shared" si="6"/>
        <v>0</v>
      </c>
    </row>
    <row r="57" spans="1:26" ht="20.100000000000001" customHeight="1" x14ac:dyDescent="0.25">
      <c r="A57" s="133">
        <v>51</v>
      </c>
      <c r="B57" s="370" t="str">
        <f>IF('Dépenses rémunération au réel'!B57="","",'Dépenses rémunération au réel'!B57)</f>
        <v/>
      </c>
      <c r="C57" s="370" t="str">
        <f>IF('Dépenses rémunération au réel'!C57="","",'Dépenses rémunération au réel'!C57)</f>
        <v/>
      </c>
      <c r="D57" s="370" t="str">
        <f>IF('Dépenses rémunération au réel'!D57="","",'Dépenses rémunération au réel'!D57)</f>
        <v/>
      </c>
      <c r="E57" s="370" t="str">
        <f>IF('Dépenses rémunération au réel'!E57="","",'Dépenses rémunération au réel'!E57)</f>
        <v/>
      </c>
      <c r="F57" s="370" t="str">
        <f>IF('Dépenses rémunération au réel'!F57="","",'Dépenses rémunération au réel'!F57)</f>
        <v/>
      </c>
      <c r="G57" s="371" t="str">
        <f>IF('Dépenses rémunération au réel'!G57="","",'Dépenses rémunération au réel'!G57)</f>
        <v/>
      </c>
      <c r="H57" s="371" t="str">
        <f>IF('Dépenses rémunération au réel'!H57="","",'Dépenses rémunération au réel'!H57)</f>
        <v/>
      </c>
      <c r="I57" s="370" t="str">
        <f>IF('Dépenses rémunération au réel'!I57="","",'Dépenses rémunération au réel'!I57)</f>
        <v/>
      </c>
      <c r="J57" s="372" t="str">
        <f>IF('Dépenses rémunération au réel'!J57="","",'Dépenses rémunération au réel'!J57)</f>
        <v/>
      </c>
      <c r="K57" s="372" t="str">
        <f>IF('Dépenses rémunération au réel'!K57="","",'Dépenses rémunération au réel'!K57)</f>
        <v/>
      </c>
      <c r="L57" s="370" t="str">
        <f>IF('Dépenses rémunération au réel'!L57="","",'Dépenses rémunération au réel'!L57)</f>
        <v/>
      </c>
      <c r="M57" s="273"/>
      <c r="N57" s="274" t="str">
        <f t="shared" si="2"/>
        <v/>
      </c>
      <c r="O57" s="274" t="str">
        <f t="shared" si="3"/>
        <v/>
      </c>
      <c r="P57" s="42"/>
      <c r="Q57" s="25"/>
      <c r="R57" s="25"/>
      <c r="S57" s="329" t="str">
        <f t="shared" si="0"/>
        <v/>
      </c>
      <c r="T57" s="139" t="str">
        <f t="shared" si="1"/>
        <v/>
      </c>
      <c r="U57" s="276"/>
      <c r="V57" s="375" t="str">
        <f t="shared" si="4"/>
        <v/>
      </c>
      <c r="W57" s="152" t="str">
        <f t="shared" si="5"/>
        <v/>
      </c>
      <c r="X57" s="377" t="str">
        <f>IF(AND(OR(M57="KO",L57&lt;&gt;""),OR(M57="",N57="",O57="")),Listes!$A$74,IF(AND(L57&lt;S57,U57=""),Listes!$A$76,IF(AND(L57&lt;&gt;"",S57&lt;L57,T57=""),Listes!$A$78,IF(AND(Y57="",OR(M57&lt;&gt;"",N57&lt;&gt;"",O57&lt;&gt;"",P57&lt;&gt;"",Q57&lt;&gt;"",R57&lt;&gt;"")),Listes!$A$79,""))))</f>
        <v/>
      </c>
      <c r="Y57" s="44"/>
      <c r="Z57" s="9">
        <f t="shared" si="6"/>
        <v>0</v>
      </c>
    </row>
    <row r="58" spans="1:26" ht="20.100000000000001" customHeight="1" x14ac:dyDescent="0.25">
      <c r="A58" s="133">
        <v>52</v>
      </c>
      <c r="B58" s="370" t="str">
        <f>IF('Dépenses rémunération au réel'!B58="","",'Dépenses rémunération au réel'!B58)</f>
        <v/>
      </c>
      <c r="C58" s="370" t="str">
        <f>IF('Dépenses rémunération au réel'!C58="","",'Dépenses rémunération au réel'!C58)</f>
        <v/>
      </c>
      <c r="D58" s="370" t="str">
        <f>IF('Dépenses rémunération au réel'!D58="","",'Dépenses rémunération au réel'!D58)</f>
        <v/>
      </c>
      <c r="E58" s="370" t="str">
        <f>IF('Dépenses rémunération au réel'!E58="","",'Dépenses rémunération au réel'!E58)</f>
        <v/>
      </c>
      <c r="F58" s="370" t="str">
        <f>IF('Dépenses rémunération au réel'!F58="","",'Dépenses rémunération au réel'!F58)</f>
        <v/>
      </c>
      <c r="G58" s="371" t="str">
        <f>IF('Dépenses rémunération au réel'!G58="","",'Dépenses rémunération au réel'!G58)</f>
        <v/>
      </c>
      <c r="H58" s="371" t="str">
        <f>IF('Dépenses rémunération au réel'!H58="","",'Dépenses rémunération au réel'!H58)</f>
        <v/>
      </c>
      <c r="I58" s="370" t="str">
        <f>IF('Dépenses rémunération au réel'!I58="","",'Dépenses rémunération au réel'!I58)</f>
        <v/>
      </c>
      <c r="J58" s="372" t="str">
        <f>IF('Dépenses rémunération au réel'!J58="","",'Dépenses rémunération au réel'!J58)</f>
        <v/>
      </c>
      <c r="K58" s="372" t="str">
        <f>IF('Dépenses rémunération au réel'!K58="","",'Dépenses rémunération au réel'!K58)</f>
        <v/>
      </c>
      <c r="L58" s="370" t="str">
        <f>IF('Dépenses rémunération au réel'!L58="","",'Dépenses rémunération au réel'!L58)</f>
        <v/>
      </c>
      <c r="M58" s="273"/>
      <c r="N58" s="274" t="str">
        <f t="shared" si="2"/>
        <v/>
      </c>
      <c r="O58" s="274" t="str">
        <f t="shared" si="3"/>
        <v/>
      </c>
      <c r="P58" s="42"/>
      <c r="Q58" s="25"/>
      <c r="R58" s="25"/>
      <c r="S58" s="329" t="str">
        <f t="shared" si="0"/>
        <v/>
      </c>
      <c r="T58" s="139" t="str">
        <f t="shared" si="1"/>
        <v/>
      </c>
      <c r="U58" s="276"/>
      <c r="V58" s="375" t="str">
        <f t="shared" si="4"/>
        <v/>
      </c>
      <c r="W58" s="152" t="str">
        <f t="shared" si="5"/>
        <v/>
      </c>
      <c r="X58" s="377" t="str">
        <f>IF(AND(OR(M58="KO",L58&lt;&gt;""),OR(M58="",N58="",O58="")),Listes!$A$74,IF(AND(L58&lt;S58,U58=""),Listes!$A$76,IF(AND(L58&lt;&gt;"",S58&lt;L58,T58=""),Listes!$A$78,IF(AND(Y58="",OR(M58&lt;&gt;"",N58&lt;&gt;"",O58&lt;&gt;"",P58&lt;&gt;"",Q58&lt;&gt;"",R58&lt;&gt;"")),Listes!$A$79,""))))</f>
        <v/>
      </c>
      <c r="Y58" s="44"/>
      <c r="Z58" s="9">
        <f t="shared" si="6"/>
        <v>0</v>
      </c>
    </row>
    <row r="59" spans="1:26" ht="20.100000000000001" customHeight="1" x14ac:dyDescent="0.25">
      <c r="A59" s="133">
        <v>53</v>
      </c>
      <c r="B59" s="370" t="str">
        <f>IF('Dépenses rémunération au réel'!B59="","",'Dépenses rémunération au réel'!B59)</f>
        <v/>
      </c>
      <c r="C59" s="370" t="str">
        <f>IF('Dépenses rémunération au réel'!C59="","",'Dépenses rémunération au réel'!C59)</f>
        <v/>
      </c>
      <c r="D59" s="370" t="str">
        <f>IF('Dépenses rémunération au réel'!D59="","",'Dépenses rémunération au réel'!D59)</f>
        <v/>
      </c>
      <c r="E59" s="370" t="str">
        <f>IF('Dépenses rémunération au réel'!E59="","",'Dépenses rémunération au réel'!E59)</f>
        <v/>
      </c>
      <c r="F59" s="370" t="str">
        <f>IF('Dépenses rémunération au réel'!F59="","",'Dépenses rémunération au réel'!F59)</f>
        <v/>
      </c>
      <c r="G59" s="371" t="str">
        <f>IF('Dépenses rémunération au réel'!G59="","",'Dépenses rémunération au réel'!G59)</f>
        <v/>
      </c>
      <c r="H59" s="371" t="str">
        <f>IF('Dépenses rémunération au réel'!H59="","",'Dépenses rémunération au réel'!H59)</f>
        <v/>
      </c>
      <c r="I59" s="370" t="str">
        <f>IF('Dépenses rémunération au réel'!I59="","",'Dépenses rémunération au réel'!I59)</f>
        <v/>
      </c>
      <c r="J59" s="372" t="str">
        <f>IF('Dépenses rémunération au réel'!J59="","",'Dépenses rémunération au réel'!J59)</f>
        <v/>
      </c>
      <c r="K59" s="372" t="str">
        <f>IF('Dépenses rémunération au réel'!K59="","",'Dépenses rémunération au réel'!K59)</f>
        <v/>
      </c>
      <c r="L59" s="370" t="str">
        <f>IF('Dépenses rémunération au réel'!L59="","",'Dépenses rémunération au réel'!L59)</f>
        <v/>
      </c>
      <c r="M59" s="273"/>
      <c r="N59" s="274" t="str">
        <f t="shared" si="2"/>
        <v/>
      </c>
      <c r="O59" s="274" t="str">
        <f t="shared" si="3"/>
        <v/>
      </c>
      <c r="P59" s="42"/>
      <c r="Q59" s="25"/>
      <c r="R59" s="25"/>
      <c r="S59" s="329" t="str">
        <f t="shared" si="0"/>
        <v/>
      </c>
      <c r="T59" s="139" t="str">
        <f t="shared" si="1"/>
        <v/>
      </c>
      <c r="U59" s="276"/>
      <c r="V59" s="375" t="str">
        <f t="shared" si="4"/>
        <v/>
      </c>
      <c r="W59" s="152" t="str">
        <f t="shared" si="5"/>
        <v/>
      </c>
      <c r="X59" s="377" t="str">
        <f>IF(AND(OR(M59="KO",L59&lt;&gt;""),OR(M59="",N59="",O59="")),Listes!$A$74,IF(AND(L59&lt;S59,U59=""),Listes!$A$76,IF(AND(L59&lt;&gt;"",S59&lt;L59,T59=""),Listes!$A$78,IF(AND(Y59="",OR(M59&lt;&gt;"",N59&lt;&gt;"",O59&lt;&gt;"",P59&lt;&gt;"",Q59&lt;&gt;"",R59&lt;&gt;"")),Listes!$A$79,""))))</f>
        <v/>
      </c>
      <c r="Y59" s="44"/>
      <c r="Z59" s="9">
        <f t="shared" si="6"/>
        <v>0</v>
      </c>
    </row>
    <row r="60" spans="1:26" ht="20.100000000000001" customHeight="1" x14ac:dyDescent="0.25">
      <c r="A60" s="133">
        <v>54</v>
      </c>
      <c r="B60" s="370" t="str">
        <f>IF('Dépenses rémunération au réel'!B60="","",'Dépenses rémunération au réel'!B60)</f>
        <v/>
      </c>
      <c r="C60" s="370" t="str">
        <f>IF('Dépenses rémunération au réel'!C60="","",'Dépenses rémunération au réel'!C60)</f>
        <v/>
      </c>
      <c r="D60" s="370" t="str">
        <f>IF('Dépenses rémunération au réel'!D60="","",'Dépenses rémunération au réel'!D60)</f>
        <v/>
      </c>
      <c r="E60" s="370" t="str">
        <f>IF('Dépenses rémunération au réel'!E60="","",'Dépenses rémunération au réel'!E60)</f>
        <v/>
      </c>
      <c r="F60" s="370" t="str">
        <f>IF('Dépenses rémunération au réel'!F60="","",'Dépenses rémunération au réel'!F60)</f>
        <v/>
      </c>
      <c r="G60" s="371" t="str">
        <f>IF('Dépenses rémunération au réel'!G60="","",'Dépenses rémunération au réel'!G60)</f>
        <v/>
      </c>
      <c r="H60" s="371" t="str">
        <f>IF('Dépenses rémunération au réel'!H60="","",'Dépenses rémunération au réel'!H60)</f>
        <v/>
      </c>
      <c r="I60" s="370" t="str">
        <f>IF('Dépenses rémunération au réel'!I60="","",'Dépenses rémunération au réel'!I60)</f>
        <v/>
      </c>
      <c r="J60" s="372" t="str">
        <f>IF('Dépenses rémunération au réel'!J60="","",'Dépenses rémunération au réel'!J60)</f>
        <v/>
      </c>
      <c r="K60" s="372" t="str">
        <f>IF('Dépenses rémunération au réel'!K60="","",'Dépenses rémunération au réel'!K60)</f>
        <v/>
      </c>
      <c r="L60" s="370" t="str">
        <f>IF('Dépenses rémunération au réel'!L60="","",'Dépenses rémunération au réel'!L60)</f>
        <v/>
      </c>
      <c r="M60" s="273"/>
      <c r="N60" s="274" t="str">
        <f t="shared" si="2"/>
        <v/>
      </c>
      <c r="O60" s="274" t="str">
        <f t="shared" si="3"/>
        <v/>
      </c>
      <c r="P60" s="42"/>
      <c r="Q60" s="25"/>
      <c r="R60" s="25"/>
      <c r="S60" s="329" t="str">
        <f t="shared" si="0"/>
        <v/>
      </c>
      <c r="T60" s="139" t="str">
        <f t="shared" si="1"/>
        <v/>
      </c>
      <c r="U60" s="276"/>
      <c r="V60" s="375" t="str">
        <f t="shared" si="4"/>
        <v/>
      </c>
      <c r="W60" s="152" t="str">
        <f t="shared" si="5"/>
        <v/>
      </c>
      <c r="X60" s="377" t="str">
        <f>IF(AND(OR(M60="KO",L60&lt;&gt;""),OR(M60="",N60="",O60="")),Listes!$A$74,IF(AND(L60&lt;S60,U60=""),Listes!$A$76,IF(AND(L60&lt;&gt;"",S60&lt;L60,T60=""),Listes!$A$78,IF(AND(Y60="",OR(M60&lt;&gt;"",N60&lt;&gt;"",O60&lt;&gt;"",P60&lt;&gt;"",Q60&lt;&gt;"",R60&lt;&gt;"")),Listes!$A$79,""))))</f>
        <v/>
      </c>
      <c r="Y60" s="44"/>
      <c r="Z60" s="9">
        <f t="shared" si="6"/>
        <v>0</v>
      </c>
    </row>
    <row r="61" spans="1:26" ht="20.100000000000001" customHeight="1" x14ac:dyDescent="0.25">
      <c r="A61" s="133">
        <v>55</v>
      </c>
      <c r="B61" s="370" t="str">
        <f>IF('Dépenses rémunération au réel'!B61="","",'Dépenses rémunération au réel'!B61)</f>
        <v/>
      </c>
      <c r="C61" s="370" t="str">
        <f>IF('Dépenses rémunération au réel'!C61="","",'Dépenses rémunération au réel'!C61)</f>
        <v/>
      </c>
      <c r="D61" s="370" t="str">
        <f>IF('Dépenses rémunération au réel'!D61="","",'Dépenses rémunération au réel'!D61)</f>
        <v/>
      </c>
      <c r="E61" s="370" t="str">
        <f>IF('Dépenses rémunération au réel'!E61="","",'Dépenses rémunération au réel'!E61)</f>
        <v/>
      </c>
      <c r="F61" s="370" t="str">
        <f>IF('Dépenses rémunération au réel'!F61="","",'Dépenses rémunération au réel'!F61)</f>
        <v/>
      </c>
      <c r="G61" s="371" t="str">
        <f>IF('Dépenses rémunération au réel'!G61="","",'Dépenses rémunération au réel'!G61)</f>
        <v/>
      </c>
      <c r="H61" s="371" t="str">
        <f>IF('Dépenses rémunération au réel'!H61="","",'Dépenses rémunération au réel'!H61)</f>
        <v/>
      </c>
      <c r="I61" s="370" t="str">
        <f>IF('Dépenses rémunération au réel'!I61="","",'Dépenses rémunération au réel'!I61)</f>
        <v/>
      </c>
      <c r="J61" s="372" t="str">
        <f>IF('Dépenses rémunération au réel'!J61="","",'Dépenses rémunération au réel'!J61)</f>
        <v/>
      </c>
      <c r="K61" s="372" t="str">
        <f>IF('Dépenses rémunération au réel'!K61="","",'Dépenses rémunération au réel'!K61)</f>
        <v/>
      </c>
      <c r="L61" s="370" t="str">
        <f>IF('Dépenses rémunération au réel'!L61="","",'Dépenses rémunération au réel'!L61)</f>
        <v/>
      </c>
      <c r="M61" s="273"/>
      <c r="N61" s="274" t="str">
        <f t="shared" si="2"/>
        <v/>
      </c>
      <c r="O61" s="274" t="str">
        <f t="shared" si="3"/>
        <v/>
      </c>
      <c r="P61" s="42"/>
      <c r="Q61" s="25"/>
      <c r="R61" s="25"/>
      <c r="S61" s="329" t="str">
        <f t="shared" si="0"/>
        <v/>
      </c>
      <c r="T61" s="139" t="str">
        <f t="shared" si="1"/>
        <v/>
      </c>
      <c r="U61" s="276"/>
      <c r="V61" s="375" t="str">
        <f t="shared" si="4"/>
        <v/>
      </c>
      <c r="W61" s="152" t="str">
        <f t="shared" si="5"/>
        <v/>
      </c>
      <c r="X61" s="377" t="str">
        <f>IF(AND(OR(M61="KO",L61&lt;&gt;""),OR(M61="",N61="",O61="")),Listes!$A$74,IF(AND(L61&lt;S61,U61=""),Listes!$A$76,IF(AND(L61&lt;&gt;"",S61&lt;L61,T61=""),Listes!$A$78,IF(AND(Y61="",OR(M61&lt;&gt;"",N61&lt;&gt;"",O61&lt;&gt;"",P61&lt;&gt;"",Q61&lt;&gt;"",R61&lt;&gt;"")),Listes!$A$79,""))))</f>
        <v/>
      </c>
      <c r="Y61" s="44"/>
      <c r="Z61" s="9">
        <f t="shared" si="6"/>
        <v>0</v>
      </c>
    </row>
    <row r="62" spans="1:26" ht="20.100000000000001" customHeight="1" x14ac:dyDescent="0.25">
      <c r="A62" s="133">
        <v>56</v>
      </c>
      <c r="B62" s="370" t="str">
        <f>IF('Dépenses rémunération au réel'!B62="","",'Dépenses rémunération au réel'!B62)</f>
        <v/>
      </c>
      <c r="C62" s="370" t="str">
        <f>IF('Dépenses rémunération au réel'!C62="","",'Dépenses rémunération au réel'!C62)</f>
        <v/>
      </c>
      <c r="D62" s="370" t="str">
        <f>IF('Dépenses rémunération au réel'!D62="","",'Dépenses rémunération au réel'!D62)</f>
        <v/>
      </c>
      <c r="E62" s="370" t="str">
        <f>IF('Dépenses rémunération au réel'!E62="","",'Dépenses rémunération au réel'!E62)</f>
        <v/>
      </c>
      <c r="F62" s="370" t="str">
        <f>IF('Dépenses rémunération au réel'!F62="","",'Dépenses rémunération au réel'!F62)</f>
        <v/>
      </c>
      <c r="G62" s="371" t="str">
        <f>IF('Dépenses rémunération au réel'!G62="","",'Dépenses rémunération au réel'!G62)</f>
        <v/>
      </c>
      <c r="H62" s="371" t="str">
        <f>IF('Dépenses rémunération au réel'!H62="","",'Dépenses rémunération au réel'!H62)</f>
        <v/>
      </c>
      <c r="I62" s="370" t="str">
        <f>IF('Dépenses rémunération au réel'!I62="","",'Dépenses rémunération au réel'!I62)</f>
        <v/>
      </c>
      <c r="J62" s="372" t="str">
        <f>IF('Dépenses rémunération au réel'!J62="","",'Dépenses rémunération au réel'!J62)</f>
        <v/>
      </c>
      <c r="K62" s="372" t="str">
        <f>IF('Dépenses rémunération au réel'!K62="","",'Dépenses rémunération au réel'!K62)</f>
        <v/>
      </c>
      <c r="L62" s="370" t="str">
        <f>IF('Dépenses rémunération au réel'!L62="","",'Dépenses rémunération au réel'!L62)</f>
        <v/>
      </c>
      <c r="M62" s="273"/>
      <c r="N62" s="274" t="str">
        <f t="shared" si="2"/>
        <v/>
      </c>
      <c r="O62" s="274" t="str">
        <f t="shared" si="3"/>
        <v/>
      </c>
      <c r="P62" s="42"/>
      <c r="Q62" s="25"/>
      <c r="R62" s="25"/>
      <c r="S62" s="329" t="str">
        <f t="shared" si="0"/>
        <v/>
      </c>
      <c r="T62" s="139" t="str">
        <f t="shared" si="1"/>
        <v/>
      </c>
      <c r="U62" s="276"/>
      <c r="V62" s="375" t="str">
        <f t="shared" si="4"/>
        <v/>
      </c>
      <c r="W62" s="152" t="str">
        <f t="shared" si="5"/>
        <v/>
      </c>
      <c r="X62" s="377" t="str">
        <f>IF(AND(OR(M62="KO",L62&lt;&gt;""),OR(M62="",N62="",O62="")),Listes!$A$74,IF(AND(L62&lt;S62,U62=""),Listes!$A$76,IF(AND(L62&lt;&gt;"",S62&lt;L62,T62=""),Listes!$A$78,IF(AND(Y62="",OR(M62&lt;&gt;"",N62&lt;&gt;"",O62&lt;&gt;"",P62&lt;&gt;"",Q62&lt;&gt;"",R62&lt;&gt;"")),Listes!$A$79,""))))</f>
        <v/>
      </c>
      <c r="Y62" s="44"/>
      <c r="Z62" s="9">
        <f t="shared" si="6"/>
        <v>0</v>
      </c>
    </row>
    <row r="63" spans="1:26" ht="20.100000000000001" customHeight="1" x14ac:dyDescent="0.25">
      <c r="A63" s="133">
        <v>57</v>
      </c>
      <c r="B63" s="370" t="str">
        <f>IF('Dépenses rémunération au réel'!B63="","",'Dépenses rémunération au réel'!B63)</f>
        <v/>
      </c>
      <c r="C63" s="370" t="str">
        <f>IF('Dépenses rémunération au réel'!C63="","",'Dépenses rémunération au réel'!C63)</f>
        <v/>
      </c>
      <c r="D63" s="370" t="str">
        <f>IF('Dépenses rémunération au réel'!D63="","",'Dépenses rémunération au réel'!D63)</f>
        <v/>
      </c>
      <c r="E63" s="370" t="str">
        <f>IF('Dépenses rémunération au réel'!E63="","",'Dépenses rémunération au réel'!E63)</f>
        <v/>
      </c>
      <c r="F63" s="370" t="str">
        <f>IF('Dépenses rémunération au réel'!F63="","",'Dépenses rémunération au réel'!F63)</f>
        <v/>
      </c>
      <c r="G63" s="371" t="str">
        <f>IF('Dépenses rémunération au réel'!G63="","",'Dépenses rémunération au réel'!G63)</f>
        <v/>
      </c>
      <c r="H63" s="371" t="str">
        <f>IF('Dépenses rémunération au réel'!H63="","",'Dépenses rémunération au réel'!H63)</f>
        <v/>
      </c>
      <c r="I63" s="370" t="str">
        <f>IF('Dépenses rémunération au réel'!I63="","",'Dépenses rémunération au réel'!I63)</f>
        <v/>
      </c>
      <c r="J63" s="372" t="str">
        <f>IF('Dépenses rémunération au réel'!J63="","",'Dépenses rémunération au réel'!J63)</f>
        <v/>
      </c>
      <c r="K63" s="372" t="str">
        <f>IF('Dépenses rémunération au réel'!K63="","",'Dépenses rémunération au réel'!K63)</f>
        <v/>
      </c>
      <c r="L63" s="370" t="str">
        <f>IF('Dépenses rémunération au réel'!L63="","",'Dépenses rémunération au réel'!L63)</f>
        <v/>
      </c>
      <c r="M63" s="273"/>
      <c r="N63" s="274" t="str">
        <f t="shared" si="2"/>
        <v/>
      </c>
      <c r="O63" s="274" t="str">
        <f t="shared" si="3"/>
        <v/>
      </c>
      <c r="P63" s="42"/>
      <c r="Q63" s="25"/>
      <c r="R63" s="25"/>
      <c r="S63" s="329" t="str">
        <f t="shared" si="0"/>
        <v/>
      </c>
      <c r="T63" s="139" t="str">
        <f t="shared" si="1"/>
        <v/>
      </c>
      <c r="U63" s="276"/>
      <c r="V63" s="375" t="str">
        <f t="shared" si="4"/>
        <v/>
      </c>
      <c r="W63" s="152" t="str">
        <f t="shared" si="5"/>
        <v/>
      </c>
      <c r="X63" s="377" t="str">
        <f>IF(AND(OR(M63="KO",L63&lt;&gt;""),OR(M63="",N63="",O63="")),Listes!$A$74,IF(AND(L63&lt;S63,U63=""),Listes!$A$76,IF(AND(L63&lt;&gt;"",S63&lt;L63,T63=""),Listes!$A$78,IF(AND(Y63="",OR(M63&lt;&gt;"",N63&lt;&gt;"",O63&lt;&gt;"",P63&lt;&gt;"",Q63&lt;&gt;"",R63&lt;&gt;"")),Listes!$A$79,""))))</f>
        <v/>
      </c>
      <c r="Y63" s="44"/>
      <c r="Z63" s="9">
        <f t="shared" si="6"/>
        <v>0</v>
      </c>
    </row>
    <row r="64" spans="1:26" ht="20.100000000000001" customHeight="1" x14ac:dyDescent="0.25">
      <c r="A64" s="133">
        <v>58</v>
      </c>
      <c r="B64" s="370" t="str">
        <f>IF('Dépenses rémunération au réel'!B64="","",'Dépenses rémunération au réel'!B64)</f>
        <v/>
      </c>
      <c r="C64" s="370" t="str">
        <f>IF('Dépenses rémunération au réel'!C64="","",'Dépenses rémunération au réel'!C64)</f>
        <v/>
      </c>
      <c r="D64" s="370" t="str">
        <f>IF('Dépenses rémunération au réel'!D64="","",'Dépenses rémunération au réel'!D64)</f>
        <v/>
      </c>
      <c r="E64" s="370" t="str">
        <f>IF('Dépenses rémunération au réel'!E64="","",'Dépenses rémunération au réel'!E64)</f>
        <v/>
      </c>
      <c r="F64" s="370" t="str">
        <f>IF('Dépenses rémunération au réel'!F64="","",'Dépenses rémunération au réel'!F64)</f>
        <v/>
      </c>
      <c r="G64" s="371" t="str">
        <f>IF('Dépenses rémunération au réel'!G64="","",'Dépenses rémunération au réel'!G64)</f>
        <v/>
      </c>
      <c r="H64" s="371" t="str">
        <f>IF('Dépenses rémunération au réel'!H64="","",'Dépenses rémunération au réel'!H64)</f>
        <v/>
      </c>
      <c r="I64" s="370" t="str">
        <f>IF('Dépenses rémunération au réel'!I64="","",'Dépenses rémunération au réel'!I64)</f>
        <v/>
      </c>
      <c r="J64" s="372" t="str">
        <f>IF('Dépenses rémunération au réel'!J64="","",'Dépenses rémunération au réel'!J64)</f>
        <v/>
      </c>
      <c r="K64" s="372" t="str">
        <f>IF('Dépenses rémunération au réel'!K64="","",'Dépenses rémunération au réel'!K64)</f>
        <v/>
      </c>
      <c r="L64" s="370" t="str">
        <f>IF('Dépenses rémunération au réel'!L64="","",'Dépenses rémunération au réel'!L64)</f>
        <v/>
      </c>
      <c r="M64" s="273"/>
      <c r="N64" s="274" t="str">
        <f t="shared" si="2"/>
        <v/>
      </c>
      <c r="O64" s="274" t="str">
        <f t="shared" si="3"/>
        <v/>
      </c>
      <c r="P64" s="42"/>
      <c r="Q64" s="25"/>
      <c r="R64" s="25"/>
      <c r="S64" s="329" t="str">
        <f t="shared" si="0"/>
        <v/>
      </c>
      <c r="T64" s="139" t="str">
        <f t="shared" si="1"/>
        <v/>
      </c>
      <c r="U64" s="276"/>
      <c r="V64" s="375" t="str">
        <f t="shared" si="4"/>
        <v/>
      </c>
      <c r="W64" s="152" t="str">
        <f t="shared" si="5"/>
        <v/>
      </c>
      <c r="X64" s="377" t="str">
        <f>IF(AND(OR(M64="KO",L64&lt;&gt;""),OR(M64="",N64="",O64="")),Listes!$A$74,IF(AND(L64&lt;S64,U64=""),Listes!$A$76,IF(AND(L64&lt;&gt;"",S64&lt;L64,T64=""),Listes!$A$78,IF(AND(Y64="",OR(M64&lt;&gt;"",N64&lt;&gt;"",O64&lt;&gt;"",P64&lt;&gt;"",Q64&lt;&gt;"",R64&lt;&gt;"")),Listes!$A$79,""))))</f>
        <v/>
      </c>
      <c r="Y64" s="44"/>
      <c r="Z64" s="9">
        <f t="shared" si="6"/>
        <v>0</v>
      </c>
    </row>
    <row r="65" spans="1:26" ht="20.100000000000001" customHeight="1" x14ac:dyDescent="0.25">
      <c r="A65" s="133">
        <v>59</v>
      </c>
      <c r="B65" s="370" t="str">
        <f>IF('Dépenses rémunération au réel'!B65="","",'Dépenses rémunération au réel'!B65)</f>
        <v/>
      </c>
      <c r="C65" s="370" t="str">
        <f>IF('Dépenses rémunération au réel'!C65="","",'Dépenses rémunération au réel'!C65)</f>
        <v/>
      </c>
      <c r="D65" s="370" t="str">
        <f>IF('Dépenses rémunération au réel'!D65="","",'Dépenses rémunération au réel'!D65)</f>
        <v/>
      </c>
      <c r="E65" s="370" t="str">
        <f>IF('Dépenses rémunération au réel'!E65="","",'Dépenses rémunération au réel'!E65)</f>
        <v/>
      </c>
      <c r="F65" s="370" t="str">
        <f>IF('Dépenses rémunération au réel'!F65="","",'Dépenses rémunération au réel'!F65)</f>
        <v/>
      </c>
      <c r="G65" s="371" t="str">
        <f>IF('Dépenses rémunération au réel'!G65="","",'Dépenses rémunération au réel'!G65)</f>
        <v/>
      </c>
      <c r="H65" s="371" t="str">
        <f>IF('Dépenses rémunération au réel'!H65="","",'Dépenses rémunération au réel'!H65)</f>
        <v/>
      </c>
      <c r="I65" s="370" t="str">
        <f>IF('Dépenses rémunération au réel'!I65="","",'Dépenses rémunération au réel'!I65)</f>
        <v/>
      </c>
      <c r="J65" s="372" t="str">
        <f>IF('Dépenses rémunération au réel'!J65="","",'Dépenses rémunération au réel'!J65)</f>
        <v/>
      </c>
      <c r="K65" s="372" t="str">
        <f>IF('Dépenses rémunération au réel'!K65="","",'Dépenses rémunération au réel'!K65)</f>
        <v/>
      </c>
      <c r="L65" s="370" t="str">
        <f>IF('Dépenses rémunération au réel'!L65="","",'Dépenses rémunération au réel'!L65)</f>
        <v/>
      </c>
      <c r="M65" s="273"/>
      <c r="N65" s="274" t="str">
        <f t="shared" si="2"/>
        <v/>
      </c>
      <c r="O65" s="274" t="str">
        <f t="shared" si="3"/>
        <v/>
      </c>
      <c r="P65" s="42"/>
      <c r="Q65" s="25"/>
      <c r="R65" s="25"/>
      <c r="S65" s="329" t="str">
        <f t="shared" si="0"/>
        <v/>
      </c>
      <c r="T65" s="139" t="str">
        <f t="shared" si="1"/>
        <v/>
      </c>
      <c r="U65" s="276"/>
      <c r="V65" s="375" t="str">
        <f t="shared" si="4"/>
        <v/>
      </c>
      <c r="W65" s="152" t="str">
        <f t="shared" si="5"/>
        <v/>
      </c>
      <c r="X65" s="377" t="str">
        <f>IF(AND(OR(M65="KO",L65&lt;&gt;""),OR(M65="",N65="",O65="")),Listes!$A$74,IF(AND(L65&lt;S65,U65=""),Listes!$A$76,IF(AND(L65&lt;&gt;"",S65&lt;L65,T65=""),Listes!$A$78,IF(AND(Y65="",OR(M65&lt;&gt;"",N65&lt;&gt;"",O65&lt;&gt;"",P65&lt;&gt;"",Q65&lt;&gt;"",R65&lt;&gt;"")),Listes!$A$79,""))))</f>
        <v/>
      </c>
      <c r="Y65" s="44"/>
      <c r="Z65" s="9">
        <f t="shared" si="6"/>
        <v>0</v>
      </c>
    </row>
    <row r="66" spans="1:26" ht="20.100000000000001" customHeight="1" x14ac:dyDescent="0.25">
      <c r="A66" s="133">
        <v>60</v>
      </c>
      <c r="B66" s="370" t="str">
        <f>IF('Dépenses rémunération au réel'!B66="","",'Dépenses rémunération au réel'!B66)</f>
        <v/>
      </c>
      <c r="C66" s="370" t="str">
        <f>IF('Dépenses rémunération au réel'!C66="","",'Dépenses rémunération au réel'!C66)</f>
        <v/>
      </c>
      <c r="D66" s="370" t="str">
        <f>IF('Dépenses rémunération au réel'!D66="","",'Dépenses rémunération au réel'!D66)</f>
        <v/>
      </c>
      <c r="E66" s="370" t="str">
        <f>IF('Dépenses rémunération au réel'!E66="","",'Dépenses rémunération au réel'!E66)</f>
        <v/>
      </c>
      <c r="F66" s="370" t="str">
        <f>IF('Dépenses rémunération au réel'!F66="","",'Dépenses rémunération au réel'!F66)</f>
        <v/>
      </c>
      <c r="G66" s="371" t="str">
        <f>IF('Dépenses rémunération au réel'!G66="","",'Dépenses rémunération au réel'!G66)</f>
        <v/>
      </c>
      <c r="H66" s="371" t="str">
        <f>IF('Dépenses rémunération au réel'!H66="","",'Dépenses rémunération au réel'!H66)</f>
        <v/>
      </c>
      <c r="I66" s="370" t="str">
        <f>IF('Dépenses rémunération au réel'!I66="","",'Dépenses rémunération au réel'!I66)</f>
        <v/>
      </c>
      <c r="J66" s="372" t="str">
        <f>IF('Dépenses rémunération au réel'!J66="","",'Dépenses rémunération au réel'!J66)</f>
        <v/>
      </c>
      <c r="K66" s="372" t="str">
        <f>IF('Dépenses rémunération au réel'!K66="","",'Dépenses rémunération au réel'!K66)</f>
        <v/>
      </c>
      <c r="L66" s="370" t="str">
        <f>IF('Dépenses rémunération au réel'!L66="","",'Dépenses rémunération au réel'!L66)</f>
        <v/>
      </c>
      <c r="M66" s="273"/>
      <c r="N66" s="274" t="str">
        <f t="shared" si="2"/>
        <v/>
      </c>
      <c r="O66" s="274" t="str">
        <f t="shared" si="3"/>
        <v/>
      </c>
      <c r="P66" s="42"/>
      <c r="Q66" s="25"/>
      <c r="R66" s="25"/>
      <c r="S66" s="329" t="str">
        <f t="shared" si="0"/>
        <v/>
      </c>
      <c r="T66" s="139" t="str">
        <f t="shared" si="1"/>
        <v/>
      </c>
      <c r="U66" s="276"/>
      <c r="V66" s="375" t="str">
        <f t="shared" si="4"/>
        <v/>
      </c>
      <c r="W66" s="152" t="str">
        <f t="shared" si="5"/>
        <v/>
      </c>
      <c r="X66" s="377" t="str">
        <f>IF(AND(OR(M66="KO",L66&lt;&gt;""),OR(M66="",N66="",O66="")),Listes!$A$74,IF(AND(L66&lt;S66,U66=""),Listes!$A$76,IF(AND(L66&lt;&gt;"",S66&lt;L66,T66=""),Listes!$A$78,IF(AND(Y66="",OR(M66&lt;&gt;"",N66&lt;&gt;"",O66&lt;&gt;"",P66&lt;&gt;"",Q66&lt;&gt;"",R66&lt;&gt;"")),Listes!$A$79,""))))</f>
        <v/>
      </c>
      <c r="Y66" s="44"/>
      <c r="Z66" s="9">
        <f t="shared" si="6"/>
        <v>0</v>
      </c>
    </row>
    <row r="67" spans="1:26" ht="20.100000000000001" customHeight="1" x14ac:dyDescent="0.25">
      <c r="A67" s="133">
        <v>61</v>
      </c>
      <c r="B67" s="370" t="str">
        <f>IF('Dépenses rémunération au réel'!B67="","",'Dépenses rémunération au réel'!B67)</f>
        <v/>
      </c>
      <c r="C67" s="370" t="str">
        <f>IF('Dépenses rémunération au réel'!C67="","",'Dépenses rémunération au réel'!C67)</f>
        <v/>
      </c>
      <c r="D67" s="370" t="str">
        <f>IF('Dépenses rémunération au réel'!D67="","",'Dépenses rémunération au réel'!D67)</f>
        <v/>
      </c>
      <c r="E67" s="370" t="str">
        <f>IF('Dépenses rémunération au réel'!E67="","",'Dépenses rémunération au réel'!E67)</f>
        <v/>
      </c>
      <c r="F67" s="370" t="str">
        <f>IF('Dépenses rémunération au réel'!F67="","",'Dépenses rémunération au réel'!F67)</f>
        <v/>
      </c>
      <c r="G67" s="371" t="str">
        <f>IF('Dépenses rémunération au réel'!G67="","",'Dépenses rémunération au réel'!G67)</f>
        <v/>
      </c>
      <c r="H67" s="371" t="str">
        <f>IF('Dépenses rémunération au réel'!H67="","",'Dépenses rémunération au réel'!H67)</f>
        <v/>
      </c>
      <c r="I67" s="370" t="str">
        <f>IF('Dépenses rémunération au réel'!I67="","",'Dépenses rémunération au réel'!I67)</f>
        <v/>
      </c>
      <c r="J67" s="372" t="str">
        <f>IF('Dépenses rémunération au réel'!J67="","",'Dépenses rémunération au réel'!J67)</f>
        <v/>
      </c>
      <c r="K67" s="372" t="str">
        <f>IF('Dépenses rémunération au réel'!K67="","",'Dépenses rémunération au réel'!K67)</f>
        <v/>
      </c>
      <c r="L67" s="370" t="str">
        <f>IF('Dépenses rémunération au réel'!L67="","",'Dépenses rémunération au réel'!L67)</f>
        <v/>
      </c>
      <c r="M67" s="273"/>
      <c r="N67" s="274" t="str">
        <f t="shared" si="2"/>
        <v/>
      </c>
      <c r="O67" s="274" t="str">
        <f t="shared" si="3"/>
        <v/>
      </c>
      <c r="P67" s="42"/>
      <c r="Q67" s="25"/>
      <c r="R67" s="25"/>
      <c r="S67" s="329" t="str">
        <f t="shared" si="0"/>
        <v/>
      </c>
      <c r="T67" s="139" t="str">
        <f t="shared" si="1"/>
        <v/>
      </c>
      <c r="U67" s="276"/>
      <c r="V67" s="375" t="str">
        <f t="shared" si="4"/>
        <v/>
      </c>
      <c r="W67" s="152" t="str">
        <f t="shared" si="5"/>
        <v/>
      </c>
      <c r="X67" s="377" t="str">
        <f>IF(AND(OR(M67="KO",L67&lt;&gt;""),OR(M67="",N67="",O67="")),Listes!$A$74,IF(AND(L67&lt;S67,U67=""),Listes!$A$76,IF(AND(L67&lt;&gt;"",S67&lt;L67,T67=""),Listes!$A$78,IF(AND(Y67="",OR(M67&lt;&gt;"",N67&lt;&gt;"",O67&lt;&gt;"",P67&lt;&gt;"",Q67&lt;&gt;"",R67&lt;&gt;"")),Listes!$A$79,""))))</f>
        <v/>
      </c>
      <c r="Y67" s="44"/>
      <c r="Z67" s="9">
        <f t="shared" si="6"/>
        <v>0</v>
      </c>
    </row>
    <row r="68" spans="1:26" ht="20.100000000000001" customHeight="1" x14ac:dyDescent="0.25">
      <c r="A68" s="133">
        <v>62</v>
      </c>
      <c r="B68" s="370" t="str">
        <f>IF('Dépenses rémunération au réel'!B68="","",'Dépenses rémunération au réel'!B68)</f>
        <v/>
      </c>
      <c r="C68" s="370" t="str">
        <f>IF('Dépenses rémunération au réel'!C68="","",'Dépenses rémunération au réel'!C68)</f>
        <v/>
      </c>
      <c r="D68" s="370" t="str">
        <f>IF('Dépenses rémunération au réel'!D68="","",'Dépenses rémunération au réel'!D68)</f>
        <v/>
      </c>
      <c r="E68" s="370" t="str">
        <f>IF('Dépenses rémunération au réel'!E68="","",'Dépenses rémunération au réel'!E68)</f>
        <v/>
      </c>
      <c r="F68" s="370" t="str">
        <f>IF('Dépenses rémunération au réel'!F68="","",'Dépenses rémunération au réel'!F68)</f>
        <v/>
      </c>
      <c r="G68" s="371" t="str">
        <f>IF('Dépenses rémunération au réel'!G68="","",'Dépenses rémunération au réel'!G68)</f>
        <v/>
      </c>
      <c r="H68" s="371" t="str">
        <f>IF('Dépenses rémunération au réel'!H68="","",'Dépenses rémunération au réel'!H68)</f>
        <v/>
      </c>
      <c r="I68" s="370" t="str">
        <f>IF('Dépenses rémunération au réel'!I68="","",'Dépenses rémunération au réel'!I68)</f>
        <v/>
      </c>
      <c r="J68" s="372" t="str">
        <f>IF('Dépenses rémunération au réel'!J68="","",'Dépenses rémunération au réel'!J68)</f>
        <v/>
      </c>
      <c r="K68" s="372" t="str">
        <f>IF('Dépenses rémunération au réel'!K68="","",'Dépenses rémunération au réel'!K68)</f>
        <v/>
      </c>
      <c r="L68" s="370" t="str">
        <f>IF('Dépenses rémunération au réel'!L68="","",'Dépenses rémunération au réel'!L68)</f>
        <v/>
      </c>
      <c r="M68" s="273"/>
      <c r="N68" s="274" t="str">
        <f t="shared" si="2"/>
        <v/>
      </c>
      <c r="O68" s="274" t="str">
        <f t="shared" si="3"/>
        <v/>
      </c>
      <c r="P68" s="42"/>
      <c r="Q68" s="25"/>
      <c r="R68" s="25"/>
      <c r="S68" s="329" t="str">
        <f t="shared" si="0"/>
        <v/>
      </c>
      <c r="T68" s="139" t="str">
        <f t="shared" si="1"/>
        <v/>
      </c>
      <c r="U68" s="276"/>
      <c r="V68" s="375" t="str">
        <f t="shared" si="4"/>
        <v/>
      </c>
      <c r="W68" s="152" t="str">
        <f t="shared" si="5"/>
        <v/>
      </c>
      <c r="X68" s="377" t="str">
        <f>IF(AND(OR(M68="KO",L68&lt;&gt;""),OR(M68="",N68="",O68="")),Listes!$A$74,IF(AND(L68&lt;S68,U68=""),Listes!$A$76,IF(AND(L68&lt;&gt;"",S68&lt;L68,T68=""),Listes!$A$78,IF(AND(Y68="",OR(M68&lt;&gt;"",N68&lt;&gt;"",O68&lt;&gt;"",P68&lt;&gt;"",Q68&lt;&gt;"",R68&lt;&gt;"")),Listes!$A$79,""))))</f>
        <v/>
      </c>
      <c r="Y68" s="44"/>
      <c r="Z68" s="9">
        <f t="shared" si="6"/>
        <v>0</v>
      </c>
    </row>
    <row r="69" spans="1:26" ht="20.100000000000001" customHeight="1" x14ac:dyDescent="0.25">
      <c r="A69" s="133">
        <v>63</v>
      </c>
      <c r="B69" s="370" t="str">
        <f>IF('Dépenses rémunération au réel'!B69="","",'Dépenses rémunération au réel'!B69)</f>
        <v/>
      </c>
      <c r="C69" s="370" t="str">
        <f>IF('Dépenses rémunération au réel'!C69="","",'Dépenses rémunération au réel'!C69)</f>
        <v/>
      </c>
      <c r="D69" s="370" t="str">
        <f>IF('Dépenses rémunération au réel'!D69="","",'Dépenses rémunération au réel'!D69)</f>
        <v/>
      </c>
      <c r="E69" s="370" t="str">
        <f>IF('Dépenses rémunération au réel'!E69="","",'Dépenses rémunération au réel'!E69)</f>
        <v/>
      </c>
      <c r="F69" s="370" t="str">
        <f>IF('Dépenses rémunération au réel'!F69="","",'Dépenses rémunération au réel'!F69)</f>
        <v/>
      </c>
      <c r="G69" s="371" t="str">
        <f>IF('Dépenses rémunération au réel'!G69="","",'Dépenses rémunération au réel'!G69)</f>
        <v/>
      </c>
      <c r="H69" s="371" t="str">
        <f>IF('Dépenses rémunération au réel'!H69="","",'Dépenses rémunération au réel'!H69)</f>
        <v/>
      </c>
      <c r="I69" s="370" t="str">
        <f>IF('Dépenses rémunération au réel'!I69="","",'Dépenses rémunération au réel'!I69)</f>
        <v/>
      </c>
      <c r="J69" s="372" t="str">
        <f>IF('Dépenses rémunération au réel'!J69="","",'Dépenses rémunération au réel'!J69)</f>
        <v/>
      </c>
      <c r="K69" s="372" t="str">
        <f>IF('Dépenses rémunération au réel'!K69="","",'Dépenses rémunération au réel'!K69)</f>
        <v/>
      </c>
      <c r="L69" s="370" t="str">
        <f>IF('Dépenses rémunération au réel'!L69="","",'Dépenses rémunération au réel'!L69)</f>
        <v/>
      </c>
      <c r="M69" s="273"/>
      <c r="N69" s="274" t="str">
        <f t="shared" si="2"/>
        <v/>
      </c>
      <c r="O69" s="274" t="str">
        <f t="shared" si="3"/>
        <v/>
      </c>
      <c r="P69" s="42"/>
      <c r="Q69" s="25"/>
      <c r="R69" s="25"/>
      <c r="S69" s="329" t="str">
        <f t="shared" si="0"/>
        <v/>
      </c>
      <c r="T69" s="139" t="str">
        <f t="shared" si="1"/>
        <v/>
      </c>
      <c r="U69" s="276"/>
      <c r="V69" s="375" t="str">
        <f t="shared" si="4"/>
        <v/>
      </c>
      <c r="W69" s="152" t="str">
        <f t="shared" si="5"/>
        <v/>
      </c>
      <c r="X69" s="377" t="str">
        <f>IF(AND(OR(M69="KO",L69&lt;&gt;""),OR(M69="",N69="",O69="")),Listes!$A$74,IF(AND(L69&lt;S69,U69=""),Listes!$A$76,IF(AND(L69&lt;&gt;"",S69&lt;L69,T69=""),Listes!$A$78,IF(AND(Y69="",OR(M69&lt;&gt;"",N69&lt;&gt;"",O69&lt;&gt;"",P69&lt;&gt;"",Q69&lt;&gt;"",R69&lt;&gt;"")),Listes!$A$79,""))))</f>
        <v/>
      </c>
      <c r="Y69" s="44"/>
      <c r="Z69" s="9">
        <f t="shared" si="6"/>
        <v>0</v>
      </c>
    </row>
    <row r="70" spans="1:26" ht="20.100000000000001" customHeight="1" x14ac:dyDescent="0.25">
      <c r="A70" s="133">
        <v>64</v>
      </c>
      <c r="B70" s="370" t="str">
        <f>IF('Dépenses rémunération au réel'!B70="","",'Dépenses rémunération au réel'!B70)</f>
        <v/>
      </c>
      <c r="C70" s="370" t="str">
        <f>IF('Dépenses rémunération au réel'!C70="","",'Dépenses rémunération au réel'!C70)</f>
        <v/>
      </c>
      <c r="D70" s="370" t="str">
        <f>IF('Dépenses rémunération au réel'!D70="","",'Dépenses rémunération au réel'!D70)</f>
        <v/>
      </c>
      <c r="E70" s="370" t="str">
        <f>IF('Dépenses rémunération au réel'!E70="","",'Dépenses rémunération au réel'!E70)</f>
        <v/>
      </c>
      <c r="F70" s="370" t="str">
        <f>IF('Dépenses rémunération au réel'!F70="","",'Dépenses rémunération au réel'!F70)</f>
        <v/>
      </c>
      <c r="G70" s="371" t="str">
        <f>IF('Dépenses rémunération au réel'!G70="","",'Dépenses rémunération au réel'!G70)</f>
        <v/>
      </c>
      <c r="H70" s="371" t="str">
        <f>IF('Dépenses rémunération au réel'!H70="","",'Dépenses rémunération au réel'!H70)</f>
        <v/>
      </c>
      <c r="I70" s="370" t="str">
        <f>IF('Dépenses rémunération au réel'!I70="","",'Dépenses rémunération au réel'!I70)</f>
        <v/>
      </c>
      <c r="J70" s="372" t="str">
        <f>IF('Dépenses rémunération au réel'!J70="","",'Dépenses rémunération au réel'!J70)</f>
        <v/>
      </c>
      <c r="K70" s="372" t="str">
        <f>IF('Dépenses rémunération au réel'!K70="","",'Dépenses rémunération au réel'!K70)</f>
        <v/>
      </c>
      <c r="L70" s="370" t="str">
        <f>IF('Dépenses rémunération au réel'!L70="","",'Dépenses rémunération au réel'!L70)</f>
        <v/>
      </c>
      <c r="M70" s="273"/>
      <c r="N70" s="274" t="str">
        <f t="shared" si="2"/>
        <v/>
      </c>
      <c r="O70" s="274" t="str">
        <f t="shared" si="3"/>
        <v/>
      </c>
      <c r="P70" s="42"/>
      <c r="Q70" s="25"/>
      <c r="R70" s="25"/>
      <c r="S70" s="329" t="str">
        <f t="shared" si="0"/>
        <v/>
      </c>
      <c r="T70" s="139" t="str">
        <f t="shared" si="1"/>
        <v/>
      </c>
      <c r="U70" s="276"/>
      <c r="V70" s="375" t="str">
        <f t="shared" si="4"/>
        <v/>
      </c>
      <c r="W70" s="152" t="str">
        <f t="shared" si="5"/>
        <v/>
      </c>
      <c r="X70" s="377" t="str">
        <f>IF(AND(OR(M70="KO",L70&lt;&gt;""),OR(M70="",N70="",O70="")),Listes!$A$74,IF(AND(L70&lt;S70,U70=""),Listes!$A$76,IF(AND(L70&lt;&gt;"",S70&lt;L70,T70=""),Listes!$A$78,IF(AND(Y70="",OR(M70&lt;&gt;"",N70&lt;&gt;"",O70&lt;&gt;"",P70&lt;&gt;"",Q70&lt;&gt;"",R70&lt;&gt;"")),Listes!$A$79,""))))</f>
        <v/>
      </c>
      <c r="Y70" s="44"/>
      <c r="Z70" s="9">
        <f t="shared" si="6"/>
        <v>0</v>
      </c>
    </row>
    <row r="71" spans="1:26" ht="20.100000000000001" customHeight="1" x14ac:dyDescent="0.25">
      <c r="A71" s="133">
        <v>65</v>
      </c>
      <c r="B71" s="370" t="str">
        <f>IF('Dépenses rémunération au réel'!B71="","",'Dépenses rémunération au réel'!B71)</f>
        <v/>
      </c>
      <c r="C71" s="370" t="str">
        <f>IF('Dépenses rémunération au réel'!C71="","",'Dépenses rémunération au réel'!C71)</f>
        <v/>
      </c>
      <c r="D71" s="370" t="str">
        <f>IF('Dépenses rémunération au réel'!D71="","",'Dépenses rémunération au réel'!D71)</f>
        <v/>
      </c>
      <c r="E71" s="370" t="str">
        <f>IF('Dépenses rémunération au réel'!E71="","",'Dépenses rémunération au réel'!E71)</f>
        <v/>
      </c>
      <c r="F71" s="370" t="str">
        <f>IF('Dépenses rémunération au réel'!F71="","",'Dépenses rémunération au réel'!F71)</f>
        <v/>
      </c>
      <c r="G71" s="371" t="str">
        <f>IF('Dépenses rémunération au réel'!G71="","",'Dépenses rémunération au réel'!G71)</f>
        <v/>
      </c>
      <c r="H71" s="371" t="str">
        <f>IF('Dépenses rémunération au réel'!H71="","",'Dépenses rémunération au réel'!H71)</f>
        <v/>
      </c>
      <c r="I71" s="370" t="str">
        <f>IF('Dépenses rémunération au réel'!I71="","",'Dépenses rémunération au réel'!I71)</f>
        <v/>
      </c>
      <c r="J71" s="372" t="str">
        <f>IF('Dépenses rémunération au réel'!J71="","",'Dépenses rémunération au réel'!J71)</f>
        <v/>
      </c>
      <c r="K71" s="372" t="str">
        <f>IF('Dépenses rémunération au réel'!K71="","",'Dépenses rémunération au réel'!K71)</f>
        <v/>
      </c>
      <c r="L71" s="370" t="str">
        <f>IF('Dépenses rémunération au réel'!L71="","",'Dépenses rémunération au réel'!L71)</f>
        <v/>
      </c>
      <c r="M71" s="273"/>
      <c r="N71" s="274" t="str">
        <f t="shared" si="2"/>
        <v/>
      </c>
      <c r="O71" s="274" t="str">
        <f t="shared" si="3"/>
        <v/>
      </c>
      <c r="P71" s="42"/>
      <c r="Q71" s="25"/>
      <c r="R71" s="25"/>
      <c r="S71" s="329" t="str">
        <f t="shared" ref="S71:S134" si="7">IF($E71="","",IF(OR(($P71=0),($Q71=0)),0,$P71/$Q71*$R71))</f>
        <v/>
      </c>
      <c r="T71" s="139" t="str">
        <f t="shared" ref="T71:T134" si="8">IF($L71="","",IF($S71&gt;$L71,"Le montant éligible ne peut etre supérieur au montant présenté",""))</f>
        <v/>
      </c>
      <c r="U71" s="276"/>
      <c r="V71" s="375" t="str">
        <f t="shared" si="4"/>
        <v/>
      </c>
      <c r="W71" s="152" t="str">
        <f t="shared" si="5"/>
        <v/>
      </c>
      <c r="X71" s="377" t="str">
        <f>IF(AND(OR(M71="KO",L71&lt;&gt;""),OR(M71="",N71="",O71="")),Listes!$A$74,IF(AND(L71&lt;S71,U71=""),Listes!$A$76,IF(AND(L71&lt;&gt;"",S71&lt;L71,T71=""),Listes!$A$78,IF(AND(Y71="",OR(M71&lt;&gt;"",N71&lt;&gt;"",O71&lt;&gt;"",P71&lt;&gt;"",Q71&lt;&gt;"",R71&lt;&gt;"")),Listes!$A$79,""))))</f>
        <v/>
      </c>
      <c r="Y71" s="44"/>
      <c r="Z71" s="9">
        <f t="shared" si="6"/>
        <v>0</v>
      </c>
    </row>
    <row r="72" spans="1:26" ht="20.100000000000001" customHeight="1" x14ac:dyDescent="0.25">
      <c r="A72" s="133">
        <v>66</v>
      </c>
      <c r="B72" s="370" t="str">
        <f>IF('Dépenses rémunération au réel'!B72="","",'Dépenses rémunération au réel'!B72)</f>
        <v/>
      </c>
      <c r="C72" s="370" t="str">
        <f>IF('Dépenses rémunération au réel'!C72="","",'Dépenses rémunération au réel'!C72)</f>
        <v/>
      </c>
      <c r="D72" s="370" t="str">
        <f>IF('Dépenses rémunération au réel'!D72="","",'Dépenses rémunération au réel'!D72)</f>
        <v/>
      </c>
      <c r="E72" s="370" t="str">
        <f>IF('Dépenses rémunération au réel'!E72="","",'Dépenses rémunération au réel'!E72)</f>
        <v/>
      </c>
      <c r="F72" s="370" t="str">
        <f>IF('Dépenses rémunération au réel'!F72="","",'Dépenses rémunération au réel'!F72)</f>
        <v/>
      </c>
      <c r="G72" s="371" t="str">
        <f>IF('Dépenses rémunération au réel'!G72="","",'Dépenses rémunération au réel'!G72)</f>
        <v/>
      </c>
      <c r="H72" s="371" t="str">
        <f>IF('Dépenses rémunération au réel'!H72="","",'Dépenses rémunération au réel'!H72)</f>
        <v/>
      </c>
      <c r="I72" s="370" t="str">
        <f>IF('Dépenses rémunération au réel'!I72="","",'Dépenses rémunération au réel'!I72)</f>
        <v/>
      </c>
      <c r="J72" s="372" t="str">
        <f>IF('Dépenses rémunération au réel'!J72="","",'Dépenses rémunération au réel'!J72)</f>
        <v/>
      </c>
      <c r="K72" s="372" t="str">
        <f>IF('Dépenses rémunération au réel'!K72="","",'Dépenses rémunération au réel'!K72)</f>
        <v/>
      </c>
      <c r="L72" s="370" t="str">
        <f>IF('Dépenses rémunération au réel'!L72="","",'Dépenses rémunération au réel'!L72)</f>
        <v/>
      </c>
      <c r="M72" s="273"/>
      <c r="N72" s="274" t="str">
        <f t="shared" ref="N72:N135" si="9">IF(M72="KO","",IF(M72="","",G72))</f>
        <v/>
      </c>
      <c r="O72" s="274" t="str">
        <f t="shared" ref="O72:O135" si="10">IF(M72="KO","",IF(M72="","",H72))</f>
        <v/>
      </c>
      <c r="P72" s="42"/>
      <c r="Q72" s="25"/>
      <c r="R72" s="25"/>
      <c r="S72" s="329" t="str">
        <f t="shared" si="7"/>
        <v/>
      </c>
      <c r="T72" s="139" t="str">
        <f t="shared" si="8"/>
        <v/>
      </c>
      <c r="U72" s="276"/>
      <c r="V72" s="375" t="str">
        <f t="shared" ref="V72:V135" si="11">IF(R72="","",IF(E72="Assistant administratif et/ou financier",MIN(35000/1607*R72,35000),IF(E72="Chargé de mission",MIN(40000/1607*R72,40000),IF(E72="Coordinateur / chef de projet",MIN(50000/1607*R72,50000),IF(E72="Directeur",MIN(60000/1607*R72,60000))))))</f>
        <v/>
      </c>
      <c r="W72" s="152" t="str">
        <f t="shared" ref="W72:W135" si="12">IF(MIN(S72,V72)=0,"",MIN(S72,V72))</f>
        <v/>
      </c>
      <c r="X72" s="377" t="str">
        <f>IF(AND(OR(M72="KO",L72&lt;&gt;""),OR(M72="",N72="",O72="")),Listes!$A$74,IF(AND(L72&lt;S72,U72=""),Listes!$A$76,IF(AND(L72&lt;&gt;"",S72&lt;L72,T72=""),Listes!$A$78,IF(AND(Y72="",OR(M72&lt;&gt;"",N72&lt;&gt;"",O72&lt;&gt;"",P72&lt;&gt;"",Q72&lt;&gt;"",R72&lt;&gt;"")),Listes!$A$79,""))))</f>
        <v/>
      </c>
      <c r="Y72" s="44"/>
      <c r="Z72" s="9">
        <f t="shared" ref="Z72:Z135" si="13">IF(AND(B72&lt;&gt;"",Y72&lt;&gt;"Oui"),1,0)</f>
        <v>0</v>
      </c>
    </row>
    <row r="73" spans="1:26" ht="20.100000000000001" customHeight="1" x14ac:dyDescent="0.25">
      <c r="A73" s="133">
        <v>67</v>
      </c>
      <c r="B73" s="370" t="str">
        <f>IF('Dépenses rémunération au réel'!B73="","",'Dépenses rémunération au réel'!B73)</f>
        <v/>
      </c>
      <c r="C73" s="370" t="str">
        <f>IF('Dépenses rémunération au réel'!C73="","",'Dépenses rémunération au réel'!C73)</f>
        <v/>
      </c>
      <c r="D73" s="370" t="str">
        <f>IF('Dépenses rémunération au réel'!D73="","",'Dépenses rémunération au réel'!D73)</f>
        <v/>
      </c>
      <c r="E73" s="370" t="str">
        <f>IF('Dépenses rémunération au réel'!E73="","",'Dépenses rémunération au réel'!E73)</f>
        <v/>
      </c>
      <c r="F73" s="370" t="str">
        <f>IF('Dépenses rémunération au réel'!F73="","",'Dépenses rémunération au réel'!F73)</f>
        <v/>
      </c>
      <c r="G73" s="371" t="str">
        <f>IF('Dépenses rémunération au réel'!G73="","",'Dépenses rémunération au réel'!G73)</f>
        <v/>
      </c>
      <c r="H73" s="371" t="str">
        <f>IF('Dépenses rémunération au réel'!H73="","",'Dépenses rémunération au réel'!H73)</f>
        <v/>
      </c>
      <c r="I73" s="370" t="str">
        <f>IF('Dépenses rémunération au réel'!I73="","",'Dépenses rémunération au réel'!I73)</f>
        <v/>
      </c>
      <c r="J73" s="372" t="str">
        <f>IF('Dépenses rémunération au réel'!J73="","",'Dépenses rémunération au réel'!J73)</f>
        <v/>
      </c>
      <c r="K73" s="372" t="str">
        <f>IF('Dépenses rémunération au réel'!K73="","",'Dépenses rémunération au réel'!K73)</f>
        <v/>
      </c>
      <c r="L73" s="370" t="str">
        <f>IF('Dépenses rémunération au réel'!L73="","",'Dépenses rémunération au réel'!L73)</f>
        <v/>
      </c>
      <c r="M73" s="273"/>
      <c r="N73" s="274" t="str">
        <f t="shared" si="9"/>
        <v/>
      </c>
      <c r="O73" s="274" t="str">
        <f t="shared" si="10"/>
        <v/>
      </c>
      <c r="P73" s="42"/>
      <c r="Q73" s="25"/>
      <c r="R73" s="25"/>
      <c r="S73" s="329" t="str">
        <f t="shared" si="7"/>
        <v/>
      </c>
      <c r="T73" s="139" t="str">
        <f t="shared" si="8"/>
        <v/>
      </c>
      <c r="U73" s="276"/>
      <c r="V73" s="375" t="str">
        <f t="shared" si="11"/>
        <v/>
      </c>
      <c r="W73" s="152" t="str">
        <f t="shared" si="12"/>
        <v/>
      </c>
      <c r="X73" s="377" t="str">
        <f>IF(AND(OR(M73="KO",L73&lt;&gt;""),OR(M73="",N73="",O73="")),Listes!$A$74,IF(AND(L73&lt;S73,U73=""),Listes!$A$76,IF(AND(L73&lt;&gt;"",S73&lt;L73,T73=""),Listes!$A$78,IF(AND(Y73="",OR(M73&lt;&gt;"",N73&lt;&gt;"",O73&lt;&gt;"",P73&lt;&gt;"",Q73&lt;&gt;"",R73&lt;&gt;"")),Listes!$A$79,""))))</f>
        <v/>
      </c>
      <c r="Y73" s="44"/>
      <c r="Z73" s="9">
        <f t="shared" si="13"/>
        <v>0</v>
      </c>
    </row>
    <row r="74" spans="1:26" ht="20.100000000000001" customHeight="1" x14ac:dyDescent="0.25">
      <c r="A74" s="133">
        <v>68</v>
      </c>
      <c r="B74" s="370" t="str">
        <f>IF('Dépenses rémunération au réel'!B74="","",'Dépenses rémunération au réel'!B74)</f>
        <v/>
      </c>
      <c r="C74" s="370" t="str">
        <f>IF('Dépenses rémunération au réel'!C74="","",'Dépenses rémunération au réel'!C74)</f>
        <v/>
      </c>
      <c r="D74" s="370" t="str">
        <f>IF('Dépenses rémunération au réel'!D74="","",'Dépenses rémunération au réel'!D74)</f>
        <v/>
      </c>
      <c r="E74" s="370" t="str">
        <f>IF('Dépenses rémunération au réel'!E74="","",'Dépenses rémunération au réel'!E74)</f>
        <v/>
      </c>
      <c r="F74" s="370" t="str">
        <f>IF('Dépenses rémunération au réel'!F74="","",'Dépenses rémunération au réel'!F74)</f>
        <v/>
      </c>
      <c r="G74" s="371" t="str">
        <f>IF('Dépenses rémunération au réel'!G74="","",'Dépenses rémunération au réel'!G74)</f>
        <v/>
      </c>
      <c r="H74" s="371" t="str">
        <f>IF('Dépenses rémunération au réel'!H74="","",'Dépenses rémunération au réel'!H74)</f>
        <v/>
      </c>
      <c r="I74" s="370" t="str">
        <f>IF('Dépenses rémunération au réel'!I74="","",'Dépenses rémunération au réel'!I74)</f>
        <v/>
      </c>
      <c r="J74" s="372" t="str">
        <f>IF('Dépenses rémunération au réel'!J74="","",'Dépenses rémunération au réel'!J74)</f>
        <v/>
      </c>
      <c r="K74" s="372" t="str">
        <f>IF('Dépenses rémunération au réel'!K74="","",'Dépenses rémunération au réel'!K74)</f>
        <v/>
      </c>
      <c r="L74" s="370" t="str">
        <f>IF('Dépenses rémunération au réel'!L74="","",'Dépenses rémunération au réel'!L74)</f>
        <v/>
      </c>
      <c r="M74" s="273"/>
      <c r="N74" s="274" t="str">
        <f t="shared" si="9"/>
        <v/>
      </c>
      <c r="O74" s="274" t="str">
        <f t="shared" si="10"/>
        <v/>
      </c>
      <c r="P74" s="42"/>
      <c r="Q74" s="25"/>
      <c r="R74" s="25"/>
      <c r="S74" s="329" t="str">
        <f t="shared" si="7"/>
        <v/>
      </c>
      <c r="T74" s="139" t="str">
        <f t="shared" si="8"/>
        <v/>
      </c>
      <c r="U74" s="276"/>
      <c r="V74" s="375" t="str">
        <f t="shared" si="11"/>
        <v/>
      </c>
      <c r="W74" s="152" t="str">
        <f t="shared" si="12"/>
        <v/>
      </c>
      <c r="X74" s="377" t="str">
        <f>IF(AND(OR(M74="KO",L74&lt;&gt;""),OR(M74="",N74="",O74="")),Listes!$A$74,IF(AND(L74&lt;S74,U74=""),Listes!$A$76,IF(AND(L74&lt;&gt;"",S74&lt;L74,T74=""),Listes!$A$78,IF(AND(Y74="",OR(M74&lt;&gt;"",N74&lt;&gt;"",O74&lt;&gt;"",P74&lt;&gt;"",Q74&lt;&gt;"",R74&lt;&gt;"")),Listes!$A$79,""))))</f>
        <v/>
      </c>
      <c r="Y74" s="44"/>
      <c r="Z74" s="9">
        <f t="shared" si="13"/>
        <v>0</v>
      </c>
    </row>
    <row r="75" spans="1:26" ht="20.100000000000001" customHeight="1" x14ac:dyDescent="0.25">
      <c r="A75" s="133">
        <v>69</v>
      </c>
      <c r="B75" s="370" t="str">
        <f>IF('Dépenses rémunération au réel'!B75="","",'Dépenses rémunération au réel'!B75)</f>
        <v/>
      </c>
      <c r="C75" s="370" t="str">
        <f>IF('Dépenses rémunération au réel'!C75="","",'Dépenses rémunération au réel'!C75)</f>
        <v/>
      </c>
      <c r="D75" s="370" t="str">
        <f>IF('Dépenses rémunération au réel'!D75="","",'Dépenses rémunération au réel'!D75)</f>
        <v/>
      </c>
      <c r="E75" s="370" t="str">
        <f>IF('Dépenses rémunération au réel'!E75="","",'Dépenses rémunération au réel'!E75)</f>
        <v/>
      </c>
      <c r="F75" s="370" t="str">
        <f>IF('Dépenses rémunération au réel'!F75="","",'Dépenses rémunération au réel'!F75)</f>
        <v/>
      </c>
      <c r="G75" s="371" t="str">
        <f>IF('Dépenses rémunération au réel'!G75="","",'Dépenses rémunération au réel'!G75)</f>
        <v/>
      </c>
      <c r="H75" s="371" t="str">
        <f>IF('Dépenses rémunération au réel'!H75="","",'Dépenses rémunération au réel'!H75)</f>
        <v/>
      </c>
      <c r="I75" s="370" t="str">
        <f>IF('Dépenses rémunération au réel'!I75="","",'Dépenses rémunération au réel'!I75)</f>
        <v/>
      </c>
      <c r="J75" s="372" t="str">
        <f>IF('Dépenses rémunération au réel'!J75="","",'Dépenses rémunération au réel'!J75)</f>
        <v/>
      </c>
      <c r="K75" s="372" t="str">
        <f>IF('Dépenses rémunération au réel'!K75="","",'Dépenses rémunération au réel'!K75)</f>
        <v/>
      </c>
      <c r="L75" s="370" t="str">
        <f>IF('Dépenses rémunération au réel'!L75="","",'Dépenses rémunération au réel'!L75)</f>
        <v/>
      </c>
      <c r="M75" s="273"/>
      <c r="N75" s="274" t="str">
        <f t="shared" si="9"/>
        <v/>
      </c>
      <c r="O75" s="274" t="str">
        <f t="shared" si="10"/>
        <v/>
      </c>
      <c r="P75" s="42"/>
      <c r="Q75" s="25"/>
      <c r="R75" s="25"/>
      <c r="S75" s="329" t="str">
        <f t="shared" si="7"/>
        <v/>
      </c>
      <c r="T75" s="139" t="str">
        <f t="shared" si="8"/>
        <v/>
      </c>
      <c r="U75" s="276"/>
      <c r="V75" s="375" t="str">
        <f t="shared" si="11"/>
        <v/>
      </c>
      <c r="W75" s="152" t="str">
        <f t="shared" si="12"/>
        <v/>
      </c>
      <c r="X75" s="377" t="str">
        <f>IF(AND(OR(M75="KO",L75&lt;&gt;""),OR(M75="",N75="",O75="")),Listes!$A$74,IF(AND(L75&lt;S75,U75=""),Listes!$A$76,IF(AND(L75&lt;&gt;"",S75&lt;L75,T75=""),Listes!$A$78,IF(AND(Y75="",OR(M75&lt;&gt;"",N75&lt;&gt;"",O75&lt;&gt;"",P75&lt;&gt;"",Q75&lt;&gt;"",R75&lt;&gt;"")),Listes!$A$79,""))))</f>
        <v/>
      </c>
      <c r="Y75" s="44"/>
      <c r="Z75" s="9">
        <f t="shared" si="13"/>
        <v>0</v>
      </c>
    </row>
    <row r="76" spans="1:26" ht="20.100000000000001" customHeight="1" x14ac:dyDescent="0.25">
      <c r="A76" s="133">
        <v>70</v>
      </c>
      <c r="B76" s="370" t="str">
        <f>IF('Dépenses rémunération au réel'!B76="","",'Dépenses rémunération au réel'!B76)</f>
        <v/>
      </c>
      <c r="C76" s="370" t="str">
        <f>IF('Dépenses rémunération au réel'!C76="","",'Dépenses rémunération au réel'!C76)</f>
        <v/>
      </c>
      <c r="D76" s="370" t="str">
        <f>IF('Dépenses rémunération au réel'!D76="","",'Dépenses rémunération au réel'!D76)</f>
        <v/>
      </c>
      <c r="E76" s="370" t="str">
        <f>IF('Dépenses rémunération au réel'!E76="","",'Dépenses rémunération au réel'!E76)</f>
        <v/>
      </c>
      <c r="F76" s="370" t="str">
        <f>IF('Dépenses rémunération au réel'!F76="","",'Dépenses rémunération au réel'!F76)</f>
        <v/>
      </c>
      <c r="G76" s="371" t="str">
        <f>IF('Dépenses rémunération au réel'!G76="","",'Dépenses rémunération au réel'!G76)</f>
        <v/>
      </c>
      <c r="H76" s="371" t="str">
        <f>IF('Dépenses rémunération au réel'!H76="","",'Dépenses rémunération au réel'!H76)</f>
        <v/>
      </c>
      <c r="I76" s="370" t="str">
        <f>IF('Dépenses rémunération au réel'!I76="","",'Dépenses rémunération au réel'!I76)</f>
        <v/>
      </c>
      <c r="J76" s="372" t="str">
        <f>IF('Dépenses rémunération au réel'!J76="","",'Dépenses rémunération au réel'!J76)</f>
        <v/>
      </c>
      <c r="K76" s="372" t="str">
        <f>IF('Dépenses rémunération au réel'!K76="","",'Dépenses rémunération au réel'!K76)</f>
        <v/>
      </c>
      <c r="L76" s="370" t="str">
        <f>IF('Dépenses rémunération au réel'!L76="","",'Dépenses rémunération au réel'!L76)</f>
        <v/>
      </c>
      <c r="M76" s="273"/>
      <c r="N76" s="274" t="str">
        <f t="shared" si="9"/>
        <v/>
      </c>
      <c r="O76" s="274" t="str">
        <f t="shared" si="10"/>
        <v/>
      </c>
      <c r="P76" s="42"/>
      <c r="Q76" s="25"/>
      <c r="R76" s="25"/>
      <c r="S76" s="329" t="str">
        <f t="shared" si="7"/>
        <v/>
      </c>
      <c r="T76" s="139" t="str">
        <f t="shared" si="8"/>
        <v/>
      </c>
      <c r="U76" s="276"/>
      <c r="V76" s="375" t="str">
        <f t="shared" si="11"/>
        <v/>
      </c>
      <c r="W76" s="152" t="str">
        <f t="shared" si="12"/>
        <v/>
      </c>
      <c r="X76" s="377" t="str">
        <f>IF(AND(OR(M76="KO",L76&lt;&gt;""),OR(M76="",N76="",O76="")),Listes!$A$74,IF(AND(L76&lt;S76,U76=""),Listes!$A$76,IF(AND(L76&lt;&gt;"",S76&lt;L76,T76=""),Listes!$A$78,IF(AND(Y76="",OR(M76&lt;&gt;"",N76&lt;&gt;"",O76&lt;&gt;"",P76&lt;&gt;"",Q76&lt;&gt;"",R76&lt;&gt;"")),Listes!$A$79,""))))</f>
        <v/>
      </c>
      <c r="Y76" s="44"/>
      <c r="Z76" s="9">
        <f t="shared" si="13"/>
        <v>0</v>
      </c>
    </row>
    <row r="77" spans="1:26" ht="20.100000000000001" customHeight="1" x14ac:dyDescent="0.25">
      <c r="A77" s="133">
        <v>71</v>
      </c>
      <c r="B77" s="370" t="str">
        <f>IF('Dépenses rémunération au réel'!B77="","",'Dépenses rémunération au réel'!B77)</f>
        <v/>
      </c>
      <c r="C77" s="370" t="str">
        <f>IF('Dépenses rémunération au réel'!C77="","",'Dépenses rémunération au réel'!C77)</f>
        <v/>
      </c>
      <c r="D77" s="370" t="str">
        <f>IF('Dépenses rémunération au réel'!D77="","",'Dépenses rémunération au réel'!D77)</f>
        <v/>
      </c>
      <c r="E77" s="370" t="str">
        <f>IF('Dépenses rémunération au réel'!E77="","",'Dépenses rémunération au réel'!E77)</f>
        <v/>
      </c>
      <c r="F77" s="370" t="str">
        <f>IF('Dépenses rémunération au réel'!F77="","",'Dépenses rémunération au réel'!F77)</f>
        <v/>
      </c>
      <c r="G77" s="371" t="str">
        <f>IF('Dépenses rémunération au réel'!G77="","",'Dépenses rémunération au réel'!G77)</f>
        <v/>
      </c>
      <c r="H77" s="371" t="str">
        <f>IF('Dépenses rémunération au réel'!H77="","",'Dépenses rémunération au réel'!H77)</f>
        <v/>
      </c>
      <c r="I77" s="370" t="str">
        <f>IF('Dépenses rémunération au réel'!I77="","",'Dépenses rémunération au réel'!I77)</f>
        <v/>
      </c>
      <c r="J77" s="372" t="str">
        <f>IF('Dépenses rémunération au réel'!J77="","",'Dépenses rémunération au réel'!J77)</f>
        <v/>
      </c>
      <c r="K77" s="372" t="str">
        <f>IF('Dépenses rémunération au réel'!K77="","",'Dépenses rémunération au réel'!K77)</f>
        <v/>
      </c>
      <c r="L77" s="370" t="str">
        <f>IF('Dépenses rémunération au réel'!L77="","",'Dépenses rémunération au réel'!L77)</f>
        <v/>
      </c>
      <c r="M77" s="273"/>
      <c r="N77" s="274" t="str">
        <f t="shared" si="9"/>
        <v/>
      </c>
      <c r="O77" s="274" t="str">
        <f t="shared" si="10"/>
        <v/>
      </c>
      <c r="P77" s="42"/>
      <c r="Q77" s="25"/>
      <c r="R77" s="25"/>
      <c r="S77" s="329" t="str">
        <f t="shared" si="7"/>
        <v/>
      </c>
      <c r="T77" s="139" t="str">
        <f t="shared" si="8"/>
        <v/>
      </c>
      <c r="U77" s="276"/>
      <c r="V77" s="375" t="str">
        <f t="shared" si="11"/>
        <v/>
      </c>
      <c r="W77" s="152" t="str">
        <f t="shared" si="12"/>
        <v/>
      </c>
      <c r="X77" s="377" t="str">
        <f>IF(AND(OR(M77="KO",L77&lt;&gt;""),OR(M77="",N77="",O77="")),Listes!$A$74,IF(AND(L77&lt;S77,U77=""),Listes!$A$76,IF(AND(L77&lt;&gt;"",S77&lt;L77,T77=""),Listes!$A$78,IF(AND(Y77="",OR(M77&lt;&gt;"",N77&lt;&gt;"",O77&lt;&gt;"",P77&lt;&gt;"",Q77&lt;&gt;"",R77&lt;&gt;"")),Listes!$A$79,""))))</f>
        <v/>
      </c>
      <c r="Y77" s="44"/>
      <c r="Z77" s="9">
        <f t="shared" si="13"/>
        <v>0</v>
      </c>
    </row>
    <row r="78" spans="1:26" ht="20.100000000000001" customHeight="1" x14ac:dyDescent="0.25">
      <c r="A78" s="133">
        <v>72</v>
      </c>
      <c r="B78" s="370" t="str">
        <f>IF('Dépenses rémunération au réel'!B78="","",'Dépenses rémunération au réel'!B78)</f>
        <v/>
      </c>
      <c r="C78" s="370" t="str">
        <f>IF('Dépenses rémunération au réel'!C78="","",'Dépenses rémunération au réel'!C78)</f>
        <v/>
      </c>
      <c r="D78" s="370" t="str">
        <f>IF('Dépenses rémunération au réel'!D78="","",'Dépenses rémunération au réel'!D78)</f>
        <v/>
      </c>
      <c r="E78" s="370" t="str">
        <f>IF('Dépenses rémunération au réel'!E78="","",'Dépenses rémunération au réel'!E78)</f>
        <v/>
      </c>
      <c r="F78" s="370" t="str">
        <f>IF('Dépenses rémunération au réel'!F78="","",'Dépenses rémunération au réel'!F78)</f>
        <v/>
      </c>
      <c r="G78" s="371" t="str">
        <f>IF('Dépenses rémunération au réel'!G78="","",'Dépenses rémunération au réel'!G78)</f>
        <v/>
      </c>
      <c r="H78" s="371" t="str">
        <f>IF('Dépenses rémunération au réel'!H78="","",'Dépenses rémunération au réel'!H78)</f>
        <v/>
      </c>
      <c r="I78" s="370" t="str">
        <f>IF('Dépenses rémunération au réel'!I78="","",'Dépenses rémunération au réel'!I78)</f>
        <v/>
      </c>
      <c r="J78" s="372" t="str">
        <f>IF('Dépenses rémunération au réel'!J78="","",'Dépenses rémunération au réel'!J78)</f>
        <v/>
      </c>
      <c r="K78" s="372" t="str">
        <f>IF('Dépenses rémunération au réel'!K78="","",'Dépenses rémunération au réel'!K78)</f>
        <v/>
      </c>
      <c r="L78" s="370" t="str">
        <f>IF('Dépenses rémunération au réel'!L78="","",'Dépenses rémunération au réel'!L78)</f>
        <v/>
      </c>
      <c r="M78" s="273"/>
      <c r="N78" s="274" t="str">
        <f t="shared" si="9"/>
        <v/>
      </c>
      <c r="O78" s="274" t="str">
        <f t="shared" si="10"/>
        <v/>
      </c>
      <c r="P78" s="42"/>
      <c r="Q78" s="25"/>
      <c r="R78" s="25"/>
      <c r="S78" s="329" t="str">
        <f t="shared" si="7"/>
        <v/>
      </c>
      <c r="T78" s="139" t="str">
        <f t="shared" si="8"/>
        <v/>
      </c>
      <c r="U78" s="276"/>
      <c r="V78" s="375" t="str">
        <f t="shared" si="11"/>
        <v/>
      </c>
      <c r="W78" s="152" t="str">
        <f t="shared" si="12"/>
        <v/>
      </c>
      <c r="X78" s="377" t="str">
        <f>IF(AND(OR(M78="KO",L78&lt;&gt;""),OR(M78="",N78="",O78="")),Listes!$A$74,IF(AND(L78&lt;S78,U78=""),Listes!$A$76,IF(AND(L78&lt;&gt;"",S78&lt;L78,T78=""),Listes!$A$78,IF(AND(Y78="",OR(M78&lt;&gt;"",N78&lt;&gt;"",O78&lt;&gt;"",P78&lt;&gt;"",Q78&lt;&gt;"",R78&lt;&gt;"")),Listes!$A$79,""))))</f>
        <v/>
      </c>
      <c r="Y78" s="44"/>
      <c r="Z78" s="9">
        <f t="shared" si="13"/>
        <v>0</v>
      </c>
    </row>
    <row r="79" spans="1:26" ht="20.100000000000001" customHeight="1" x14ac:dyDescent="0.25">
      <c r="A79" s="133">
        <v>73</v>
      </c>
      <c r="B79" s="370" t="str">
        <f>IF('Dépenses rémunération au réel'!B79="","",'Dépenses rémunération au réel'!B79)</f>
        <v/>
      </c>
      <c r="C79" s="370" t="str">
        <f>IF('Dépenses rémunération au réel'!C79="","",'Dépenses rémunération au réel'!C79)</f>
        <v/>
      </c>
      <c r="D79" s="370" t="str">
        <f>IF('Dépenses rémunération au réel'!D79="","",'Dépenses rémunération au réel'!D79)</f>
        <v/>
      </c>
      <c r="E79" s="370" t="str">
        <f>IF('Dépenses rémunération au réel'!E79="","",'Dépenses rémunération au réel'!E79)</f>
        <v/>
      </c>
      <c r="F79" s="370" t="str">
        <f>IF('Dépenses rémunération au réel'!F79="","",'Dépenses rémunération au réel'!F79)</f>
        <v/>
      </c>
      <c r="G79" s="371" t="str">
        <f>IF('Dépenses rémunération au réel'!G79="","",'Dépenses rémunération au réel'!G79)</f>
        <v/>
      </c>
      <c r="H79" s="371" t="str">
        <f>IF('Dépenses rémunération au réel'!H79="","",'Dépenses rémunération au réel'!H79)</f>
        <v/>
      </c>
      <c r="I79" s="370" t="str">
        <f>IF('Dépenses rémunération au réel'!I79="","",'Dépenses rémunération au réel'!I79)</f>
        <v/>
      </c>
      <c r="J79" s="372" t="str">
        <f>IF('Dépenses rémunération au réel'!J79="","",'Dépenses rémunération au réel'!J79)</f>
        <v/>
      </c>
      <c r="K79" s="372" t="str">
        <f>IF('Dépenses rémunération au réel'!K79="","",'Dépenses rémunération au réel'!K79)</f>
        <v/>
      </c>
      <c r="L79" s="370" t="str">
        <f>IF('Dépenses rémunération au réel'!L79="","",'Dépenses rémunération au réel'!L79)</f>
        <v/>
      </c>
      <c r="M79" s="273"/>
      <c r="N79" s="274" t="str">
        <f t="shared" si="9"/>
        <v/>
      </c>
      <c r="O79" s="274" t="str">
        <f t="shared" si="10"/>
        <v/>
      </c>
      <c r="P79" s="42"/>
      <c r="Q79" s="25"/>
      <c r="R79" s="25"/>
      <c r="S79" s="329" t="str">
        <f t="shared" si="7"/>
        <v/>
      </c>
      <c r="T79" s="139" t="str">
        <f t="shared" si="8"/>
        <v/>
      </c>
      <c r="U79" s="276"/>
      <c r="V79" s="375" t="str">
        <f t="shared" si="11"/>
        <v/>
      </c>
      <c r="W79" s="152" t="str">
        <f t="shared" si="12"/>
        <v/>
      </c>
      <c r="X79" s="377" t="str">
        <f>IF(AND(OR(M79="KO",L79&lt;&gt;""),OR(M79="",N79="",O79="")),Listes!$A$74,IF(AND(L79&lt;S79,U79=""),Listes!$A$76,IF(AND(L79&lt;&gt;"",S79&lt;L79,T79=""),Listes!$A$78,IF(AND(Y79="",OR(M79&lt;&gt;"",N79&lt;&gt;"",O79&lt;&gt;"",P79&lt;&gt;"",Q79&lt;&gt;"",R79&lt;&gt;"")),Listes!$A$79,""))))</f>
        <v/>
      </c>
      <c r="Y79" s="44"/>
      <c r="Z79" s="9">
        <f t="shared" si="13"/>
        <v>0</v>
      </c>
    </row>
    <row r="80" spans="1:26" ht="20.100000000000001" customHeight="1" x14ac:dyDescent="0.25">
      <c r="A80" s="133">
        <v>74</v>
      </c>
      <c r="B80" s="370" t="str">
        <f>IF('Dépenses rémunération au réel'!B80="","",'Dépenses rémunération au réel'!B80)</f>
        <v/>
      </c>
      <c r="C80" s="370" t="str">
        <f>IF('Dépenses rémunération au réel'!C80="","",'Dépenses rémunération au réel'!C80)</f>
        <v/>
      </c>
      <c r="D80" s="370" t="str">
        <f>IF('Dépenses rémunération au réel'!D80="","",'Dépenses rémunération au réel'!D80)</f>
        <v/>
      </c>
      <c r="E80" s="370" t="str">
        <f>IF('Dépenses rémunération au réel'!E80="","",'Dépenses rémunération au réel'!E80)</f>
        <v/>
      </c>
      <c r="F80" s="370" t="str">
        <f>IF('Dépenses rémunération au réel'!F80="","",'Dépenses rémunération au réel'!F80)</f>
        <v/>
      </c>
      <c r="G80" s="371" t="str">
        <f>IF('Dépenses rémunération au réel'!G80="","",'Dépenses rémunération au réel'!G80)</f>
        <v/>
      </c>
      <c r="H80" s="371" t="str">
        <f>IF('Dépenses rémunération au réel'!H80="","",'Dépenses rémunération au réel'!H80)</f>
        <v/>
      </c>
      <c r="I80" s="370" t="str">
        <f>IF('Dépenses rémunération au réel'!I80="","",'Dépenses rémunération au réel'!I80)</f>
        <v/>
      </c>
      <c r="J80" s="372" t="str">
        <f>IF('Dépenses rémunération au réel'!J80="","",'Dépenses rémunération au réel'!J80)</f>
        <v/>
      </c>
      <c r="K80" s="372" t="str">
        <f>IF('Dépenses rémunération au réel'!K80="","",'Dépenses rémunération au réel'!K80)</f>
        <v/>
      </c>
      <c r="L80" s="370" t="str">
        <f>IF('Dépenses rémunération au réel'!L80="","",'Dépenses rémunération au réel'!L80)</f>
        <v/>
      </c>
      <c r="M80" s="273"/>
      <c r="N80" s="274" t="str">
        <f t="shared" si="9"/>
        <v/>
      </c>
      <c r="O80" s="274" t="str">
        <f t="shared" si="10"/>
        <v/>
      </c>
      <c r="P80" s="42"/>
      <c r="Q80" s="25"/>
      <c r="R80" s="25"/>
      <c r="S80" s="329" t="str">
        <f t="shared" si="7"/>
        <v/>
      </c>
      <c r="T80" s="139" t="str">
        <f t="shared" si="8"/>
        <v/>
      </c>
      <c r="U80" s="276"/>
      <c r="V80" s="375" t="str">
        <f t="shared" si="11"/>
        <v/>
      </c>
      <c r="W80" s="152" t="str">
        <f t="shared" si="12"/>
        <v/>
      </c>
      <c r="X80" s="377" t="str">
        <f>IF(AND(OR(M80="KO",L80&lt;&gt;""),OR(M80="",N80="",O80="")),Listes!$A$74,IF(AND(L80&lt;S80,U80=""),Listes!$A$76,IF(AND(L80&lt;&gt;"",S80&lt;L80,T80=""),Listes!$A$78,IF(AND(Y80="",OR(M80&lt;&gt;"",N80&lt;&gt;"",O80&lt;&gt;"",P80&lt;&gt;"",Q80&lt;&gt;"",R80&lt;&gt;"")),Listes!$A$79,""))))</f>
        <v/>
      </c>
      <c r="Y80" s="44"/>
      <c r="Z80" s="9">
        <f t="shared" si="13"/>
        <v>0</v>
      </c>
    </row>
    <row r="81" spans="1:26" ht="20.100000000000001" customHeight="1" x14ac:dyDescent="0.25">
      <c r="A81" s="133">
        <v>75</v>
      </c>
      <c r="B81" s="370" t="str">
        <f>IF('Dépenses rémunération au réel'!B81="","",'Dépenses rémunération au réel'!B81)</f>
        <v/>
      </c>
      <c r="C81" s="370" t="str">
        <f>IF('Dépenses rémunération au réel'!C81="","",'Dépenses rémunération au réel'!C81)</f>
        <v/>
      </c>
      <c r="D81" s="370" t="str">
        <f>IF('Dépenses rémunération au réel'!D81="","",'Dépenses rémunération au réel'!D81)</f>
        <v/>
      </c>
      <c r="E81" s="370" t="str">
        <f>IF('Dépenses rémunération au réel'!E81="","",'Dépenses rémunération au réel'!E81)</f>
        <v/>
      </c>
      <c r="F81" s="370" t="str">
        <f>IF('Dépenses rémunération au réel'!F81="","",'Dépenses rémunération au réel'!F81)</f>
        <v/>
      </c>
      <c r="G81" s="371" t="str">
        <f>IF('Dépenses rémunération au réel'!G81="","",'Dépenses rémunération au réel'!G81)</f>
        <v/>
      </c>
      <c r="H81" s="371" t="str">
        <f>IF('Dépenses rémunération au réel'!H81="","",'Dépenses rémunération au réel'!H81)</f>
        <v/>
      </c>
      <c r="I81" s="370" t="str">
        <f>IF('Dépenses rémunération au réel'!I81="","",'Dépenses rémunération au réel'!I81)</f>
        <v/>
      </c>
      <c r="J81" s="372" t="str">
        <f>IF('Dépenses rémunération au réel'!J81="","",'Dépenses rémunération au réel'!J81)</f>
        <v/>
      </c>
      <c r="K81" s="372" t="str">
        <f>IF('Dépenses rémunération au réel'!K81="","",'Dépenses rémunération au réel'!K81)</f>
        <v/>
      </c>
      <c r="L81" s="370" t="str">
        <f>IF('Dépenses rémunération au réel'!L81="","",'Dépenses rémunération au réel'!L81)</f>
        <v/>
      </c>
      <c r="M81" s="273"/>
      <c r="N81" s="274" t="str">
        <f t="shared" si="9"/>
        <v/>
      </c>
      <c r="O81" s="274" t="str">
        <f t="shared" si="10"/>
        <v/>
      </c>
      <c r="P81" s="42"/>
      <c r="Q81" s="25"/>
      <c r="R81" s="25"/>
      <c r="S81" s="329" t="str">
        <f t="shared" si="7"/>
        <v/>
      </c>
      <c r="T81" s="139" t="str">
        <f t="shared" si="8"/>
        <v/>
      </c>
      <c r="U81" s="276"/>
      <c r="V81" s="375" t="str">
        <f t="shared" si="11"/>
        <v/>
      </c>
      <c r="W81" s="152" t="str">
        <f t="shared" si="12"/>
        <v/>
      </c>
      <c r="X81" s="377" t="str">
        <f>IF(AND(OR(M81="KO",L81&lt;&gt;""),OR(M81="",N81="",O81="")),Listes!$A$74,IF(AND(L81&lt;S81,U81=""),Listes!$A$76,IF(AND(L81&lt;&gt;"",S81&lt;L81,T81=""),Listes!$A$78,IF(AND(Y81="",OR(M81&lt;&gt;"",N81&lt;&gt;"",O81&lt;&gt;"",P81&lt;&gt;"",Q81&lt;&gt;"",R81&lt;&gt;"")),Listes!$A$79,""))))</f>
        <v/>
      </c>
      <c r="Y81" s="44"/>
      <c r="Z81" s="9">
        <f t="shared" si="13"/>
        <v>0</v>
      </c>
    </row>
    <row r="82" spans="1:26" ht="20.100000000000001" customHeight="1" x14ac:dyDescent="0.25">
      <c r="A82" s="133">
        <v>76</v>
      </c>
      <c r="B82" s="370" t="str">
        <f>IF('Dépenses rémunération au réel'!B82="","",'Dépenses rémunération au réel'!B82)</f>
        <v/>
      </c>
      <c r="C82" s="370" t="str">
        <f>IF('Dépenses rémunération au réel'!C82="","",'Dépenses rémunération au réel'!C82)</f>
        <v/>
      </c>
      <c r="D82" s="370" t="str">
        <f>IF('Dépenses rémunération au réel'!D82="","",'Dépenses rémunération au réel'!D82)</f>
        <v/>
      </c>
      <c r="E82" s="370" t="str">
        <f>IF('Dépenses rémunération au réel'!E82="","",'Dépenses rémunération au réel'!E82)</f>
        <v/>
      </c>
      <c r="F82" s="370" t="str">
        <f>IF('Dépenses rémunération au réel'!F82="","",'Dépenses rémunération au réel'!F82)</f>
        <v/>
      </c>
      <c r="G82" s="371" t="str">
        <f>IF('Dépenses rémunération au réel'!G82="","",'Dépenses rémunération au réel'!G82)</f>
        <v/>
      </c>
      <c r="H82" s="371" t="str">
        <f>IF('Dépenses rémunération au réel'!H82="","",'Dépenses rémunération au réel'!H82)</f>
        <v/>
      </c>
      <c r="I82" s="370" t="str">
        <f>IF('Dépenses rémunération au réel'!I82="","",'Dépenses rémunération au réel'!I82)</f>
        <v/>
      </c>
      <c r="J82" s="372" t="str">
        <f>IF('Dépenses rémunération au réel'!J82="","",'Dépenses rémunération au réel'!J82)</f>
        <v/>
      </c>
      <c r="K82" s="372" t="str">
        <f>IF('Dépenses rémunération au réel'!K82="","",'Dépenses rémunération au réel'!K82)</f>
        <v/>
      </c>
      <c r="L82" s="370" t="str">
        <f>IF('Dépenses rémunération au réel'!L82="","",'Dépenses rémunération au réel'!L82)</f>
        <v/>
      </c>
      <c r="M82" s="273"/>
      <c r="N82" s="274" t="str">
        <f t="shared" si="9"/>
        <v/>
      </c>
      <c r="O82" s="274" t="str">
        <f t="shared" si="10"/>
        <v/>
      </c>
      <c r="P82" s="42"/>
      <c r="Q82" s="25"/>
      <c r="R82" s="25"/>
      <c r="S82" s="329" t="str">
        <f t="shared" si="7"/>
        <v/>
      </c>
      <c r="T82" s="139" t="str">
        <f t="shared" si="8"/>
        <v/>
      </c>
      <c r="U82" s="276"/>
      <c r="V82" s="375" t="str">
        <f t="shared" si="11"/>
        <v/>
      </c>
      <c r="W82" s="152" t="str">
        <f t="shared" si="12"/>
        <v/>
      </c>
      <c r="X82" s="377" t="str">
        <f>IF(AND(OR(M82="KO",L82&lt;&gt;""),OR(M82="",N82="",O82="")),Listes!$A$74,IF(AND(L82&lt;S82,U82=""),Listes!$A$76,IF(AND(L82&lt;&gt;"",S82&lt;L82,T82=""),Listes!$A$78,IF(AND(Y82="",OR(M82&lt;&gt;"",N82&lt;&gt;"",O82&lt;&gt;"",P82&lt;&gt;"",Q82&lt;&gt;"",R82&lt;&gt;"")),Listes!$A$79,""))))</f>
        <v/>
      </c>
      <c r="Y82" s="44"/>
      <c r="Z82" s="9">
        <f t="shared" si="13"/>
        <v>0</v>
      </c>
    </row>
    <row r="83" spans="1:26" ht="20.100000000000001" customHeight="1" x14ac:dyDescent="0.25">
      <c r="A83" s="133">
        <v>77</v>
      </c>
      <c r="B83" s="370" t="str">
        <f>IF('Dépenses rémunération au réel'!B83="","",'Dépenses rémunération au réel'!B83)</f>
        <v/>
      </c>
      <c r="C83" s="370" t="str">
        <f>IF('Dépenses rémunération au réel'!C83="","",'Dépenses rémunération au réel'!C83)</f>
        <v/>
      </c>
      <c r="D83" s="370" t="str">
        <f>IF('Dépenses rémunération au réel'!D83="","",'Dépenses rémunération au réel'!D83)</f>
        <v/>
      </c>
      <c r="E83" s="370" t="str">
        <f>IF('Dépenses rémunération au réel'!E83="","",'Dépenses rémunération au réel'!E83)</f>
        <v/>
      </c>
      <c r="F83" s="370" t="str">
        <f>IF('Dépenses rémunération au réel'!F83="","",'Dépenses rémunération au réel'!F83)</f>
        <v/>
      </c>
      <c r="G83" s="371" t="str">
        <f>IF('Dépenses rémunération au réel'!G83="","",'Dépenses rémunération au réel'!G83)</f>
        <v/>
      </c>
      <c r="H83" s="371" t="str">
        <f>IF('Dépenses rémunération au réel'!H83="","",'Dépenses rémunération au réel'!H83)</f>
        <v/>
      </c>
      <c r="I83" s="370" t="str">
        <f>IF('Dépenses rémunération au réel'!I83="","",'Dépenses rémunération au réel'!I83)</f>
        <v/>
      </c>
      <c r="J83" s="372" t="str">
        <f>IF('Dépenses rémunération au réel'!J83="","",'Dépenses rémunération au réel'!J83)</f>
        <v/>
      </c>
      <c r="K83" s="372" t="str">
        <f>IF('Dépenses rémunération au réel'!K83="","",'Dépenses rémunération au réel'!K83)</f>
        <v/>
      </c>
      <c r="L83" s="370" t="str">
        <f>IF('Dépenses rémunération au réel'!L83="","",'Dépenses rémunération au réel'!L83)</f>
        <v/>
      </c>
      <c r="M83" s="273"/>
      <c r="N83" s="274" t="str">
        <f t="shared" si="9"/>
        <v/>
      </c>
      <c r="O83" s="274" t="str">
        <f t="shared" si="10"/>
        <v/>
      </c>
      <c r="P83" s="42"/>
      <c r="Q83" s="25"/>
      <c r="R83" s="25"/>
      <c r="S83" s="329" t="str">
        <f t="shared" si="7"/>
        <v/>
      </c>
      <c r="T83" s="139" t="str">
        <f t="shared" si="8"/>
        <v/>
      </c>
      <c r="U83" s="276"/>
      <c r="V83" s="375" t="str">
        <f t="shared" si="11"/>
        <v/>
      </c>
      <c r="W83" s="152" t="str">
        <f t="shared" si="12"/>
        <v/>
      </c>
      <c r="X83" s="377" t="str">
        <f>IF(AND(OR(M83="KO",L83&lt;&gt;""),OR(M83="",N83="",O83="")),Listes!$A$74,IF(AND(L83&lt;S83,U83=""),Listes!$A$76,IF(AND(L83&lt;&gt;"",S83&lt;L83,T83=""),Listes!$A$78,IF(AND(Y83="",OR(M83&lt;&gt;"",N83&lt;&gt;"",O83&lt;&gt;"",P83&lt;&gt;"",Q83&lt;&gt;"",R83&lt;&gt;"")),Listes!$A$79,""))))</f>
        <v/>
      </c>
      <c r="Y83" s="44"/>
      <c r="Z83" s="9">
        <f t="shared" si="13"/>
        <v>0</v>
      </c>
    </row>
    <row r="84" spans="1:26" ht="20.100000000000001" customHeight="1" x14ac:dyDescent="0.25">
      <c r="A84" s="133">
        <v>78</v>
      </c>
      <c r="B84" s="370" t="str">
        <f>IF('Dépenses rémunération au réel'!B84="","",'Dépenses rémunération au réel'!B84)</f>
        <v/>
      </c>
      <c r="C84" s="370" t="str">
        <f>IF('Dépenses rémunération au réel'!C84="","",'Dépenses rémunération au réel'!C84)</f>
        <v/>
      </c>
      <c r="D84" s="370" t="str">
        <f>IF('Dépenses rémunération au réel'!D84="","",'Dépenses rémunération au réel'!D84)</f>
        <v/>
      </c>
      <c r="E84" s="370" t="str">
        <f>IF('Dépenses rémunération au réel'!E84="","",'Dépenses rémunération au réel'!E84)</f>
        <v/>
      </c>
      <c r="F84" s="370" t="str">
        <f>IF('Dépenses rémunération au réel'!F84="","",'Dépenses rémunération au réel'!F84)</f>
        <v/>
      </c>
      <c r="G84" s="371" t="str">
        <f>IF('Dépenses rémunération au réel'!G84="","",'Dépenses rémunération au réel'!G84)</f>
        <v/>
      </c>
      <c r="H84" s="371" t="str">
        <f>IF('Dépenses rémunération au réel'!H84="","",'Dépenses rémunération au réel'!H84)</f>
        <v/>
      </c>
      <c r="I84" s="370" t="str">
        <f>IF('Dépenses rémunération au réel'!I84="","",'Dépenses rémunération au réel'!I84)</f>
        <v/>
      </c>
      <c r="J84" s="372" t="str">
        <f>IF('Dépenses rémunération au réel'!J84="","",'Dépenses rémunération au réel'!J84)</f>
        <v/>
      </c>
      <c r="K84" s="372" t="str">
        <f>IF('Dépenses rémunération au réel'!K84="","",'Dépenses rémunération au réel'!K84)</f>
        <v/>
      </c>
      <c r="L84" s="370" t="str">
        <f>IF('Dépenses rémunération au réel'!L84="","",'Dépenses rémunération au réel'!L84)</f>
        <v/>
      </c>
      <c r="M84" s="273"/>
      <c r="N84" s="274" t="str">
        <f t="shared" si="9"/>
        <v/>
      </c>
      <c r="O84" s="274" t="str">
        <f t="shared" si="10"/>
        <v/>
      </c>
      <c r="P84" s="42"/>
      <c r="Q84" s="25"/>
      <c r="R84" s="25"/>
      <c r="S84" s="329" t="str">
        <f t="shared" si="7"/>
        <v/>
      </c>
      <c r="T84" s="139" t="str">
        <f t="shared" si="8"/>
        <v/>
      </c>
      <c r="U84" s="276"/>
      <c r="V84" s="375" t="str">
        <f t="shared" si="11"/>
        <v/>
      </c>
      <c r="W84" s="152" t="str">
        <f t="shared" si="12"/>
        <v/>
      </c>
      <c r="X84" s="377" t="str">
        <f>IF(AND(OR(M84="KO",L84&lt;&gt;""),OR(M84="",N84="",O84="")),Listes!$A$74,IF(AND(L84&lt;S84,U84=""),Listes!$A$76,IF(AND(L84&lt;&gt;"",S84&lt;L84,T84=""),Listes!$A$78,IF(AND(Y84="",OR(M84&lt;&gt;"",N84&lt;&gt;"",O84&lt;&gt;"",P84&lt;&gt;"",Q84&lt;&gt;"",R84&lt;&gt;"")),Listes!$A$79,""))))</f>
        <v/>
      </c>
      <c r="Y84" s="44"/>
      <c r="Z84" s="9">
        <f t="shared" si="13"/>
        <v>0</v>
      </c>
    </row>
    <row r="85" spans="1:26" ht="20.100000000000001" customHeight="1" x14ac:dyDescent="0.25">
      <c r="A85" s="133">
        <v>79</v>
      </c>
      <c r="B85" s="370" t="str">
        <f>IF('Dépenses rémunération au réel'!B85="","",'Dépenses rémunération au réel'!B85)</f>
        <v/>
      </c>
      <c r="C85" s="370" t="str">
        <f>IF('Dépenses rémunération au réel'!C85="","",'Dépenses rémunération au réel'!C85)</f>
        <v/>
      </c>
      <c r="D85" s="370" t="str">
        <f>IF('Dépenses rémunération au réel'!D85="","",'Dépenses rémunération au réel'!D85)</f>
        <v/>
      </c>
      <c r="E85" s="370" t="str">
        <f>IF('Dépenses rémunération au réel'!E85="","",'Dépenses rémunération au réel'!E85)</f>
        <v/>
      </c>
      <c r="F85" s="370" t="str">
        <f>IF('Dépenses rémunération au réel'!F85="","",'Dépenses rémunération au réel'!F85)</f>
        <v/>
      </c>
      <c r="G85" s="371" t="str">
        <f>IF('Dépenses rémunération au réel'!G85="","",'Dépenses rémunération au réel'!G85)</f>
        <v/>
      </c>
      <c r="H85" s="371" t="str">
        <f>IF('Dépenses rémunération au réel'!H85="","",'Dépenses rémunération au réel'!H85)</f>
        <v/>
      </c>
      <c r="I85" s="370" t="str">
        <f>IF('Dépenses rémunération au réel'!I85="","",'Dépenses rémunération au réel'!I85)</f>
        <v/>
      </c>
      <c r="J85" s="372" t="str">
        <f>IF('Dépenses rémunération au réel'!J85="","",'Dépenses rémunération au réel'!J85)</f>
        <v/>
      </c>
      <c r="K85" s="372" t="str">
        <f>IF('Dépenses rémunération au réel'!K85="","",'Dépenses rémunération au réel'!K85)</f>
        <v/>
      </c>
      <c r="L85" s="370" t="str">
        <f>IF('Dépenses rémunération au réel'!L85="","",'Dépenses rémunération au réel'!L85)</f>
        <v/>
      </c>
      <c r="M85" s="273"/>
      <c r="N85" s="274" t="str">
        <f t="shared" si="9"/>
        <v/>
      </c>
      <c r="O85" s="274" t="str">
        <f t="shared" si="10"/>
        <v/>
      </c>
      <c r="P85" s="42"/>
      <c r="Q85" s="25"/>
      <c r="R85" s="25"/>
      <c r="S85" s="329" t="str">
        <f t="shared" si="7"/>
        <v/>
      </c>
      <c r="T85" s="139" t="str">
        <f t="shared" si="8"/>
        <v/>
      </c>
      <c r="U85" s="276"/>
      <c r="V85" s="375" t="str">
        <f t="shared" si="11"/>
        <v/>
      </c>
      <c r="W85" s="152" t="str">
        <f t="shared" si="12"/>
        <v/>
      </c>
      <c r="X85" s="377" t="str">
        <f>IF(AND(OR(M85="KO",L85&lt;&gt;""),OR(M85="",N85="",O85="")),Listes!$A$74,IF(AND(L85&lt;S85,U85=""),Listes!$A$76,IF(AND(L85&lt;&gt;"",S85&lt;L85,T85=""),Listes!$A$78,IF(AND(Y85="",OR(M85&lt;&gt;"",N85&lt;&gt;"",O85&lt;&gt;"",P85&lt;&gt;"",Q85&lt;&gt;"",R85&lt;&gt;"")),Listes!$A$79,""))))</f>
        <v/>
      </c>
      <c r="Y85" s="44"/>
      <c r="Z85" s="9">
        <f t="shared" si="13"/>
        <v>0</v>
      </c>
    </row>
    <row r="86" spans="1:26" ht="20.100000000000001" customHeight="1" x14ac:dyDescent="0.25">
      <c r="A86" s="133">
        <v>80</v>
      </c>
      <c r="B86" s="370" t="str">
        <f>IF('Dépenses rémunération au réel'!B86="","",'Dépenses rémunération au réel'!B86)</f>
        <v/>
      </c>
      <c r="C86" s="370" t="str">
        <f>IF('Dépenses rémunération au réel'!C86="","",'Dépenses rémunération au réel'!C86)</f>
        <v/>
      </c>
      <c r="D86" s="370" t="str">
        <f>IF('Dépenses rémunération au réel'!D86="","",'Dépenses rémunération au réel'!D86)</f>
        <v/>
      </c>
      <c r="E86" s="370" t="str">
        <f>IF('Dépenses rémunération au réel'!E86="","",'Dépenses rémunération au réel'!E86)</f>
        <v/>
      </c>
      <c r="F86" s="370" t="str">
        <f>IF('Dépenses rémunération au réel'!F86="","",'Dépenses rémunération au réel'!F86)</f>
        <v/>
      </c>
      <c r="G86" s="371" t="str">
        <f>IF('Dépenses rémunération au réel'!G86="","",'Dépenses rémunération au réel'!G86)</f>
        <v/>
      </c>
      <c r="H86" s="371" t="str">
        <f>IF('Dépenses rémunération au réel'!H86="","",'Dépenses rémunération au réel'!H86)</f>
        <v/>
      </c>
      <c r="I86" s="370" t="str">
        <f>IF('Dépenses rémunération au réel'!I86="","",'Dépenses rémunération au réel'!I86)</f>
        <v/>
      </c>
      <c r="J86" s="372" t="str">
        <f>IF('Dépenses rémunération au réel'!J86="","",'Dépenses rémunération au réel'!J86)</f>
        <v/>
      </c>
      <c r="K86" s="372" t="str">
        <f>IF('Dépenses rémunération au réel'!K86="","",'Dépenses rémunération au réel'!K86)</f>
        <v/>
      </c>
      <c r="L86" s="370" t="str">
        <f>IF('Dépenses rémunération au réel'!L86="","",'Dépenses rémunération au réel'!L86)</f>
        <v/>
      </c>
      <c r="M86" s="273"/>
      <c r="N86" s="274" t="str">
        <f t="shared" si="9"/>
        <v/>
      </c>
      <c r="O86" s="274" t="str">
        <f t="shared" si="10"/>
        <v/>
      </c>
      <c r="P86" s="42"/>
      <c r="Q86" s="25"/>
      <c r="R86" s="25"/>
      <c r="S86" s="329" t="str">
        <f t="shared" si="7"/>
        <v/>
      </c>
      <c r="T86" s="139" t="str">
        <f t="shared" si="8"/>
        <v/>
      </c>
      <c r="U86" s="276"/>
      <c r="V86" s="375" t="str">
        <f t="shared" si="11"/>
        <v/>
      </c>
      <c r="W86" s="152" t="str">
        <f t="shared" si="12"/>
        <v/>
      </c>
      <c r="X86" s="377" t="str">
        <f>IF(AND(OR(M86="KO",L86&lt;&gt;""),OR(M86="",N86="",O86="")),Listes!$A$74,IF(AND(L86&lt;S86,U86=""),Listes!$A$76,IF(AND(L86&lt;&gt;"",S86&lt;L86,T86=""),Listes!$A$78,IF(AND(Y86="",OR(M86&lt;&gt;"",N86&lt;&gt;"",O86&lt;&gt;"",P86&lt;&gt;"",Q86&lt;&gt;"",R86&lt;&gt;"")),Listes!$A$79,""))))</f>
        <v/>
      </c>
      <c r="Y86" s="44"/>
      <c r="Z86" s="9">
        <f t="shared" si="13"/>
        <v>0</v>
      </c>
    </row>
    <row r="87" spans="1:26" ht="20.100000000000001" customHeight="1" x14ac:dyDescent="0.25">
      <c r="A87" s="133">
        <v>81</v>
      </c>
      <c r="B87" s="370" t="str">
        <f>IF('Dépenses rémunération au réel'!B87="","",'Dépenses rémunération au réel'!B87)</f>
        <v/>
      </c>
      <c r="C87" s="370" t="str">
        <f>IF('Dépenses rémunération au réel'!C87="","",'Dépenses rémunération au réel'!C87)</f>
        <v/>
      </c>
      <c r="D87" s="370" t="str">
        <f>IF('Dépenses rémunération au réel'!D87="","",'Dépenses rémunération au réel'!D87)</f>
        <v/>
      </c>
      <c r="E87" s="370" t="str">
        <f>IF('Dépenses rémunération au réel'!E87="","",'Dépenses rémunération au réel'!E87)</f>
        <v/>
      </c>
      <c r="F87" s="370" t="str">
        <f>IF('Dépenses rémunération au réel'!F87="","",'Dépenses rémunération au réel'!F87)</f>
        <v/>
      </c>
      <c r="G87" s="371" t="str">
        <f>IF('Dépenses rémunération au réel'!G87="","",'Dépenses rémunération au réel'!G87)</f>
        <v/>
      </c>
      <c r="H87" s="371" t="str">
        <f>IF('Dépenses rémunération au réel'!H87="","",'Dépenses rémunération au réel'!H87)</f>
        <v/>
      </c>
      <c r="I87" s="370" t="str">
        <f>IF('Dépenses rémunération au réel'!I87="","",'Dépenses rémunération au réel'!I87)</f>
        <v/>
      </c>
      <c r="J87" s="372" t="str">
        <f>IF('Dépenses rémunération au réel'!J87="","",'Dépenses rémunération au réel'!J87)</f>
        <v/>
      </c>
      <c r="K87" s="372" t="str">
        <f>IF('Dépenses rémunération au réel'!K87="","",'Dépenses rémunération au réel'!K87)</f>
        <v/>
      </c>
      <c r="L87" s="370" t="str">
        <f>IF('Dépenses rémunération au réel'!L87="","",'Dépenses rémunération au réel'!L87)</f>
        <v/>
      </c>
      <c r="M87" s="273"/>
      <c r="N87" s="274" t="str">
        <f t="shared" si="9"/>
        <v/>
      </c>
      <c r="O87" s="274" t="str">
        <f t="shared" si="10"/>
        <v/>
      </c>
      <c r="P87" s="42"/>
      <c r="Q87" s="25"/>
      <c r="R87" s="25"/>
      <c r="S87" s="329" t="str">
        <f t="shared" si="7"/>
        <v/>
      </c>
      <c r="T87" s="139" t="str">
        <f t="shared" si="8"/>
        <v/>
      </c>
      <c r="U87" s="276"/>
      <c r="V87" s="375" t="str">
        <f t="shared" si="11"/>
        <v/>
      </c>
      <c r="W87" s="152" t="str">
        <f t="shared" si="12"/>
        <v/>
      </c>
      <c r="X87" s="377" t="str">
        <f>IF(AND(OR(M87="KO",L87&lt;&gt;""),OR(M87="",N87="",O87="")),Listes!$A$74,IF(AND(L87&lt;S87,U87=""),Listes!$A$76,IF(AND(L87&lt;&gt;"",S87&lt;L87,T87=""),Listes!$A$78,IF(AND(Y87="",OR(M87&lt;&gt;"",N87&lt;&gt;"",O87&lt;&gt;"",P87&lt;&gt;"",Q87&lt;&gt;"",R87&lt;&gt;"")),Listes!$A$79,""))))</f>
        <v/>
      </c>
      <c r="Y87" s="44"/>
      <c r="Z87" s="9">
        <f t="shared" si="13"/>
        <v>0</v>
      </c>
    </row>
    <row r="88" spans="1:26" ht="20.100000000000001" customHeight="1" x14ac:dyDescent="0.25">
      <c r="A88" s="133">
        <v>82</v>
      </c>
      <c r="B88" s="370" t="str">
        <f>IF('Dépenses rémunération au réel'!B88="","",'Dépenses rémunération au réel'!B88)</f>
        <v/>
      </c>
      <c r="C88" s="370" t="str">
        <f>IF('Dépenses rémunération au réel'!C88="","",'Dépenses rémunération au réel'!C88)</f>
        <v/>
      </c>
      <c r="D88" s="370" t="str">
        <f>IF('Dépenses rémunération au réel'!D88="","",'Dépenses rémunération au réel'!D88)</f>
        <v/>
      </c>
      <c r="E88" s="370" t="str">
        <f>IF('Dépenses rémunération au réel'!E88="","",'Dépenses rémunération au réel'!E88)</f>
        <v/>
      </c>
      <c r="F88" s="370" t="str">
        <f>IF('Dépenses rémunération au réel'!F88="","",'Dépenses rémunération au réel'!F88)</f>
        <v/>
      </c>
      <c r="G88" s="371" t="str">
        <f>IF('Dépenses rémunération au réel'!G88="","",'Dépenses rémunération au réel'!G88)</f>
        <v/>
      </c>
      <c r="H88" s="371" t="str">
        <f>IF('Dépenses rémunération au réel'!H88="","",'Dépenses rémunération au réel'!H88)</f>
        <v/>
      </c>
      <c r="I88" s="370" t="str">
        <f>IF('Dépenses rémunération au réel'!I88="","",'Dépenses rémunération au réel'!I88)</f>
        <v/>
      </c>
      <c r="J88" s="372" t="str">
        <f>IF('Dépenses rémunération au réel'!J88="","",'Dépenses rémunération au réel'!J88)</f>
        <v/>
      </c>
      <c r="K88" s="372" t="str">
        <f>IF('Dépenses rémunération au réel'!K88="","",'Dépenses rémunération au réel'!K88)</f>
        <v/>
      </c>
      <c r="L88" s="370" t="str">
        <f>IF('Dépenses rémunération au réel'!L88="","",'Dépenses rémunération au réel'!L88)</f>
        <v/>
      </c>
      <c r="M88" s="273"/>
      <c r="N88" s="274" t="str">
        <f t="shared" si="9"/>
        <v/>
      </c>
      <c r="O88" s="274" t="str">
        <f t="shared" si="10"/>
        <v/>
      </c>
      <c r="P88" s="42"/>
      <c r="Q88" s="25"/>
      <c r="R88" s="25"/>
      <c r="S88" s="329" t="str">
        <f t="shared" si="7"/>
        <v/>
      </c>
      <c r="T88" s="139" t="str">
        <f t="shared" si="8"/>
        <v/>
      </c>
      <c r="U88" s="276"/>
      <c r="V88" s="375" t="str">
        <f t="shared" si="11"/>
        <v/>
      </c>
      <c r="W88" s="152" t="str">
        <f t="shared" si="12"/>
        <v/>
      </c>
      <c r="X88" s="377" t="str">
        <f>IF(AND(OR(M88="KO",L88&lt;&gt;""),OR(M88="",N88="",O88="")),Listes!$A$74,IF(AND(L88&lt;S88,U88=""),Listes!$A$76,IF(AND(L88&lt;&gt;"",S88&lt;L88,T88=""),Listes!$A$78,IF(AND(Y88="",OR(M88&lt;&gt;"",N88&lt;&gt;"",O88&lt;&gt;"",P88&lt;&gt;"",Q88&lt;&gt;"",R88&lt;&gt;"")),Listes!$A$79,""))))</f>
        <v/>
      </c>
      <c r="Y88" s="44"/>
      <c r="Z88" s="9">
        <f t="shared" si="13"/>
        <v>0</v>
      </c>
    </row>
    <row r="89" spans="1:26" ht="20.100000000000001" customHeight="1" x14ac:dyDescent="0.25">
      <c r="A89" s="133">
        <v>83</v>
      </c>
      <c r="B89" s="370" t="str">
        <f>IF('Dépenses rémunération au réel'!B89="","",'Dépenses rémunération au réel'!B89)</f>
        <v/>
      </c>
      <c r="C89" s="370" t="str">
        <f>IF('Dépenses rémunération au réel'!C89="","",'Dépenses rémunération au réel'!C89)</f>
        <v/>
      </c>
      <c r="D89" s="370" t="str">
        <f>IF('Dépenses rémunération au réel'!D89="","",'Dépenses rémunération au réel'!D89)</f>
        <v/>
      </c>
      <c r="E89" s="370" t="str">
        <f>IF('Dépenses rémunération au réel'!E89="","",'Dépenses rémunération au réel'!E89)</f>
        <v/>
      </c>
      <c r="F89" s="370" t="str">
        <f>IF('Dépenses rémunération au réel'!F89="","",'Dépenses rémunération au réel'!F89)</f>
        <v/>
      </c>
      <c r="G89" s="371" t="str">
        <f>IF('Dépenses rémunération au réel'!G89="","",'Dépenses rémunération au réel'!G89)</f>
        <v/>
      </c>
      <c r="H89" s="371" t="str">
        <f>IF('Dépenses rémunération au réel'!H89="","",'Dépenses rémunération au réel'!H89)</f>
        <v/>
      </c>
      <c r="I89" s="370" t="str">
        <f>IF('Dépenses rémunération au réel'!I89="","",'Dépenses rémunération au réel'!I89)</f>
        <v/>
      </c>
      <c r="J89" s="372" t="str">
        <f>IF('Dépenses rémunération au réel'!J89="","",'Dépenses rémunération au réel'!J89)</f>
        <v/>
      </c>
      <c r="K89" s="372" t="str">
        <f>IF('Dépenses rémunération au réel'!K89="","",'Dépenses rémunération au réel'!K89)</f>
        <v/>
      </c>
      <c r="L89" s="370" t="str">
        <f>IF('Dépenses rémunération au réel'!L89="","",'Dépenses rémunération au réel'!L89)</f>
        <v/>
      </c>
      <c r="M89" s="273"/>
      <c r="N89" s="274" t="str">
        <f t="shared" si="9"/>
        <v/>
      </c>
      <c r="O89" s="274" t="str">
        <f t="shared" si="10"/>
        <v/>
      </c>
      <c r="P89" s="42"/>
      <c r="Q89" s="25"/>
      <c r="R89" s="25"/>
      <c r="S89" s="329" t="str">
        <f t="shared" si="7"/>
        <v/>
      </c>
      <c r="T89" s="139" t="str">
        <f t="shared" si="8"/>
        <v/>
      </c>
      <c r="U89" s="276"/>
      <c r="V89" s="375" t="str">
        <f t="shared" si="11"/>
        <v/>
      </c>
      <c r="W89" s="152" t="str">
        <f t="shared" si="12"/>
        <v/>
      </c>
      <c r="X89" s="377" t="str">
        <f>IF(AND(OR(M89="KO",L89&lt;&gt;""),OR(M89="",N89="",O89="")),Listes!$A$74,IF(AND(L89&lt;S89,U89=""),Listes!$A$76,IF(AND(L89&lt;&gt;"",S89&lt;L89,T89=""),Listes!$A$78,IF(AND(Y89="",OR(M89&lt;&gt;"",N89&lt;&gt;"",O89&lt;&gt;"",P89&lt;&gt;"",Q89&lt;&gt;"",R89&lt;&gt;"")),Listes!$A$79,""))))</f>
        <v/>
      </c>
      <c r="Y89" s="44"/>
      <c r="Z89" s="9">
        <f t="shared" si="13"/>
        <v>0</v>
      </c>
    </row>
    <row r="90" spans="1:26" ht="20.100000000000001" customHeight="1" x14ac:dyDescent="0.25">
      <c r="A90" s="133">
        <v>84</v>
      </c>
      <c r="B90" s="370" t="str">
        <f>IF('Dépenses rémunération au réel'!B90="","",'Dépenses rémunération au réel'!B90)</f>
        <v/>
      </c>
      <c r="C90" s="370" t="str">
        <f>IF('Dépenses rémunération au réel'!C90="","",'Dépenses rémunération au réel'!C90)</f>
        <v/>
      </c>
      <c r="D90" s="370" t="str">
        <f>IF('Dépenses rémunération au réel'!D90="","",'Dépenses rémunération au réel'!D90)</f>
        <v/>
      </c>
      <c r="E90" s="370" t="str">
        <f>IF('Dépenses rémunération au réel'!E90="","",'Dépenses rémunération au réel'!E90)</f>
        <v/>
      </c>
      <c r="F90" s="370" t="str">
        <f>IF('Dépenses rémunération au réel'!F90="","",'Dépenses rémunération au réel'!F90)</f>
        <v/>
      </c>
      <c r="G90" s="371" t="str">
        <f>IF('Dépenses rémunération au réel'!G90="","",'Dépenses rémunération au réel'!G90)</f>
        <v/>
      </c>
      <c r="H90" s="371" t="str">
        <f>IF('Dépenses rémunération au réel'!H90="","",'Dépenses rémunération au réel'!H90)</f>
        <v/>
      </c>
      <c r="I90" s="370" t="str">
        <f>IF('Dépenses rémunération au réel'!I90="","",'Dépenses rémunération au réel'!I90)</f>
        <v/>
      </c>
      <c r="J90" s="372" t="str">
        <f>IF('Dépenses rémunération au réel'!J90="","",'Dépenses rémunération au réel'!J90)</f>
        <v/>
      </c>
      <c r="K90" s="372" t="str">
        <f>IF('Dépenses rémunération au réel'!K90="","",'Dépenses rémunération au réel'!K90)</f>
        <v/>
      </c>
      <c r="L90" s="370" t="str">
        <f>IF('Dépenses rémunération au réel'!L90="","",'Dépenses rémunération au réel'!L90)</f>
        <v/>
      </c>
      <c r="M90" s="273"/>
      <c r="N90" s="274" t="str">
        <f t="shared" si="9"/>
        <v/>
      </c>
      <c r="O90" s="274" t="str">
        <f t="shared" si="10"/>
        <v/>
      </c>
      <c r="P90" s="42"/>
      <c r="Q90" s="25"/>
      <c r="R90" s="25"/>
      <c r="S90" s="329" t="str">
        <f t="shared" si="7"/>
        <v/>
      </c>
      <c r="T90" s="139" t="str">
        <f t="shared" si="8"/>
        <v/>
      </c>
      <c r="U90" s="276"/>
      <c r="V90" s="375" t="str">
        <f t="shared" si="11"/>
        <v/>
      </c>
      <c r="W90" s="152" t="str">
        <f t="shared" si="12"/>
        <v/>
      </c>
      <c r="X90" s="377" t="str">
        <f>IF(AND(OR(M90="KO",L90&lt;&gt;""),OR(M90="",N90="",O90="")),Listes!$A$74,IF(AND(L90&lt;S90,U90=""),Listes!$A$76,IF(AND(L90&lt;&gt;"",S90&lt;L90,T90=""),Listes!$A$78,IF(AND(Y90="",OR(M90&lt;&gt;"",N90&lt;&gt;"",O90&lt;&gt;"",P90&lt;&gt;"",Q90&lt;&gt;"",R90&lt;&gt;"")),Listes!$A$79,""))))</f>
        <v/>
      </c>
      <c r="Y90" s="44"/>
      <c r="Z90" s="9">
        <f t="shared" si="13"/>
        <v>0</v>
      </c>
    </row>
    <row r="91" spans="1:26" ht="20.100000000000001" customHeight="1" x14ac:dyDescent="0.25">
      <c r="A91" s="133">
        <v>85</v>
      </c>
      <c r="B91" s="370" t="str">
        <f>IF('Dépenses rémunération au réel'!B91="","",'Dépenses rémunération au réel'!B91)</f>
        <v/>
      </c>
      <c r="C91" s="370" t="str">
        <f>IF('Dépenses rémunération au réel'!C91="","",'Dépenses rémunération au réel'!C91)</f>
        <v/>
      </c>
      <c r="D91" s="370" t="str">
        <f>IF('Dépenses rémunération au réel'!D91="","",'Dépenses rémunération au réel'!D91)</f>
        <v/>
      </c>
      <c r="E91" s="370" t="str">
        <f>IF('Dépenses rémunération au réel'!E91="","",'Dépenses rémunération au réel'!E91)</f>
        <v/>
      </c>
      <c r="F91" s="370" t="str">
        <f>IF('Dépenses rémunération au réel'!F91="","",'Dépenses rémunération au réel'!F91)</f>
        <v/>
      </c>
      <c r="G91" s="371" t="str">
        <f>IF('Dépenses rémunération au réel'!G91="","",'Dépenses rémunération au réel'!G91)</f>
        <v/>
      </c>
      <c r="H91" s="371" t="str">
        <f>IF('Dépenses rémunération au réel'!H91="","",'Dépenses rémunération au réel'!H91)</f>
        <v/>
      </c>
      <c r="I91" s="370" t="str">
        <f>IF('Dépenses rémunération au réel'!I91="","",'Dépenses rémunération au réel'!I91)</f>
        <v/>
      </c>
      <c r="J91" s="372" t="str">
        <f>IF('Dépenses rémunération au réel'!J91="","",'Dépenses rémunération au réel'!J91)</f>
        <v/>
      </c>
      <c r="K91" s="372" t="str">
        <f>IF('Dépenses rémunération au réel'!K91="","",'Dépenses rémunération au réel'!K91)</f>
        <v/>
      </c>
      <c r="L91" s="370" t="str">
        <f>IF('Dépenses rémunération au réel'!L91="","",'Dépenses rémunération au réel'!L91)</f>
        <v/>
      </c>
      <c r="M91" s="273"/>
      <c r="N91" s="274" t="str">
        <f t="shared" si="9"/>
        <v/>
      </c>
      <c r="O91" s="274" t="str">
        <f t="shared" si="10"/>
        <v/>
      </c>
      <c r="P91" s="42"/>
      <c r="Q91" s="25"/>
      <c r="R91" s="25"/>
      <c r="S91" s="329" t="str">
        <f t="shared" si="7"/>
        <v/>
      </c>
      <c r="T91" s="139" t="str">
        <f t="shared" si="8"/>
        <v/>
      </c>
      <c r="U91" s="276"/>
      <c r="V91" s="375" t="str">
        <f t="shared" si="11"/>
        <v/>
      </c>
      <c r="W91" s="152" t="str">
        <f t="shared" si="12"/>
        <v/>
      </c>
      <c r="X91" s="377" t="str">
        <f>IF(AND(OR(M91="KO",L91&lt;&gt;""),OR(M91="",N91="",O91="")),Listes!$A$74,IF(AND(L91&lt;S91,U91=""),Listes!$A$76,IF(AND(L91&lt;&gt;"",S91&lt;L91,T91=""),Listes!$A$78,IF(AND(Y91="",OR(M91&lt;&gt;"",N91&lt;&gt;"",O91&lt;&gt;"",P91&lt;&gt;"",Q91&lt;&gt;"",R91&lt;&gt;"")),Listes!$A$79,""))))</f>
        <v/>
      </c>
      <c r="Y91" s="44"/>
      <c r="Z91" s="9">
        <f t="shared" si="13"/>
        <v>0</v>
      </c>
    </row>
    <row r="92" spans="1:26" ht="20.100000000000001" customHeight="1" x14ac:dyDescent="0.25">
      <c r="A92" s="133">
        <v>86</v>
      </c>
      <c r="B92" s="370" t="str">
        <f>IF('Dépenses rémunération au réel'!B92="","",'Dépenses rémunération au réel'!B92)</f>
        <v/>
      </c>
      <c r="C92" s="370" t="str">
        <f>IF('Dépenses rémunération au réel'!C92="","",'Dépenses rémunération au réel'!C92)</f>
        <v/>
      </c>
      <c r="D92" s="370" t="str">
        <f>IF('Dépenses rémunération au réel'!D92="","",'Dépenses rémunération au réel'!D92)</f>
        <v/>
      </c>
      <c r="E92" s="370" t="str">
        <f>IF('Dépenses rémunération au réel'!E92="","",'Dépenses rémunération au réel'!E92)</f>
        <v/>
      </c>
      <c r="F92" s="370" t="str">
        <f>IF('Dépenses rémunération au réel'!F92="","",'Dépenses rémunération au réel'!F92)</f>
        <v/>
      </c>
      <c r="G92" s="371" t="str">
        <f>IF('Dépenses rémunération au réel'!G92="","",'Dépenses rémunération au réel'!G92)</f>
        <v/>
      </c>
      <c r="H92" s="371" t="str">
        <f>IF('Dépenses rémunération au réel'!H92="","",'Dépenses rémunération au réel'!H92)</f>
        <v/>
      </c>
      <c r="I92" s="370" t="str">
        <f>IF('Dépenses rémunération au réel'!I92="","",'Dépenses rémunération au réel'!I92)</f>
        <v/>
      </c>
      <c r="J92" s="372" t="str">
        <f>IF('Dépenses rémunération au réel'!J92="","",'Dépenses rémunération au réel'!J92)</f>
        <v/>
      </c>
      <c r="K92" s="372" t="str">
        <f>IF('Dépenses rémunération au réel'!K92="","",'Dépenses rémunération au réel'!K92)</f>
        <v/>
      </c>
      <c r="L92" s="370" t="str">
        <f>IF('Dépenses rémunération au réel'!L92="","",'Dépenses rémunération au réel'!L92)</f>
        <v/>
      </c>
      <c r="M92" s="273"/>
      <c r="N92" s="274" t="str">
        <f t="shared" si="9"/>
        <v/>
      </c>
      <c r="O92" s="274" t="str">
        <f t="shared" si="10"/>
        <v/>
      </c>
      <c r="P92" s="42"/>
      <c r="Q92" s="25"/>
      <c r="R92" s="25"/>
      <c r="S92" s="329" t="str">
        <f t="shared" si="7"/>
        <v/>
      </c>
      <c r="T92" s="139" t="str">
        <f t="shared" si="8"/>
        <v/>
      </c>
      <c r="U92" s="276"/>
      <c r="V92" s="375" t="str">
        <f t="shared" si="11"/>
        <v/>
      </c>
      <c r="W92" s="152" t="str">
        <f t="shared" si="12"/>
        <v/>
      </c>
      <c r="X92" s="377" t="str">
        <f>IF(AND(OR(M92="KO",L92&lt;&gt;""),OR(M92="",N92="",O92="")),Listes!$A$74,IF(AND(L92&lt;S92,U92=""),Listes!$A$76,IF(AND(L92&lt;&gt;"",S92&lt;L92,T92=""),Listes!$A$78,IF(AND(Y92="",OR(M92&lt;&gt;"",N92&lt;&gt;"",O92&lt;&gt;"",P92&lt;&gt;"",Q92&lt;&gt;"",R92&lt;&gt;"")),Listes!$A$79,""))))</f>
        <v/>
      </c>
      <c r="Y92" s="44"/>
      <c r="Z92" s="9">
        <f t="shared" si="13"/>
        <v>0</v>
      </c>
    </row>
    <row r="93" spans="1:26" ht="20.100000000000001" customHeight="1" x14ac:dyDescent="0.25">
      <c r="A93" s="133">
        <v>87</v>
      </c>
      <c r="B93" s="370" t="str">
        <f>IF('Dépenses rémunération au réel'!B93="","",'Dépenses rémunération au réel'!B93)</f>
        <v/>
      </c>
      <c r="C93" s="370" t="str">
        <f>IF('Dépenses rémunération au réel'!C93="","",'Dépenses rémunération au réel'!C93)</f>
        <v/>
      </c>
      <c r="D93" s="370" t="str">
        <f>IF('Dépenses rémunération au réel'!D93="","",'Dépenses rémunération au réel'!D93)</f>
        <v/>
      </c>
      <c r="E93" s="370" t="str">
        <f>IF('Dépenses rémunération au réel'!E93="","",'Dépenses rémunération au réel'!E93)</f>
        <v/>
      </c>
      <c r="F93" s="370" t="str">
        <f>IF('Dépenses rémunération au réel'!F93="","",'Dépenses rémunération au réel'!F93)</f>
        <v/>
      </c>
      <c r="G93" s="371" t="str">
        <f>IF('Dépenses rémunération au réel'!G93="","",'Dépenses rémunération au réel'!G93)</f>
        <v/>
      </c>
      <c r="H93" s="371" t="str">
        <f>IF('Dépenses rémunération au réel'!H93="","",'Dépenses rémunération au réel'!H93)</f>
        <v/>
      </c>
      <c r="I93" s="370" t="str">
        <f>IF('Dépenses rémunération au réel'!I93="","",'Dépenses rémunération au réel'!I93)</f>
        <v/>
      </c>
      <c r="J93" s="372" t="str">
        <f>IF('Dépenses rémunération au réel'!J93="","",'Dépenses rémunération au réel'!J93)</f>
        <v/>
      </c>
      <c r="K93" s="372" t="str">
        <f>IF('Dépenses rémunération au réel'!K93="","",'Dépenses rémunération au réel'!K93)</f>
        <v/>
      </c>
      <c r="L93" s="370" t="str">
        <f>IF('Dépenses rémunération au réel'!L93="","",'Dépenses rémunération au réel'!L93)</f>
        <v/>
      </c>
      <c r="M93" s="273"/>
      <c r="N93" s="274" t="str">
        <f t="shared" si="9"/>
        <v/>
      </c>
      <c r="O93" s="274" t="str">
        <f t="shared" si="10"/>
        <v/>
      </c>
      <c r="P93" s="42"/>
      <c r="Q93" s="25"/>
      <c r="R93" s="25"/>
      <c r="S93" s="329" t="str">
        <f t="shared" si="7"/>
        <v/>
      </c>
      <c r="T93" s="139" t="str">
        <f t="shared" si="8"/>
        <v/>
      </c>
      <c r="U93" s="276"/>
      <c r="V93" s="375" t="str">
        <f t="shared" si="11"/>
        <v/>
      </c>
      <c r="W93" s="152" t="str">
        <f t="shared" si="12"/>
        <v/>
      </c>
      <c r="X93" s="377" t="str">
        <f>IF(AND(OR(M93="KO",L93&lt;&gt;""),OR(M93="",N93="",O93="")),Listes!$A$74,IF(AND(L93&lt;S93,U93=""),Listes!$A$76,IF(AND(L93&lt;&gt;"",S93&lt;L93,T93=""),Listes!$A$78,IF(AND(Y93="",OR(M93&lt;&gt;"",N93&lt;&gt;"",O93&lt;&gt;"",P93&lt;&gt;"",Q93&lt;&gt;"",R93&lt;&gt;"")),Listes!$A$79,""))))</f>
        <v/>
      </c>
      <c r="Y93" s="44"/>
      <c r="Z93" s="9">
        <f t="shared" si="13"/>
        <v>0</v>
      </c>
    </row>
    <row r="94" spans="1:26" ht="20.100000000000001" customHeight="1" x14ac:dyDescent="0.25">
      <c r="A94" s="133">
        <v>88</v>
      </c>
      <c r="B94" s="370" t="str">
        <f>IF('Dépenses rémunération au réel'!B94="","",'Dépenses rémunération au réel'!B94)</f>
        <v/>
      </c>
      <c r="C94" s="370" t="str">
        <f>IF('Dépenses rémunération au réel'!C94="","",'Dépenses rémunération au réel'!C94)</f>
        <v/>
      </c>
      <c r="D94" s="370" t="str">
        <f>IF('Dépenses rémunération au réel'!D94="","",'Dépenses rémunération au réel'!D94)</f>
        <v/>
      </c>
      <c r="E94" s="370" t="str">
        <f>IF('Dépenses rémunération au réel'!E94="","",'Dépenses rémunération au réel'!E94)</f>
        <v/>
      </c>
      <c r="F94" s="370" t="str">
        <f>IF('Dépenses rémunération au réel'!F94="","",'Dépenses rémunération au réel'!F94)</f>
        <v/>
      </c>
      <c r="G94" s="371" t="str">
        <f>IF('Dépenses rémunération au réel'!G94="","",'Dépenses rémunération au réel'!G94)</f>
        <v/>
      </c>
      <c r="H94" s="371" t="str">
        <f>IF('Dépenses rémunération au réel'!H94="","",'Dépenses rémunération au réel'!H94)</f>
        <v/>
      </c>
      <c r="I94" s="370" t="str">
        <f>IF('Dépenses rémunération au réel'!I94="","",'Dépenses rémunération au réel'!I94)</f>
        <v/>
      </c>
      <c r="J94" s="372" t="str">
        <f>IF('Dépenses rémunération au réel'!J94="","",'Dépenses rémunération au réel'!J94)</f>
        <v/>
      </c>
      <c r="K94" s="372" t="str">
        <f>IF('Dépenses rémunération au réel'!K94="","",'Dépenses rémunération au réel'!K94)</f>
        <v/>
      </c>
      <c r="L94" s="370" t="str">
        <f>IF('Dépenses rémunération au réel'!L94="","",'Dépenses rémunération au réel'!L94)</f>
        <v/>
      </c>
      <c r="M94" s="273"/>
      <c r="N94" s="274" t="str">
        <f t="shared" si="9"/>
        <v/>
      </c>
      <c r="O94" s="274" t="str">
        <f t="shared" si="10"/>
        <v/>
      </c>
      <c r="P94" s="42"/>
      <c r="Q94" s="25"/>
      <c r="R94" s="25"/>
      <c r="S94" s="329" t="str">
        <f t="shared" si="7"/>
        <v/>
      </c>
      <c r="T94" s="139" t="str">
        <f t="shared" si="8"/>
        <v/>
      </c>
      <c r="U94" s="276"/>
      <c r="V94" s="375" t="str">
        <f t="shared" si="11"/>
        <v/>
      </c>
      <c r="W94" s="152" t="str">
        <f t="shared" si="12"/>
        <v/>
      </c>
      <c r="X94" s="377" t="str">
        <f>IF(AND(OR(M94="KO",L94&lt;&gt;""),OR(M94="",N94="",O94="")),Listes!$A$74,IF(AND(L94&lt;S94,U94=""),Listes!$A$76,IF(AND(L94&lt;&gt;"",S94&lt;L94,T94=""),Listes!$A$78,IF(AND(Y94="",OR(M94&lt;&gt;"",N94&lt;&gt;"",O94&lt;&gt;"",P94&lt;&gt;"",Q94&lt;&gt;"",R94&lt;&gt;"")),Listes!$A$79,""))))</f>
        <v/>
      </c>
      <c r="Y94" s="44"/>
      <c r="Z94" s="9">
        <f t="shared" si="13"/>
        <v>0</v>
      </c>
    </row>
    <row r="95" spans="1:26" ht="20.100000000000001" customHeight="1" x14ac:dyDescent="0.25">
      <c r="A95" s="133">
        <v>89</v>
      </c>
      <c r="B95" s="370" t="str">
        <f>IF('Dépenses rémunération au réel'!B95="","",'Dépenses rémunération au réel'!B95)</f>
        <v/>
      </c>
      <c r="C95" s="370" t="str">
        <f>IF('Dépenses rémunération au réel'!C95="","",'Dépenses rémunération au réel'!C95)</f>
        <v/>
      </c>
      <c r="D95" s="370" t="str">
        <f>IF('Dépenses rémunération au réel'!D95="","",'Dépenses rémunération au réel'!D95)</f>
        <v/>
      </c>
      <c r="E95" s="370" t="str">
        <f>IF('Dépenses rémunération au réel'!E95="","",'Dépenses rémunération au réel'!E95)</f>
        <v/>
      </c>
      <c r="F95" s="370" t="str">
        <f>IF('Dépenses rémunération au réel'!F95="","",'Dépenses rémunération au réel'!F95)</f>
        <v/>
      </c>
      <c r="G95" s="371" t="str">
        <f>IF('Dépenses rémunération au réel'!G95="","",'Dépenses rémunération au réel'!G95)</f>
        <v/>
      </c>
      <c r="H95" s="371" t="str">
        <f>IF('Dépenses rémunération au réel'!H95="","",'Dépenses rémunération au réel'!H95)</f>
        <v/>
      </c>
      <c r="I95" s="370" t="str">
        <f>IF('Dépenses rémunération au réel'!I95="","",'Dépenses rémunération au réel'!I95)</f>
        <v/>
      </c>
      <c r="J95" s="372" t="str">
        <f>IF('Dépenses rémunération au réel'!J95="","",'Dépenses rémunération au réel'!J95)</f>
        <v/>
      </c>
      <c r="K95" s="372" t="str">
        <f>IF('Dépenses rémunération au réel'!K95="","",'Dépenses rémunération au réel'!K95)</f>
        <v/>
      </c>
      <c r="L95" s="370" t="str">
        <f>IF('Dépenses rémunération au réel'!L95="","",'Dépenses rémunération au réel'!L95)</f>
        <v/>
      </c>
      <c r="M95" s="273"/>
      <c r="N95" s="274" t="str">
        <f t="shared" si="9"/>
        <v/>
      </c>
      <c r="O95" s="274" t="str">
        <f t="shared" si="10"/>
        <v/>
      </c>
      <c r="P95" s="42"/>
      <c r="Q95" s="25"/>
      <c r="R95" s="25"/>
      <c r="S95" s="329" t="str">
        <f t="shared" si="7"/>
        <v/>
      </c>
      <c r="T95" s="139" t="str">
        <f t="shared" si="8"/>
        <v/>
      </c>
      <c r="U95" s="276"/>
      <c r="V95" s="375" t="str">
        <f t="shared" si="11"/>
        <v/>
      </c>
      <c r="W95" s="152" t="str">
        <f t="shared" si="12"/>
        <v/>
      </c>
      <c r="X95" s="377" t="str">
        <f>IF(AND(OR(M95="KO",L95&lt;&gt;""),OR(M95="",N95="",O95="")),Listes!$A$74,IF(AND(L95&lt;S95,U95=""),Listes!$A$76,IF(AND(L95&lt;&gt;"",S95&lt;L95,T95=""),Listes!$A$78,IF(AND(Y95="",OR(M95&lt;&gt;"",N95&lt;&gt;"",O95&lt;&gt;"",P95&lt;&gt;"",Q95&lt;&gt;"",R95&lt;&gt;"")),Listes!$A$79,""))))</f>
        <v/>
      </c>
      <c r="Y95" s="44"/>
      <c r="Z95" s="9">
        <f t="shared" si="13"/>
        <v>0</v>
      </c>
    </row>
    <row r="96" spans="1:26" ht="20.100000000000001" customHeight="1" x14ac:dyDescent="0.25">
      <c r="A96" s="133">
        <v>90</v>
      </c>
      <c r="B96" s="370" t="str">
        <f>IF('Dépenses rémunération au réel'!B96="","",'Dépenses rémunération au réel'!B96)</f>
        <v/>
      </c>
      <c r="C96" s="370" t="str">
        <f>IF('Dépenses rémunération au réel'!C96="","",'Dépenses rémunération au réel'!C96)</f>
        <v/>
      </c>
      <c r="D96" s="370" t="str">
        <f>IF('Dépenses rémunération au réel'!D96="","",'Dépenses rémunération au réel'!D96)</f>
        <v/>
      </c>
      <c r="E96" s="370" t="str">
        <f>IF('Dépenses rémunération au réel'!E96="","",'Dépenses rémunération au réel'!E96)</f>
        <v/>
      </c>
      <c r="F96" s="370" t="str">
        <f>IF('Dépenses rémunération au réel'!F96="","",'Dépenses rémunération au réel'!F96)</f>
        <v/>
      </c>
      <c r="G96" s="371" t="str">
        <f>IF('Dépenses rémunération au réel'!G96="","",'Dépenses rémunération au réel'!G96)</f>
        <v/>
      </c>
      <c r="H96" s="371" t="str">
        <f>IF('Dépenses rémunération au réel'!H96="","",'Dépenses rémunération au réel'!H96)</f>
        <v/>
      </c>
      <c r="I96" s="370" t="str">
        <f>IF('Dépenses rémunération au réel'!I96="","",'Dépenses rémunération au réel'!I96)</f>
        <v/>
      </c>
      <c r="J96" s="372" t="str">
        <f>IF('Dépenses rémunération au réel'!J96="","",'Dépenses rémunération au réel'!J96)</f>
        <v/>
      </c>
      <c r="K96" s="372" t="str">
        <f>IF('Dépenses rémunération au réel'!K96="","",'Dépenses rémunération au réel'!K96)</f>
        <v/>
      </c>
      <c r="L96" s="370" t="str">
        <f>IF('Dépenses rémunération au réel'!L96="","",'Dépenses rémunération au réel'!L96)</f>
        <v/>
      </c>
      <c r="M96" s="273"/>
      <c r="N96" s="274" t="str">
        <f t="shared" si="9"/>
        <v/>
      </c>
      <c r="O96" s="274" t="str">
        <f t="shared" si="10"/>
        <v/>
      </c>
      <c r="P96" s="42"/>
      <c r="Q96" s="25"/>
      <c r="R96" s="25"/>
      <c r="S96" s="329" t="str">
        <f t="shared" si="7"/>
        <v/>
      </c>
      <c r="T96" s="139" t="str">
        <f t="shared" si="8"/>
        <v/>
      </c>
      <c r="U96" s="276"/>
      <c r="V96" s="375" t="str">
        <f t="shared" si="11"/>
        <v/>
      </c>
      <c r="W96" s="152" t="str">
        <f t="shared" si="12"/>
        <v/>
      </c>
      <c r="X96" s="377" t="str">
        <f>IF(AND(OR(M96="KO",L96&lt;&gt;""),OR(M96="",N96="",O96="")),Listes!$A$74,IF(AND(L96&lt;S96,U96=""),Listes!$A$76,IF(AND(L96&lt;&gt;"",S96&lt;L96,T96=""),Listes!$A$78,IF(AND(Y96="",OR(M96&lt;&gt;"",N96&lt;&gt;"",O96&lt;&gt;"",P96&lt;&gt;"",Q96&lt;&gt;"",R96&lt;&gt;"")),Listes!$A$79,""))))</f>
        <v/>
      </c>
      <c r="Y96" s="44"/>
      <c r="Z96" s="9">
        <f t="shared" si="13"/>
        <v>0</v>
      </c>
    </row>
    <row r="97" spans="1:26" ht="20.100000000000001" customHeight="1" x14ac:dyDescent="0.25">
      <c r="A97" s="133">
        <v>91</v>
      </c>
      <c r="B97" s="370" t="str">
        <f>IF('Dépenses rémunération au réel'!B97="","",'Dépenses rémunération au réel'!B97)</f>
        <v/>
      </c>
      <c r="C97" s="370" t="str">
        <f>IF('Dépenses rémunération au réel'!C97="","",'Dépenses rémunération au réel'!C97)</f>
        <v/>
      </c>
      <c r="D97" s="370" t="str">
        <f>IF('Dépenses rémunération au réel'!D97="","",'Dépenses rémunération au réel'!D97)</f>
        <v/>
      </c>
      <c r="E97" s="370" t="str">
        <f>IF('Dépenses rémunération au réel'!E97="","",'Dépenses rémunération au réel'!E97)</f>
        <v/>
      </c>
      <c r="F97" s="370" t="str">
        <f>IF('Dépenses rémunération au réel'!F97="","",'Dépenses rémunération au réel'!F97)</f>
        <v/>
      </c>
      <c r="G97" s="371" t="str">
        <f>IF('Dépenses rémunération au réel'!G97="","",'Dépenses rémunération au réel'!G97)</f>
        <v/>
      </c>
      <c r="H97" s="371" t="str">
        <f>IF('Dépenses rémunération au réel'!H97="","",'Dépenses rémunération au réel'!H97)</f>
        <v/>
      </c>
      <c r="I97" s="370" t="str">
        <f>IF('Dépenses rémunération au réel'!I97="","",'Dépenses rémunération au réel'!I97)</f>
        <v/>
      </c>
      <c r="J97" s="372" t="str">
        <f>IF('Dépenses rémunération au réel'!J97="","",'Dépenses rémunération au réel'!J97)</f>
        <v/>
      </c>
      <c r="K97" s="372" t="str">
        <f>IF('Dépenses rémunération au réel'!K97="","",'Dépenses rémunération au réel'!K97)</f>
        <v/>
      </c>
      <c r="L97" s="370" t="str">
        <f>IF('Dépenses rémunération au réel'!L97="","",'Dépenses rémunération au réel'!L97)</f>
        <v/>
      </c>
      <c r="M97" s="273"/>
      <c r="N97" s="274" t="str">
        <f t="shared" si="9"/>
        <v/>
      </c>
      <c r="O97" s="274" t="str">
        <f t="shared" si="10"/>
        <v/>
      </c>
      <c r="P97" s="42"/>
      <c r="Q97" s="25"/>
      <c r="R97" s="25"/>
      <c r="S97" s="329" t="str">
        <f t="shared" si="7"/>
        <v/>
      </c>
      <c r="T97" s="139" t="str">
        <f t="shared" si="8"/>
        <v/>
      </c>
      <c r="U97" s="276"/>
      <c r="V97" s="375" t="str">
        <f t="shared" si="11"/>
        <v/>
      </c>
      <c r="W97" s="152" t="str">
        <f t="shared" si="12"/>
        <v/>
      </c>
      <c r="X97" s="377" t="str">
        <f>IF(AND(OR(M97="KO",L97&lt;&gt;""),OR(M97="",N97="",O97="")),Listes!$A$74,IF(AND(L97&lt;S97,U97=""),Listes!$A$76,IF(AND(L97&lt;&gt;"",S97&lt;L97,T97=""),Listes!$A$78,IF(AND(Y97="",OR(M97&lt;&gt;"",N97&lt;&gt;"",O97&lt;&gt;"",P97&lt;&gt;"",Q97&lt;&gt;"",R97&lt;&gt;"")),Listes!$A$79,""))))</f>
        <v/>
      </c>
      <c r="Y97" s="44"/>
      <c r="Z97" s="9">
        <f t="shared" si="13"/>
        <v>0</v>
      </c>
    </row>
    <row r="98" spans="1:26" ht="20.100000000000001" customHeight="1" x14ac:dyDescent="0.25">
      <c r="A98" s="133">
        <v>92</v>
      </c>
      <c r="B98" s="370" t="str">
        <f>IF('Dépenses rémunération au réel'!B98="","",'Dépenses rémunération au réel'!B98)</f>
        <v/>
      </c>
      <c r="C98" s="370" t="str">
        <f>IF('Dépenses rémunération au réel'!C98="","",'Dépenses rémunération au réel'!C98)</f>
        <v/>
      </c>
      <c r="D98" s="370" t="str">
        <f>IF('Dépenses rémunération au réel'!D98="","",'Dépenses rémunération au réel'!D98)</f>
        <v/>
      </c>
      <c r="E98" s="370" t="str">
        <f>IF('Dépenses rémunération au réel'!E98="","",'Dépenses rémunération au réel'!E98)</f>
        <v/>
      </c>
      <c r="F98" s="370" t="str">
        <f>IF('Dépenses rémunération au réel'!F98="","",'Dépenses rémunération au réel'!F98)</f>
        <v/>
      </c>
      <c r="G98" s="371" t="str">
        <f>IF('Dépenses rémunération au réel'!G98="","",'Dépenses rémunération au réel'!G98)</f>
        <v/>
      </c>
      <c r="H98" s="371" t="str">
        <f>IF('Dépenses rémunération au réel'!H98="","",'Dépenses rémunération au réel'!H98)</f>
        <v/>
      </c>
      <c r="I98" s="370" t="str">
        <f>IF('Dépenses rémunération au réel'!I98="","",'Dépenses rémunération au réel'!I98)</f>
        <v/>
      </c>
      <c r="J98" s="372" t="str">
        <f>IF('Dépenses rémunération au réel'!J98="","",'Dépenses rémunération au réel'!J98)</f>
        <v/>
      </c>
      <c r="K98" s="372" t="str">
        <f>IF('Dépenses rémunération au réel'!K98="","",'Dépenses rémunération au réel'!K98)</f>
        <v/>
      </c>
      <c r="L98" s="370" t="str">
        <f>IF('Dépenses rémunération au réel'!L98="","",'Dépenses rémunération au réel'!L98)</f>
        <v/>
      </c>
      <c r="M98" s="273"/>
      <c r="N98" s="274" t="str">
        <f t="shared" si="9"/>
        <v/>
      </c>
      <c r="O98" s="274" t="str">
        <f t="shared" si="10"/>
        <v/>
      </c>
      <c r="P98" s="42"/>
      <c r="Q98" s="25"/>
      <c r="R98" s="25"/>
      <c r="S98" s="329" t="str">
        <f t="shared" si="7"/>
        <v/>
      </c>
      <c r="T98" s="139" t="str">
        <f t="shared" si="8"/>
        <v/>
      </c>
      <c r="U98" s="276"/>
      <c r="V98" s="375" t="str">
        <f t="shared" si="11"/>
        <v/>
      </c>
      <c r="W98" s="152" t="str">
        <f t="shared" si="12"/>
        <v/>
      </c>
      <c r="X98" s="377" t="str">
        <f>IF(AND(OR(M98="KO",L98&lt;&gt;""),OR(M98="",N98="",O98="")),Listes!$A$74,IF(AND(L98&lt;S98,U98=""),Listes!$A$76,IF(AND(L98&lt;&gt;"",S98&lt;L98,T98=""),Listes!$A$78,IF(AND(Y98="",OR(M98&lt;&gt;"",N98&lt;&gt;"",O98&lt;&gt;"",P98&lt;&gt;"",Q98&lt;&gt;"",R98&lt;&gt;"")),Listes!$A$79,""))))</f>
        <v/>
      </c>
      <c r="Y98" s="44"/>
      <c r="Z98" s="9">
        <f t="shared" si="13"/>
        <v>0</v>
      </c>
    </row>
    <row r="99" spans="1:26" ht="20.100000000000001" customHeight="1" x14ac:dyDescent="0.25">
      <c r="A99" s="133">
        <v>93</v>
      </c>
      <c r="B99" s="370" t="str">
        <f>IF('Dépenses rémunération au réel'!B99="","",'Dépenses rémunération au réel'!B99)</f>
        <v/>
      </c>
      <c r="C99" s="370" t="str">
        <f>IF('Dépenses rémunération au réel'!C99="","",'Dépenses rémunération au réel'!C99)</f>
        <v/>
      </c>
      <c r="D99" s="370" t="str">
        <f>IF('Dépenses rémunération au réel'!D99="","",'Dépenses rémunération au réel'!D99)</f>
        <v/>
      </c>
      <c r="E99" s="370" t="str">
        <f>IF('Dépenses rémunération au réel'!E99="","",'Dépenses rémunération au réel'!E99)</f>
        <v/>
      </c>
      <c r="F99" s="370" t="str">
        <f>IF('Dépenses rémunération au réel'!F99="","",'Dépenses rémunération au réel'!F99)</f>
        <v/>
      </c>
      <c r="G99" s="371" t="str">
        <f>IF('Dépenses rémunération au réel'!G99="","",'Dépenses rémunération au réel'!G99)</f>
        <v/>
      </c>
      <c r="H99" s="371" t="str">
        <f>IF('Dépenses rémunération au réel'!H99="","",'Dépenses rémunération au réel'!H99)</f>
        <v/>
      </c>
      <c r="I99" s="370" t="str">
        <f>IF('Dépenses rémunération au réel'!I99="","",'Dépenses rémunération au réel'!I99)</f>
        <v/>
      </c>
      <c r="J99" s="372" t="str">
        <f>IF('Dépenses rémunération au réel'!J99="","",'Dépenses rémunération au réel'!J99)</f>
        <v/>
      </c>
      <c r="K99" s="372" t="str">
        <f>IF('Dépenses rémunération au réel'!K99="","",'Dépenses rémunération au réel'!K99)</f>
        <v/>
      </c>
      <c r="L99" s="370" t="str">
        <f>IF('Dépenses rémunération au réel'!L99="","",'Dépenses rémunération au réel'!L99)</f>
        <v/>
      </c>
      <c r="M99" s="273"/>
      <c r="N99" s="274" t="str">
        <f t="shared" si="9"/>
        <v/>
      </c>
      <c r="O99" s="274" t="str">
        <f t="shared" si="10"/>
        <v/>
      </c>
      <c r="P99" s="42"/>
      <c r="Q99" s="25"/>
      <c r="R99" s="25"/>
      <c r="S99" s="329" t="str">
        <f t="shared" si="7"/>
        <v/>
      </c>
      <c r="T99" s="139" t="str">
        <f t="shared" si="8"/>
        <v/>
      </c>
      <c r="U99" s="276"/>
      <c r="V99" s="375" t="str">
        <f t="shared" si="11"/>
        <v/>
      </c>
      <c r="W99" s="152" t="str">
        <f t="shared" si="12"/>
        <v/>
      </c>
      <c r="X99" s="377" t="str">
        <f>IF(AND(OR(M99="KO",L99&lt;&gt;""),OR(M99="",N99="",O99="")),Listes!$A$74,IF(AND(L99&lt;S99,U99=""),Listes!$A$76,IF(AND(L99&lt;&gt;"",S99&lt;L99,T99=""),Listes!$A$78,IF(AND(Y99="",OR(M99&lt;&gt;"",N99&lt;&gt;"",O99&lt;&gt;"",P99&lt;&gt;"",Q99&lt;&gt;"",R99&lt;&gt;"")),Listes!$A$79,""))))</f>
        <v/>
      </c>
      <c r="Y99" s="44"/>
      <c r="Z99" s="9">
        <f t="shared" si="13"/>
        <v>0</v>
      </c>
    </row>
    <row r="100" spans="1:26" ht="20.100000000000001" customHeight="1" x14ac:dyDescent="0.25">
      <c r="A100" s="133">
        <v>94</v>
      </c>
      <c r="B100" s="370" t="str">
        <f>IF('Dépenses rémunération au réel'!B100="","",'Dépenses rémunération au réel'!B100)</f>
        <v/>
      </c>
      <c r="C100" s="370" t="str">
        <f>IF('Dépenses rémunération au réel'!C100="","",'Dépenses rémunération au réel'!C100)</f>
        <v/>
      </c>
      <c r="D100" s="370" t="str">
        <f>IF('Dépenses rémunération au réel'!D100="","",'Dépenses rémunération au réel'!D100)</f>
        <v/>
      </c>
      <c r="E100" s="370" t="str">
        <f>IF('Dépenses rémunération au réel'!E100="","",'Dépenses rémunération au réel'!E100)</f>
        <v/>
      </c>
      <c r="F100" s="370" t="str">
        <f>IF('Dépenses rémunération au réel'!F100="","",'Dépenses rémunération au réel'!F100)</f>
        <v/>
      </c>
      <c r="G100" s="371" t="str">
        <f>IF('Dépenses rémunération au réel'!G100="","",'Dépenses rémunération au réel'!G100)</f>
        <v/>
      </c>
      <c r="H100" s="371" t="str">
        <f>IF('Dépenses rémunération au réel'!H100="","",'Dépenses rémunération au réel'!H100)</f>
        <v/>
      </c>
      <c r="I100" s="370" t="str">
        <f>IF('Dépenses rémunération au réel'!I100="","",'Dépenses rémunération au réel'!I100)</f>
        <v/>
      </c>
      <c r="J100" s="372" t="str">
        <f>IF('Dépenses rémunération au réel'!J100="","",'Dépenses rémunération au réel'!J100)</f>
        <v/>
      </c>
      <c r="K100" s="372" t="str">
        <f>IF('Dépenses rémunération au réel'!K100="","",'Dépenses rémunération au réel'!K100)</f>
        <v/>
      </c>
      <c r="L100" s="370" t="str">
        <f>IF('Dépenses rémunération au réel'!L100="","",'Dépenses rémunération au réel'!L100)</f>
        <v/>
      </c>
      <c r="M100" s="273"/>
      <c r="N100" s="274" t="str">
        <f t="shared" si="9"/>
        <v/>
      </c>
      <c r="O100" s="274" t="str">
        <f t="shared" si="10"/>
        <v/>
      </c>
      <c r="P100" s="42"/>
      <c r="Q100" s="25"/>
      <c r="R100" s="25"/>
      <c r="S100" s="329" t="str">
        <f t="shared" si="7"/>
        <v/>
      </c>
      <c r="T100" s="139" t="str">
        <f t="shared" si="8"/>
        <v/>
      </c>
      <c r="U100" s="276"/>
      <c r="V100" s="375" t="str">
        <f t="shared" si="11"/>
        <v/>
      </c>
      <c r="W100" s="152" t="str">
        <f t="shared" si="12"/>
        <v/>
      </c>
      <c r="X100" s="377" t="str">
        <f>IF(AND(OR(M100="KO",L100&lt;&gt;""),OR(M100="",N100="",O100="")),Listes!$A$74,IF(AND(L100&lt;S100,U100=""),Listes!$A$76,IF(AND(L100&lt;&gt;"",S100&lt;L100,T100=""),Listes!$A$78,IF(AND(Y100="",OR(M100&lt;&gt;"",N100&lt;&gt;"",O100&lt;&gt;"",P100&lt;&gt;"",Q100&lt;&gt;"",R100&lt;&gt;"")),Listes!$A$79,""))))</f>
        <v/>
      </c>
      <c r="Y100" s="44"/>
      <c r="Z100" s="9">
        <f t="shared" si="13"/>
        <v>0</v>
      </c>
    </row>
    <row r="101" spans="1:26" ht="20.100000000000001" customHeight="1" x14ac:dyDescent="0.25">
      <c r="A101" s="133">
        <v>95</v>
      </c>
      <c r="B101" s="370" t="str">
        <f>IF('Dépenses rémunération au réel'!B101="","",'Dépenses rémunération au réel'!B101)</f>
        <v/>
      </c>
      <c r="C101" s="370" t="str">
        <f>IF('Dépenses rémunération au réel'!C101="","",'Dépenses rémunération au réel'!C101)</f>
        <v/>
      </c>
      <c r="D101" s="370" t="str">
        <f>IF('Dépenses rémunération au réel'!D101="","",'Dépenses rémunération au réel'!D101)</f>
        <v/>
      </c>
      <c r="E101" s="370" t="str">
        <f>IF('Dépenses rémunération au réel'!E101="","",'Dépenses rémunération au réel'!E101)</f>
        <v/>
      </c>
      <c r="F101" s="370" t="str">
        <f>IF('Dépenses rémunération au réel'!F101="","",'Dépenses rémunération au réel'!F101)</f>
        <v/>
      </c>
      <c r="G101" s="371" t="str">
        <f>IF('Dépenses rémunération au réel'!G101="","",'Dépenses rémunération au réel'!G101)</f>
        <v/>
      </c>
      <c r="H101" s="371" t="str">
        <f>IF('Dépenses rémunération au réel'!H101="","",'Dépenses rémunération au réel'!H101)</f>
        <v/>
      </c>
      <c r="I101" s="370" t="str">
        <f>IF('Dépenses rémunération au réel'!I101="","",'Dépenses rémunération au réel'!I101)</f>
        <v/>
      </c>
      <c r="J101" s="372" t="str">
        <f>IF('Dépenses rémunération au réel'!J101="","",'Dépenses rémunération au réel'!J101)</f>
        <v/>
      </c>
      <c r="K101" s="372" t="str">
        <f>IF('Dépenses rémunération au réel'!K101="","",'Dépenses rémunération au réel'!K101)</f>
        <v/>
      </c>
      <c r="L101" s="370" t="str">
        <f>IF('Dépenses rémunération au réel'!L101="","",'Dépenses rémunération au réel'!L101)</f>
        <v/>
      </c>
      <c r="M101" s="273"/>
      <c r="N101" s="274" t="str">
        <f t="shared" si="9"/>
        <v/>
      </c>
      <c r="O101" s="274" t="str">
        <f t="shared" si="10"/>
        <v/>
      </c>
      <c r="P101" s="42"/>
      <c r="Q101" s="25"/>
      <c r="R101" s="25"/>
      <c r="S101" s="329" t="str">
        <f t="shared" si="7"/>
        <v/>
      </c>
      <c r="T101" s="139" t="str">
        <f t="shared" si="8"/>
        <v/>
      </c>
      <c r="U101" s="276"/>
      <c r="V101" s="375" t="str">
        <f t="shared" si="11"/>
        <v/>
      </c>
      <c r="W101" s="152" t="str">
        <f t="shared" si="12"/>
        <v/>
      </c>
      <c r="X101" s="377" t="str">
        <f>IF(AND(OR(M101="KO",L101&lt;&gt;""),OR(M101="",N101="",O101="")),Listes!$A$74,IF(AND(L101&lt;S101,U101=""),Listes!$A$76,IF(AND(L101&lt;&gt;"",S101&lt;L101,T101=""),Listes!$A$78,IF(AND(Y101="",OR(M101&lt;&gt;"",N101&lt;&gt;"",O101&lt;&gt;"",P101&lt;&gt;"",Q101&lt;&gt;"",R101&lt;&gt;"")),Listes!$A$79,""))))</f>
        <v/>
      </c>
      <c r="Y101" s="44"/>
      <c r="Z101" s="9">
        <f t="shared" si="13"/>
        <v>0</v>
      </c>
    </row>
    <row r="102" spans="1:26" ht="20.100000000000001" customHeight="1" x14ac:dyDescent="0.25">
      <c r="A102" s="133">
        <v>96</v>
      </c>
      <c r="B102" s="370" t="str">
        <f>IF('Dépenses rémunération au réel'!B102="","",'Dépenses rémunération au réel'!B102)</f>
        <v/>
      </c>
      <c r="C102" s="370" t="str">
        <f>IF('Dépenses rémunération au réel'!C102="","",'Dépenses rémunération au réel'!C102)</f>
        <v/>
      </c>
      <c r="D102" s="370" t="str">
        <f>IF('Dépenses rémunération au réel'!D102="","",'Dépenses rémunération au réel'!D102)</f>
        <v/>
      </c>
      <c r="E102" s="370" t="str">
        <f>IF('Dépenses rémunération au réel'!E102="","",'Dépenses rémunération au réel'!E102)</f>
        <v/>
      </c>
      <c r="F102" s="370" t="str">
        <f>IF('Dépenses rémunération au réel'!F102="","",'Dépenses rémunération au réel'!F102)</f>
        <v/>
      </c>
      <c r="G102" s="371" t="str">
        <f>IF('Dépenses rémunération au réel'!G102="","",'Dépenses rémunération au réel'!G102)</f>
        <v/>
      </c>
      <c r="H102" s="371" t="str">
        <f>IF('Dépenses rémunération au réel'!H102="","",'Dépenses rémunération au réel'!H102)</f>
        <v/>
      </c>
      <c r="I102" s="370" t="str">
        <f>IF('Dépenses rémunération au réel'!I102="","",'Dépenses rémunération au réel'!I102)</f>
        <v/>
      </c>
      <c r="J102" s="372" t="str">
        <f>IF('Dépenses rémunération au réel'!J102="","",'Dépenses rémunération au réel'!J102)</f>
        <v/>
      </c>
      <c r="K102" s="372" t="str">
        <f>IF('Dépenses rémunération au réel'!K102="","",'Dépenses rémunération au réel'!K102)</f>
        <v/>
      </c>
      <c r="L102" s="370" t="str">
        <f>IF('Dépenses rémunération au réel'!L102="","",'Dépenses rémunération au réel'!L102)</f>
        <v/>
      </c>
      <c r="M102" s="273"/>
      <c r="N102" s="274" t="str">
        <f t="shared" si="9"/>
        <v/>
      </c>
      <c r="O102" s="274" t="str">
        <f t="shared" si="10"/>
        <v/>
      </c>
      <c r="P102" s="42"/>
      <c r="Q102" s="25"/>
      <c r="R102" s="25"/>
      <c r="S102" s="329" t="str">
        <f t="shared" si="7"/>
        <v/>
      </c>
      <c r="T102" s="139" t="str">
        <f t="shared" si="8"/>
        <v/>
      </c>
      <c r="U102" s="276"/>
      <c r="V102" s="375" t="str">
        <f t="shared" si="11"/>
        <v/>
      </c>
      <c r="W102" s="152" t="str">
        <f t="shared" si="12"/>
        <v/>
      </c>
      <c r="X102" s="377" t="str">
        <f>IF(AND(OR(M102="KO",L102&lt;&gt;""),OR(M102="",N102="",O102="")),Listes!$A$74,IF(AND(L102&lt;S102,U102=""),Listes!$A$76,IF(AND(L102&lt;&gt;"",S102&lt;L102,T102=""),Listes!$A$78,IF(AND(Y102="",OR(M102&lt;&gt;"",N102&lt;&gt;"",O102&lt;&gt;"",P102&lt;&gt;"",Q102&lt;&gt;"",R102&lt;&gt;"")),Listes!$A$79,""))))</f>
        <v/>
      </c>
      <c r="Y102" s="44"/>
      <c r="Z102" s="9">
        <f t="shared" si="13"/>
        <v>0</v>
      </c>
    </row>
    <row r="103" spans="1:26" ht="20.100000000000001" customHeight="1" x14ac:dyDescent="0.25">
      <c r="A103" s="133">
        <v>97</v>
      </c>
      <c r="B103" s="370" t="str">
        <f>IF('Dépenses rémunération au réel'!B103="","",'Dépenses rémunération au réel'!B103)</f>
        <v/>
      </c>
      <c r="C103" s="370" t="str">
        <f>IF('Dépenses rémunération au réel'!C103="","",'Dépenses rémunération au réel'!C103)</f>
        <v/>
      </c>
      <c r="D103" s="370" t="str">
        <f>IF('Dépenses rémunération au réel'!D103="","",'Dépenses rémunération au réel'!D103)</f>
        <v/>
      </c>
      <c r="E103" s="370" t="str">
        <f>IF('Dépenses rémunération au réel'!E103="","",'Dépenses rémunération au réel'!E103)</f>
        <v/>
      </c>
      <c r="F103" s="370" t="str">
        <f>IF('Dépenses rémunération au réel'!F103="","",'Dépenses rémunération au réel'!F103)</f>
        <v/>
      </c>
      <c r="G103" s="371" t="str">
        <f>IF('Dépenses rémunération au réel'!G103="","",'Dépenses rémunération au réel'!G103)</f>
        <v/>
      </c>
      <c r="H103" s="371" t="str">
        <f>IF('Dépenses rémunération au réel'!H103="","",'Dépenses rémunération au réel'!H103)</f>
        <v/>
      </c>
      <c r="I103" s="370" t="str">
        <f>IF('Dépenses rémunération au réel'!I103="","",'Dépenses rémunération au réel'!I103)</f>
        <v/>
      </c>
      <c r="J103" s="372" t="str">
        <f>IF('Dépenses rémunération au réel'!J103="","",'Dépenses rémunération au réel'!J103)</f>
        <v/>
      </c>
      <c r="K103" s="372" t="str">
        <f>IF('Dépenses rémunération au réel'!K103="","",'Dépenses rémunération au réel'!K103)</f>
        <v/>
      </c>
      <c r="L103" s="370" t="str">
        <f>IF('Dépenses rémunération au réel'!L103="","",'Dépenses rémunération au réel'!L103)</f>
        <v/>
      </c>
      <c r="M103" s="273"/>
      <c r="N103" s="274" t="str">
        <f t="shared" si="9"/>
        <v/>
      </c>
      <c r="O103" s="274" t="str">
        <f t="shared" si="10"/>
        <v/>
      </c>
      <c r="P103" s="42"/>
      <c r="Q103" s="25"/>
      <c r="R103" s="25"/>
      <c r="S103" s="329" t="str">
        <f t="shared" si="7"/>
        <v/>
      </c>
      <c r="T103" s="139" t="str">
        <f t="shared" si="8"/>
        <v/>
      </c>
      <c r="U103" s="276"/>
      <c r="V103" s="375" t="str">
        <f t="shared" si="11"/>
        <v/>
      </c>
      <c r="W103" s="152" t="str">
        <f t="shared" si="12"/>
        <v/>
      </c>
      <c r="X103" s="377" t="str">
        <f>IF(AND(OR(M103="KO",L103&lt;&gt;""),OR(M103="",N103="",O103="")),Listes!$A$74,IF(AND(L103&lt;S103,U103=""),Listes!$A$76,IF(AND(L103&lt;&gt;"",S103&lt;L103,T103=""),Listes!$A$78,IF(AND(Y103="",OR(M103&lt;&gt;"",N103&lt;&gt;"",O103&lt;&gt;"",P103&lt;&gt;"",Q103&lt;&gt;"",R103&lt;&gt;"")),Listes!$A$79,""))))</f>
        <v/>
      </c>
      <c r="Y103" s="44"/>
      <c r="Z103" s="9">
        <f t="shared" si="13"/>
        <v>0</v>
      </c>
    </row>
    <row r="104" spans="1:26" ht="20.100000000000001" customHeight="1" x14ac:dyDescent="0.25">
      <c r="A104" s="133">
        <v>98</v>
      </c>
      <c r="B104" s="370" t="str">
        <f>IF('Dépenses rémunération au réel'!B104="","",'Dépenses rémunération au réel'!B104)</f>
        <v/>
      </c>
      <c r="C104" s="370" t="str">
        <f>IF('Dépenses rémunération au réel'!C104="","",'Dépenses rémunération au réel'!C104)</f>
        <v/>
      </c>
      <c r="D104" s="370" t="str">
        <f>IF('Dépenses rémunération au réel'!D104="","",'Dépenses rémunération au réel'!D104)</f>
        <v/>
      </c>
      <c r="E104" s="370" t="str">
        <f>IF('Dépenses rémunération au réel'!E104="","",'Dépenses rémunération au réel'!E104)</f>
        <v/>
      </c>
      <c r="F104" s="370" t="str">
        <f>IF('Dépenses rémunération au réel'!F104="","",'Dépenses rémunération au réel'!F104)</f>
        <v/>
      </c>
      <c r="G104" s="371" t="str">
        <f>IF('Dépenses rémunération au réel'!G104="","",'Dépenses rémunération au réel'!G104)</f>
        <v/>
      </c>
      <c r="H104" s="371" t="str">
        <f>IF('Dépenses rémunération au réel'!H104="","",'Dépenses rémunération au réel'!H104)</f>
        <v/>
      </c>
      <c r="I104" s="370" t="str">
        <f>IF('Dépenses rémunération au réel'!I104="","",'Dépenses rémunération au réel'!I104)</f>
        <v/>
      </c>
      <c r="J104" s="372" t="str">
        <f>IF('Dépenses rémunération au réel'!J104="","",'Dépenses rémunération au réel'!J104)</f>
        <v/>
      </c>
      <c r="K104" s="372" t="str">
        <f>IF('Dépenses rémunération au réel'!K104="","",'Dépenses rémunération au réel'!K104)</f>
        <v/>
      </c>
      <c r="L104" s="370" t="str">
        <f>IF('Dépenses rémunération au réel'!L104="","",'Dépenses rémunération au réel'!L104)</f>
        <v/>
      </c>
      <c r="M104" s="273"/>
      <c r="N104" s="274" t="str">
        <f t="shared" si="9"/>
        <v/>
      </c>
      <c r="O104" s="274" t="str">
        <f t="shared" si="10"/>
        <v/>
      </c>
      <c r="P104" s="42"/>
      <c r="Q104" s="25"/>
      <c r="R104" s="25"/>
      <c r="S104" s="329" t="str">
        <f t="shared" si="7"/>
        <v/>
      </c>
      <c r="T104" s="139" t="str">
        <f t="shared" si="8"/>
        <v/>
      </c>
      <c r="U104" s="276"/>
      <c r="V104" s="375" t="str">
        <f t="shared" si="11"/>
        <v/>
      </c>
      <c r="W104" s="152" t="str">
        <f t="shared" si="12"/>
        <v/>
      </c>
      <c r="X104" s="377" t="str">
        <f>IF(AND(OR(M104="KO",L104&lt;&gt;""),OR(M104="",N104="",O104="")),Listes!$A$74,IF(AND(L104&lt;S104,U104=""),Listes!$A$76,IF(AND(L104&lt;&gt;"",S104&lt;L104,T104=""),Listes!$A$78,IF(AND(Y104="",OR(M104&lt;&gt;"",N104&lt;&gt;"",O104&lt;&gt;"",P104&lt;&gt;"",Q104&lt;&gt;"",R104&lt;&gt;"")),Listes!$A$79,""))))</f>
        <v/>
      </c>
      <c r="Y104" s="44"/>
      <c r="Z104" s="9">
        <f t="shared" si="13"/>
        <v>0</v>
      </c>
    </row>
    <row r="105" spans="1:26" ht="20.100000000000001" customHeight="1" x14ac:dyDescent="0.25">
      <c r="A105" s="133">
        <v>99</v>
      </c>
      <c r="B105" s="370" t="str">
        <f>IF('Dépenses rémunération au réel'!B105="","",'Dépenses rémunération au réel'!B105)</f>
        <v/>
      </c>
      <c r="C105" s="370" t="str">
        <f>IF('Dépenses rémunération au réel'!C105="","",'Dépenses rémunération au réel'!C105)</f>
        <v/>
      </c>
      <c r="D105" s="370" t="str">
        <f>IF('Dépenses rémunération au réel'!D105="","",'Dépenses rémunération au réel'!D105)</f>
        <v/>
      </c>
      <c r="E105" s="370" t="str">
        <f>IF('Dépenses rémunération au réel'!E105="","",'Dépenses rémunération au réel'!E105)</f>
        <v/>
      </c>
      <c r="F105" s="370" t="str">
        <f>IF('Dépenses rémunération au réel'!F105="","",'Dépenses rémunération au réel'!F105)</f>
        <v/>
      </c>
      <c r="G105" s="371" t="str">
        <f>IF('Dépenses rémunération au réel'!G105="","",'Dépenses rémunération au réel'!G105)</f>
        <v/>
      </c>
      <c r="H105" s="371" t="str">
        <f>IF('Dépenses rémunération au réel'!H105="","",'Dépenses rémunération au réel'!H105)</f>
        <v/>
      </c>
      <c r="I105" s="370" t="str">
        <f>IF('Dépenses rémunération au réel'!I105="","",'Dépenses rémunération au réel'!I105)</f>
        <v/>
      </c>
      <c r="J105" s="372" t="str">
        <f>IF('Dépenses rémunération au réel'!J105="","",'Dépenses rémunération au réel'!J105)</f>
        <v/>
      </c>
      <c r="K105" s="372" t="str">
        <f>IF('Dépenses rémunération au réel'!K105="","",'Dépenses rémunération au réel'!K105)</f>
        <v/>
      </c>
      <c r="L105" s="370" t="str">
        <f>IF('Dépenses rémunération au réel'!L105="","",'Dépenses rémunération au réel'!L105)</f>
        <v/>
      </c>
      <c r="M105" s="273"/>
      <c r="N105" s="274" t="str">
        <f t="shared" si="9"/>
        <v/>
      </c>
      <c r="O105" s="274" t="str">
        <f t="shared" si="10"/>
        <v/>
      </c>
      <c r="P105" s="42"/>
      <c r="Q105" s="25"/>
      <c r="R105" s="25"/>
      <c r="S105" s="329" t="str">
        <f t="shared" si="7"/>
        <v/>
      </c>
      <c r="T105" s="139" t="str">
        <f t="shared" si="8"/>
        <v/>
      </c>
      <c r="U105" s="276"/>
      <c r="V105" s="375" t="str">
        <f t="shared" si="11"/>
        <v/>
      </c>
      <c r="W105" s="152" t="str">
        <f t="shared" si="12"/>
        <v/>
      </c>
      <c r="X105" s="377" t="str">
        <f>IF(AND(OR(M105="KO",L105&lt;&gt;""),OR(M105="",N105="",O105="")),Listes!$A$74,IF(AND(L105&lt;S105,U105=""),Listes!$A$76,IF(AND(L105&lt;&gt;"",S105&lt;L105,T105=""),Listes!$A$78,IF(AND(Y105="",OR(M105&lt;&gt;"",N105&lt;&gt;"",O105&lt;&gt;"",P105&lt;&gt;"",Q105&lt;&gt;"",R105&lt;&gt;"")),Listes!$A$79,""))))</f>
        <v/>
      </c>
      <c r="Y105" s="44"/>
      <c r="Z105" s="9">
        <f t="shared" si="13"/>
        <v>0</v>
      </c>
    </row>
    <row r="106" spans="1:26" ht="20.100000000000001" customHeight="1" x14ac:dyDescent="0.25">
      <c r="A106" s="133">
        <v>100</v>
      </c>
      <c r="B106" s="370" t="str">
        <f>IF('Dépenses rémunération au réel'!B106="","",'Dépenses rémunération au réel'!B106)</f>
        <v/>
      </c>
      <c r="C106" s="370" t="str">
        <f>IF('Dépenses rémunération au réel'!C106="","",'Dépenses rémunération au réel'!C106)</f>
        <v/>
      </c>
      <c r="D106" s="370" t="str">
        <f>IF('Dépenses rémunération au réel'!D106="","",'Dépenses rémunération au réel'!D106)</f>
        <v/>
      </c>
      <c r="E106" s="370" t="str">
        <f>IF('Dépenses rémunération au réel'!E106="","",'Dépenses rémunération au réel'!E106)</f>
        <v/>
      </c>
      <c r="F106" s="370" t="str">
        <f>IF('Dépenses rémunération au réel'!F106="","",'Dépenses rémunération au réel'!F106)</f>
        <v/>
      </c>
      <c r="G106" s="371" t="str">
        <f>IF('Dépenses rémunération au réel'!G106="","",'Dépenses rémunération au réel'!G106)</f>
        <v/>
      </c>
      <c r="H106" s="371" t="str">
        <f>IF('Dépenses rémunération au réel'!H106="","",'Dépenses rémunération au réel'!H106)</f>
        <v/>
      </c>
      <c r="I106" s="370" t="str">
        <f>IF('Dépenses rémunération au réel'!I106="","",'Dépenses rémunération au réel'!I106)</f>
        <v/>
      </c>
      <c r="J106" s="372" t="str">
        <f>IF('Dépenses rémunération au réel'!J106="","",'Dépenses rémunération au réel'!J106)</f>
        <v/>
      </c>
      <c r="K106" s="372" t="str">
        <f>IF('Dépenses rémunération au réel'!K106="","",'Dépenses rémunération au réel'!K106)</f>
        <v/>
      </c>
      <c r="L106" s="370" t="str">
        <f>IF('Dépenses rémunération au réel'!L106="","",'Dépenses rémunération au réel'!L106)</f>
        <v/>
      </c>
      <c r="M106" s="273"/>
      <c r="N106" s="274" t="str">
        <f t="shared" si="9"/>
        <v/>
      </c>
      <c r="O106" s="274" t="str">
        <f t="shared" si="10"/>
        <v/>
      </c>
      <c r="P106" s="42"/>
      <c r="Q106" s="25"/>
      <c r="R106" s="25"/>
      <c r="S106" s="329" t="str">
        <f t="shared" si="7"/>
        <v/>
      </c>
      <c r="T106" s="139" t="str">
        <f t="shared" si="8"/>
        <v/>
      </c>
      <c r="U106" s="276"/>
      <c r="V106" s="375" t="str">
        <f t="shared" si="11"/>
        <v/>
      </c>
      <c r="W106" s="152" t="str">
        <f t="shared" si="12"/>
        <v/>
      </c>
      <c r="X106" s="377" t="str">
        <f>IF(AND(OR(M106="KO",L106&lt;&gt;""),OR(M106="",N106="",O106="")),Listes!$A$74,IF(AND(L106&lt;S106,U106=""),Listes!$A$76,IF(AND(L106&lt;&gt;"",S106&lt;L106,T106=""),Listes!$A$78,IF(AND(Y106="",OR(M106&lt;&gt;"",N106&lt;&gt;"",O106&lt;&gt;"",P106&lt;&gt;"",Q106&lt;&gt;"",R106&lt;&gt;"")),Listes!$A$79,""))))</f>
        <v/>
      </c>
      <c r="Y106" s="44"/>
      <c r="Z106" s="9">
        <f t="shared" si="13"/>
        <v>0</v>
      </c>
    </row>
    <row r="107" spans="1:26" ht="20.100000000000001" customHeight="1" x14ac:dyDescent="0.25">
      <c r="A107" s="133">
        <v>101</v>
      </c>
      <c r="B107" s="370" t="str">
        <f>IF('Dépenses rémunération au réel'!B107="","",'Dépenses rémunération au réel'!B107)</f>
        <v/>
      </c>
      <c r="C107" s="370" t="str">
        <f>IF('Dépenses rémunération au réel'!C107="","",'Dépenses rémunération au réel'!C107)</f>
        <v/>
      </c>
      <c r="D107" s="370" t="str">
        <f>IF('Dépenses rémunération au réel'!D107="","",'Dépenses rémunération au réel'!D107)</f>
        <v/>
      </c>
      <c r="E107" s="370" t="str">
        <f>IF('Dépenses rémunération au réel'!E107="","",'Dépenses rémunération au réel'!E107)</f>
        <v/>
      </c>
      <c r="F107" s="370" t="str">
        <f>IF('Dépenses rémunération au réel'!F107="","",'Dépenses rémunération au réel'!F107)</f>
        <v/>
      </c>
      <c r="G107" s="371" t="str">
        <f>IF('Dépenses rémunération au réel'!G107="","",'Dépenses rémunération au réel'!G107)</f>
        <v/>
      </c>
      <c r="H107" s="371" t="str">
        <f>IF('Dépenses rémunération au réel'!H107="","",'Dépenses rémunération au réel'!H107)</f>
        <v/>
      </c>
      <c r="I107" s="370" t="str">
        <f>IF('Dépenses rémunération au réel'!I107="","",'Dépenses rémunération au réel'!I107)</f>
        <v/>
      </c>
      <c r="J107" s="372" t="str">
        <f>IF('Dépenses rémunération au réel'!J107="","",'Dépenses rémunération au réel'!J107)</f>
        <v/>
      </c>
      <c r="K107" s="372" t="str">
        <f>IF('Dépenses rémunération au réel'!K107="","",'Dépenses rémunération au réel'!K107)</f>
        <v/>
      </c>
      <c r="L107" s="370" t="str">
        <f>IF('Dépenses rémunération au réel'!L107="","",'Dépenses rémunération au réel'!L107)</f>
        <v/>
      </c>
      <c r="M107" s="273"/>
      <c r="N107" s="274" t="str">
        <f t="shared" si="9"/>
        <v/>
      </c>
      <c r="O107" s="274" t="str">
        <f t="shared" si="10"/>
        <v/>
      </c>
      <c r="P107" s="42"/>
      <c r="Q107" s="25"/>
      <c r="R107" s="25"/>
      <c r="S107" s="329" t="str">
        <f t="shared" si="7"/>
        <v/>
      </c>
      <c r="T107" s="139" t="str">
        <f t="shared" si="8"/>
        <v/>
      </c>
      <c r="U107" s="276"/>
      <c r="V107" s="375" t="str">
        <f t="shared" si="11"/>
        <v/>
      </c>
      <c r="W107" s="152" t="str">
        <f t="shared" si="12"/>
        <v/>
      </c>
      <c r="X107" s="377" t="str">
        <f>IF(AND(OR(M107="KO",L107&lt;&gt;""),OR(M107="",N107="",O107="")),Listes!$A$74,IF(AND(L107&lt;S107,U107=""),Listes!$A$76,IF(AND(L107&lt;&gt;"",S107&lt;L107,T107=""),Listes!$A$78,IF(AND(Y107="",OR(M107&lt;&gt;"",N107&lt;&gt;"",O107&lt;&gt;"",P107&lt;&gt;"",Q107&lt;&gt;"",R107&lt;&gt;"")),Listes!$A$79,""))))</f>
        <v/>
      </c>
      <c r="Y107" s="44"/>
      <c r="Z107" s="9">
        <f t="shared" si="13"/>
        <v>0</v>
      </c>
    </row>
    <row r="108" spans="1:26" ht="20.100000000000001" customHeight="1" x14ac:dyDescent="0.25">
      <c r="A108" s="133">
        <v>102</v>
      </c>
      <c r="B108" s="370" t="str">
        <f>IF('Dépenses rémunération au réel'!B108="","",'Dépenses rémunération au réel'!B108)</f>
        <v/>
      </c>
      <c r="C108" s="370" t="str">
        <f>IF('Dépenses rémunération au réel'!C108="","",'Dépenses rémunération au réel'!C108)</f>
        <v/>
      </c>
      <c r="D108" s="370" t="str">
        <f>IF('Dépenses rémunération au réel'!D108="","",'Dépenses rémunération au réel'!D108)</f>
        <v/>
      </c>
      <c r="E108" s="370" t="str">
        <f>IF('Dépenses rémunération au réel'!E108="","",'Dépenses rémunération au réel'!E108)</f>
        <v/>
      </c>
      <c r="F108" s="370" t="str">
        <f>IF('Dépenses rémunération au réel'!F108="","",'Dépenses rémunération au réel'!F108)</f>
        <v/>
      </c>
      <c r="G108" s="371" t="str">
        <f>IF('Dépenses rémunération au réel'!G108="","",'Dépenses rémunération au réel'!G108)</f>
        <v/>
      </c>
      <c r="H108" s="371" t="str">
        <f>IF('Dépenses rémunération au réel'!H108="","",'Dépenses rémunération au réel'!H108)</f>
        <v/>
      </c>
      <c r="I108" s="370" t="str">
        <f>IF('Dépenses rémunération au réel'!I108="","",'Dépenses rémunération au réel'!I108)</f>
        <v/>
      </c>
      <c r="J108" s="372" t="str">
        <f>IF('Dépenses rémunération au réel'!J108="","",'Dépenses rémunération au réel'!J108)</f>
        <v/>
      </c>
      <c r="K108" s="372" t="str">
        <f>IF('Dépenses rémunération au réel'!K108="","",'Dépenses rémunération au réel'!K108)</f>
        <v/>
      </c>
      <c r="L108" s="370" t="str">
        <f>IF('Dépenses rémunération au réel'!L108="","",'Dépenses rémunération au réel'!L108)</f>
        <v/>
      </c>
      <c r="M108" s="273"/>
      <c r="N108" s="274" t="str">
        <f t="shared" si="9"/>
        <v/>
      </c>
      <c r="O108" s="274" t="str">
        <f t="shared" si="10"/>
        <v/>
      </c>
      <c r="P108" s="42"/>
      <c r="Q108" s="25"/>
      <c r="R108" s="25"/>
      <c r="S108" s="329" t="str">
        <f t="shared" si="7"/>
        <v/>
      </c>
      <c r="T108" s="139" t="str">
        <f t="shared" si="8"/>
        <v/>
      </c>
      <c r="U108" s="276"/>
      <c r="V108" s="375" t="str">
        <f t="shared" si="11"/>
        <v/>
      </c>
      <c r="W108" s="152" t="str">
        <f t="shared" si="12"/>
        <v/>
      </c>
      <c r="X108" s="377" t="str">
        <f>IF(AND(OR(M108="KO",L108&lt;&gt;""),OR(M108="",N108="",O108="")),Listes!$A$74,IF(AND(L108&lt;S108,U108=""),Listes!$A$76,IF(AND(L108&lt;&gt;"",S108&lt;L108,T108=""),Listes!$A$78,IF(AND(Y108="",OR(M108&lt;&gt;"",N108&lt;&gt;"",O108&lt;&gt;"",P108&lt;&gt;"",Q108&lt;&gt;"",R108&lt;&gt;"")),Listes!$A$79,""))))</f>
        <v/>
      </c>
      <c r="Y108" s="44"/>
      <c r="Z108" s="9">
        <f t="shared" si="13"/>
        <v>0</v>
      </c>
    </row>
    <row r="109" spans="1:26" ht="20.100000000000001" customHeight="1" x14ac:dyDescent="0.25">
      <c r="A109" s="133">
        <v>103</v>
      </c>
      <c r="B109" s="370" t="str">
        <f>IF('Dépenses rémunération au réel'!B109="","",'Dépenses rémunération au réel'!B109)</f>
        <v/>
      </c>
      <c r="C109" s="370" t="str">
        <f>IF('Dépenses rémunération au réel'!C109="","",'Dépenses rémunération au réel'!C109)</f>
        <v/>
      </c>
      <c r="D109" s="370" t="str">
        <f>IF('Dépenses rémunération au réel'!D109="","",'Dépenses rémunération au réel'!D109)</f>
        <v/>
      </c>
      <c r="E109" s="370" t="str">
        <f>IF('Dépenses rémunération au réel'!E109="","",'Dépenses rémunération au réel'!E109)</f>
        <v/>
      </c>
      <c r="F109" s="370" t="str">
        <f>IF('Dépenses rémunération au réel'!F109="","",'Dépenses rémunération au réel'!F109)</f>
        <v/>
      </c>
      <c r="G109" s="371" t="str">
        <f>IF('Dépenses rémunération au réel'!G109="","",'Dépenses rémunération au réel'!G109)</f>
        <v/>
      </c>
      <c r="H109" s="371" t="str">
        <f>IF('Dépenses rémunération au réel'!H109="","",'Dépenses rémunération au réel'!H109)</f>
        <v/>
      </c>
      <c r="I109" s="370" t="str">
        <f>IF('Dépenses rémunération au réel'!I109="","",'Dépenses rémunération au réel'!I109)</f>
        <v/>
      </c>
      <c r="J109" s="372" t="str">
        <f>IF('Dépenses rémunération au réel'!J109="","",'Dépenses rémunération au réel'!J109)</f>
        <v/>
      </c>
      <c r="K109" s="372" t="str">
        <f>IF('Dépenses rémunération au réel'!K109="","",'Dépenses rémunération au réel'!K109)</f>
        <v/>
      </c>
      <c r="L109" s="370" t="str">
        <f>IF('Dépenses rémunération au réel'!L109="","",'Dépenses rémunération au réel'!L109)</f>
        <v/>
      </c>
      <c r="M109" s="273"/>
      <c r="N109" s="274" t="str">
        <f t="shared" si="9"/>
        <v/>
      </c>
      <c r="O109" s="274" t="str">
        <f t="shared" si="10"/>
        <v/>
      </c>
      <c r="P109" s="42"/>
      <c r="Q109" s="25"/>
      <c r="R109" s="25"/>
      <c r="S109" s="329" t="str">
        <f t="shared" si="7"/>
        <v/>
      </c>
      <c r="T109" s="139" t="str">
        <f t="shared" si="8"/>
        <v/>
      </c>
      <c r="U109" s="276"/>
      <c r="V109" s="375" t="str">
        <f t="shared" si="11"/>
        <v/>
      </c>
      <c r="W109" s="152" t="str">
        <f t="shared" si="12"/>
        <v/>
      </c>
      <c r="X109" s="377" t="str">
        <f>IF(AND(OR(M109="KO",L109&lt;&gt;""),OR(M109="",N109="",O109="")),Listes!$A$74,IF(AND(L109&lt;S109,U109=""),Listes!$A$76,IF(AND(L109&lt;&gt;"",S109&lt;L109,T109=""),Listes!$A$78,IF(AND(Y109="",OR(M109&lt;&gt;"",N109&lt;&gt;"",O109&lt;&gt;"",P109&lt;&gt;"",Q109&lt;&gt;"",R109&lt;&gt;"")),Listes!$A$79,""))))</f>
        <v/>
      </c>
      <c r="Y109" s="44"/>
      <c r="Z109" s="9">
        <f t="shared" si="13"/>
        <v>0</v>
      </c>
    </row>
    <row r="110" spans="1:26" ht="20.100000000000001" customHeight="1" x14ac:dyDescent="0.25">
      <c r="A110" s="133">
        <v>104</v>
      </c>
      <c r="B110" s="370" t="str">
        <f>IF('Dépenses rémunération au réel'!B110="","",'Dépenses rémunération au réel'!B110)</f>
        <v/>
      </c>
      <c r="C110" s="370" t="str">
        <f>IF('Dépenses rémunération au réel'!C110="","",'Dépenses rémunération au réel'!C110)</f>
        <v/>
      </c>
      <c r="D110" s="370" t="str">
        <f>IF('Dépenses rémunération au réel'!D110="","",'Dépenses rémunération au réel'!D110)</f>
        <v/>
      </c>
      <c r="E110" s="370" t="str">
        <f>IF('Dépenses rémunération au réel'!E110="","",'Dépenses rémunération au réel'!E110)</f>
        <v/>
      </c>
      <c r="F110" s="370" t="str">
        <f>IF('Dépenses rémunération au réel'!F110="","",'Dépenses rémunération au réel'!F110)</f>
        <v/>
      </c>
      <c r="G110" s="371" t="str">
        <f>IF('Dépenses rémunération au réel'!G110="","",'Dépenses rémunération au réel'!G110)</f>
        <v/>
      </c>
      <c r="H110" s="371" t="str">
        <f>IF('Dépenses rémunération au réel'!H110="","",'Dépenses rémunération au réel'!H110)</f>
        <v/>
      </c>
      <c r="I110" s="370" t="str">
        <f>IF('Dépenses rémunération au réel'!I110="","",'Dépenses rémunération au réel'!I110)</f>
        <v/>
      </c>
      <c r="J110" s="372" t="str">
        <f>IF('Dépenses rémunération au réel'!J110="","",'Dépenses rémunération au réel'!J110)</f>
        <v/>
      </c>
      <c r="K110" s="372" t="str">
        <f>IF('Dépenses rémunération au réel'!K110="","",'Dépenses rémunération au réel'!K110)</f>
        <v/>
      </c>
      <c r="L110" s="370" t="str">
        <f>IF('Dépenses rémunération au réel'!L110="","",'Dépenses rémunération au réel'!L110)</f>
        <v/>
      </c>
      <c r="M110" s="273"/>
      <c r="N110" s="274" t="str">
        <f t="shared" si="9"/>
        <v/>
      </c>
      <c r="O110" s="274" t="str">
        <f t="shared" si="10"/>
        <v/>
      </c>
      <c r="P110" s="42"/>
      <c r="Q110" s="25"/>
      <c r="R110" s="25"/>
      <c r="S110" s="329" t="str">
        <f t="shared" si="7"/>
        <v/>
      </c>
      <c r="T110" s="139" t="str">
        <f t="shared" si="8"/>
        <v/>
      </c>
      <c r="U110" s="276"/>
      <c r="V110" s="375" t="str">
        <f t="shared" si="11"/>
        <v/>
      </c>
      <c r="W110" s="152" t="str">
        <f t="shared" si="12"/>
        <v/>
      </c>
      <c r="X110" s="377" t="str">
        <f>IF(AND(OR(M110="KO",L110&lt;&gt;""),OR(M110="",N110="",O110="")),Listes!$A$74,IF(AND(L110&lt;S110,U110=""),Listes!$A$76,IF(AND(L110&lt;&gt;"",S110&lt;L110,T110=""),Listes!$A$78,IF(AND(Y110="",OR(M110&lt;&gt;"",N110&lt;&gt;"",O110&lt;&gt;"",P110&lt;&gt;"",Q110&lt;&gt;"",R110&lt;&gt;"")),Listes!$A$79,""))))</f>
        <v/>
      </c>
      <c r="Y110" s="44"/>
      <c r="Z110" s="9">
        <f t="shared" si="13"/>
        <v>0</v>
      </c>
    </row>
    <row r="111" spans="1:26" ht="20.100000000000001" customHeight="1" x14ac:dyDescent="0.25">
      <c r="A111" s="133">
        <v>105</v>
      </c>
      <c r="B111" s="370" t="str">
        <f>IF('Dépenses rémunération au réel'!B111="","",'Dépenses rémunération au réel'!B111)</f>
        <v/>
      </c>
      <c r="C111" s="370" t="str">
        <f>IF('Dépenses rémunération au réel'!C111="","",'Dépenses rémunération au réel'!C111)</f>
        <v/>
      </c>
      <c r="D111" s="370" t="str">
        <f>IF('Dépenses rémunération au réel'!D111="","",'Dépenses rémunération au réel'!D111)</f>
        <v/>
      </c>
      <c r="E111" s="370" t="str">
        <f>IF('Dépenses rémunération au réel'!E111="","",'Dépenses rémunération au réel'!E111)</f>
        <v/>
      </c>
      <c r="F111" s="370" t="str">
        <f>IF('Dépenses rémunération au réel'!F111="","",'Dépenses rémunération au réel'!F111)</f>
        <v/>
      </c>
      <c r="G111" s="371" t="str">
        <f>IF('Dépenses rémunération au réel'!G111="","",'Dépenses rémunération au réel'!G111)</f>
        <v/>
      </c>
      <c r="H111" s="371" t="str">
        <f>IF('Dépenses rémunération au réel'!H111="","",'Dépenses rémunération au réel'!H111)</f>
        <v/>
      </c>
      <c r="I111" s="370" t="str">
        <f>IF('Dépenses rémunération au réel'!I111="","",'Dépenses rémunération au réel'!I111)</f>
        <v/>
      </c>
      <c r="J111" s="372" t="str">
        <f>IF('Dépenses rémunération au réel'!J111="","",'Dépenses rémunération au réel'!J111)</f>
        <v/>
      </c>
      <c r="K111" s="372" t="str">
        <f>IF('Dépenses rémunération au réel'!K111="","",'Dépenses rémunération au réel'!K111)</f>
        <v/>
      </c>
      <c r="L111" s="370" t="str">
        <f>IF('Dépenses rémunération au réel'!L111="","",'Dépenses rémunération au réel'!L111)</f>
        <v/>
      </c>
      <c r="M111" s="273"/>
      <c r="N111" s="274" t="str">
        <f t="shared" si="9"/>
        <v/>
      </c>
      <c r="O111" s="274" t="str">
        <f t="shared" si="10"/>
        <v/>
      </c>
      <c r="P111" s="42"/>
      <c r="Q111" s="25"/>
      <c r="R111" s="25"/>
      <c r="S111" s="329" t="str">
        <f t="shared" si="7"/>
        <v/>
      </c>
      <c r="T111" s="139" t="str">
        <f t="shared" si="8"/>
        <v/>
      </c>
      <c r="U111" s="276"/>
      <c r="V111" s="375" t="str">
        <f t="shared" si="11"/>
        <v/>
      </c>
      <c r="W111" s="152" t="str">
        <f t="shared" si="12"/>
        <v/>
      </c>
      <c r="X111" s="377" t="str">
        <f>IF(AND(OR(M111="KO",L111&lt;&gt;""),OR(M111="",N111="",O111="")),Listes!$A$74,IF(AND(L111&lt;S111,U111=""),Listes!$A$76,IF(AND(L111&lt;&gt;"",S111&lt;L111,T111=""),Listes!$A$78,IF(AND(Y111="",OR(M111&lt;&gt;"",N111&lt;&gt;"",O111&lt;&gt;"",P111&lt;&gt;"",Q111&lt;&gt;"",R111&lt;&gt;"")),Listes!$A$79,""))))</f>
        <v/>
      </c>
      <c r="Y111" s="44"/>
      <c r="Z111" s="9">
        <f t="shared" si="13"/>
        <v>0</v>
      </c>
    </row>
    <row r="112" spans="1:26" ht="20.100000000000001" customHeight="1" x14ac:dyDescent="0.25">
      <c r="A112" s="133">
        <v>106</v>
      </c>
      <c r="B112" s="370" t="str">
        <f>IF('Dépenses rémunération au réel'!B112="","",'Dépenses rémunération au réel'!B112)</f>
        <v/>
      </c>
      <c r="C112" s="370" t="str">
        <f>IF('Dépenses rémunération au réel'!C112="","",'Dépenses rémunération au réel'!C112)</f>
        <v/>
      </c>
      <c r="D112" s="370" t="str">
        <f>IF('Dépenses rémunération au réel'!D112="","",'Dépenses rémunération au réel'!D112)</f>
        <v/>
      </c>
      <c r="E112" s="370" t="str">
        <f>IF('Dépenses rémunération au réel'!E112="","",'Dépenses rémunération au réel'!E112)</f>
        <v/>
      </c>
      <c r="F112" s="370" t="str">
        <f>IF('Dépenses rémunération au réel'!F112="","",'Dépenses rémunération au réel'!F112)</f>
        <v/>
      </c>
      <c r="G112" s="371" t="str">
        <f>IF('Dépenses rémunération au réel'!G112="","",'Dépenses rémunération au réel'!G112)</f>
        <v/>
      </c>
      <c r="H112" s="371" t="str">
        <f>IF('Dépenses rémunération au réel'!H112="","",'Dépenses rémunération au réel'!H112)</f>
        <v/>
      </c>
      <c r="I112" s="370" t="str">
        <f>IF('Dépenses rémunération au réel'!I112="","",'Dépenses rémunération au réel'!I112)</f>
        <v/>
      </c>
      <c r="J112" s="372" t="str">
        <f>IF('Dépenses rémunération au réel'!J112="","",'Dépenses rémunération au réel'!J112)</f>
        <v/>
      </c>
      <c r="K112" s="372" t="str">
        <f>IF('Dépenses rémunération au réel'!K112="","",'Dépenses rémunération au réel'!K112)</f>
        <v/>
      </c>
      <c r="L112" s="370" t="str">
        <f>IF('Dépenses rémunération au réel'!L112="","",'Dépenses rémunération au réel'!L112)</f>
        <v/>
      </c>
      <c r="M112" s="273"/>
      <c r="N112" s="274" t="str">
        <f t="shared" si="9"/>
        <v/>
      </c>
      <c r="O112" s="274" t="str">
        <f t="shared" si="10"/>
        <v/>
      </c>
      <c r="P112" s="42"/>
      <c r="Q112" s="25"/>
      <c r="R112" s="25"/>
      <c r="S112" s="329" t="str">
        <f t="shared" si="7"/>
        <v/>
      </c>
      <c r="T112" s="139" t="str">
        <f t="shared" si="8"/>
        <v/>
      </c>
      <c r="U112" s="276"/>
      <c r="V112" s="375" t="str">
        <f t="shared" si="11"/>
        <v/>
      </c>
      <c r="W112" s="152" t="str">
        <f t="shared" si="12"/>
        <v/>
      </c>
      <c r="X112" s="377" t="str">
        <f>IF(AND(OR(M112="KO",L112&lt;&gt;""),OR(M112="",N112="",O112="")),Listes!$A$74,IF(AND(L112&lt;S112,U112=""),Listes!$A$76,IF(AND(L112&lt;&gt;"",S112&lt;L112,T112=""),Listes!$A$78,IF(AND(Y112="",OR(M112&lt;&gt;"",N112&lt;&gt;"",O112&lt;&gt;"",P112&lt;&gt;"",Q112&lt;&gt;"",R112&lt;&gt;"")),Listes!$A$79,""))))</f>
        <v/>
      </c>
      <c r="Y112" s="44"/>
      <c r="Z112" s="9">
        <f t="shared" si="13"/>
        <v>0</v>
      </c>
    </row>
    <row r="113" spans="1:26" ht="20.100000000000001" customHeight="1" x14ac:dyDescent="0.25">
      <c r="A113" s="133">
        <v>107</v>
      </c>
      <c r="B113" s="370" t="str">
        <f>IF('Dépenses rémunération au réel'!B113="","",'Dépenses rémunération au réel'!B113)</f>
        <v/>
      </c>
      <c r="C113" s="370" t="str">
        <f>IF('Dépenses rémunération au réel'!C113="","",'Dépenses rémunération au réel'!C113)</f>
        <v/>
      </c>
      <c r="D113" s="370" t="str">
        <f>IF('Dépenses rémunération au réel'!D113="","",'Dépenses rémunération au réel'!D113)</f>
        <v/>
      </c>
      <c r="E113" s="370" t="str">
        <f>IF('Dépenses rémunération au réel'!E113="","",'Dépenses rémunération au réel'!E113)</f>
        <v/>
      </c>
      <c r="F113" s="370" t="str">
        <f>IF('Dépenses rémunération au réel'!F113="","",'Dépenses rémunération au réel'!F113)</f>
        <v/>
      </c>
      <c r="G113" s="371" t="str">
        <f>IF('Dépenses rémunération au réel'!G113="","",'Dépenses rémunération au réel'!G113)</f>
        <v/>
      </c>
      <c r="H113" s="371" t="str">
        <f>IF('Dépenses rémunération au réel'!H113="","",'Dépenses rémunération au réel'!H113)</f>
        <v/>
      </c>
      <c r="I113" s="370" t="str">
        <f>IF('Dépenses rémunération au réel'!I113="","",'Dépenses rémunération au réel'!I113)</f>
        <v/>
      </c>
      <c r="J113" s="372" t="str">
        <f>IF('Dépenses rémunération au réel'!J113="","",'Dépenses rémunération au réel'!J113)</f>
        <v/>
      </c>
      <c r="K113" s="372" t="str">
        <f>IF('Dépenses rémunération au réel'!K113="","",'Dépenses rémunération au réel'!K113)</f>
        <v/>
      </c>
      <c r="L113" s="370" t="str">
        <f>IF('Dépenses rémunération au réel'!L113="","",'Dépenses rémunération au réel'!L113)</f>
        <v/>
      </c>
      <c r="M113" s="273"/>
      <c r="N113" s="274" t="str">
        <f t="shared" si="9"/>
        <v/>
      </c>
      <c r="O113" s="274" t="str">
        <f t="shared" si="10"/>
        <v/>
      </c>
      <c r="P113" s="42"/>
      <c r="Q113" s="25"/>
      <c r="R113" s="25"/>
      <c r="S113" s="329" t="str">
        <f t="shared" si="7"/>
        <v/>
      </c>
      <c r="T113" s="139" t="str">
        <f t="shared" si="8"/>
        <v/>
      </c>
      <c r="U113" s="276"/>
      <c r="V113" s="375" t="str">
        <f t="shared" si="11"/>
        <v/>
      </c>
      <c r="W113" s="152" t="str">
        <f t="shared" si="12"/>
        <v/>
      </c>
      <c r="X113" s="377" t="str">
        <f>IF(AND(OR(M113="KO",L113&lt;&gt;""),OR(M113="",N113="",O113="")),Listes!$A$74,IF(AND(L113&lt;S113,U113=""),Listes!$A$76,IF(AND(L113&lt;&gt;"",S113&lt;L113,T113=""),Listes!$A$78,IF(AND(Y113="",OR(M113&lt;&gt;"",N113&lt;&gt;"",O113&lt;&gt;"",P113&lt;&gt;"",Q113&lt;&gt;"",R113&lt;&gt;"")),Listes!$A$79,""))))</f>
        <v/>
      </c>
      <c r="Y113" s="44"/>
      <c r="Z113" s="9">
        <f t="shared" si="13"/>
        <v>0</v>
      </c>
    </row>
    <row r="114" spans="1:26" ht="20.100000000000001" customHeight="1" x14ac:dyDescent="0.25">
      <c r="A114" s="133">
        <v>108</v>
      </c>
      <c r="B114" s="370" t="str">
        <f>IF('Dépenses rémunération au réel'!B114="","",'Dépenses rémunération au réel'!B114)</f>
        <v/>
      </c>
      <c r="C114" s="370" t="str">
        <f>IF('Dépenses rémunération au réel'!C114="","",'Dépenses rémunération au réel'!C114)</f>
        <v/>
      </c>
      <c r="D114" s="370" t="str">
        <f>IF('Dépenses rémunération au réel'!D114="","",'Dépenses rémunération au réel'!D114)</f>
        <v/>
      </c>
      <c r="E114" s="370" t="str">
        <f>IF('Dépenses rémunération au réel'!E114="","",'Dépenses rémunération au réel'!E114)</f>
        <v/>
      </c>
      <c r="F114" s="370" t="str">
        <f>IF('Dépenses rémunération au réel'!F114="","",'Dépenses rémunération au réel'!F114)</f>
        <v/>
      </c>
      <c r="G114" s="371" t="str">
        <f>IF('Dépenses rémunération au réel'!G114="","",'Dépenses rémunération au réel'!G114)</f>
        <v/>
      </c>
      <c r="H114" s="371" t="str">
        <f>IF('Dépenses rémunération au réel'!H114="","",'Dépenses rémunération au réel'!H114)</f>
        <v/>
      </c>
      <c r="I114" s="370" t="str">
        <f>IF('Dépenses rémunération au réel'!I114="","",'Dépenses rémunération au réel'!I114)</f>
        <v/>
      </c>
      <c r="J114" s="372" t="str">
        <f>IF('Dépenses rémunération au réel'!J114="","",'Dépenses rémunération au réel'!J114)</f>
        <v/>
      </c>
      <c r="K114" s="372" t="str">
        <f>IF('Dépenses rémunération au réel'!K114="","",'Dépenses rémunération au réel'!K114)</f>
        <v/>
      </c>
      <c r="L114" s="370" t="str">
        <f>IF('Dépenses rémunération au réel'!L114="","",'Dépenses rémunération au réel'!L114)</f>
        <v/>
      </c>
      <c r="M114" s="273"/>
      <c r="N114" s="274" t="str">
        <f t="shared" si="9"/>
        <v/>
      </c>
      <c r="O114" s="274" t="str">
        <f t="shared" si="10"/>
        <v/>
      </c>
      <c r="P114" s="42"/>
      <c r="Q114" s="25"/>
      <c r="R114" s="25"/>
      <c r="S114" s="329" t="str">
        <f t="shared" si="7"/>
        <v/>
      </c>
      <c r="T114" s="139" t="str">
        <f t="shared" si="8"/>
        <v/>
      </c>
      <c r="U114" s="276"/>
      <c r="V114" s="375" t="str">
        <f t="shared" si="11"/>
        <v/>
      </c>
      <c r="W114" s="152" t="str">
        <f t="shared" si="12"/>
        <v/>
      </c>
      <c r="X114" s="377" t="str">
        <f>IF(AND(OR(M114="KO",L114&lt;&gt;""),OR(M114="",N114="",O114="")),Listes!$A$74,IF(AND(L114&lt;S114,U114=""),Listes!$A$76,IF(AND(L114&lt;&gt;"",S114&lt;L114,T114=""),Listes!$A$78,IF(AND(Y114="",OR(M114&lt;&gt;"",N114&lt;&gt;"",O114&lt;&gt;"",P114&lt;&gt;"",Q114&lt;&gt;"",R114&lt;&gt;"")),Listes!$A$79,""))))</f>
        <v/>
      </c>
      <c r="Y114" s="44"/>
      <c r="Z114" s="9">
        <f t="shared" si="13"/>
        <v>0</v>
      </c>
    </row>
    <row r="115" spans="1:26" ht="20.100000000000001" customHeight="1" x14ac:dyDescent="0.25">
      <c r="A115" s="133">
        <v>109</v>
      </c>
      <c r="B115" s="370" t="str">
        <f>IF('Dépenses rémunération au réel'!B115="","",'Dépenses rémunération au réel'!B115)</f>
        <v/>
      </c>
      <c r="C115" s="370" t="str">
        <f>IF('Dépenses rémunération au réel'!C115="","",'Dépenses rémunération au réel'!C115)</f>
        <v/>
      </c>
      <c r="D115" s="370" t="str">
        <f>IF('Dépenses rémunération au réel'!D115="","",'Dépenses rémunération au réel'!D115)</f>
        <v/>
      </c>
      <c r="E115" s="370" t="str">
        <f>IF('Dépenses rémunération au réel'!E115="","",'Dépenses rémunération au réel'!E115)</f>
        <v/>
      </c>
      <c r="F115" s="370" t="str">
        <f>IF('Dépenses rémunération au réel'!F115="","",'Dépenses rémunération au réel'!F115)</f>
        <v/>
      </c>
      <c r="G115" s="371" t="str">
        <f>IF('Dépenses rémunération au réel'!G115="","",'Dépenses rémunération au réel'!G115)</f>
        <v/>
      </c>
      <c r="H115" s="371" t="str">
        <f>IF('Dépenses rémunération au réel'!H115="","",'Dépenses rémunération au réel'!H115)</f>
        <v/>
      </c>
      <c r="I115" s="370" t="str">
        <f>IF('Dépenses rémunération au réel'!I115="","",'Dépenses rémunération au réel'!I115)</f>
        <v/>
      </c>
      <c r="J115" s="372" t="str">
        <f>IF('Dépenses rémunération au réel'!J115="","",'Dépenses rémunération au réel'!J115)</f>
        <v/>
      </c>
      <c r="K115" s="372" t="str">
        <f>IF('Dépenses rémunération au réel'!K115="","",'Dépenses rémunération au réel'!K115)</f>
        <v/>
      </c>
      <c r="L115" s="370" t="str">
        <f>IF('Dépenses rémunération au réel'!L115="","",'Dépenses rémunération au réel'!L115)</f>
        <v/>
      </c>
      <c r="M115" s="273"/>
      <c r="N115" s="274" t="str">
        <f t="shared" si="9"/>
        <v/>
      </c>
      <c r="O115" s="274" t="str">
        <f t="shared" si="10"/>
        <v/>
      </c>
      <c r="P115" s="42"/>
      <c r="Q115" s="25"/>
      <c r="R115" s="25"/>
      <c r="S115" s="329" t="str">
        <f t="shared" si="7"/>
        <v/>
      </c>
      <c r="T115" s="139" t="str">
        <f t="shared" si="8"/>
        <v/>
      </c>
      <c r="U115" s="276"/>
      <c r="V115" s="375" t="str">
        <f t="shared" si="11"/>
        <v/>
      </c>
      <c r="W115" s="152" t="str">
        <f t="shared" si="12"/>
        <v/>
      </c>
      <c r="X115" s="377" t="str">
        <f>IF(AND(OR(M115="KO",L115&lt;&gt;""),OR(M115="",N115="",O115="")),Listes!$A$74,IF(AND(L115&lt;S115,U115=""),Listes!$A$76,IF(AND(L115&lt;&gt;"",S115&lt;L115,T115=""),Listes!$A$78,IF(AND(Y115="",OR(M115&lt;&gt;"",N115&lt;&gt;"",O115&lt;&gt;"",P115&lt;&gt;"",Q115&lt;&gt;"",R115&lt;&gt;"")),Listes!$A$79,""))))</f>
        <v/>
      </c>
      <c r="Y115" s="44"/>
      <c r="Z115" s="9">
        <f t="shared" si="13"/>
        <v>0</v>
      </c>
    </row>
    <row r="116" spans="1:26" ht="20.100000000000001" customHeight="1" x14ac:dyDescent="0.25">
      <c r="A116" s="133">
        <v>110</v>
      </c>
      <c r="B116" s="370" t="str">
        <f>IF('Dépenses rémunération au réel'!B116="","",'Dépenses rémunération au réel'!B116)</f>
        <v/>
      </c>
      <c r="C116" s="370" t="str">
        <f>IF('Dépenses rémunération au réel'!C116="","",'Dépenses rémunération au réel'!C116)</f>
        <v/>
      </c>
      <c r="D116" s="370" t="str">
        <f>IF('Dépenses rémunération au réel'!D116="","",'Dépenses rémunération au réel'!D116)</f>
        <v/>
      </c>
      <c r="E116" s="370" t="str">
        <f>IF('Dépenses rémunération au réel'!E116="","",'Dépenses rémunération au réel'!E116)</f>
        <v/>
      </c>
      <c r="F116" s="370" t="str">
        <f>IF('Dépenses rémunération au réel'!F116="","",'Dépenses rémunération au réel'!F116)</f>
        <v/>
      </c>
      <c r="G116" s="371" t="str">
        <f>IF('Dépenses rémunération au réel'!G116="","",'Dépenses rémunération au réel'!G116)</f>
        <v/>
      </c>
      <c r="H116" s="371" t="str">
        <f>IF('Dépenses rémunération au réel'!H116="","",'Dépenses rémunération au réel'!H116)</f>
        <v/>
      </c>
      <c r="I116" s="370" t="str">
        <f>IF('Dépenses rémunération au réel'!I116="","",'Dépenses rémunération au réel'!I116)</f>
        <v/>
      </c>
      <c r="J116" s="372" t="str">
        <f>IF('Dépenses rémunération au réel'!J116="","",'Dépenses rémunération au réel'!J116)</f>
        <v/>
      </c>
      <c r="K116" s="372" t="str">
        <f>IF('Dépenses rémunération au réel'!K116="","",'Dépenses rémunération au réel'!K116)</f>
        <v/>
      </c>
      <c r="L116" s="370" t="str">
        <f>IF('Dépenses rémunération au réel'!L116="","",'Dépenses rémunération au réel'!L116)</f>
        <v/>
      </c>
      <c r="M116" s="273"/>
      <c r="N116" s="274" t="str">
        <f t="shared" si="9"/>
        <v/>
      </c>
      <c r="O116" s="274" t="str">
        <f t="shared" si="10"/>
        <v/>
      </c>
      <c r="P116" s="42"/>
      <c r="Q116" s="25"/>
      <c r="R116" s="25"/>
      <c r="S116" s="329" t="str">
        <f t="shared" si="7"/>
        <v/>
      </c>
      <c r="T116" s="139" t="str">
        <f t="shared" si="8"/>
        <v/>
      </c>
      <c r="U116" s="276"/>
      <c r="V116" s="375" t="str">
        <f t="shared" si="11"/>
        <v/>
      </c>
      <c r="W116" s="152" t="str">
        <f t="shared" si="12"/>
        <v/>
      </c>
      <c r="X116" s="377" t="str">
        <f>IF(AND(OR(M116="KO",L116&lt;&gt;""),OR(M116="",N116="",O116="")),Listes!$A$74,IF(AND(L116&lt;S116,U116=""),Listes!$A$76,IF(AND(L116&lt;&gt;"",S116&lt;L116,T116=""),Listes!$A$78,IF(AND(Y116="",OR(M116&lt;&gt;"",N116&lt;&gt;"",O116&lt;&gt;"",P116&lt;&gt;"",Q116&lt;&gt;"",R116&lt;&gt;"")),Listes!$A$79,""))))</f>
        <v/>
      </c>
      <c r="Y116" s="44"/>
      <c r="Z116" s="9">
        <f t="shared" si="13"/>
        <v>0</v>
      </c>
    </row>
    <row r="117" spans="1:26" ht="20.100000000000001" customHeight="1" x14ac:dyDescent="0.25">
      <c r="A117" s="133">
        <v>111</v>
      </c>
      <c r="B117" s="370" t="str">
        <f>IF('Dépenses rémunération au réel'!B117="","",'Dépenses rémunération au réel'!B117)</f>
        <v/>
      </c>
      <c r="C117" s="370" t="str">
        <f>IF('Dépenses rémunération au réel'!C117="","",'Dépenses rémunération au réel'!C117)</f>
        <v/>
      </c>
      <c r="D117" s="370" t="str">
        <f>IF('Dépenses rémunération au réel'!D117="","",'Dépenses rémunération au réel'!D117)</f>
        <v/>
      </c>
      <c r="E117" s="370" t="str">
        <f>IF('Dépenses rémunération au réel'!E117="","",'Dépenses rémunération au réel'!E117)</f>
        <v/>
      </c>
      <c r="F117" s="370" t="str">
        <f>IF('Dépenses rémunération au réel'!F117="","",'Dépenses rémunération au réel'!F117)</f>
        <v/>
      </c>
      <c r="G117" s="371" t="str">
        <f>IF('Dépenses rémunération au réel'!G117="","",'Dépenses rémunération au réel'!G117)</f>
        <v/>
      </c>
      <c r="H117" s="371" t="str">
        <f>IF('Dépenses rémunération au réel'!H117="","",'Dépenses rémunération au réel'!H117)</f>
        <v/>
      </c>
      <c r="I117" s="370" t="str">
        <f>IF('Dépenses rémunération au réel'!I117="","",'Dépenses rémunération au réel'!I117)</f>
        <v/>
      </c>
      <c r="J117" s="372" t="str">
        <f>IF('Dépenses rémunération au réel'!J117="","",'Dépenses rémunération au réel'!J117)</f>
        <v/>
      </c>
      <c r="K117" s="372" t="str">
        <f>IF('Dépenses rémunération au réel'!K117="","",'Dépenses rémunération au réel'!K117)</f>
        <v/>
      </c>
      <c r="L117" s="370" t="str">
        <f>IF('Dépenses rémunération au réel'!L117="","",'Dépenses rémunération au réel'!L117)</f>
        <v/>
      </c>
      <c r="M117" s="273"/>
      <c r="N117" s="274" t="str">
        <f t="shared" si="9"/>
        <v/>
      </c>
      <c r="O117" s="274" t="str">
        <f t="shared" si="10"/>
        <v/>
      </c>
      <c r="P117" s="42"/>
      <c r="Q117" s="25"/>
      <c r="R117" s="25"/>
      <c r="S117" s="329" t="str">
        <f t="shared" si="7"/>
        <v/>
      </c>
      <c r="T117" s="139" t="str">
        <f t="shared" si="8"/>
        <v/>
      </c>
      <c r="U117" s="276"/>
      <c r="V117" s="375" t="str">
        <f t="shared" si="11"/>
        <v/>
      </c>
      <c r="W117" s="152" t="str">
        <f t="shared" si="12"/>
        <v/>
      </c>
      <c r="X117" s="377" t="str">
        <f>IF(AND(OR(M117="KO",L117&lt;&gt;""),OR(M117="",N117="",O117="")),Listes!$A$74,IF(AND(L117&lt;S117,U117=""),Listes!$A$76,IF(AND(L117&lt;&gt;"",S117&lt;L117,T117=""),Listes!$A$78,IF(AND(Y117="",OR(M117&lt;&gt;"",N117&lt;&gt;"",O117&lt;&gt;"",P117&lt;&gt;"",Q117&lt;&gt;"",R117&lt;&gt;"")),Listes!$A$79,""))))</f>
        <v/>
      </c>
      <c r="Y117" s="44"/>
      <c r="Z117" s="9">
        <f t="shared" si="13"/>
        <v>0</v>
      </c>
    </row>
    <row r="118" spans="1:26" ht="20.100000000000001" customHeight="1" x14ac:dyDescent="0.25">
      <c r="A118" s="133">
        <v>112</v>
      </c>
      <c r="B118" s="370" t="str">
        <f>IF('Dépenses rémunération au réel'!B118="","",'Dépenses rémunération au réel'!B118)</f>
        <v/>
      </c>
      <c r="C118" s="370" t="str">
        <f>IF('Dépenses rémunération au réel'!C118="","",'Dépenses rémunération au réel'!C118)</f>
        <v/>
      </c>
      <c r="D118" s="370" t="str">
        <f>IF('Dépenses rémunération au réel'!D118="","",'Dépenses rémunération au réel'!D118)</f>
        <v/>
      </c>
      <c r="E118" s="370" t="str">
        <f>IF('Dépenses rémunération au réel'!E118="","",'Dépenses rémunération au réel'!E118)</f>
        <v/>
      </c>
      <c r="F118" s="370" t="str">
        <f>IF('Dépenses rémunération au réel'!F118="","",'Dépenses rémunération au réel'!F118)</f>
        <v/>
      </c>
      <c r="G118" s="371" t="str">
        <f>IF('Dépenses rémunération au réel'!G118="","",'Dépenses rémunération au réel'!G118)</f>
        <v/>
      </c>
      <c r="H118" s="371" t="str">
        <f>IF('Dépenses rémunération au réel'!H118="","",'Dépenses rémunération au réel'!H118)</f>
        <v/>
      </c>
      <c r="I118" s="370" t="str">
        <f>IF('Dépenses rémunération au réel'!I118="","",'Dépenses rémunération au réel'!I118)</f>
        <v/>
      </c>
      <c r="J118" s="372" t="str">
        <f>IF('Dépenses rémunération au réel'!J118="","",'Dépenses rémunération au réel'!J118)</f>
        <v/>
      </c>
      <c r="K118" s="372" t="str">
        <f>IF('Dépenses rémunération au réel'!K118="","",'Dépenses rémunération au réel'!K118)</f>
        <v/>
      </c>
      <c r="L118" s="370" t="str">
        <f>IF('Dépenses rémunération au réel'!L118="","",'Dépenses rémunération au réel'!L118)</f>
        <v/>
      </c>
      <c r="M118" s="273"/>
      <c r="N118" s="274" t="str">
        <f t="shared" si="9"/>
        <v/>
      </c>
      <c r="O118" s="274" t="str">
        <f t="shared" si="10"/>
        <v/>
      </c>
      <c r="P118" s="42"/>
      <c r="Q118" s="25"/>
      <c r="R118" s="25"/>
      <c r="S118" s="329" t="str">
        <f t="shared" si="7"/>
        <v/>
      </c>
      <c r="T118" s="139" t="str">
        <f t="shared" si="8"/>
        <v/>
      </c>
      <c r="U118" s="276"/>
      <c r="V118" s="375" t="str">
        <f t="shared" si="11"/>
        <v/>
      </c>
      <c r="W118" s="152" t="str">
        <f t="shared" si="12"/>
        <v/>
      </c>
      <c r="X118" s="377" t="str">
        <f>IF(AND(OR(M118="KO",L118&lt;&gt;""),OR(M118="",N118="",O118="")),Listes!$A$74,IF(AND(L118&lt;S118,U118=""),Listes!$A$76,IF(AND(L118&lt;&gt;"",S118&lt;L118,T118=""),Listes!$A$78,IF(AND(Y118="",OR(M118&lt;&gt;"",N118&lt;&gt;"",O118&lt;&gt;"",P118&lt;&gt;"",Q118&lt;&gt;"",R118&lt;&gt;"")),Listes!$A$79,""))))</f>
        <v/>
      </c>
      <c r="Y118" s="44"/>
      <c r="Z118" s="9">
        <f t="shared" si="13"/>
        <v>0</v>
      </c>
    </row>
    <row r="119" spans="1:26" ht="20.100000000000001" customHeight="1" x14ac:dyDescent="0.25">
      <c r="A119" s="133">
        <v>113</v>
      </c>
      <c r="B119" s="370" t="str">
        <f>IF('Dépenses rémunération au réel'!B119="","",'Dépenses rémunération au réel'!B119)</f>
        <v/>
      </c>
      <c r="C119" s="370" t="str">
        <f>IF('Dépenses rémunération au réel'!C119="","",'Dépenses rémunération au réel'!C119)</f>
        <v/>
      </c>
      <c r="D119" s="370" t="str">
        <f>IF('Dépenses rémunération au réel'!D119="","",'Dépenses rémunération au réel'!D119)</f>
        <v/>
      </c>
      <c r="E119" s="370" t="str">
        <f>IF('Dépenses rémunération au réel'!E119="","",'Dépenses rémunération au réel'!E119)</f>
        <v/>
      </c>
      <c r="F119" s="370" t="str">
        <f>IF('Dépenses rémunération au réel'!F119="","",'Dépenses rémunération au réel'!F119)</f>
        <v/>
      </c>
      <c r="G119" s="371" t="str">
        <f>IF('Dépenses rémunération au réel'!G119="","",'Dépenses rémunération au réel'!G119)</f>
        <v/>
      </c>
      <c r="H119" s="371" t="str">
        <f>IF('Dépenses rémunération au réel'!H119="","",'Dépenses rémunération au réel'!H119)</f>
        <v/>
      </c>
      <c r="I119" s="370" t="str">
        <f>IF('Dépenses rémunération au réel'!I119="","",'Dépenses rémunération au réel'!I119)</f>
        <v/>
      </c>
      <c r="J119" s="372" t="str">
        <f>IF('Dépenses rémunération au réel'!J119="","",'Dépenses rémunération au réel'!J119)</f>
        <v/>
      </c>
      <c r="K119" s="372" t="str">
        <f>IF('Dépenses rémunération au réel'!K119="","",'Dépenses rémunération au réel'!K119)</f>
        <v/>
      </c>
      <c r="L119" s="370" t="str">
        <f>IF('Dépenses rémunération au réel'!L119="","",'Dépenses rémunération au réel'!L119)</f>
        <v/>
      </c>
      <c r="M119" s="273"/>
      <c r="N119" s="274" t="str">
        <f t="shared" si="9"/>
        <v/>
      </c>
      <c r="O119" s="274" t="str">
        <f t="shared" si="10"/>
        <v/>
      </c>
      <c r="P119" s="42"/>
      <c r="Q119" s="25"/>
      <c r="R119" s="25"/>
      <c r="S119" s="329" t="str">
        <f t="shared" si="7"/>
        <v/>
      </c>
      <c r="T119" s="139" t="str">
        <f t="shared" si="8"/>
        <v/>
      </c>
      <c r="U119" s="276"/>
      <c r="V119" s="375" t="str">
        <f t="shared" si="11"/>
        <v/>
      </c>
      <c r="W119" s="152" t="str">
        <f t="shared" si="12"/>
        <v/>
      </c>
      <c r="X119" s="377" t="str">
        <f>IF(AND(OR(M119="KO",L119&lt;&gt;""),OR(M119="",N119="",O119="")),Listes!$A$74,IF(AND(L119&lt;S119,U119=""),Listes!$A$76,IF(AND(L119&lt;&gt;"",S119&lt;L119,T119=""),Listes!$A$78,IF(AND(Y119="",OR(M119&lt;&gt;"",N119&lt;&gt;"",O119&lt;&gt;"",P119&lt;&gt;"",Q119&lt;&gt;"",R119&lt;&gt;"")),Listes!$A$79,""))))</f>
        <v/>
      </c>
      <c r="Y119" s="44"/>
      <c r="Z119" s="9">
        <f t="shared" si="13"/>
        <v>0</v>
      </c>
    </row>
    <row r="120" spans="1:26" ht="20.100000000000001" customHeight="1" x14ac:dyDescent="0.25">
      <c r="A120" s="133">
        <v>114</v>
      </c>
      <c r="B120" s="370" t="str">
        <f>IF('Dépenses rémunération au réel'!B120="","",'Dépenses rémunération au réel'!B120)</f>
        <v/>
      </c>
      <c r="C120" s="370" t="str">
        <f>IF('Dépenses rémunération au réel'!C120="","",'Dépenses rémunération au réel'!C120)</f>
        <v/>
      </c>
      <c r="D120" s="370" t="str">
        <f>IF('Dépenses rémunération au réel'!D120="","",'Dépenses rémunération au réel'!D120)</f>
        <v/>
      </c>
      <c r="E120" s="370" t="str">
        <f>IF('Dépenses rémunération au réel'!E120="","",'Dépenses rémunération au réel'!E120)</f>
        <v/>
      </c>
      <c r="F120" s="370" t="str">
        <f>IF('Dépenses rémunération au réel'!F120="","",'Dépenses rémunération au réel'!F120)</f>
        <v/>
      </c>
      <c r="G120" s="371" t="str">
        <f>IF('Dépenses rémunération au réel'!G120="","",'Dépenses rémunération au réel'!G120)</f>
        <v/>
      </c>
      <c r="H120" s="371" t="str">
        <f>IF('Dépenses rémunération au réel'!H120="","",'Dépenses rémunération au réel'!H120)</f>
        <v/>
      </c>
      <c r="I120" s="370" t="str">
        <f>IF('Dépenses rémunération au réel'!I120="","",'Dépenses rémunération au réel'!I120)</f>
        <v/>
      </c>
      <c r="J120" s="372" t="str">
        <f>IF('Dépenses rémunération au réel'!J120="","",'Dépenses rémunération au réel'!J120)</f>
        <v/>
      </c>
      <c r="K120" s="372" t="str">
        <f>IF('Dépenses rémunération au réel'!K120="","",'Dépenses rémunération au réel'!K120)</f>
        <v/>
      </c>
      <c r="L120" s="370" t="str">
        <f>IF('Dépenses rémunération au réel'!L120="","",'Dépenses rémunération au réel'!L120)</f>
        <v/>
      </c>
      <c r="M120" s="273"/>
      <c r="N120" s="274" t="str">
        <f t="shared" si="9"/>
        <v/>
      </c>
      <c r="O120" s="274" t="str">
        <f t="shared" si="10"/>
        <v/>
      </c>
      <c r="P120" s="42"/>
      <c r="Q120" s="25"/>
      <c r="R120" s="25"/>
      <c r="S120" s="329" t="str">
        <f t="shared" si="7"/>
        <v/>
      </c>
      <c r="T120" s="139" t="str">
        <f t="shared" si="8"/>
        <v/>
      </c>
      <c r="U120" s="276"/>
      <c r="V120" s="375" t="str">
        <f t="shared" si="11"/>
        <v/>
      </c>
      <c r="W120" s="152" t="str">
        <f t="shared" si="12"/>
        <v/>
      </c>
      <c r="X120" s="377" t="str">
        <f>IF(AND(OR(M120="KO",L120&lt;&gt;""),OR(M120="",N120="",O120="")),Listes!$A$74,IF(AND(L120&lt;S120,U120=""),Listes!$A$76,IF(AND(L120&lt;&gt;"",S120&lt;L120,T120=""),Listes!$A$78,IF(AND(Y120="",OR(M120&lt;&gt;"",N120&lt;&gt;"",O120&lt;&gt;"",P120&lt;&gt;"",Q120&lt;&gt;"",R120&lt;&gt;"")),Listes!$A$79,""))))</f>
        <v/>
      </c>
      <c r="Y120" s="44"/>
      <c r="Z120" s="9">
        <f t="shared" si="13"/>
        <v>0</v>
      </c>
    </row>
    <row r="121" spans="1:26" ht="20.100000000000001" customHeight="1" x14ac:dyDescent="0.25">
      <c r="A121" s="133">
        <v>115</v>
      </c>
      <c r="B121" s="370" t="str">
        <f>IF('Dépenses rémunération au réel'!B121="","",'Dépenses rémunération au réel'!B121)</f>
        <v/>
      </c>
      <c r="C121" s="370" t="str">
        <f>IF('Dépenses rémunération au réel'!C121="","",'Dépenses rémunération au réel'!C121)</f>
        <v/>
      </c>
      <c r="D121" s="370" t="str">
        <f>IF('Dépenses rémunération au réel'!D121="","",'Dépenses rémunération au réel'!D121)</f>
        <v/>
      </c>
      <c r="E121" s="370" t="str">
        <f>IF('Dépenses rémunération au réel'!E121="","",'Dépenses rémunération au réel'!E121)</f>
        <v/>
      </c>
      <c r="F121" s="370" t="str">
        <f>IF('Dépenses rémunération au réel'!F121="","",'Dépenses rémunération au réel'!F121)</f>
        <v/>
      </c>
      <c r="G121" s="371" t="str">
        <f>IF('Dépenses rémunération au réel'!G121="","",'Dépenses rémunération au réel'!G121)</f>
        <v/>
      </c>
      <c r="H121" s="371" t="str">
        <f>IF('Dépenses rémunération au réel'!H121="","",'Dépenses rémunération au réel'!H121)</f>
        <v/>
      </c>
      <c r="I121" s="370" t="str">
        <f>IF('Dépenses rémunération au réel'!I121="","",'Dépenses rémunération au réel'!I121)</f>
        <v/>
      </c>
      <c r="J121" s="372" t="str">
        <f>IF('Dépenses rémunération au réel'!J121="","",'Dépenses rémunération au réel'!J121)</f>
        <v/>
      </c>
      <c r="K121" s="372" t="str">
        <f>IF('Dépenses rémunération au réel'!K121="","",'Dépenses rémunération au réel'!K121)</f>
        <v/>
      </c>
      <c r="L121" s="370" t="str">
        <f>IF('Dépenses rémunération au réel'!L121="","",'Dépenses rémunération au réel'!L121)</f>
        <v/>
      </c>
      <c r="M121" s="273"/>
      <c r="N121" s="274" t="str">
        <f t="shared" si="9"/>
        <v/>
      </c>
      <c r="O121" s="274" t="str">
        <f t="shared" si="10"/>
        <v/>
      </c>
      <c r="P121" s="42"/>
      <c r="Q121" s="25"/>
      <c r="R121" s="25"/>
      <c r="S121" s="329" t="str">
        <f t="shared" si="7"/>
        <v/>
      </c>
      <c r="T121" s="139" t="str">
        <f t="shared" si="8"/>
        <v/>
      </c>
      <c r="U121" s="276"/>
      <c r="V121" s="375" t="str">
        <f t="shared" si="11"/>
        <v/>
      </c>
      <c r="W121" s="152" t="str">
        <f t="shared" si="12"/>
        <v/>
      </c>
      <c r="X121" s="377" t="str">
        <f>IF(AND(OR(M121="KO",L121&lt;&gt;""),OR(M121="",N121="",O121="")),Listes!$A$74,IF(AND(L121&lt;S121,U121=""),Listes!$A$76,IF(AND(L121&lt;&gt;"",S121&lt;L121,T121=""),Listes!$A$78,IF(AND(Y121="",OR(M121&lt;&gt;"",N121&lt;&gt;"",O121&lt;&gt;"",P121&lt;&gt;"",Q121&lt;&gt;"",R121&lt;&gt;"")),Listes!$A$79,""))))</f>
        <v/>
      </c>
      <c r="Y121" s="44"/>
      <c r="Z121" s="9">
        <f t="shared" si="13"/>
        <v>0</v>
      </c>
    </row>
    <row r="122" spans="1:26" ht="20.100000000000001" customHeight="1" x14ac:dyDescent="0.25">
      <c r="A122" s="133">
        <v>116</v>
      </c>
      <c r="B122" s="370" t="str">
        <f>IF('Dépenses rémunération au réel'!B122="","",'Dépenses rémunération au réel'!B122)</f>
        <v/>
      </c>
      <c r="C122" s="370" t="str">
        <f>IF('Dépenses rémunération au réel'!C122="","",'Dépenses rémunération au réel'!C122)</f>
        <v/>
      </c>
      <c r="D122" s="370" t="str">
        <f>IF('Dépenses rémunération au réel'!D122="","",'Dépenses rémunération au réel'!D122)</f>
        <v/>
      </c>
      <c r="E122" s="370" t="str">
        <f>IF('Dépenses rémunération au réel'!E122="","",'Dépenses rémunération au réel'!E122)</f>
        <v/>
      </c>
      <c r="F122" s="370" t="str">
        <f>IF('Dépenses rémunération au réel'!F122="","",'Dépenses rémunération au réel'!F122)</f>
        <v/>
      </c>
      <c r="G122" s="371" t="str">
        <f>IF('Dépenses rémunération au réel'!G122="","",'Dépenses rémunération au réel'!G122)</f>
        <v/>
      </c>
      <c r="H122" s="371" t="str">
        <f>IF('Dépenses rémunération au réel'!H122="","",'Dépenses rémunération au réel'!H122)</f>
        <v/>
      </c>
      <c r="I122" s="370" t="str">
        <f>IF('Dépenses rémunération au réel'!I122="","",'Dépenses rémunération au réel'!I122)</f>
        <v/>
      </c>
      <c r="J122" s="372" t="str">
        <f>IF('Dépenses rémunération au réel'!J122="","",'Dépenses rémunération au réel'!J122)</f>
        <v/>
      </c>
      <c r="K122" s="372" t="str">
        <f>IF('Dépenses rémunération au réel'!K122="","",'Dépenses rémunération au réel'!K122)</f>
        <v/>
      </c>
      <c r="L122" s="370" t="str">
        <f>IF('Dépenses rémunération au réel'!L122="","",'Dépenses rémunération au réel'!L122)</f>
        <v/>
      </c>
      <c r="M122" s="273"/>
      <c r="N122" s="274" t="str">
        <f t="shared" si="9"/>
        <v/>
      </c>
      <c r="O122" s="274" t="str">
        <f t="shared" si="10"/>
        <v/>
      </c>
      <c r="P122" s="42"/>
      <c r="Q122" s="25"/>
      <c r="R122" s="25"/>
      <c r="S122" s="329" t="str">
        <f t="shared" si="7"/>
        <v/>
      </c>
      <c r="T122" s="139" t="str">
        <f t="shared" si="8"/>
        <v/>
      </c>
      <c r="U122" s="276"/>
      <c r="V122" s="375" t="str">
        <f t="shared" si="11"/>
        <v/>
      </c>
      <c r="W122" s="152" t="str">
        <f t="shared" si="12"/>
        <v/>
      </c>
      <c r="X122" s="377" t="str">
        <f>IF(AND(OR(M122="KO",L122&lt;&gt;""),OR(M122="",N122="",O122="")),Listes!$A$74,IF(AND(L122&lt;S122,U122=""),Listes!$A$76,IF(AND(L122&lt;&gt;"",S122&lt;L122,T122=""),Listes!$A$78,IF(AND(Y122="",OR(M122&lt;&gt;"",N122&lt;&gt;"",O122&lt;&gt;"",P122&lt;&gt;"",Q122&lt;&gt;"",R122&lt;&gt;"")),Listes!$A$79,""))))</f>
        <v/>
      </c>
      <c r="Y122" s="44"/>
      <c r="Z122" s="9">
        <f t="shared" si="13"/>
        <v>0</v>
      </c>
    </row>
    <row r="123" spans="1:26" ht="20.100000000000001" customHeight="1" x14ac:dyDescent="0.25">
      <c r="A123" s="133">
        <v>117</v>
      </c>
      <c r="B123" s="370" t="str">
        <f>IF('Dépenses rémunération au réel'!B123="","",'Dépenses rémunération au réel'!B123)</f>
        <v/>
      </c>
      <c r="C123" s="370" t="str">
        <f>IF('Dépenses rémunération au réel'!C123="","",'Dépenses rémunération au réel'!C123)</f>
        <v/>
      </c>
      <c r="D123" s="370" t="str">
        <f>IF('Dépenses rémunération au réel'!D123="","",'Dépenses rémunération au réel'!D123)</f>
        <v/>
      </c>
      <c r="E123" s="370" t="str">
        <f>IF('Dépenses rémunération au réel'!E123="","",'Dépenses rémunération au réel'!E123)</f>
        <v/>
      </c>
      <c r="F123" s="370" t="str">
        <f>IF('Dépenses rémunération au réel'!F123="","",'Dépenses rémunération au réel'!F123)</f>
        <v/>
      </c>
      <c r="G123" s="371" t="str">
        <f>IF('Dépenses rémunération au réel'!G123="","",'Dépenses rémunération au réel'!G123)</f>
        <v/>
      </c>
      <c r="H123" s="371" t="str">
        <f>IF('Dépenses rémunération au réel'!H123="","",'Dépenses rémunération au réel'!H123)</f>
        <v/>
      </c>
      <c r="I123" s="370" t="str">
        <f>IF('Dépenses rémunération au réel'!I123="","",'Dépenses rémunération au réel'!I123)</f>
        <v/>
      </c>
      <c r="J123" s="372" t="str">
        <f>IF('Dépenses rémunération au réel'!J123="","",'Dépenses rémunération au réel'!J123)</f>
        <v/>
      </c>
      <c r="K123" s="372" t="str">
        <f>IF('Dépenses rémunération au réel'!K123="","",'Dépenses rémunération au réel'!K123)</f>
        <v/>
      </c>
      <c r="L123" s="370" t="str">
        <f>IF('Dépenses rémunération au réel'!L123="","",'Dépenses rémunération au réel'!L123)</f>
        <v/>
      </c>
      <c r="M123" s="273"/>
      <c r="N123" s="274" t="str">
        <f t="shared" si="9"/>
        <v/>
      </c>
      <c r="O123" s="274" t="str">
        <f t="shared" si="10"/>
        <v/>
      </c>
      <c r="P123" s="42"/>
      <c r="Q123" s="25"/>
      <c r="R123" s="25"/>
      <c r="S123" s="329" t="str">
        <f t="shared" si="7"/>
        <v/>
      </c>
      <c r="T123" s="139" t="str">
        <f t="shared" si="8"/>
        <v/>
      </c>
      <c r="U123" s="276"/>
      <c r="V123" s="375" t="str">
        <f t="shared" si="11"/>
        <v/>
      </c>
      <c r="W123" s="152" t="str">
        <f t="shared" si="12"/>
        <v/>
      </c>
      <c r="X123" s="377" t="str">
        <f>IF(AND(OR(M123="KO",L123&lt;&gt;""),OR(M123="",N123="",O123="")),Listes!$A$74,IF(AND(L123&lt;S123,U123=""),Listes!$A$76,IF(AND(L123&lt;&gt;"",S123&lt;L123,T123=""),Listes!$A$78,IF(AND(Y123="",OR(M123&lt;&gt;"",N123&lt;&gt;"",O123&lt;&gt;"",P123&lt;&gt;"",Q123&lt;&gt;"",R123&lt;&gt;"")),Listes!$A$79,""))))</f>
        <v/>
      </c>
      <c r="Y123" s="44"/>
      <c r="Z123" s="9">
        <f t="shared" si="13"/>
        <v>0</v>
      </c>
    </row>
    <row r="124" spans="1:26" ht="20.100000000000001" customHeight="1" x14ac:dyDescent="0.25">
      <c r="A124" s="133">
        <v>118</v>
      </c>
      <c r="B124" s="370" t="str">
        <f>IF('Dépenses rémunération au réel'!B124="","",'Dépenses rémunération au réel'!B124)</f>
        <v/>
      </c>
      <c r="C124" s="370" t="str">
        <f>IF('Dépenses rémunération au réel'!C124="","",'Dépenses rémunération au réel'!C124)</f>
        <v/>
      </c>
      <c r="D124" s="370" t="str">
        <f>IF('Dépenses rémunération au réel'!D124="","",'Dépenses rémunération au réel'!D124)</f>
        <v/>
      </c>
      <c r="E124" s="370" t="str">
        <f>IF('Dépenses rémunération au réel'!E124="","",'Dépenses rémunération au réel'!E124)</f>
        <v/>
      </c>
      <c r="F124" s="370" t="str">
        <f>IF('Dépenses rémunération au réel'!F124="","",'Dépenses rémunération au réel'!F124)</f>
        <v/>
      </c>
      <c r="G124" s="371" t="str">
        <f>IF('Dépenses rémunération au réel'!G124="","",'Dépenses rémunération au réel'!G124)</f>
        <v/>
      </c>
      <c r="H124" s="371" t="str">
        <f>IF('Dépenses rémunération au réel'!H124="","",'Dépenses rémunération au réel'!H124)</f>
        <v/>
      </c>
      <c r="I124" s="370" t="str">
        <f>IF('Dépenses rémunération au réel'!I124="","",'Dépenses rémunération au réel'!I124)</f>
        <v/>
      </c>
      <c r="J124" s="372" t="str">
        <f>IF('Dépenses rémunération au réel'!J124="","",'Dépenses rémunération au réel'!J124)</f>
        <v/>
      </c>
      <c r="K124" s="372" t="str">
        <f>IF('Dépenses rémunération au réel'!K124="","",'Dépenses rémunération au réel'!K124)</f>
        <v/>
      </c>
      <c r="L124" s="370" t="str">
        <f>IF('Dépenses rémunération au réel'!L124="","",'Dépenses rémunération au réel'!L124)</f>
        <v/>
      </c>
      <c r="M124" s="273"/>
      <c r="N124" s="274" t="str">
        <f t="shared" si="9"/>
        <v/>
      </c>
      <c r="O124" s="274" t="str">
        <f t="shared" si="10"/>
        <v/>
      </c>
      <c r="P124" s="42"/>
      <c r="Q124" s="25"/>
      <c r="R124" s="25"/>
      <c r="S124" s="329" t="str">
        <f t="shared" si="7"/>
        <v/>
      </c>
      <c r="T124" s="139" t="str">
        <f t="shared" si="8"/>
        <v/>
      </c>
      <c r="U124" s="276"/>
      <c r="V124" s="375" t="str">
        <f t="shared" si="11"/>
        <v/>
      </c>
      <c r="W124" s="152" t="str">
        <f t="shared" si="12"/>
        <v/>
      </c>
      <c r="X124" s="377" t="str">
        <f>IF(AND(OR(M124="KO",L124&lt;&gt;""),OR(M124="",N124="",O124="")),Listes!$A$74,IF(AND(L124&lt;S124,U124=""),Listes!$A$76,IF(AND(L124&lt;&gt;"",S124&lt;L124,T124=""),Listes!$A$78,IF(AND(Y124="",OR(M124&lt;&gt;"",N124&lt;&gt;"",O124&lt;&gt;"",P124&lt;&gt;"",Q124&lt;&gt;"",R124&lt;&gt;"")),Listes!$A$79,""))))</f>
        <v/>
      </c>
      <c r="Y124" s="44"/>
      <c r="Z124" s="9">
        <f t="shared" si="13"/>
        <v>0</v>
      </c>
    </row>
    <row r="125" spans="1:26" ht="20.100000000000001" customHeight="1" x14ac:dyDescent="0.25">
      <c r="A125" s="133">
        <v>119</v>
      </c>
      <c r="B125" s="370" t="str">
        <f>IF('Dépenses rémunération au réel'!B125="","",'Dépenses rémunération au réel'!B125)</f>
        <v/>
      </c>
      <c r="C125" s="370" t="str">
        <f>IF('Dépenses rémunération au réel'!C125="","",'Dépenses rémunération au réel'!C125)</f>
        <v/>
      </c>
      <c r="D125" s="370" t="str">
        <f>IF('Dépenses rémunération au réel'!D125="","",'Dépenses rémunération au réel'!D125)</f>
        <v/>
      </c>
      <c r="E125" s="370" t="str">
        <f>IF('Dépenses rémunération au réel'!E125="","",'Dépenses rémunération au réel'!E125)</f>
        <v/>
      </c>
      <c r="F125" s="370" t="str">
        <f>IF('Dépenses rémunération au réel'!F125="","",'Dépenses rémunération au réel'!F125)</f>
        <v/>
      </c>
      <c r="G125" s="371" t="str">
        <f>IF('Dépenses rémunération au réel'!G125="","",'Dépenses rémunération au réel'!G125)</f>
        <v/>
      </c>
      <c r="H125" s="371" t="str">
        <f>IF('Dépenses rémunération au réel'!H125="","",'Dépenses rémunération au réel'!H125)</f>
        <v/>
      </c>
      <c r="I125" s="370" t="str">
        <f>IF('Dépenses rémunération au réel'!I125="","",'Dépenses rémunération au réel'!I125)</f>
        <v/>
      </c>
      <c r="J125" s="372" t="str">
        <f>IF('Dépenses rémunération au réel'!J125="","",'Dépenses rémunération au réel'!J125)</f>
        <v/>
      </c>
      <c r="K125" s="372" t="str">
        <f>IF('Dépenses rémunération au réel'!K125="","",'Dépenses rémunération au réel'!K125)</f>
        <v/>
      </c>
      <c r="L125" s="370" t="str">
        <f>IF('Dépenses rémunération au réel'!L125="","",'Dépenses rémunération au réel'!L125)</f>
        <v/>
      </c>
      <c r="M125" s="273"/>
      <c r="N125" s="274" t="str">
        <f t="shared" si="9"/>
        <v/>
      </c>
      <c r="O125" s="274" t="str">
        <f t="shared" si="10"/>
        <v/>
      </c>
      <c r="P125" s="42"/>
      <c r="Q125" s="25"/>
      <c r="R125" s="25"/>
      <c r="S125" s="329" t="str">
        <f t="shared" si="7"/>
        <v/>
      </c>
      <c r="T125" s="139" t="str">
        <f t="shared" si="8"/>
        <v/>
      </c>
      <c r="U125" s="276"/>
      <c r="V125" s="375" t="str">
        <f t="shared" si="11"/>
        <v/>
      </c>
      <c r="W125" s="152" t="str">
        <f t="shared" si="12"/>
        <v/>
      </c>
      <c r="X125" s="377" t="str">
        <f>IF(AND(OR(M125="KO",L125&lt;&gt;""),OR(M125="",N125="",O125="")),Listes!$A$74,IF(AND(L125&lt;S125,U125=""),Listes!$A$76,IF(AND(L125&lt;&gt;"",S125&lt;L125,T125=""),Listes!$A$78,IF(AND(Y125="",OR(M125&lt;&gt;"",N125&lt;&gt;"",O125&lt;&gt;"",P125&lt;&gt;"",Q125&lt;&gt;"",R125&lt;&gt;"")),Listes!$A$79,""))))</f>
        <v/>
      </c>
      <c r="Y125" s="44"/>
      <c r="Z125" s="9">
        <f t="shared" si="13"/>
        <v>0</v>
      </c>
    </row>
    <row r="126" spans="1:26" ht="20.100000000000001" customHeight="1" x14ac:dyDescent="0.25">
      <c r="A126" s="133">
        <v>120</v>
      </c>
      <c r="B126" s="370" t="str">
        <f>IF('Dépenses rémunération au réel'!B126="","",'Dépenses rémunération au réel'!B126)</f>
        <v/>
      </c>
      <c r="C126" s="370" t="str">
        <f>IF('Dépenses rémunération au réel'!C126="","",'Dépenses rémunération au réel'!C126)</f>
        <v/>
      </c>
      <c r="D126" s="370" t="str">
        <f>IF('Dépenses rémunération au réel'!D126="","",'Dépenses rémunération au réel'!D126)</f>
        <v/>
      </c>
      <c r="E126" s="370" t="str">
        <f>IF('Dépenses rémunération au réel'!E126="","",'Dépenses rémunération au réel'!E126)</f>
        <v/>
      </c>
      <c r="F126" s="370" t="str">
        <f>IF('Dépenses rémunération au réel'!F126="","",'Dépenses rémunération au réel'!F126)</f>
        <v/>
      </c>
      <c r="G126" s="371" t="str">
        <f>IF('Dépenses rémunération au réel'!G126="","",'Dépenses rémunération au réel'!G126)</f>
        <v/>
      </c>
      <c r="H126" s="371" t="str">
        <f>IF('Dépenses rémunération au réel'!H126="","",'Dépenses rémunération au réel'!H126)</f>
        <v/>
      </c>
      <c r="I126" s="370" t="str">
        <f>IF('Dépenses rémunération au réel'!I126="","",'Dépenses rémunération au réel'!I126)</f>
        <v/>
      </c>
      <c r="J126" s="372" t="str">
        <f>IF('Dépenses rémunération au réel'!J126="","",'Dépenses rémunération au réel'!J126)</f>
        <v/>
      </c>
      <c r="K126" s="372" t="str">
        <f>IF('Dépenses rémunération au réel'!K126="","",'Dépenses rémunération au réel'!K126)</f>
        <v/>
      </c>
      <c r="L126" s="370" t="str">
        <f>IF('Dépenses rémunération au réel'!L126="","",'Dépenses rémunération au réel'!L126)</f>
        <v/>
      </c>
      <c r="M126" s="273"/>
      <c r="N126" s="274" t="str">
        <f t="shared" si="9"/>
        <v/>
      </c>
      <c r="O126" s="274" t="str">
        <f t="shared" si="10"/>
        <v/>
      </c>
      <c r="P126" s="42"/>
      <c r="Q126" s="25"/>
      <c r="R126" s="25"/>
      <c r="S126" s="329" t="str">
        <f t="shared" si="7"/>
        <v/>
      </c>
      <c r="T126" s="139" t="str">
        <f t="shared" si="8"/>
        <v/>
      </c>
      <c r="U126" s="276"/>
      <c r="V126" s="375" t="str">
        <f t="shared" si="11"/>
        <v/>
      </c>
      <c r="W126" s="152" t="str">
        <f t="shared" si="12"/>
        <v/>
      </c>
      <c r="X126" s="377" t="str">
        <f>IF(AND(OR(M126="KO",L126&lt;&gt;""),OR(M126="",N126="",O126="")),Listes!$A$74,IF(AND(L126&lt;S126,U126=""),Listes!$A$76,IF(AND(L126&lt;&gt;"",S126&lt;L126,T126=""),Listes!$A$78,IF(AND(Y126="",OR(M126&lt;&gt;"",N126&lt;&gt;"",O126&lt;&gt;"",P126&lt;&gt;"",Q126&lt;&gt;"",R126&lt;&gt;"")),Listes!$A$79,""))))</f>
        <v/>
      </c>
      <c r="Y126" s="44"/>
      <c r="Z126" s="9">
        <f t="shared" si="13"/>
        <v>0</v>
      </c>
    </row>
    <row r="127" spans="1:26" ht="20.100000000000001" customHeight="1" x14ac:dyDescent="0.25">
      <c r="A127" s="133">
        <v>121</v>
      </c>
      <c r="B127" s="370" t="str">
        <f>IF('Dépenses rémunération au réel'!B127="","",'Dépenses rémunération au réel'!B127)</f>
        <v/>
      </c>
      <c r="C127" s="370" t="str">
        <f>IF('Dépenses rémunération au réel'!C127="","",'Dépenses rémunération au réel'!C127)</f>
        <v/>
      </c>
      <c r="D127" s="370" t="str">
        <f>IF('Dépenses rémunération au réel'!D127="","",'Dépenses rémunération au réel'!D127)</f>
        <v/>
      </c>
      <c r="E127" s="370" t="str">
        <f>IF('Dépenses rémunération au réel'!E127="","",'Dépenses rémunération au réel'!E127)</f>
        <v/>
      </c>
      <c r="F127" s="370" t="str">
        <f>IF('Dépenses rémunération au réel'!F127="","",'Dépenses rémunération au réel'!F127)</f>
        <v/>
      </c>
      <c r="G127" s="371" t="str">
        <f>IF('Dépenses rémunération au réel'!G127="","",'Dépenses rémunération au réel'!G127)</f>
        <v/>
      </c>
      <c r="H127" s="371" t="str">
        <f>IF('Dépenses rémunération au réel'!H127="","",'Dépenses rémunération au réel'!H127)</f>
        <v/>
      </c>
      <c r="I127" s="370" t="str">
        <f>IF('Dépenses rémunération au réel'!I127="","",'Dépenses rémunération au réel'!I127)</f>
        <v/>
      </c>
      <c r="J127" s="372" t="str">
        <f>IF('Dépenses rémunération au réel'!J127="","",'Dépenses rémunération au réel'!J127)</f>
        <v/>
      </c>
      <c r="K127" s="372" t="str">
        <f>IF('Dépenses rémunération au réel'!K127="","",'Dépenses rémunération au réel'!K127)</f>
        <v/>
      </c>
      <c r="L127" s="370" t="str">
        <f>IF('Dépenses rémunération au réel'!L127="","",'Dépenses rémunération au réel'!L127)</f>
        <v/>
      </c>
      <c r="M127" s="273"/>
      <c r="N127" s="274" t="str">
        <f t="shared" si="9"/>
        <v/>
      </c>
      <c r="O127" s="274" t="str">
        <f t="shared" si="10"/>
        <v/>
      </c>
      <c r="P127" s="42"/>
      <c r="Q127" s="25"/>
      <c r="R127" s="25"/>
      <c r="S127" s="329" t="str">
        <f t="shared" si="7"/>
        <v/>
      </c>
      <c r="T127" s="139" t="str">
        <f t="shared" si="8"/>
        <v/>
      </c>
      <c r="U127" s="276"/>
      <c r="V127" s="375" t="str">
        <f t="shared" si="11"/>
        <v/>
      </c>
      <c r="W127" s="152" t="str">
        <f t="shared" si="12"/>
        <v/>
      </c>
      <c r="X127" s="377" t="str">
        <f>IF(AND(OR(M127="KO",L127&lt;&gt;""),OR(M127="",N127="",O127="")),Listes!$A$74,IF(AND(L127&lt;S127,U127=""),Listes!$A$76,IF(AND(L127&lt;&gt;"",S127&lt;L127,T127=""),Listes!$A$78,IF(AND(Y127="",OR(M127&lt;&gt;"",N127&lt;&gt;"",O127&lt;&gt;"",P127&lt;&gt;"",Q127&lt;&gt;"",R127&lt;&gt;"")),Listes!$A$79,""))))</f>
        <v/>
      </c>
      <c r="Y127" s="44"/>
      <c r="Z127" s="9">
        <f t="shared" si="13"/>
        <v>0</v>
      </c>
    </row>
    <row r="128" spans="1:26" ht="20.100000000000001" customHeight="1" x14ac:dyDescent="0.25">
      <c r="A128" s="133">
        <v>122</v>
      </c>
      <c r="B128" s="370" t="str">
        <f>IF('Dépenses rémunération au réel'!B128="","",'Dépenses rémunération au réel'!B128)</f>
        <v/>
      </c>
      <c r="C128" s="370" t="str">
        <f>IF('Dépenses rémunération au réel'!C128="","",'Dépenses rémunération au réel'!C128)</f>
        <v/>
      </c>
      <c r="D128" s="370" t="str">
        <f>IF('Dépenses rémunération au réel'!D128="","",'Dépenses rémunération au réel'!D128)</f>
        <v/>
      </c>
      <c r="E128" s="370" t="str">
        <f>IF('Dépenses rémunération au réel'!E128="","",'Dépenses rémunération au réel'!E128)</f>
        <v/>
      </c>
      <c r="F128" s="370" t="str">
        <f>IF('Dépenses rémunération au réel'!F128="","",'Dépenses rémunération au réel'!F128)</f>
        <v/>
      </c>
      <c r="G128" s="371" t="str">
        <f>IF('Dépenses rémunération au réel'!G128="","",'Dépenses rémunération au réel'!G128)</f>
        <v/>
      </c>
      <c r="H128" s="371" t="str">
        <f>IF('Dépenses rémunération au réel'!H128="","",'Dépenses rémunération au réel'!H128)</f>
        <v/>
      </c>
      <c r="I128" s="370" t="str">
        <f>IF('Dépenses rémunération au réel'!I128="","",'Dépenses rémunération au réel'!I128)</f>
        <v/>
      </c>
      <c r="J128" s="372" t="str">
        <f>IF('Dépenses rémunération au réel'!J128="","",'Dépenses rémunération au réel'!J128)</f>
        <v/>
      </c>
      <c r="K128" s="372" t="str">
        <f>IF('Dépenses rémunération au réel'!K128="","",'Dépenses rémunération au réel'!K128)</f>
        <v/>
      </c>
      <c r="L128" s="370" t="str">
        <f>IF('Dépenses rémunération au réel'!L128="","",'Dépenses rémunération au réel'!L128)</f>
        <v/>
      </c>
      <c r="M128" s="273"/>
      <c r="N128" s="274" t="str">
        <f t="shared" si="9"/>
        <v/>
      </c>
      <c r="O128" s="274" t="str">
        <f t="shared" si="10"/>
        <v/>
      </c>
      <c r="P128" s="42"/>
      <c r="Q128" s="25"/>
      <c r="R128" s="25"/>
      <c r="S128" s="329" t="str">
        <f t="shared" si="7"/>
        <v/>
      </c>
      <c r="T128" s="139" t="str">
        <f t="shared" si="8"/>
        <v/>
      </c>
      <c r="U128" s="276"/>
      <c r="V128" s="375" t="str">
        <f t="shared" si="11"/>
        <v/>
      </c>
      <c r="W128" s="152" t="str">
        <f t="shared" si="12"/>
        <v/>
      </c>
      <c r="X128" s="377" t="str">
        <f>IF(AND(OR(M128="KO",L128&lt;&gt;""),OR(M128="",N128="",O128="")),Listes!$A$74,IF(AND(L128&lt;S128,U128=""),Listes!$A$76,IF(AND(L128&lt;&gt;"",S128&lt;L128,T128=""),Listes!$A$78,IF(AND(Y128="",OR(M128&lt;&gt;"",N128&lt;&gt;"",O128&lt;&gt;"",P128&lt;&gt;"",Q128&lt;&gt;"",R128&lt;&gt;"")),Listes!$A$79,""))))</f>
        <v/>
      </c>
      <c r="Y128" s="44"/>
      <c r="Z128" s="9">
        <f t="shared" si="13"/>
        <v>0</v>
      </c>
    </row>
    <row r="129" spans="1:26" ht="20.100000000000001" customHeight="1" x14ac:dyDescent="0.25">
      <c r="A129" s="133">
        <v>123</v>
      </c>
      <c r="B129" s="370" t="str">
        <f>IF('Dépenses rémunération au réel'!B129="","",'Dépenses rémunération au réel'!B129)</f>
        <v/>
      </c>
      <c r="C129" s="370" t="str">
        <f>IF('Dépenses rémunération au réel'!C129="","",'Dépenses rémunération au réel'!C129)</f>
        <v/>
      </c>
      <c r="D129" s="370" t="str">
        <f>IF('Dépenses rémunération au réel'!D129="","",'Dépenses rémunération au réel'!D129)</f>
        <v/>
      </c>
      <c r="E129" s="370" t="str">
        <f>IF('Dépenses rémunération au réel'!E129="","",'Dépenses rémunération au réel'!E129)</f>
        <v/>
      </c>
      <c r="F129" s="370" t="str">
        <f>IF('Dépenses rémunération au réel'!F129="","",'Dépenses rémunération au réel'!F129)</f>
        <v/>
      </c>
      <c r="G129" s="371" t="str">
        <f>IF('Dépenses rémunération au réel'!G129="","",'Dépenses rémunération au réel'!G129)</f>
        <v/>
      </c>
      <c r="H129" s="371" t="str">
        <f>IF('Dépenses rémunération au réel'!H129="","",'Dépenses rémunération au réel'!H129)</f>
        <v/>
      </c>
      <c r="I129" s="370" t="str">
        <f>IF('Dépenses rémunération au réel'!I129="","",'Dépenses rémunération au réel'!I129)</f>
        <v/>
      </c>
      <c r="J129" s="372" t="str">
        <f>IF('Dépenses rémunération au réel'!J129="","",'Dépenses rémunération au réel'!J129)</f>
        <v/>
      </c>
      <c r="K129" s="372" t="str">
        <f>IF('Dépenses rémunération au réel'!K129="","",'Dépenses rémunération au réel'!K129)</f>
        <v/>
      </c>
      <c r="L129" s="370" t="str">
        <f>IF('Dépenses rémunération au réel'!L129="","",'Dépenses rémunération au réel'!L129)</f>
        <v/>
      </c>
      <c r="M129" s="273"/>
      <c r="N129" s="274" t="str">
        <f t="shared" si="9"/>
        <v/>
      </c>
      <c r="O129" s="274" t="str">
        <f t="shared" si="10"/>
        <v/>
      </c>
      <c r="P129" s="42"/>
      <c r="Q129" s="25"/>
      <c r="R129" s="25"/>
      <c r="S129" s="329" t="str">
        <f t="shared" si="7"/>
        <v/>
      </c>
      <c r="T129" s="139" t="str">
        <f t="shared" si="8"/>
        <v/>
      </c>
      <c r="U129" s="276"/>
      <c r="V129" s="375" t="str">
        <f t="shared" si="11"/>
        <v/>
      </c>
      <c r="W129" s="152" t="str">
        <f t="shared" si="12"/>
        <v/>
      </c>
      <c r="X129" s="377" t="str">
        <f>IF(AND(OR(M129="KO",L129&lt;&gt;""),OR(M129="",N129="",O129="")),Listes!$A$74,IF(AND(L129&lt;S129,U129=""),Listes!$A$76,IF(AND(L129&lt;&gt;"",S129&lt;L129,T129=""),Listes!$A$78,IF(AND(Y129="",OR(M129&lt;&gt;"",N129&lt;&gt;"",O129&lt;&gt;"",P129&lt;&gt;"",Q129&lt;&gt;"",R129&lt;&gt;"")),Listes!$A$79,""))))</f>
        <v/>
      </c>
      <c r="Y129" s="44"/>
      <c r="Z129" s="9">
        <f t="shared" si="13"/>
        <v>0</v>
      </c>
    </row>
    <row r="130" spans="1:26" ht="20.100000000000001" customHeight="1" x14ac:dyDescent="0.25">
      <c r="A130" s="133">
        <v>124</v>
      </c>
      <c r="B130" s="370" t="str">
        <f>IF('Dépenses rémunération au réel'!B130="","",'Dépenses rémunération au réel'!B130)</f>
        <v/>
      </c>
      <c r="C130" s="370" t="str">
        <f>IF('Dépenses rémunération au réel'!C130="","",'Dépenses rémunération au réel'!C130)</f>
        <v/>
      </c>
      <c r="D130" s="370" t="str">
        <f>IF('Dépenses rémunération au réel'!D130="","",'Dépenses rémunération au réel'!D130)</f>
        <v/>
      </c>
      <c r="E130" s="370" t="str">
        <f>IF('Dépenses rémunération au réel'!E130="","",'Dépenses rémunération au réel'!E130)</f>
        <v/>
      </c>
      <c r="F130" s="370" t="str">
        <f>IF('Dépenses rémunération au réel'!F130="","",'Dépenses rémunération au réel'!F130)</f>
        <v/>
      </c>
      <c r="G130" s="371" t="str">
        <f>IF('Dépenses rémunération au réel'!G130="","",'Dépenses rémunération au réel'!G130)</f>
        <v/>
      </c>
      <c r="H130" s="371" t="str">
        <f>IF('Dépenses rémunération au réel'!H130="","",'Dépenses rémunération au réel'!H130)</f>
        <v/>
      </c>
      <c r="I130" s="370" t="str">
        <f>IF('Dépenses rémunération au réel'!I130="","",'Dépenses rémunération au réel'!I130)</f>
        <v/>
      </c>
      <c r="J130" s="372" t="str">
        <f>IF('Dépenses rémunération au réel'!J130="","",'Dépenses rémunération au réel'!J130)</f>
        <v/>
      </c>
      <c r="K130" s="372" t="str">
        <f>IF('Dépenses rémunération au réel'!K130="","",'Dépenses rémunération au réel'!K130)</f>
        <v/>
      </c>
      <c r="L130" s="370" t="str">
        <f>IF('Dépenses rémunération au réel'!L130="","",'Dépenses rémunération au réel'!L130)</f>
        <v/>
      </c>
      <c r="M130" s="273"/>
      <c r="N130" s="274" t="str">
        <f t="shared" si="9"/>
        <v/>
      </c>
      <c r="O130" s="274" t="str">
        <f t="shared" si="10"/>
        <v/>
      </c>
      <c r="P130" s="42"/>
      <c r="Q130" s="25"/>
      <c r="R130" s="25"/>
      <c r="S130" s="329" t="str">
        <f t="shared" si="7"/>
        <v/>
      </c>
      <c r="T130" s="139" t="str">
        <f t="shared" si="8"/>
        <v/>
      </c>
      <c r="U130" s="276"/>
      <c r="V130" s="375" t="str">
        <f t="shared" si="11"/>
        <v/>
      </c>
      <c r="W130" s="152" t="str">
        <f t="shared" si="12"/>
        <v/>
      </c>
      <c r="X130" s="377" t="str">
        <f>IF(AND(OR(M130="KO",L130&lt;&gt;""),OR(M130="",N130="",O130="")),Listes!$A$74,IF(AND(L130&lt;S130,U130=""),Listes!$A$76,IF(AND(L130&lt;&gt;"",S130&lt;L130,T130=""),Listes!$A$78,IF(AND(Y130="",OR(M130&lt;&gt;"",N130&lt;&gt;"",O130&lt;&gt;"",P130&lt;&gt;"",Q130&lt;&gt;"",R130&lt;&gt;"")),Listes!$A$79,""))))</f>
        <v/>
      </c>
      <c r="Y130" s="44"/>
      <c r="Z130" s="9">
        <f t="shared" si="13"/>
        <v>0</v>
      </c>
    </row>
    <row r="131" spans="1:26" ht="20.100000000000001" customHeight="1" x14ac:dyDescent="0.25">
      <c r="A131" s="133">
        <v>125</v>
      </c>
      <c r="B131" s="370" t="str">
        <f>IF('Dépenses rémunération au réel'!B131="","",'Dépenses rémunération au réel'!B131)</f>
        <v/>
      </c>
      <c r="C131" s="370" t="str">
        <f>IF('Dépenses rémunération au réel'!C131="","",'Dépenses rémunération au réel'!C131)</f>
        <v/>
      </c>
      <c r="D131" s="370" t="str">
        <f>IF('Dépenses rémunération au réel'!D131="","",'Dépenses rémunération au réel'!D131)</f>
        <v/>
      </c>
      <c r="E131" s="370" t="str">
        <f>IF('Dépenses rémunération au réel'!E131="","",'Dépenses rémunération au réel'!E131)</f>
        <v/>
      </c>
      <c r="F131" s="370" t="str">
        <f>IF('Dépenses rémunération au réel'!F131="","",'Dépenses rémunération au réel'!F131)</f>
        <v/>
      </c>
      <c r="G131" s="371" t="str">
        <f>IF('Dépenses rémunération au réel'!G131="","",'Dépenses rémunération au réel'!G131)</f>
        <v/>
      </c>
      <c r="H131" s="371" t="str">
        <f>IF('Dépenses rémunération au réel'!H131="","",'Dépenses rémunération au réel'!H131)</f>
        <v/>
      </c>
      <c r="I131" s="370" t="str">
        <f>IF('Dépenses rémunération au réel'!I131="","",'Dépenses rémunération au réel'!I131)</f>
        <v/>
      </c>
      <c r="J131" s="372" t="str">
        <f>IF('Dépenses rémunération au réel'!J131="","",'Dépenses rémunération au réel'!J131)</f>
        <v/>
      </c>
      <c r="K131" s="372" t="str">
        <f>IF('Dépenses rémunération au réel'!K131="","",'Dépenses rémunération au réel'!K131)</f>
        <v/>
      </c>
      <c r="L131" s="370" t="str">
        <f>IF('Dépenses rémunération au réel'!L131="","",'Dépenses rémunération au réel'!L131)</f>
        <v/>
      </c>
      <c r="M131" s="273"/>
      <c r="N131" s="274" t="str">
        <f t="shared" si="9"/>
        <v/>
      </c>
      <c r="O131" s="274" t="str">
        <f t="shared" si="10"/>
        <v/>
      </c>
      <c r="P131" s="42"/>
      <c r="Q131" s="25"/>
      <c r="R131" s="25"/>
      <c r="S131" s="329" t="str">
        <f t="shared" si="7"/>
        <v/>
      </c>
      <c r="T131" s="139" t="str">
        <f t="shared" si="8"/>
        <v/>
      </c>
      <c r="U131" s="276"/>
      <c r="V131" s="375" t="str">
        <f t="shared" si="11"/>
        <v/>
      </c>
      <c r="W131" s="152" t="str">
        <f t="shared" si="12"/>
        <v/>
      </c>
      <c r="X131" s="377" t="str">
        <f>IF(AND(OR(M131="KO",L131&lt;&gt;""),OR(M131="",N131="",O131="")),Listes!$A$74,IF(AND(L131&lt;S131,U131=""),Listes!$A$76,IF(AND(L131&lt;&gt;"",S131&lt;L131,T131=""),Listes!$A$78,IF(AND(Y131="",OR(M131&lt;&gt;"",N131&lt;&gt;"",O131&lt;&gt;"",P131&lt;&gt;"",Q131&lt;&gt;"",R131&lt;&gt;"")),Listes!$A$79,""))))</f>
        <v/>
      </c>
      <c r="Y131" s="44"/>
      <c r="Z131" s="9">
        <f t="shared" si="13"/>
        <v>0</v>
      </c>
    </row>
    <row r="132" spans="1:26" ht="20.100000000000001" customHeight="1" x14ac:dyDescent="0.25">
      <c r="A132" s="133">
        <v>126</v>
      </c>
      <c r="B132" s="370" t="str">
        <f>IF('Dépenses rémunération au réel'!B132="","",'Dépenses rémunération au réel'!B132)</f>
        <v/>
      </c>
      <c r="C132" s="370" t="str">
        <f>IF('Dépenses rémunération au réel'!C132="","",'Dépenses rémunération au réel'!C132)</f>
        <v/>
      </c>
      <c r="D132" s="370" t="str">
        <f>IF('Dépenses rémunération au réel'!D132="","",'Dépenses rémunération au réel'!D132)</f>
        <v/>
      </c>
      <c r="E132" s="370" t="str">
        <f>IF('Dépenses rémunération au réel'!E132="","",'Dépenses rémunération au réel'!E132)</f>
        <v/>
      </c>
      <c r="F132" s="370" t="str">
        <f>IF('Dépenses rémunération au réel'!F132="","",'Dépenses rémunération au réel'!F132)</f>
        <v/>
      </c>
      <c r="G132" s="371" t="str">
        <f>IF('Dépenses rémunération au réel'!G132="","",'Dépenses rémunération au réel'!G132)</f>
        <v/>
      </c>
      <c r="H132" s="371" t="str">
        <f>IF('Dépenses rémunération au réel'!H132="","",'Dépenses rémunération au réel'!H132)</f>
        <v/>
      </c>
      <c r="I132" s="370" t="str">
        <f>IF('Dépenses rémunération au réel'!I132="","",'Dépenses rémunération au réel'!I132)</f>
        <v/>
      </c>
      <c r="J132" s="372" t="str">
        <f>IF('Dépenses rémunération au réel'!J132="","",'Dépenses rémunération au réel'!J132)</f>
        <v/>
      </c>
      <c r="K132" s="372" t="str">
        <f>IF('Dépenses rémunération au réel'!K132="","",'Dépenses rémunération au réel'!K132)</f>
        <v/>
      </c>
      <c r="L132" s="370" t="str">
        <f>IF('Dépenses rémunération au réel'!L132="","",'Dépenses rémunération au réel'!L132)</f>
        <v/>
      </c>
      <c r="M132" s="273"/>
      <c r="N132" s="274" t="str">
        <f t="shared" si="9"/>
        <v/>
      </c>
      <c r="O132" s="274" t="str">
        <f t="shared" si="10"/>
        <v/>
      </c>
      <c r="P132" s="42"/>
      <c r="Q132" s="25"/>
      <c r="R132" s="25"/>
      <c r="S132" s="329" t="str">
        <f t="shared" si="7"/>
        <v/>
      </c>
      <c r="T132" s="139" t="str">
        <f t="shared" si="8"/>
        <v/>
      </c>
      <c r="U132" s="276"/>
      <c r="V132" s="375" t="str">
        <f t="shared" si="11"/>
        <v/>
      </c>
      <c r="W132" s="152" t="str">
        <f t="shared" si="12"/>
        <v/>
      </c>
      <c r="X132" s="377" t="str">
        <f>IF(AND(OR(M132="KO",L132&lt;&gt;""),OR(M132="",N132="",O132="")),Listes!$A$74,IF(AND(L132&lt;S132,U132=""),Listes!$A$76,IF(AND(L132&lt;&gt;"",S132&lt;L132,T132=""),Listes!$A$78,IF(AND(Y132="",OR(M132&lt;&gt;"",N132&lt;&gt;"",O132&lt;&gt;"",P132&lt;&gt;"",Q132&lt;&gt;"",R132&lt;&gt;"")),Listes!$A$79,""))))</f>
        <v/>
      </c>
      <c r="Y132" s="44"/>
      <c r="Z132" s="9">
        <f t="shared" si="13"/>
        <v>0</v>
      </c>
    </row>
    <row r="133" spans="1:26" ht="20.100000000000001" customHeight="1" x14ac:dyDescent="0.25">
      <c r="A133" s="133">
        <v>127</v>
      </c>
      <c r="B133" s="370" t="str">
        <f>IF('Dépenses rémunération au réel'!B133="","",'Dépenses rémunération au réel'!B133)</f>
        <v/>
      </c>
      <c r="C133" s="370" t="str">
        <f>IF('Dépenses rémunération au réel'!C133="","",'Dépenses rémunération au réel'!C133)</f>
        <v/>
      </c>
      <c r="D133" s="370" t="str">
        <f>IF('Dépenses rémunération au réel'!D133="","",'Dépenses rémunération au réel'!D133)</f>
        <v/>
      </c>
      <c r="E133" s="370" t="str">
        <f>IF('Dépenses rémunération au réel'!E133="","",'Dépenses rémunération au réel'!E133)</f>
        <v/>
      </c>
      <c r="F133" s="370" t="str">
        <f>IF('Dépenses rémunération au réel'!F133="","",'Dépenses rémunération au réel'!F133)</f>
        <v/>
      </c>
      <c r="G133" s="371" t="str">
        <f>IF('Dépenses rémunération au réel'!G133="","",'Dépenses rémunération au réel'!G133)</f>
        <v/>
      </c>
      <c r="H133" s="371" t="str">
        <f>IF('Dépenses rémunération au réel'!H133="","",'Dépenses rémunération au réel'!H133)</f>
        <v/>
      </c>
      <c r="I133" s="370" t="str">
        <f>IF('Dépenses rémunération au réel'!I133="","",'Dépenses rémunération au réel'!I133)</f>
        <v/>
      </c>
      <c r="J133" s="372" t="str">
        <f>IF('Dépenses rémunération au réel'!J133="","",'Dépenses rémunération au réel'!J133)</f>
        <v/>
      </c>
      <c r="K133" s="372" t="str">
        <f>IF('Dépenses rémunération au réel'!K133="","",'Dépenses rémunération au réel'!K133)</f>
        <v/>
      </c>
      <c r="L133" s="370" t="str">
        <f>IF('Dépenses rémunération au réel'!L133="","",'Dépenses rémunération au réel'!L133)</f>
        <v/>
      </c>
      <c r="M133" s="273"/>
      <c r="N133" s="274" t="str">
        <f t="shared" si="9"/>
        <v/>
      </c>
      <c r="O133" s="274" t="str">
        <f t="shared" si="10"/>
        <v/>
      </c>
      <c r="P133" s="42"/>
      <c r="Q133" s="25"/>
      <c r="R133" s="25"/>
      <c r="S133" s="329" t="str">
        <f t="shared" si="7"/>
        <v/>
      </c>
      <c r="T133" s="139" t="str">
        <f t="shared" si="8"/>
        <v/>
      </c>
      <c r="U133" s="276"/>
      <c r="V133" s="375" t="str">
        <f t="shared" si="11"/>
        <v/>
      </c>
      <c r="W133" s="152" t="str">
        <f t="shared" si="12"/>
        <v/>
      </c>
      <c r="X133" s="377" t="str">
        <f>IF(AND(OR(M133="KO",L133&lt;&gt;""),OR(M133="",N133="",O133="")),Listes!$A$74,IF(AND(L133&lt;S133,U133=""),Listes!$A$76,IF(AND(L133&lt;&gt;"",S133&lt;L133,T133=""),Listes!$A$78,IF(AND(Y133="",OR(M133&lt;&gt;"",N133&lt;&gt;"",O133&lt;&gt;"",P133&lt;&gt;"",Q133&lt;&gt;"",R133&lt;&gt;"")),Listes!$A$79,""))))</f>
        <v/>
      </c>
      <c r="Y133" s="44"/>
      <c r="Z133" s="9">
        <f t="shared" si="13"/>
        <v>0</v>
      </c>
    </row>
    <row r="134" spans="1:26" ht="20.100000000000001" customHeight="1" x14ac:dyDescent="0.25">
      <c r="A134" s="133">
        <v>128</v>
      </c>
      <c r="B134" s="370" t="str">
        <f>IF('Dépenses rémunération au réel'!B134="","",'Dépenses rémunération au réel'!B134)</f>
        <v/>
      </c>
      <c r="C134" s="370" t="str">
        <f>IF('Dépenses rémunération au réel'!C134="","",'Dépenses rémunération au réel'!C134)</f>
        <v/>
      </c>
      <c r="D134" s="370" t="str">
        <f>IF('Dépenses rémunération au réel'!D134="","",'Dépenses rémunération au réel'!D134)</f>
        <v/>
      </c>
      <c r="E134" s="370" t="str">
        <f>IF('Dépenses rémunération au réel'!E134="","",'Dépenses rémunération au réel'!E134)</f>
        <v/>
      </c>
      <c r="F134" s="370" t="str">
        <f>IF('Dépenses rémunération au réel'!F134="","",'Dépenses rémunération au réel'!F134)</f>
        <v/>
      </c>
      <c r="G134" s="371" t="str">
        <f>IF('Dépenses rémunération au réel'!G134="","",'Dépenses rémunération au réel'!G134)</f>
        <v/>
      </c>
      <c r="H134" s="371" t="str">
        <f>IF('Dépenses rémunération au réel'!H134="","",'Dépenses rémunération au réel'!H134)</f>
        <v/>
      </c>
      <c r="I134" s="370" t="str">
        <f>IF('Dépenses rémunération au réel'!I134="","",'Dépenses rémunération au réel'!I134)</f>
        <v/>
      </c>
      <c r="J134" s="372" t="str">
        <f>IF('Dépenses rémunération au réel'!J134="","",'Dépenses rémunération au réel'!J134)</f>
        <v/>
      </c>
      <c r="K134" s="372" t="str">
        <f>IF('Dépenses rémunération au réel'!K134="","",'Dépenses rémunération au réel'!K134)</f>
        <v/>
      </c>
      <c r="L134" s="370" t="str">
        <f>IF('Dépenses rémunération au réel'!L134="","",'Dépenses rémunération au réel'!L134)</f>
        <v/>
      </c>
      <c r="M134" s="273"/>
      <c r="N134" s="274" t="str">
        <f t="shared" si="9"/>
        <v/>
      </c>
      <c r="O134" s="274" t="str">
        <f t="shared" si="10"/>
        <v/>
      </c>
      <c r="P134" s="42"/>
      <c r="Q134" s="25"/>
      <c r="R134" s="25"/>
      <c r="S134" s="329" t="str">
        <f t="shared" si="7"/>
        <v/>
      </c>
      <c r="T134" s="139" t="str">
        <f t="shared" si="8"/>
        <v/>
      </c>
      <c r="U134" s="276"/>
      <c r="V134" s="375" t="str">
        <f t="shared" si="11"/>
        <v/>
      </c>
      <c r="W134" s="152" t="str">
        <f t="shared" si="12"/>
        <v/>
      </c>
      <c r="X134" s="377" t="str">
        <f>IF(AND(OR(M134="KO",L134&lt;&gt;""),OR(M134="",N134="",O134="")),Listes!$A$74,IF(AND(L134&lt;S134,U134=""),Listes!$A$76,IF(AND(L134&lt;&gt;"",S134&lt;L134,T134=""),Listes!$A$78,IF(AND(Y134="",OR(M134&lt;&gt;"",N134&lt;&gt;"",O134&lt;&gt;"",P134&lt;&gt;"",Q134&lt;&gt;"",R134&lt;&gt;"")),Listes!$A$79,""))))</f>
        <v/>
      </c>
      <c r="Y134" s="44"/>
      <c r="Z134" s="9">
        <f t="shared" si="13"/>
        <v>0</v>
      </c>
    </row>
    <row r="135" spans="1:26" ht="20.100000000000001" customHeight="1" x14ac:dyDescent="0.25">
      <c r="A135" s="133">
        <v>129</v>
      </c>
      <c r="B135" s="370" t="str">
        <f>IF('Dépenses rémunération au réel'!B135="","",'Dépenses rémunération au réel'!B135)</f>
        <v/>
      </c>
      <c r="C135" s="370" t="str">
        <f>IF('Dépenses rémunération au réel'!C135="","",'Dépenses rémunération au réel'!C135)</f>
        <v/>
      </c>
      <c r="D135" s="370" t="str">
        <f>IF('Dépenses rémunération au réel'!D135="","",'Dépenses rémunération au réel'!D135)</f>
        <v/>
      </c>
      <c r="E135" s="370" t="str">
        <f>IF('Dépenses rémunération au réel'!E135="","",'Dépenses rémunération au réel'!E135)</f>
        <v/>
      </c>
      <c r="F135" s="370" t="str">
        <f>IF('Dépenses rémunération au réel'!F135="","",'Dépenses rémunération au réel'!F135)</f>
        <v/>
      </c>
      <c r="G135" s="371" t="str">
        <f>IF('Dépenses rémunération au réel'!G135="","",'Dépenses rémunération au réel'!G135)</f>
        <v/>
      </c>
      <c r="H135" s="371" t="str">
        <f>IF('Dépenses rémunération au réel'!H135="","",'Dépenses rémunération au réel'!H135)</f>
        <v/>
      </c>
      <c r="I135" s="370" t="str">
        <f>IF('Dépenses rémunération au réel'!I135="","",'Dépenses rémunération au réel'!I135)</f>
        <v/>
      </c>
      <c r="J135" s="372" t="str">
        <f>IF('Dépenses rémunération au réel'!J135="","",'Dépenses rémunération au réel'!J135)</f>
        <v/>
      </c>
      <c r="K135" s="372" t="str">
        <f>IF('Dépenses rémunération au réel'!K135="","",'Dépenses rémunération au réel'!K135)</f>
        <v/>
      </c>
      <c r="L135" s="370" t="str">
        <f>IF('Dépenses rémunération au réel'!L135="","",'Dépenses rémunération au réel'!L135)</f>
        <v/>
      </c>
      <c r="M135" s="273"/>
      <c r="N135" s="274" t="str">
        <f t="shared" si="9"/>
        <v/>
      </c>
      <c r="O135" s="274" t="str">
        <f t="shared" si="10"/>
        <v/>
      </c>
      <c r="P135" s="42"/>
      <c r="Q135" s="25"/>
      <c r="R135" s="25"/>
      <c r="S135" s="329" t="str">
        <f t="shared" ref="S135:S198" si="14">IF($E135="","",IF(OR(($P135=0),($Q135=0)),0,$P135/$Q135*$R135))</f>
        <v/>
      </c>
      <c r="T135" s="139" t="str">
        <f t="shared" ref="T135:T198" si="15">IF($L135="","",IF($S135&gt;$L135,"Le montant éligible ne peut etre supérieur au montant présenté",""))</f>
        <v/>
      </c>
      <c r="U135" s="276"/>
      <c r="V135" s="375" t="str">
        <f t="shared" si="11"/>
        <v/>
      </c>
      <c r="W135" s="152" t="str">
        <f t="shared" si="12"/>
        <v/>
      </c>
      <c r="X135" s="377" t="str">
        <f>IF(AND(OR(M135="KO",L135&lt;&gt;""),OR(M135="",N135="",O135="")),Listes!$A$74,IF(AND(L135&lt;S135,U135=""),Listes!$A$76,IF(AND(L135&lt;&gt;"",S135&lt;L135,T135=""),Listes!$A$78,IF(AND(Y135="",OR(M135&lt;&gt;"",N135&lt;&gt;"",O135&lt;&gt;"",P135&lt;&gt;"",Q135&lt;&gt;"",R135&lt;&gt;"")),Listes!$A$79,""))))</f>
        <v/>
      </c>
      <c r="Y135" s="44"/>
      <c r="Z135" s="9">
        <f t="shared" si="13"/>
        <v>0</v>
      </c>
    </row>
    <row r="136" spans="1:26" ht="20.100000000000001" customHeight="1" x14ac:dyDescent="0.25">
      <c r="A136" s="133">
        <v>130</v>
      </c>
      <c r="B136" s="370" t="str">
        <f>IF('Dépenses rémunération au réel'!B136="","",'Dépenses rémunération au réel'!B136)</f>
        <v/>
      </c>
      <c r="C136" s="370" t="str">
        <f>IF('Dépenses rémunération au réel'!C136="","",'Dépenses rémunération au réel'!C136)</f>
        <v/>
      </c>
      <c r="D136" s="370" t="str">
        <f>IF('Dépenses rémunération au réel'!D136="","",'Dépenses rémunération au réel'!D136)</f>
        <v/>
      </c>
      <c r="E136" s="370" t="str">
        <f>IF('Dépenses rémunération au réel'!E136="","",'Dépenses rémunération au réel'!E136)</f>
        <v/>
      </c>
      <c r="F136" s="370" t="str">
        <f>IF('Dépenses rémunération au réel'!F136="","",'Dépenses rémunération au réel'!F136)</f>
        <v/>
      </c>
      <c r="G136" s="371" t="str">
        <f>IF('Dépenses rémunération au réel'!G136="","",'Dépenses rémunération au réel'!G136)</f>
        <v/>
      </c>
      <c r="H136" s="371" t="str">
        <f>IF('Dépenses rémunération au réel'!H136="","",'Dépenses rémunération au réel'!H136)</f>
        <v/>
      </c>
      <c r="I136" s="370" t="str">
        <f>IF('Dépenses rémunération au réel'!I136="","",'Dépenses rémunération au réel'!I136)</f>
        <v/>
      </c>
      <c r="J136" s="372" t="str">
        <f>IF('Dépenses rémunération au réel'!J136="","",'Dépenses rémunération au réel'!J136)</f>
        <v/>
      </c>
      <c r="K136" s="372" t="str">
        <f>IF('Dépenses rémunération au réel'!K136="","",'Dépenses rémunération au réel'!K136)</f>
        <v/>
      </c>
      <c r="L136" s="370" t="str">
        <f>IF('Dépenses rémunération au réel'!L136="","",'Dépenses rémunération au réel'!L136)</f>
        <v/>
      </c>
      <c r="M136" s="273"/>
      <c r="N136" s="274" t="str">
        <f t="shared" ref="N136:N199" si="16">IF(M136="KO","",IF(M136="","",G136))</f>
        <v/>
      </c>
      <c r="O136" s="274" t="str">
        <f t="shared" ref="O136:O199" si="17">IF(M136="KO","",IF(M136="","",H136))</f>
        <v/>
      </c>
      <c r="P136" s="42"/>
      <c r="Q136" s="25"/>
      <c r="R136" s="25"/>
      <c r="S136" s="329" t="str">
        <f t="shared" si="14"/>
        <v/>
      </c>
      <c r="T136" s="139" t="str">
        <f t="shared" si="15"/>
        <v/>
      </c>
      <c r="U136" s="276"/>
      <c r="V136" s="375" t="str">
        <f t="shared" ref="V136:V199" si="18">IF(R136="","",IF(E136="Assistant administratif et/ou financier",MIN(35000/1607*R136,35000),IF(E136="Chargé de mission",MIN(40000/1607*R136,40000),IF(E136="Coordinateur / chef de projet",MIN(50000/1607*R136,50000),IF(E136="Directeur",MIN(60000/1607*R136,60000))))))</f>
        <v/>
      </c>
      <c r="W136" s="152" t="str">
        <f t="shared" ref="W136:W199" si="19">IF(MIN(S136,V136)=0,"",MIN(S136,V136))</f>
        <v/>
      </c>
      <c r="X136" s="377" t="str">
        <f>IF(AND(OR(M136="KO",L136&lt;&gt;""),OR(M136="",N136="",O136="")),Listes!$A$74,IF(AND(L136&lt;S136,U136=""),Listes!$A$76,IF(AND(L136&lt;&gt;"",S136&lt;L136,T136=""),Listes!$A$78,IF(AND(Y136="",OR(M136&lt;&gt;"",N136&lt;&gt;"",O136&lt;&gt;"",P136&lt;&gt;"",Q136&lt;&gt;"",R136&lt;&gt;"")),Listes!$A$79,""))))</f>
        <v/>
      </c>
      <c r="Y136" s="44"/>
      <c r="Z136" s="9">
        <f t="shared" ref="Z136:Z199" si="20">IF(AND(B136&lt;&gt;"",Y136&lt;&gt;"Oui"),1,0)</f>
        <v>0</v>
      </c>
    </row>
    <row r="137" spans="1:26" ht="20.100000000000001" customHeight="1" x14ac:dyDescent="0.25">
      <c r="A137" s="133">
        <v>131</v>
      </c>
      <c r="B137" s="370" t="str">
        <f>IF('Dépenses rémunération au réel'!B137="","",'Dépenses rémunération au réel'!B137)</f>
        <v/>
      </c>
      <c r="C137" s="370" t="str">
        <f>IF('Dépenses rémunération au réel'!C137="","",'Dépenses rémunération au réel'!C137)</f>
        <v/>
      </c>
      <c r="D137" s="370" t="str">
        <f>IF('Dépenses rémunération au réel'!D137="","",'Dépenses rémunération au réel'!D137)</f>
        <v/>
      </c>
      <c r="E137" s="370" t="str">
        <f>IF('Dépenses rémunération au réel'!E137="","",'Dépenses rémunération au réel'!E137)</f>
        <v/>
      </c>
      <c r="F137" s="370" t="str">
        <f>IF('Dépenses rémunération au réel'!F137="","",'Dépenses rémunération au réel'!F137)</f>
        <v/>
      </c>
      <c r="G137" s="371" t="str">
        <f>IF('Dépenses rémunération au réel'!G137="","",'Dépenses rémunération au réel'!G137)</f>
        <v/>
      </c>
      <c r="H137" s="371" t="str">
        <f>IF('Dépenses rémunération au réel'!H137="","",'Dépenses rémunération au réel'!H137)</f>
        <v/>
      </c>
      <c r="I137" s="370" t="str">
        <f>IF('Dépenses rémunération au réel'!I137="","",'Dépenses rémunération au réel'!I137)</f>
        <v/>
      </c>
      <c r="J137" s="372" t="str">
        <f>IF('Dépenses rémunération au réel'!J137="","",'Dépenses rémunération au réel'!J137)</f>
        <v/>
      </c>
      <c r="K137" s="372" t="str">
        <f>IF('Dépenses rémunération au réel'!K137="","",'Dépenses rémunération au réel'!K137)</f>
        <v/>
      </c>
      <c r="L137" s="370" t="str">
        <f>IF('Dépenses rémunération au réel'!L137="","",'Dépenses rémunération au réel'!L137)</f>
        <v/>
      </c>
      <c r="M137" s="273"/>
      <c r="N137" s="274" t="str">
        <f t="shared" si="16"/>
        <v/>
      </c>
      <c r="O137" s="274" t="str">
        <f t="shared" si="17"/>
        <v/>
      </c>
      <c r="P137" s="42"/>
      <c r="Q137" s="25"/>
      <c r="R137" s="25"/>
      <c r="S137" s="329" t="str">
        <f t="shared" si="14"/>
        <v/>
      </c>
      <c r="T137" s="139" t="str">
        <f t="shared" si="15"/>
        <v/>
      </c>
      <c r="U137" s="276"/>
      <c r="V137" s="375" t="str">
        <f t="shared" si="18"/>
        <v/>
      </c>
      <c r="W137" s="152" t="str">
        <f t="shared" si="19"/>
        <v/>
      </c>
      <c r="X137" s="377" t="str">
        <f>IF(AND(OR(M137="KO",L137&lt;&gt;""),OR(M137="",N137="",O137="")),Listes!$A$74,IF(AND(L137&lt;S137,U137=""),Listes!$A$76,IF(AND(L137&lt;&gt;"",S137&lt;L137,T137=""),Listes!$A$78,IF(AND(Y137="",OR(M137&lt;&gt;"",N137&lt;&gt;"",O137&lt;&gt;"",P137&lt;&gt;"",Q137&lt;&gt;"",R137&lt;&gt;"")),Listes!$A$79,""))))</f>
        <v/>
      </c>
      <c r="Y137" s="44"/>
      <c r="Z137" s="9">
        <f t="shared" si="20"/>
        <v>0</v>
      </c>
    </row>
    <row r="138" spans="1:26" ht="20.100000000000001" customHeight="1" x14ac:dyDescent="0.25">
      <c r="A138" s="133">
        <v>132</v>
      </c>
      <c r="B138" s="370" t="str">
        <f>IF('Dépenses rémunération au réel'!B138="","",'Dépenses rémunération au réel'!B138)</f>
        <v/>
      </c>
      <c r="C138" s="370" t="str">
        <f>IF('Dépenses rémunération au réel'!C138="","",'Dépenses rémunération au réel'!C138)</f>
        <v/>
      </c>
      <c r="D138" s="370" t="str">
        <f>IF('Dépenses rémunération au réel'!D138="","",'Dépenses rémunération au réel'!D138)</f>
        <v/>
      </c>
      <c r="E138" s="370" t="str">
        <f>IF('Dépenses rémunération au réel'!E138="","",'Dépenses rémunération au réel'!E138)</f>
        <v/>
      </c>
      <c r="F138" s="370" t="str">
        <f>IF('Dépenses rémunération au réel'!F138="","",'Dépenses rémunération au réel'!F138)</f>
        <v/>
      </c>
      <c r="G138" s="371" t="str">
        <f>IF('Dépenses rémunération au réel'!G138="","",'Dépenses rémunération au réel'!G138)</f>
        <v/>
      </c>
      <c r="H138" s="371" t="str">
        <f>IF('Dépenses rémunération au réel'!H138="","",'Dépenses rémunération au réel'!H138)</f>
        <v/>
      </c>
      <c r="I138" s="370" t="str">
        <f>IF('Dépenses rémunération au réel'!I138="","",'Dépenses rémunération au réel'!I138)</f>
        <v/>
      </c>
      <c r="J138" s="372" t="str">
        <f>IF('Dépenses rémunération au réel'!J138="","",'Dépenses rémunération au réel'!J138)</f>
        <v/>
      </c>
      <c r="K138" s="372" t="str">
        <f>IF('Dépenses rémunération au réel'!K138="","",'Dépenses rémunération au réel'!K138)</f>
        <v/>
      </c>
      <c r="L138" s="370" t="str">
        <f>IF('Dépenses rémunération au réel'!L138="","",'Dépenses rémunération au réel'!L138)</f>
        <v/>
      </c>
      <c r="M138" s="273"/>
      <c r="N138" s="274" t="str">
        <f t="shared" si="16"/>
        <v/>
      </c>
      <c r="O138" s="274" t="str">
        <f t="shared" si="17"/>
        <v/>
      </c>
      <c r="P138" s="42"/>
      <c r="Q138" s="25"/>
      <c r="R138" s="25"/>
      <c r="S138" s="329" t="str">
        <f t="shared" si="14"/>
        <v/>
      </c>
      <c r="T138" s="139" t="str">
        <f t="shared" si="15"/>
        <v/>
      </c>
      <c r="U138" s="276"/>
      <c r="V138" s="375" t="str">
        <f t="shared" si="18"/>
        <v/>
      </c>
      <c r="W138" s="152" t="str">
        <f t="shared" si="19"/>
        <v/>
      </c>
      <c r="X138" s="377" t="str">
        <f>IF(AND(OR(M138="KO",L138&lt;&gt;""),OR(M138="",N138="",O138="")),Listes!$A$74,IF(AND(L138&lt;S138,U138=""),Listes!$A$76,IF(AND(L138&lt;&gt;"",S138&lt;L138,T138=""),Listes!$A$78,IF(AND(Y138="",OR(M138&lt;&gt;"",N138&lt;&gt;"",O138&lt;&gt;"",P138&lt;&gt;"",Q138&lt;&gt;"",R138&lt;&gt;"")),Listes!$A$79,""))))</f>
        <v/>
      </c>
      <c r="Y138" s="44"/>
      <c r="Z138" s="9">
        <f t="shared" si="20"/>
        <v>0</v>
      </c>
    </row>
    <row r="139" spans="1:26" ht="20.100000000000001" customHeight="1" x14ac:dyDescent="0.25">
      <c r="A139" s="133">
        <v>133</v>
      </c>
      <c r="B139" s="370" t="str">
        <f>IF('Dépenses rémunération au réel'!B139="","",'Dépenses rémunération au réel'!B139)</f>
        <v/>
      </c>
      <c r="C139" s="370" t="str">
        <f>IF('Dépenses rémunération au réel'!C139="","",'Dépenses rémunération au réel'!C139)</f>
        <v/>
      </c>
      <c r="D139" s="370" t="str">
        <f>IF('Dépenses rémunération au réel'!D139="","",'Dépenses rémunération au réel'!D139)</f>
        <v/>
      </c>
      <c r="E139" s="370" t="str">
        <f>IF('Dépenses rémunération au réel'!E139="","",'Dépenses rémunération au réel'!E139)</f>
        <v/>
      </c>
      <c r="F139" s="370" t="str">
        <f>IF('Dépenses rémunération au réel'!F139="","",'Dépenses rémunération au réel'!F139)</f>
        <v/>
      </c>
      <c r="G139" s="371" t="str">
        <f>IF('Dépenses rémunération au réel'!G139="","",'Dépenses rémunération au réel'!G139)</f>
        <v/>
      </c>
      <c r="H139" s="371" t="str">
        <f>IF('Dépenses rémunération au réel'!H139="","",'Dépenses rémunération au réel'!H139)</f>
        <v/>
      </c>
      <c r="I139" s="370" t="str">
        <f>IF('Dépenses rémunération au réel'!I139="","",'Dépenses rémunération au réel'!I139)</f>
        <v/>
      </c>
      <c r="J139" s="372" t="str">
        <f>IF('Dépenses rémunération au réel'!J139="","",'Dépenses rémunération au réel'!J139)</f>
        <v/>
      </c>
      <c r="K139" s="372" t="str">
        <f>IF('Dépenses rémunération au réel'!K139="","",'Dépenses rémunération au réel'!K139)</f>
        <v/>
      </c>
      <c r="L139" s="370" t="str">
        <f>IF('Dépenses rémunération au réel'!L139="","",'Dépenses rémunération au réel'!L139)</f>
        <v/>
      </c>
      <c r="M139" s="273"/>
      <c r="N139" s="274" t="str">
        <f t="shared" si="16"/>
        <v/>
      </c>
      <c r="O139" s="274" t="str">
        <f t="shared" si="17"/>
        <v/>
      </c>
      <c r="P139" s="42"/>
      <c r="Q139" s="25"/>
      <c r="R139" s="25"/>
      <c r="S139" s="329" t="str">
        <f t="shared" si="14"/>
        <v/>
      </c>
      <c r="T139" s="139" t="str">
        <f t="shared" si="15"/>
        <v/>
      </c>
      <c r="U139" s="276"/>
      <c r="V139" s="375" t="str">
        <f t="shared" si="18"/>
        <v/>
      </c>
      <c r="W139" s="152" t="str">
        <f t="shared" si="19"/>
        <v/>
      </c>
      <c r="X139" s="377" t="str">
        <f>IF(AND(OR(M139="KO",L139&lt;&gt;""),OR(M139="",N139="",O139="")),Listes!$A$74,IF(AND(L139&lt;S139,U139=""),Listes!$A$76,IF(AND(L139&lt;&gt;"",S139&lt;L139,T139=""),Listes!$A$78,IF(AND(Y139="",OR(M139&lt;&gt;"",N139&lt;&gt;"",O139&lt;&gt;"",P139&lt;&gt;"",Q139&lt;&gt;"",R139&lt;&gt;"")),Listes!$A$79,""))))</f>
        <v/>
      </c>
      <c r="Y139" s="44"/>
      <c r="Z139" s="9">
        <f t="shared" si="20"/>
        <v>0</v>
      </c>
    </row>
    <row r="140" spans="1:26" ht="20.100000000000001" customHeight="1" x14ac:dyDescent="0.25">
      <c r="A140" s="133">
        <v>134</v>
      </c>
      <c r="B140" s="370" t="str">
        <f>IF('Dépenses rémunération au réel'!B140="","",'Dépenses rémunération au réel'!B140)</f>
        <v/>
      </c>
      <c r="C140" s="370" t="str">
        <f>IF('Dépenses rémunération au réel'!C140="","",'Dépenses rémunération au réel'!C140)</f>
        <v/>
      </c>
      <c r="D140" s="370" t="str">
        <f>IF('Dépenses rémunération au réel'!D140="","",'Dépenses rémunération au réel'!D140)</f>
        <v/>
      </c>
      <c r="E140" s="370" t="str">
        <f>IF('Dépenses rémunération au réel'!E140="","",'Dépenses rémunération au réel'!E140)</f>
        <v/>
      </c>
      <c r="F140" s="370" t="str">
        <f>IF('Dépenses rémunération au réel'!F140="","",'Dépenses rémunération au réel'!F140)</f>
        <v/>
      </c>
      <c r="G140" s="371" t="str">
        <f>IF('Dépenses rémunération au réel'!G140="","",'Dépenses rémunération au réel'!G140)</f>
        <v/>
      </c>
      <c r="H140" s="371" t="str">
        <f>IF('Dépenses rémunération au réel'!H140="","",'Dépenses rémunération au réel'!H140)</f>
        <v/>
      </c>
      <c r="I140" s="370" t="str">
        <f>IF('Dépenses rémunération au réel'!I140="","",'Dépenses rémunération au réel'!I140)</f>
        <v/>
      </c>
      <c r="J140" s="372" t="str">
        <f>IF('Dépenses rémunération au réel'!J140="","",'Dépenses rémunération au réel'!J140)</f>
        <v/>
      </c>
      <c r="K140" s="372" t="str">
        <f>IF('Dépenses rémunération au réel'!K140="","",'Dépenses rémunération au réel'!K140)</f>
        <v/>
      </c>
      <c r="L140" s="370" t="str">
        <f>IF('Dépenses rémunération au réel'!L140="","",'Dépenses rémunération au réel'!L140)</f>
        <v/>
      </c>
      <c r="M140" s="273"/>
      <c r="N140" s="274" t="str">
        <f t="shared" si="16"/>
        <v/>
      </c>
      <c r="O140" s="274" t="str">
        <f t="shared" si="17"/>
        <v/>
      </c>
      <c r="P140" s="42"/>
      <c r="Q140" s="25"/>
      <c r="R140" s="25"/>
      <c r="S140" s="329" t="str">
        <f t="shared" si="14"/>
        <v/>
      </c>
      <c r="T140" s="139" t="str">
        <f t="shared" si="15"/>
        <v/>
      </c>
      <c r="U140" s="276"/>
      <c r="V140" s="375" t="str">
        <f t="shared" si="18"/>
        <v/>
      </c>
      <c r="W140" s="152" t="str">
        <f t="shared" si="19"/>
        <v/>
      </c>
      <c r="X140" s="377" t="str">
        <f>IF(AND(OR(M140="KO",L140&lt;&gt;""),OR(M140="",N140="",O140="")),Listes!$A$74,IF(AND(L140&lt;S140,U140=""),Listes!$A$76,IF(AND(L140&lt;&gt;"",S140&lt;L140,T140=""),Listes!$A$78,IF(AND(Y140="",OR(M140&lt;&gt;"",N140&lt;&gt;"",O140&lt;&gt;"",P140&lt;&gt;"",Q140&lt;&gt;"",R140&lt;&gt;"")),Listes!$A$79,""))))</f>
        <v/>
      </c>
      <c r="Y140" s="44"/>
      <c r="Z140" s="9">
        <f t="shared" si="20"/>
        <v>0</v>
      </c>
    </row>
    <row r="141" spans="1:26" ht="20.100000000000001" customHeight="1" x14ac:dyDescent="0.25">
      <c r="A141" s="133">
        <v>135</v>
      </c>
      <c r="B141" s="370" t="str">
        <f>IF('Dépenses rémunération au réel'!B141="","",'Dépenses rémunération au réel'!B141)</f>
        <v/>
      </c>
      <c r="C141" s="370" t="str">
        <f>IF('Dépenses rémunération au réel'!C141="","",'Dépenses rémunération au réel'!C141)</f>
        <v/>
      </c>
      <c r="D141" s="370" t="str">
        <f>IF('Dépenses rémunération au réel'!D141="","",'Dépenses rémunération au réel'!D141)</f>
        <v/>
      </c>
      <c r="E141" s="370" t="str">
        <f>IF('Dépenses rémunération au réel'!E141="","",'Dépenses rémunération au réel'!E141)</f>
        <v/>
      </c>
      <c r="F141" s="370" t="str">
        <f>IF('Dépenses rémunération au réel'!F141="","",'Dépenses rémunération au réel'!F141)</f>
        <v/>
      </c>
      <c r="G141" s="371" t="str">
        <f>IF('Dépenses rémunération au réel'!G141="","",'Dépenses rémunération au réel'!G141)</f>
        <v/>
      </c>
      <c r="H141" s="371" t="str">
        <f>IF('Dépenses rémunération au réel'!H141="","",'Dépenses rémunération au réel'!H141)</f>
        <v/>
      </c>
      <c r="I141" s="370" t="str">
        <f>IF('Dépenses rémunération au réel'!I141="","",'Dépenses rémunération au réel'!I141)</f>
        <v/>
      </c>
      <c r="J141" s="372" t="str">
        <f>IF('Dépenses rémunération au réel'!J141="","",'Dépenses rémunération au réel'!J141)</f>
        <v/>
      </c>
      <c r="K141" s="372" t="str">
        <f>IF('Dépenses rémunération au réel'!K141="","",'Dépenses rémunération au réel'!K141)</f>
        <v/>
      </c>
      <c r="L141" s="370" t="str">
        <f>IF('Dépenses rémunération au réel'!L141="","",'Dépenses rémunération au réel'!L141)</f>
        <v/>
      </c>
      <c r="M141" s="273"/>
      <c r="N141" s="274" t="str">
        <f t="shared" si="16"/>
        <v/>
      </c>
      <c r="O141" s="274" t="str">
        <f t="shared" si="17"/>
        <v/>
      </c>
      <c r="P141" s="42"/>
      <c r="Q141" s="25"/>
      <c r="R141" s="25"/>
      <c r="S141" s="329" t="str">
        <f t="shared" si="14"/>
        <v/>
      </c>
      <c r="T141" s="139" t="str">
        <f t="shared" si="15"/>
        <v/>
      </c>
      <c r="U141" s="276"/>
      <c r="V141" s="375" t="str">
        <f t="shared" si="18"/>
        <v/>
      </c>
      <c r="W141" s="152" t="str">
        <f t="shared" si="19"/>
        <v/>
      </c>
      <c r="X141" s="377" t="str">
        <f>IF(AND(OR(M141="KO",L141&lt;&gt;""),OR(M141="",N141="",O141="")),Listes!$A$74,IF(AND(L141&lt;S141,U141=""),Listes!$A$76,IF(AND(L141&lt;&gt;"",S141&lt;L141,T141=""),Listes!$A$78,IF(AND(Y141="",OR(M141&lt;&gt;"",N141&lt;&gt;"",O141&lt;&gt;"",P141&lt;&gt;"",Q141&lt;&gt;"",R141&lt;&gt;"")),Listes!$A$79,""))))</f>
        <v/>
      </c>
      <c r="Y141" s="44"/>
      <c r="Z141" s="9">
        <f t="shared" si="20"/>
        <v>0</v>
      </c>
    </row>
    <row r="142" spans="1:26" ht="20.100000000000001" customHeight="1" x14ac:dyDescent="0.25">
      <c r="A142" s="133">
        <v>136</v>
      </c>
      <c r="B142" s="370" t="str">
        <f>IF('Dépenses rémunération au réel'!B142="","",'Dépenses rémunération au réel'!B142)</f>
        <v/>
      </c>
      <c r="C142" s="370" t="str">
        <f>IF('Dépenses rémunération au réel'!C142="","",'Dépenses rémunération au réel'!C142)</f>
        <v/>
      </c>
      <c r="D142" s="370" t="str">
        <f>IF('Dépenses rémunération au réel'!D142="","",'Dépenses rémunération au réel'!D142)</f>
        <v/>
      </c>
      <c r="E142" s="370" t="str">
        <f>IF('Dépenses rémunération au réel'!E142="","",'Dépenses rémunération au réel'!E142)</f>
        <v/>
      </c>
      <c r="F142" s="370" t="str">
        <f>IF('Dépenses rémunération au réel'!F142="","",'Dépenses rémunération au réel'!F142)</f>
        <v/>
      </c>
      <c r="G142" s="371" t="str">
        <f>IF('Dépenses rémunération au réel'!G142="","",'Dépenses rémunération au réel'!G142)</f>
        <v/>
      </c>
      <c r="H142" s="371" t="str">
        <f>IF('Dépenses rémunération au réel'!H142="","",'Dépenses rémunération au réel'!H142)</f>
        <v/>
      </c>
      <c r="I142" s="370" t="str">
        <f>IF('Dépenses rémunération au réel'!I142="","",'Dépenses rémunération au réel'!I142)</f>
        <v/>
      </c>
      <c r="J142" s="372" t="str">
        <f>IF('Dépenses rémunération au réel'!J142="","",'Dépenses rémunération au réel'!J142)</f>
        <v/>
      </c>
      <c r="K142" s="372" t="str">
        <f>IF('Dépenses rémunération au réel'!K142="","",'Dépenses rémunération au réel'!K142)</f>
        <v/>
      </c>
      <c r="L142" s="370" t="str">
        <f>IF('Dépenses rémunération au réel'!L142="","",'Dépenses rémunération au réel'!L142)</f>
        <v/>
      </c>
      <c r="M142" s="273"/>
      <c r="N142" s="274" t="str">
        <f t="shared" si="16"/>
        <v/>
      </c>
      <c r="O142" s="274" t="str">
        <f t="shared" si="17"/>
        <v/>
      </c>
      <c r="P142" s="42"/>
      <c r="Q142" s="25"/>
      <c r="R142" s="25"/>
      <c r="S142" s="329" t="str">
        <f t="shared" si="14"/>
        <v/>
      </c>
      <c r="T142" s="139" t="str">
        <f t="shared" si="15"/>
        <v/>
      </c>
      <c r="U142" s="276"/>
      <c r="V142" s="375" t="str">
        <f t="shared" si="18"/>
        <v/>
      </c>
      <c r="W142" s="152" t="str">
        <f t="shared" si="19"/>
        <v/>
      </c>
      <c r="X142" s="377" t="str">
        <f>IF(AND(OR(M142="KO",L142&lt;&gt;""),OR(M142="",N142="",O142="")),Listes!$A$74,IF(AND(L142&lt;S142,U142=""),Listes!$A$76,IF(AND(L142&lt;&gt;"",S142&lt;L142,T142=""),Listes!$A$78,IF(AND(Y142="",OR(M142&lt;&gt;"",N142&lt;&gt;"",O142&lt;&gt;"",P142&lt;&gt;"",Q142&lt;&gt;"",R142&lt;&gt;"")),Listes!$A$79,""))))</f>
        <v/>
      </c>
      <c r="Y142" s="44"/>
      <c r="Z142" s="9">
        <f t="shared" si="20"/>
        <v>0</v>
      </c>
    </row>
    <row r="143" spans="1:26" ht="20.100000000000001" customHeight="1" x14ac:dyDescent="0.25">
      <c r="A143" s="133">
        <v>137</v>
      </c>
      <c r="B143" s="370" t="str">
        <f>IF('Dépenses rémunération au réel'!B143="","",'Dépenses rémunération au réel'!B143)</f>
        <v/>
      </c>
      <c r="C143" s="370" t="str">
        <f>IF('Dépenses rémunération au réel'!C143="","",'Dépenses rémunération au réel'!C143)</f>
        <v/>
      </c>
      <c r="D143" s="370" t="str">
        <f>IF('Dépenses rémunération au réel'!D143="","",'Dépenses rémunération au réel'!D143)</f>
        <v/>
      </c>
      <c r="E143" s="370" t="str">
        <f>IF('Dépenses rémunération au réel'!E143="","",'Dépenses rémunération au réel'!E143)</f>
        <v/>
      </c>
      <c r="F143" s="370" t="str">
        <f>IF('Dépenses rémunération au réel'!F143="","",'Dépenses rémunération au réel'!F143)</f>
        <v/>
      </c>
      <c r="G143" s="371" t="str">
        <f>IF('Dépenses rémunération au réel'!G143="","",'Dépenses rémunération au réel'!G143)</f>
        <v/>
      </c>
      <c r="H143" s="371" t="str">
        <f>IF('Dépenses rémunération au réel'!H143="","",'Dépenses rémunération au réel'!H143)</f>
        <v/>
      </c>
      <c r="I143" s="370" t="str">
        <f>IF('Dépenses rémunération au réel'!I143="","",'Dépenses rémunération au réel'!I143)</f>
        <v/>
      </c>
      <c r="J143" s="372" t="str">
        <f>IF('Dépenses rémunération au réel'!J143="","",'Dépenses rémunération au réel'!J143)</f>
        <v/>
      </c>
      <c r="K143" s="372" t="str">
        <f>IF('Dépenses rémunération au réel'!K143="","",'Dépenses rémunération au réel'!K143)</f>
        <v/>
      </c>
      <c r="L143" s="370" t="str">
        <f>IF('Dépenses rémunération au réel'!L143="","",'Dépenses rémunération au réel'!L143)</f>
        <v/>
      </c>
      <c r="M143" s="273"/>
      <c r="N143" s="274" t="str">
        <f t="shared" si="16"/>
        <v/>
      </c>
      <c r="O143" s="274" t="str">
        <f t="shared" si="17"/>
        <v/>
      </c>
      <c r="P143" s="42"/>
      <c r="Q143" s="25"/>
      <c r="R143" s="25"/>
      <c r="S143" s="329" t="str">
        <f t="shared" si="14"/>
        <v/>
      </c>
      <c r="T143" s="139" t="str">
        <f t="shared" si="15"/>
        <v/>
      </c>
      <c r="U143" s="276"/>
      <c r="V143" s="375" t="str">
        <f t="shared" si="18"/>
        <v/>
      </c>
      <c r="W143" s="152" t="str">
        <f t="shared" si="19"/>
        <v/>
      </c>
      <c r="X143" s="377" t="str">
        <f>IF(AND(OR(M143="KO",L143&lt;&gt;""),OR(M143="",N143="",O143="")),Listes!$A$74,IF(AND(L143&lt;S143,U143=""),Listes!$A$76,IF(AND(L143&lt;&gt;"",S143&lt;L143,T143=""),Listes!$A$78,IF(AND(Y143="",OR(M143&lt;&gt;"",N143&lt;&gt;"",O143&lt;&gt;"",P143&lt;&gt;"",Q143&lt;&gt;"",R143&lt;&gt;"")),Listes!$A$79,""))))</f>
        <v/>
      </c>
      <c r="Y143" s="44"/>
      <c r="Z143" s="9">
        <f t="shared" si="20"/>
        <v>0</v>
      </c>
    </row>
    <row r="144" spans="1:26" ht="20.100000000000001" customHeight="1" x14ac:dyDescent="0.25">
      <c r="A144" s="133">
        <v>138</v>
      </c>
      <c r="B144" s="370" t="str">
        <f>IF('Dépenses rémunération au réel'!B144="","",'Dépenses rémunération au réel'!B144)</f>
        <v/>
      </c>
      <c r="C144" s="370" t="str">
        <f>IF('Dépenses rémunération au réel'!C144="","",'Dépenses rémunération au réel'!C144)</f>
        <v/>
      </c>
      <c r="D144" s="370" t="str">
        <f>IF('Dépenses rémunération au réel'!D144="","",'Dépenses rémunération au réel'!D144)</f>
        <v/>
      </c>
      <c r="E144" s="370" t="str">
        <f>IF('Dépenses rémunération au réel'!E144="","",'Dépenses rémunération au réel'!E144)</f>
        <v/>
      </c>
      <c r="F144" s="370" t="str">
        <f>IF('Dépenses rémunération au réel'!F144="","",'Dépenses rémunération au réel'!F144)</f>
        <v/>
      </c>
      <c r="G144" s="371" t="str">
        <f>IF('Dépenses rémunération au réel'!G144="","",'Dépenses rémunération au réel'!G144)</f>
        <v/>
      </c>
      <c r="H144" s="371" t="str">
        <f>IF('Dépenses rémunération au réel'!H144="","",'Dépenses rémunération au réel'!H144)</f>
        <v/>
      </c>
      <c r="I144" s="370" t="str">
        <f>IF('Dépenses rémunération au réel'!I144="","",'Dépenses rémunération au réel'!I144)</f>
        <v/>
      </c>
      <c r="J144" s="372" t="str">
        <f>IF('Dépenses rémunération au réel'!J144="","",'Dépenses rémunération au réel'!J144)</f>
        <v/>
      </c>
      <c r="K144" s="372" t="str">
        <f>IF('Dépenses rémunération au réel'!K144="","",'Dépenses rémunération au réel'!K144)</f>
        <v/>
      </c>
      <c r="L144" s="370" t="str">
        <f>IF('Dépenses rémunération au réel'!L144="","",'Dépenses rémunération au réel'!L144)</f>
        <v/>
      </c>
      <c r="M144" s="273"/>
      <c r="N144" s="274" t="str">
        <f t="shared" si="16"/>
        <v/>
      </c>
      <c r="O144" s="274" t="str">
        <f t="shared" si="17"/>
        <v/>
      </c>
      <c r="P144" s="42"/>
      <c r="Q144" s="25"/>
      <c r="R144" s="25"/>
      <c r="S144" s="329" t="str">
        <f t="shared" si="14"/>
        <v/>
      </c>
      <c r="T144" s="139" t="str">
        <f t="shared" si="15"/>
        <v/>
      </c>
      <c r="U144" s="276"/>
      <c r="V144" s="375" t="str">
        <f t="shared" si="18"/>
        <v/>
      </c>
      <c r="W144" s="152" t="str">
        <f t="shared" si="19"/>
        <v/>
      </c>
      <c r="X144" s="377" t="str">
        <f>IF(AND(OR(M144="KO",L144&lt;&gt;""),OR(M144="",N144="",O144="")),Listes!$A$74,IF(AND(L144&lt;S144,U144=""),Listes!$A$76,IF(AND(L144&lt;&gt;"",S144&lt;L144,T144=""),Listes!$A$78,IF(AND(Y144="",OR(M144&lt;&gt;"",N144&lt;&gt;"",O144&lt;&gt;"",P144&lt;&gt;"",Q144&lt;&gt;"",R144&lt;&gt;"")),Listes!$A$79,""))))</f>
        <v/>
      </c>
      <c r="Y144" s="44"/>
      <c r="Z144" s="9">
        <f t="shared" si="20"/>
        <v>0</v>
      </c>
    </row>
    <row r="145" spans="1:26" ht="20.100000000000001" customHeight="1" x14ac:dyDescent="0.25">
      <c r="A145" s="133">
        <v>139</v>
      </c>
      <c r="B145" s="370" t="str">
        <f>IF('Dépenses rémunération au réel'!B145="","",'Dépenses rémunération au réel'!B145)</f>
        <v/>
      </c>
      <c r="C145" s="370" t="str">
        <f>IF('Dépenses rémunération au réel'!C145="","",'Dépenses rémunération au réel'!C145)</f>
        <v/>
      </c>
      <c r="D145" s="370" t="str">
        <f>IF('Dépenses rémunération au réel'!D145="","",'Dépenses rémunération au réel'!D145)</f>
        <v/>
      </c>
      <c r="E145" s="370" t="str">
        <f>IF('Dépenses rémunération au réel'!E145="","",'Dépenses rémunération au réel'!E145)</f>
        <v/>
      </c>
      <c r="F145" s="370" t="str">
        <f>IF('Dépenses rémunération au réel'!F145="","",'Dépenses rémunération au réel'!F145)</f>
        <v/>
      </c>
      <c r="G145" s="371" t="str">
        <f>IF('Dépenses rémunération au réel'!G145="","",'Dépenses rémunération au réel'!G145)</f>
        <v/>
      </c>
      <c r="H145" s="371" t="str">
        <f>IF('Dépenses rémunération au réel'!H145="","",'Dépenses rémunération au réel'!H145)</f>
        <v/>
      </c>
      <c r="I145" s="370" t="str">
        <f>IF('Dépenses rémunération au réel'!I145="","",'Dépenses rémunération au réel'!I145)</f>
        <v/>
      </c>
      <c r="J145" s="372" t="str">
        <f>IF('Dépenses rémunération au réel'!J145="","",'Dépenses rémunération au réel'!J145)</f>
        <v/>
      </c>
      <c r="K145" s="372" t="str">
        <f>IF('Dépenses rémunération au réel'!K145="","",'Dépenses rémunération au réel'!K145)</f>
        <v/>
      </c>
      <c r="L145" s="370" t="str">
        <f>IF('Dépenses rémunération au réel'!L145="","",'Dépenses rémunération au réel'!L145)</f>
        <v/>
      </c>
      <c r="M145" s="273"/>
      <c r="N145" s="274" t="str">
        <f t="shared" si="16"/>
        <v/>
      </c>
      <c r="O145" s="274" t="str">
        <f t="shared" si="17"/>
        <v/>
      </c>
      <c r="P145" s="42"/>
      <c r="Q145" s="25"/>
      <c r="R145" s="25"/>
      <c r="S145" s="329" t="str">
        <f t="shared" si="14"/>
        <v/>
      </c>
      <c r="T145" s="139" t="str">
        <f t="shared" si="15"/>
        <v/>
      </c>
      <c r="U145" s="276"/>
      <c r="V145" s="375" t="str">
        <f t="shared" si="18"/>
        <v/>
      </c>
      <c r="W145" s="152" t="str">
        <f t="shared" si="19"/>
        <v/>
      </c>
      <c r="X145" s="377" t="str">
        <f>IF(AND(OR(M145="KO",L145&lt;&gt;""),OR(M145="",N145="",O145="")),Listes!$A$74,IF(AND(L145&lt;S145,U145=""),Listes!$A$76,IF(AND(L145&lt;&gt;"",S145&lt;L145,T145=""),Listes!$A$78,IF(AND(Y145="",OR(M145&lt;&gt;"",N145&lt;&gt;"",O145&lt;&gt;"",P145&lt;&gt;"",Q145&lt;&gt;"",R145&lt;&gt;"")),Listes!$A$79,""))))</f>
        <v/>
      </c>
      <c r="Y145" s="44"/>
      <c r="Z145" s="9">
        <f t="shared" si="20"/>
        <v>0</v>
      </c>
    </row>
    <row r="146" spans="1:26" ht="20.100000000000001" customHeight="1" x14ac:dyDescent="0.25">
      <c r="A146" s="133">
        <v>140</v>
      </c>
      <c r="B146" s="370" t="str">
        <f>IF('Dépenses rémunération au réel'!B146="","",'Dépenses rémunération au réel'!B146)</f>
        <v/>
      </c>
      <c r="C146" s="370" t="str">
        <f>IF('Dépenses rémunération au réel'!C146="","",'Dépenses rémunération au réel'!C146)</f>
        <v/>
      </c>
      <c r="D146" s="370" t="str">
        <f>IF('Dépenses rémunération au réel'!D146="","",'Dépenses rémunération au réel'!D146)</f>
        <v/>
      </c>
      <c r="E146" s="370" t="str">
        <f>IF('Dépenses rémunération au réel'!E146="","",'Dépenses rémunération au réel'!E146)</f>
        <v/>
      </c>
      <c r="F146" s="370" t="str">
        <f>IF('Dépenses rémunération au réel'!F146="","",'Dépenses rémunération au réel'!F146)</f>
        <v/>
      </c>
      <c r="G146" s="371" t="str">
        <f>IF('Dépenses rémunération au réel'!G146="","",'Dépenses rémunération au réel'!G146)</f>
        <v/>
      </c>
      <c r="H146" s="371" t="str">
        <f>IF('Dépenses rémunération au réel'!H146="","",'Dépenses rémunération au réel'!H146)</f>
        <v/>
      </c>
      <c r="I146" s="370" t="str">
        <f>IF('Dépenses rémunération au réel'!I146="","",'Dépenses rémunération au réel'!I146)</f>
        <v/>
      </c>
      <c r="J146" s="372" t="str">
        <f>IF('Dépenses rémunération au réel'!J146="","",'Dépenses rémunération au réel'!J146)</f>
        <v/>
      </c>
      <c r="K146" s="372" t="str">
        <f>IF('Dépenses rémunération au réel'!K146="","",'Dépenses rémunération au réel'!K146)</f>
        <v/>
      </c>
      <c r="L146" s="370" t="str">
        <f>IF('Dépenses rémunération au réel'!L146="","",'Dépenses rémunération au réel'!L146)</f>
        <v/>
      </c>
      <c r="M146" s="273"/>
      <c r="N146" s="274" t="str">
        <f t="shared" si="16"/>
        <v/>
      </c>
      <c r="O146" s="274" t="str">
        <f t="shared" si="17"/>
        <v/>
      </c>
      <c r="P146" s="42"/>
      <c r="Q146" s="25"/>
      <c r="R146" s="25"/>
      <c r="S146" s="329" t="str">
        <f t="shared" si="14"/>
        <v/>
      </c>
      <c r="T146" s="139" t="str">
        <f t="shared" si="15"/>
        <v/>
      </c>
      <c r="U146" s="276"/>
      <c r="V146" s="375" t="str">
        <f t="shared" si="18"/>
        <v/>
      </c>
      <c r="W146" s="152" t="str">
        <f t="shared" si="19"/>
        <v/>
      </c>
      <c r="X146" s="377" t="str">
        <f>IF(AND(OR(M146="KO",L146&lt;&gt;""),OR(M146="",N146="",O146="")),Listes!$A$74,IF(AND(L146&lt;S146,U146=""),Listes!$A$76,IF(AND(L146&lt;&gt;"",S146&lt;L146,T146=""),Listes!$A$78,IF(AND(Y146="",OR(M146&lt;&gt;"",N146&lt;&gt;"",O146&lt;&gt;"",P146&lt;&gt;"",Q146&lt;&gt;"",R146&lt;&gt;"")),Listes!$A$79,""))))</f>
        <v/>
      </c>
      <c r="Y146" s="44"/>
      <c r="Z146" s="9">
        <f t="shared" si="20"/>
        <v>0</v>
      </c>
    </row>
    <row r="147" spans="1:26" ht="20.100000000000001" customHeight="1" x14ac:dyDescent="0.25">
      <c r="A147" s="133">
        <v>141</v>
      </c>
      <c r="B147" s="370" t="str">
        <f>IF('Dépenses rémunération au réel'!B147="","",'Dépenses rémunération au réel'!B147)</f>
        <v/>
      </c>
      <c r="C147" s="370" t="str">
        <f>IF('Dépenses rémunération au réel'!C147="","",'Dépenses rémunération au réel'!C147)</f>
        <v/>
      </c>
      <c r="D147" s="370" t="str">
        <f>IF('Dépenses rémunération au réel'!D147="","",'Dépenses rémunération au réel'!D147)</f>
        <v/>
      </c>
      <c r="E147" s="370" t="str">
        <f>IF('Dépenses rémunération au réel'!E147="","",'Dépenses rémunération au réel'!E147)</f>
        <v/>
      </c>
      <c r="F147" s="370" t="str">
        <f>IF('Dépenses rémunération au réel'!F147="","",'Dépenses rémunération au réel'!F147)</f>
        <v/>
      </c>
      <c r="G147" s="371" t="str">
        <f>IF('Dépenses rémunération au réel'!G147="","",'Dépenses rémunération au réel'!G147)</f>
        <v/>
      </c>
      <c r="H147" s="371" t="str">
        <f>IF('Dépenses rémunération au réel'!H147="","",'Dépenses rémunération au réel'!H147)</f>
        <v/>
      </c>
      <c r="I147" s="370" t="str">
        <f>IF('Dépenses rémunération au réel'!I147="","",'Dépenses rémunération au réel'!I147)</f>
        <v/>
      </c>
      <c r="J147" s="372" t="str">
        <f>IF('Dépenses rémunération au réel'!J147="","",'Dépenses rémunération au réel'!J147)</f>
        <v/>
      </c>
      <c r="K147" s="372" t="str">
        <f>IF('Dépenses rémunération au réel'!K147="","",'Dépenses rémunération au réel'!K147)</f>
        <v/>
      </c>
      <c r="L147" s="370" t="str">
        <f>IF('Dépenses rémunération au réel'!L147="","",'Dépenses rémunération au réel'!L147)</f>
        <v/>
      </c>
      <c r="M147" s="273"/>
      <c r="N147" s="274" t="str">
        <f t="shared" si="16"/>
        <v/>
      </c>
      <c r="O147" s="274" t="str">
        <f t="shared" si="17"/>
        <v/>
      </c>
      <c r="P147" s="42"/>
      <c r="Q147" s="25"/>
      <c r="R147" s="25"/>
      <c r="S147" s="329" t="str">
        <f t="shared" si="14"/>
        <v/>
      </c>
      <c r="T147" s="139" t="str">
        <f t="shared" si="15"/>
        <v/>
      </c>
      <c r="U147" s="276"/>
      <c r="V147" s="375" t="str">
        <f t="shared" si="18"/>
        <v/>
      </c>
      <c r="W147" s="152" t="str">
        <f t="shared" si="19"/>
        <v/>
      </c>
      <c r="X147" s="377" t="str">
        <f>IF(AND(OR(M147="KO",L147&lt;&gt;""),OR(M147="",N147="",O147="")),Listes!$A$74,IF(AND(L147&lt;S147,U147=""),Listes!$A$76,IF(AND(L147&lt;&gt;"",S147&lt;L147,T147=""),Listes!$A$78,IF(AND(Y147="",OR(M147&lt;&gt;"",N147&lt;&gt;"",O147&lt;&gt;"",P147&lt;&gt;"",Q147&lt;&gt;"",R147&lt;&gt;"")),Listes!$A$79,""))))</f>
        <v/>
      </c>
      <c r="Y147" s="44"/>
      <c r="Z147" s="9">
        <f t="shared" si="20"/>
        <v>0</v>
      </c>
    </row>
    <row r="148" spans="1:26" ht="20.100000000000001" customHeight="1" x14ac:dyDescent="0.25">
      <c r="A148" s="133">
        <v>142</v>
      </c>
      <c r="B148" s="370" t="str">
        <f>IF('Dépenses rémunération au réel'!B148="","",'Dépenses rémunération au réel'!B148)</f>
        <v/>
      </c>
      <c r="C148" s="370" t="str">
        <f>IF('Dépenses rémunération au réel'!C148="","",'Dépenses rémunération au réel'!C148)</f>
        <v/>
      </c>
      <c r="D148" s="370" t="str">
        <f>IF('Dépenses rémunération au réel'!D148="","",'Dépenses rémunération au réel'!D148)</f>
        <v/>
      </c>
      <c r="E148" s="370" t="str">
        <f>IF('Dépenses rémunération au réel'!E148="","",'Dépenses rémunération au réel'!E148)</f>
        <v/>
      </c>
      <c r="F148" s="370" t="str">
        <f>IF('Dépenses rémunération au réel'!F148="","",'Dépenses rémunération au réel'!F148)</f>
        <v/>
      </c>
      <c r="G148" s="371" t="str">
        <f>IF('Dépenses rémunération au réel'!G148="","",'Dépenses rémunération au réel'!G148)</f>
        <v/>
      </c>
      <c r="H148" s="371" t="str">
        <f>IF('Dépenses rémunération au réel'!H148="","",'Dépenses rémunération au réel'!H148)</f>
        <v/>
      </c>
      <c r="I148" s="370" t="str">
        <f>IF('Dépenses rémunération au réel'!I148="","",'Dépenses rémunération au réel'!I148)</f>
        <v/>
      </c>
      <c r="J148" s="372" t="str">
        <f>IF('Dépenses rémunération au réel'!J148="","",'Dépenses rémunération au réel'!J148)</f>
        <v/>
      </c>
      <c r="K148" s="372" t="str">
        <f>IF('Dépenses rémunération au réel'!K148="","",'Dépenses rémunération au réel'!K148)</f>
        <v/>
      </c>
      <c r="L148" s="370" t="str">
        <f>IF('Dépenses rémunération au réel'!L148="","",'Dépenses rémunération au réel'!L148)</f>
        <v/>
      </c>
      <c r="M148" s="273"/>
      <c r="N148" s="274" t="str">
        <f t="shared" si="16"/>
        <v/>
      </c>
      <c r="O148" s="274" t="str">
        <f t="shared" si="17"/>
        <v/>
      </c>
      <c r="P148" s="42"/>
      <c r="Q148" s="25"/>
      <c r="R148" s="25"/>
      <c r="S148" s="329" t="str">
        <f t="shared" si="14"/>
        <v/>
      </c>
      <c r="T148" s="139" t="str">
        <f t="shared" si="15"/>
        <v/>
      </c>
      <c r="U148" s="276"/>
      <c r="V148" s="375" t="str">
        <f t="shared" si="18"/>
        <v/>
      </c>
      <c r="W148" s="152" t="str">
        <f t="shared" si="19"/>
        <v/>
      </c>
      <c r="X148" s="377" t="str">
        <f>IF(AND(OR(M148="KO",L148&lt;&gt;""),OR(M148="",N148="",O148="")),Listes!$A$74,IF(AND(L148&lt;S148,U148=""),Listes!$A$76,IF(AND(L148&lt;&gt;"",S148&lt;L148,T148=""),Listes!$A$78,IF(AND(Y148="",OR(M148&lt;&gt;"",N148&lt;&gt;"",O148&lt;&gt;"",P148&lt;&gt;"",Q148&lt;&gt;"",R148&lt;&gt;"")),Listes!$A$79,""))))</f>
        <v/>
      </c>
      <c r="Y148" s="44"/>
      <c r="Z148" s="9">
        <f t="shared" si="20"/>
        <v>0</v>
      </c>
    </row>
    <row r="149" spans="1:26" ht="20.100000000000001" customHeight="1" x14ac:dyDescent="0.25">
      <c r="A149" s="133">
        <v>143</v>
      </c>
      <c r="B149" s="370" t="str">
        <f>IF('Dépenses rémunération au réel'!B149="","",'Dépenses rémunération au réel'!B149)</f>
        <v/>
      </c>
      <c r="C149" s="370" t="str">
        <f>IF('Dépenses rémunération au réel'!C149="","",'Dépenses rémunération au réel'!C149)</f>
        <v/>
      </c>
      <c r="D149" s="370" t="str">
        <f>IF('Dépenses rémunération au réel'!D149="","",'Dépenses rémunération au réel'!D149)</f>
        <v/>
      </c>
      <c r="E149" s="370" t="str">
        <f>IF('Dépenses rémunération au réel'!E149="","",'Dépenses rémunération au réel'!E149)</f>
        <v/>
      </c>
      <c r="F149" s="370" t="str">
        <f>IF('Dépenses rémunération au réel'!F149="","",'Dépenses rémunération au réel'!F149)</f>
        <v/>
      </c>
      <c r="G149" s="371" t="str">
        <f>IF('Dépenses rémunération au réel'!G149="","",'Dépenses rémunération au réel'!G149)</f>
        <v/>
      </c>
      <c r="H149" s="371" t="str">
        <f>IF('Dépenses rémunération au réel'!H149="","",'Dépenses rémunération au réel'!H149)</f>
        <v/>
      </c>
      <c r="I149" s="370" t="str">
        <f>IF('Dépenses rémunération au réel'!I149="","",'Dépenses rémunération au réel'!I149)</f>
        <v/>
      </c>
      <c r="J149" s="372" t="str">
        <f>IF('Dépenses rémunération au réel'!J149="","",'Dépenses rémunération au réel'!J149)</f>
        <v/>
      </c>
      <c r="K149" s="372" t="str">
        <f>IF('Dépenses rémunération au réel'!K149="","",'Dépenses rémunération au réel'!K149)</f>
        <v/>
      </c>
      <c r="L149" s="370" t="str">
        <f>IF('Dépenses rémunération au réel'!L149="","",'Dépenses rémunération au réel'!L149)</f>
        <v/>
      </c>
      <c r="M149" s="273"/>
      <c r="N149" s="274" t="str">
        <f t="shared" si="16"/>
        <v/>
      </c>
      <c r="O149" s="274" t="str">
        <f t="shared" si="17"/>
        <v/>
      </c>
      <c r="P149" s="42"/>
      <c r="Q149" s="25"/>
      <c r="R149" s="25"/>
      <c r="S149" s="329" t="str">
        <f t="shared" si="14"/>
        <v/>
      </c>
      <c r="T149" s="139" t="str">
        <f t="shared" si="15"/>
        <v/>
      </c>
      <c r="U149" s="276"/>
      <c r="V149" s="375" t="str">
        <f t="shared" si="18"/>
        <v/>
      </c>
      <c r="W149" s="152" t="str">
        <f t="shared" si="19"/>
        <v/>
      </c>
      <c r="X149" s="377" t="str">
        <f>IF(AND(OR(M149="KO",L149&lt;&gt;""),OR(M149="",N149="",O149="")),Listes!$A$74,IF(AND(L149&lt;S149,U149=""),Listes!$A$76,IF(AND(L149&lt;&gt;"",S149&lt;L149,T149=""),Listes!$A$78,IF(AND(Y149="",OR(M149&lt;&gt;"",N149&lt;&gt;"",O149&lt;&gt;"",P149&lt;&gt;"",Q149&lt;&gt;"",R149&lt;&gt;"")),Listes!$A$79,""))))</f>
        <v/>
      </c>
      <c r="Y149" s="44"/>
      <c r="Z149" s="9">
        <f t="shared" si="20"/>
        <v>0</v>
      </c>
    </row>
    <row r="150" spans="1:26" ht="20.100000000000001" customHeight="1" x14ac:dyDescent="0.25">
      <c r="A150" s="133">
        <v>144</v>
      </c>
      <c r="B150" s="370" t="str">
        <f>IF('Dépenses rémunération au réel'!B150="","",'Dépenses rémunération au réel'!B150)</f>
        <v/>
      </c>
      <c r="C150" s="370" t="str">
        <f>IF('Dépenses rémunération au réel'!C150="","",'Dépenses rémunération au réel'!C150)</f>
        <v/>
      </c>
      <c r="D150" s="370" t="str">
        <f>IF('Dépenses rémunération au réel'!D150="","",'Dépenses rémunération au réel'!D150)</f>
        <v/>
      </c>
      <c r="E150" s="370" t="str">
        <f>IF('Dépenses rémunération au réel'!E150="","",'Dépenses rémunération au réel'!E150)</f>
        <v/>
      </c>
      <c r="F150" s="370" t="str">
        <f>IF('Dépenses rémunération au réel'!F150="","",'Dépenses rémunération au réel'!F150)</f>
        <v/>
      </c>
      <c r="G150" s="371" t="str">
        <f>IF('Dépenses rémunération au réel'!G150="","",'Dépenses rémunération au réel'!G150)</f>
        <v/>
      </c>
      <c r="H150" s="371" t="str">
        <f>IF('Dépenses rémunération au réel'!H150="","",'Dépenses rémunération au réel'!H150)</f>
        <v/>
      </c>
      <c r="I150" s="370" t="str">
        <f>IF('Dépenses rémunération au réel'!I150="","",'Dépenses rémunération au réel'!I150)</f>
        <v/>
      </c>
      <c r="J150" s="372" t="str">
        <f>IF('Dépenses rémunération au réel'!J150="","",'Dépenses rémunération au réel'!J150)</f>
        <v/>
      </c>
      <c r="K150" s="372" t="str">
        <f>IF('Dépenses rémunération au réel'!K150="","",'Dépenses rémunération au réel'!K150)</f>
        <v/>
      </c>
      <c r="L150" s="370" t="str">
        <f>IF('Dépenses rémunération au réel'!L150="","",'Dépenses rémunération au réel'!L150)</f>
        <v/>
      </c>
      <c r="M150" s="273"/>
      <c r="N150" s="274" t="str">
        <f t="shared" si="16"/>
        <v/>
      </c>
      <c r="O150" s="274" t="str">
        <f t="shared" si="17"/>
        <v/>
      </c>
      <c r="P150" s="42"/>
      <c r="Q150" s="25"/>
      <c r="R150" s="25"/>
      <c r="S150" s="329" t="str">
        <f t="shared" si="14"/>
        <v/>
      </c>
      <c r="T150" s="139" t="str">
        <f t="shared" si="15"/>
        <v/>
      </c>
      <c r="U150" s="276"/>
      <c r="V150" s="375" t="str">
        <f t="shared" si="18"/>
        <v/>
      </c>
      <c r="W150" s="152" t="str">
        <f t="shared" si="19"/>
        <v/>
      </c>
      <c r="X150" s="377" t="str">
        <f>IF(AND(OR(M150="KO",L150&lt;&gt;""),OR(M150="",N150="",O150="")),Listes!$A$74,IF(AND(L150&lt;S150,U150=""),Listes!$A$76,IF(AND(L150&lt;&gt;"",S150&lt;L150,T150=""),Listes!$A$78,IF(AND(Y150="",OR(M150&lt;&gt;"",N150&lt;&gt;"",O150&lt;&gt;"",P150&lt;&gt;"",Q150&lt;&gt;"",R150&lt;&gt;"")),Listes!$A$79,""))))</f>
        <v/>
      </c>
      <c r="Y150" s="44"/>
      <c r="Z150" s="9">
        <f t="shared" si="20"/>
        <v>0</v>
      </c>
    </row>
    <row r="151" spans="1:26" ht="20.100000000000001" customHeight="1" x14ac:dyDescent="0.25">
      <c r="A151" s="133">
        <v>145</v>
      </c>
      <c r="B151" s="370" t="str">
        <f>IF('Dépenses rémunération au réel'!B151="","",'Dépenses rémunération au réel'!B151)</f>
        <v/>
      </c>
      <c r="C151" s="370" t="str">
        <f>IF('Dépenses rémunération au réel'!C151="","",'Dépenses rémunération au réel'!C151)</f>
        <v/>
      </c>
      <c r="D151" s="370" t="str">
        <f>IF('Dépenses rémunération au réel'!D151="","",'Dépenses rémunération au réel'!D151)</f>
        <v/>
      </c>
      <c r="E151" s="370" t="str">
        <f>IF('Dépenses rémunération au réel'!E151="","",'Dépenses rémunération au réel'!E151)</f>
        <v/>
      </c>
      <c r="F151" s="370" t="str">
        <f>IF('Dépenses rémunération au réel'!F151="","",'Dépenses rémunération au réel'!F151)</f>
        <v/>
      </c>
      <c r="G151" s="371" t="str">
        <f>IF('Dépenses rémunération au réel'!G151="","",'Dépenses rémunération au réel'!G151)</f>
        <v/>
      </c>
      <c r="H151" s="371" t="str">
        <f>IF('Dépenses rémunération au réel'!H151="","",'Dépenses rémunération au réel'!H151)</f>
        <v/>
      </c>
      <c r="I151" s="370" t="str">
        <f>IF('Dépenses rémunération au réel'!I151="","",'Dépenses rémunération au réel'!I151)</f>
        <v/>
      </c>
      <c r="J151" s="372" t="str">
        <f>IF('Dépenses rémunération au réel'!J151="","",'Dépenses rémunération au réel'!J151)</f>
        <v/>
      </c>
      <c r="K151" s="372" t="str">
        <f>IF('Dépenses rémunération au réel'!K151="","",'Dépenses rémunération au réel'!K151)</f>
        <v/>
      </c>
      <c r="L151" s="370" t="str">
        <f>IF('Dépenses rémunération au réel'!L151="","",'Dépenses rémunération au réel'!L151)</f>
        <v/>
      </c>
      <c r="M151" s="273"/>
      <c r="N151" s="274" t="str">
        <f t="shared" si="16"/>
        <v/>
      </c>
      <c r="O151" s="274" t="str">
        <f t="shared" si="17"/>
        <v/>
      </c>
      <c r="P151" s="42"/>
      <c r="Q151" s="25"/>
      <c r="R151" s="25"/>
      <c r="S151" s="329" t="str">
        <f t="shared" si="14"/>
        <v/>
      </c>
      <c r="T151" s="139" t="str">
        <f t="shared" si="15"/>
        <v/>
      </c>
      <c r="U151" s="276"/>
      <c r="V151" s="375" t="str">
        <f t="shared" si="18"/>
        <v/>
      </c>
      <c r="W151" s="152" t="str">
        <f t="shared" si="19"/>
        <v/>
      </c>
      <c r="X151" s="377" t="str">
        <f>IF(AND(OR(M151="KO",L151&lt;&gt;""),OR(M151="",N151="",O151="")),Listes!$A$74,IF(AND(L151&lt;S151,U151=""),Listes!$A$76,IF(AND(L151&lt;&gt;"",S151&lt;L151,T151=""),Listes!$A$78,IF(AND(Y151="",OR(M151&lt;&gt;"",N151&lt;&gt;"",O151&lt;&gt;"",P151&lt;&gt;"",Q151&lt;&gt;"",R151&lt;&gt;"")),Listes!$A$79,""))))</f>
        <v/>
      </c>
      <c r="Y151" s="44"/>
      <c r="Z151" s="9">
        <f t="shared" si="20"/>
        <v>0</v>
      </c>
    </row>
    <row r="152" spans="1:26" ht="20.100000000000001" customHeight="1" x14ac:dyDescent="0.25">
      <c r="A152" s="133">
        <v>146</v>
      </c>
      <c r="B152" s="370" t="str">
        <f>IF('Dépenses rémunération au réel'!B152="","",'Dépenses rémunération au réel'!B152)</f>
        <v/>
      </c>
      <c r="C152" s="370" t="str">
        <f>IF('Dépenses rémunération au réel'!C152="","",'Dépenses rémunération au réel'!C152)</f>
        <v/>
      </c>
      <c r="D152" s="370" t="str">
        <f>IF('Dépenses rémunération au réel'!D152="","",'Dépenses rémunération au réel'!D152)</f>
        <v/>
      </c>
      <c r="E152" s="370" t="str">
        <f>IF('Dépenses rémunération au réel'!E152="","",'Dépenses rémunération au réel'!E152)</f>
        <v/>
      </c>
      <c r="F152" s="370" t="str">
        <f>IF('Dépenses rémunération au réel'!F152="","",'Dépenses rémunération au réel'!F152)</f>
        <v/>
      </c>
      <c r="G152" s="371" t="str">
        <f>IF('Dépenses rémunération au réel'!G152="","",'Dépenses rémunération au réel'!G152)</f>
        <v/>
      </c>
      <c r="H152" s="371" t="str">
        <f>IF('Dépenses rémunération au réel'!H152="","",'Dépenses rémunération au réel'!H152)</f>
        <v/>
      </c>
      <c r="I152" s="370" t="str">
        <f>IF('Dépenses rémunération au réel'!I152="","",'Dépenses rémunération au réel'!I152)</f>
        <v/>
      </c>
      <c r="J152" s="372" t="str">
        <f>IF('Dépenses rémunération au réel'!J152="","",'Dépenses rémunération au réel'!J152)</f>
        <v/>
      </c>
      <c r="K152" s="372" t="str">
        <f>IF('Dépenses rémunération au réel'!K152="","",'Dépenses rémunération au réel'!K152)</f>
        <v/>
      </c>
      <c r="L152" s="370" t="str">
        <f>IF('Dépenses rémunération au réel'!L152="","",'Dépenses rémunération au réel'!L152)</f>
        <v/>
      </c>
      <c r="M152" s="273"/>
      <c r="N152" s="274" t="str">
        <f t="shared" si="16"/>
        <v/>
      </c>
      <c r="O152" s="274" t="str">
        <f t="shared" si="17"/>
        <v/>
      </c>
      <c r="P152" s="42"/>
      <c r="Q152" s="25"/>
      <c r="R152" s="25"/>
      <c r="S152" s="329" t="str">
        <f t="shared" si="14"/>
        <v/>
      </c>
      <c r="T152" s="139" t="str">
        <f t="shared" si="15"/>
        <v/>
      </c>
      <c r="U152" s="276"/>
      <c r="V152" s="375" t="str">
        <f t="shared" si="18"/>
        <v/>
      </c>
      <c r="W152" s="152" t="str">
        <f t="shared" si="19"/>
        <v/>
      </c>
      <c r="X152" s="377" t="str">
        <f>IF(AND(OR(M152="KO",L152&lt;&gt;""),OR(M152="",N152="",O152="")),Listes!$A$74,IF(AND(L152&lt;S152,U152=""),Listes!$A$76,IF(AND(L152&lt;&gt;"",S152&lt;L152,T152=""),Listes!$A$78,IF(AND(Y152="",OR(M152&lt;&gt;"",N152&lt;&gt;"",O152&lt;&gt;"",P152&lt;&gt;"",Q152&lt;&gt;"",R152&lt;&gt;"")),Listes!$A$79,""))))</f>
        <v/>
      </c>
      <c r="Y152" s="44"/>
      <c r="Z152" s="9">
        <f t="shared" si="20"/>
        <v>0</v>
      </c>
    </row>
    <row r="153" spans="1:26" ht="20.100000000000001" customHeight="1" x14ac:dyDescent="0.25">
      <c r="A153" s="133">
        <v>147</v>
      </c>
      <c r="B153" s="370" t="str">
        <f>IF('Dépenses rémunération au réel'!B153="","",'Dépenses rémunération au réel'!B153)</f>
        <v/>
      </c>
      <c r="C153" s="370" t="str">
        <f>IF('Dépenses rémunération au réel'!C153="","",'Dépenses rémunération au réel'!C153)</f>
        <v/>
      </c>
      <c r="D153" s="370" t="str">
        <f>IF('Dépenses rémunération au réel'!D153="","",'Dépenses rémunération au réel'!D153)</f>
        <v/>
      </c>
      <c r="E153" s="370" t="str">
        <f>IF('Dépenses rémunération au réel'!E153="","",'Dépenses rémunération au réel'!E153)</f>
        <v/>
      </c>
      <c r="F153" s="370" t="str">
        <f>IF('Dépenses rémunération au réel'!F153="","",'Dépenses rémunération au réel'!F153)</f>
        <v/>
      </c>
      <c r="G153" s="371" t="str">
        <f>IF('Dépenses rémunération au réel'!G153="","",'Dépenses rémunération au réel'!G153)</f>
        <v/>
      </c>
      <c r="H153" s="371" t="str">
        <f>IF('Dépenses rémunération au réel'!H153="","",'Dépenses rémunération au réel'!H153)</f>
        <v/>
      </c>
      <c r="I153" s="370" t="str">
        <f>IF('Dépenses rémunération au réel'!I153="","",'Dépenses rémunération au réel'!I153)</f>
        <v/>
      </c>
      <c r="J153" s="372" t="str">
        <f>IF('Dépenses rémunération au réel'!J153="","",'Dépenses rémunération au réel'!J153)</f>
        <v/>
      </c>
      <c r="K153" s="372" t="str">
        <f>IF('Dépenses rémunération au réel'!K153="","",'Dépenses rémunération au réel'!K153)</f>
        <v/>
      </c>
      <c r="L153" s="370" t="str">
        <f>IF('Dépenses rémunération au réel'!L153="","",'Dépenses rémunération au réel'!L153)</f>
        <v/>
      </c>
      <c r="M153" s="273"/>
      <c r="N153" s="274" t="str">
        <f t="shared" si="16"/>
        <v/>
      </c>
      <c r="O153" s="274" t="str">
        <f t="shared" si="17"/>
        <v/>
      </c>
      <c r="P153" s="42"/>
      <c r="Q153" s="25"/>
      <c r="R153" s="25"/>
      <c r="S153" s="329" t="str">
        <f t="shared" si="14"/>
        <v/>
      </c>
      <c r="T153" s="139" t="str">
        <f t="shared" si="15"/>
        <v/>
      </c>
      <c r="U153" s="276"/>
      <c r="V153" s="375" t="str">
        <f t="shared" si="18"/>
        <v/>
      </c>
      <c r="W153" s="152" t="str">
        <f t="shared" si="19"/>
        <v/>
      </c>
      <c r="X153" s="377" t="str">
        <f>IF(AND(OR(M153="KO",L153&lt;&gt;""),OR(M153="",N153="",O153="")),Listes!$A$74,IF(AND(L153&lt;S153,U153=""),Listes!$A$76,IF(AND(L153&lt;&gt;"",S153&lt;L153,T153=""),Listes!$A$78,IF(AND(Y153="",OR(M153&lt;&gt;"",N153&lt;&gt;"",O153&lt;&gt;"",P153&lt;&gt;"",Q153&lt;&gt;"",R153&lt;&gt;"")),Listes!$A$79,""))))</f>
        <v/>
      </c>
      <c r="Y153" s="44"/>
      <c r="Z153" s="9">
        <f t="shared" si="20"/>
        <v>0</v>
      </c>
    </row>
    <row r="154" spans="1:26" ht="20.100000000000001" customHeight="1" x14ac:dyDescent="0.25">
      <c r="A154" s="133">
        <v>148</v>
      </c>
      <c r="B154" s="370" t="str">
        <f>IF('Dépenses rémunération au réel'!B154="","",'Dépenses rémunération au réel'!B154)</f>
        <v/>
      </c>
      <c r="C154" s="370" t="str">
        <f>IF('Dépenses rémunération au réel'!C154="","",'Dépenses rémunération au réel'!C154)</f>
        <v/>
      </c>
      <c r="D154" s="370" t="str">
        <f>IF('Dépenses rémunération au réel'!D154="","",'Dépenses rémunération au réel'!D154)</f>
        <v/>
      </c>
      <c r="E154" s="370" t="str">
        <f>IF('Dépenses rémunération au réel'!E154="","",'Dépenses rémunération au réel'!E154)</f>
        <v/>
      </c>
      <c r="F154" s="370" t="str">
        <f>IF('Dépenses rémunération au réel'!F154="","",'Dépenses rémunération au réel'!F154)</f>
        <v/>
      </c>
      <c r="G154" s="371" t="str">
        <f>IF('Dépenses rémunération au réel'!G154="","",'Dépenses rémunération au réel'!G154)</f>
        <v/>
      </c>
      <c r="H154" s="371" t="str">
        <f>IF('Dépenses rémunération au réel'!H154="","",'Dépenses rémunération au réel'!H154)</f>
        <v/>
      </c>
      <c r="I154" s="370" t="str">
        <f>IF('Dépenses rémunération au réel'!I154="","",'Dépenses rémunération au réel'!I154)</f>
        <v/>
      </c>
      <c r="J154" s="372" t="str">
        <f>IF('Dépenses rémunération au réel'!J154="","",'Dépenses rémunération au réel'!J154)</f>
        <v/>
      </c>
      <c r="K154" s="372" t="str">
        <f>IF('Dépenses rémunération au réel'!K154="","",'Dépenses rémunération au réel'!K154)</f>
        <v/>
      </c>
      <c r="L154" s="370" t="str">
        <f>IF('Dépenses rémunération au réel'!L154="","",'Dépenses rémunération au réel'!L154)</f>
        <v/>
      </c>
      <c r="M154" s="273"/>
      <c r="N154" s="274" t="str">
        <f t="shared" si="16"/>
        <v/>
      </c>
      <c r="O154" s="274" t="str">
        <f t="shared" si="17"/>
        <v/>
      </c>
      <c r="P154" s="42"/>
      <c r="Q154" s="25"/>
      <c r="R154" s="25"/>
      <c r="S154" s="329" t="str">
        <f t="shared" si="14"/>
        <v/>
      </c>
      <c r="T154" s="139" t="str">
        <f t="shared" si="15"/>
        <v/>
      </c>
      <c r="U154" s="276"/>
      <c r="V154" s="375" t="str">
        <f t="shared" si="18"/>
        <v/>
      </c>
      <c r="W154" s="152" t="str">
        <f t="shared" si="19"/>
        <v/>
      </c>
      <c r="X154" s="377" t="str">
        <f>IF(AND(OR(M154="KO",L154&lt;&gt;""),OR(M154="",N154="",O154="")),Listes!$A$74,IF(AND(L154&lt;S154,U154=""),Listes!$A$76,IF(AND(L154&lt;&gt;"",S154&lt;L154,T154=""),Listes!$A$78,IF(AND(Y154="",OR(M154&lt;&gt;"",N154&lt;&gt;"",O154&lt;&gt;"",P154&lt;&gt;"",Q154&lt;&gt;"",R154&lt;&gt;"")),Listes!$A$79,""))))</f>
        <v/>
      </c>
      <c r="Y154" s="44"/>
      <c r="Z154" s="9">
        <f t="shared" si="20"/>
        <v>0</v>
      </c>
    </row>
    <row r="155" spans="1:26" ht="20.100000000000001" customHeight="1" x14ac:dyDescent="0.25">
      <c r="A155" s="133">
        <v>149</v>
      </c>
      <c r="B155" s="370" t="str">
        <f>IF('Dépenses rémunération au réel'!B155="","",'Dépenses rémunération au réel'!B155)</f>
        <v/>
      </c>
      <c r="C155" s="370" t="str">
        <f>IF('Dépenses rémunération au réel'!C155="","",'Dépenses rémunération au réel'!C155)</f>
        <v/>
      </c>
      <c r="D155" s="370" t="str">
        <f>IF('Dépenses rémunération au réel'!D155="","",'Dépenses rémunération au réel'!D155)</f>
        <v/>
      </c>
      <c r="E155" s="370" t="str">
        <f>IF('Dépenses rémunération au réel'!E155="","",'Dépenses rémunération au réel'!E155)</f>
        <v/>
      </c>
      <c r="F155" s="370" t="str">
        <f>IF('Dépenses rémunération au réel'!F155="","",'Dépenses rémunération au réel'!F155)</f>
        <v/>
      </c>
      <c r="G155" s="371" t="str">
        <f>IF('Dépenses rémunération au réel'!G155="","",'Dépenses rémunération au réel'!G155)</f>
        <v/>
      </c>
      <c r="H155" s="371" t="str">
        <f>IF('Dépenses rémunération au réel'!H155="","",'Dépenses rémunération au réel'!H155)</f>
        <v/>
      </c>
      <c r="I155" s="370" t="str">
        <f>IF('Dépenses rémunération au réel'!I155="","",'Dépenses rémunération au réel'!I155)</f>
        <v/>
      </c>
      <c r="J155" s="372" t="str">
        <f>IF('Dépenses rémunération au réel'!J155="","",'Dépenses rémunération au réel'!J155)</f>
        <v/>
      </c>
      <c r="K155" s="372" t="str">
        <f>IF('Dépenses rémunération au réel'!K155="","",'Dépenses rémunération au réel'!K155)</f>
        <v/>
      </c>
      <c r="L155" s="370" t="str">
        <f>IF('Dépenses rémunération au réel'!L155="","",'Dépenses rémunération au réel'!L155)</f>
        <v/>
      </c>
      <c r="M155" s="273"/>
      <c r="N155" s="274" t="str">
        <f t="shared" si="16"/>
        <v/>
      </c>
      <c r="O155" s="274" t="str">
        <f t="shared" si="17"/>
        <v/>
      </c>
      <c r="P155" s="42"/>
      <c r="Q155" s="25"/>
      <c r="R155" s="25"/>
      <c r="S155" s="329" t="str">
        <f t="shared" si="14"/>
        <v/>
      </c>
      <c r="T155" s="139" t="str">
        <f t="shared" si="15"/>
        <v/>
      </c>
      <c r="U155" s="276"/>
      <c r="V155" s="375" t="str">
        <f t="shared" si="18"/>
        <v/>
      </c>
      <c r="W155" s="152" t="str">
        <f t="shared" si="19"/>
        <v/>
      </c>
      <c r="X155" s="377" t="str">
        <f>IF(AND(OR(M155="KO",L155&lt;&gt;""),OR(M155="",N155="",O155="")),Listes!$A$74,IF(AND(L155&lt;S155,U155=""),Listes!$A$76,IF(AND(L155&lt;&gt;"",S155&lt;L155,T155=""),Listes!$A$78,IF(AND(Y155="",OR(M155&lt;&gt;"",N155&lt;&gt;"",O155&lt;&gt;"",P155&lt;&gt;"",Q155&lt;&gt;"",R155&lt;&gt;"")),Listes!$A$79,""))))</f>
        <v/>
      </c>
      <c r="Y155" s="44"/>
      <c r="Z155" s="9">
        <f t="shared" si="20"/>
        <v>0</v>
      </c>
    </row>
    <row r="156" spans="1:26" ht="20.100000000000001" customHeight="1" x14ac:dyDescent="0.25">
      <c r="A156" s="133">
        <v>150</v>
      </c>
      <c r="B156" s="370" t="str">
        <f>IF('Dépenses rémunération au réel'!B156="","",'Dépenses rémunération au réel'!B156)</f>
        <v/>
      </c>
      <c r="C156" s="370" t="str">
        <f>IF('Dépenses rémunération au réel'!C156="","",'Dépenses rémunération au réel'!C156)</f>
        <v/>
      </c>
      <c r="D156" s="370" t="str">
        <f>IF('Dépenses rémunération au réel'!D156="","",'Dépenses rémunération au réel'!D156)</f>
        <v/>
      </c>
      <c r="E156" s="370" t="str">
        <f>IF('Dépenses rémunération au réel'!E156="","",'Dépenses rémunération au réel'!E156)</f>
        <v/>
      </c>
      <c r="F156" s="370" t="str">
        <f>IF('Dépenses rémunération au réel'!F156="","",'Dépenses rémunération au réel'!F156)</f>
        <v/>
      </c>
      <c r="G156" s="371" t="str">
        <f>IF('Dépenses rémunération au réel'!G156="","",'Dépenses rémunération au réel'!G156)</f>
        <v/>
      </c>
      <c r="H156" s="371" t="str">
        <f>IF('Dépenses rémunération au réel'!H156="","",'Dépenses rémunération au réel'!H156)</f>
        <v/>
      </c>
      <c r="I156" s="370" t="str">
        <f>IF('Dépenses rémunération au réel'!I156="","",'Dépenses rémunération au réel'!I156)</f>
        <v/>
      </c>
      <c r="J156" s="372" t="str">
        <f>IF('Dépenses rémunération au réel'!J156="","",'Dépenses rémunération au réel'!J156)</f>
        <v/>
      </c>
      <c r="K156" s="372" t="str">
        <f>IF('Dépenses rémunération au réel'!K156="","",'Dépenses rémunération au réel'!K156)</f>
        <v/>
      </c>
      <c r="L156" s="370" t="str">
        <f>IF('Dépenses rémunération au réel'!L156="","",'Dépenses rémunération au réel'!L156)</f>
        <v/>
      </c>
      <c r="M156" s="273"/>
      <c r="N156" s="274" t="str">
        <f t="shared" si="16"/>
        <v/>
      </c>
      <c r="O156" s="274" t="str">
        <f t="shared" si="17"/>
        <v/>
      </c>
      <c r="P156" s="42"/>
      <c r="Q156" s="25"/>
      <c r="R156" s="25"/>
      <c r="S156" s="329" t="str">
        <f t="shared" si="14"/>
        <v/>
      </c>
      <c r="T156" s="139" t="str">
        <f t="shared" si="15"/>
        <v/>
      </c>
      <c r="U156" s="276"/>
      <c r="V156" s="375" t="str">
        <f t="shared" si="18"/>
        <v/>
      </c>
      <c r="W156" s="152" t="str">
        <f t="shared" si="19"/>
        <v/>
      </c>
      <c r="X156" s="377" t="str">
        <f>IF(AND(OR(M156="KO",L156&lt;&gt;""),OR(M156="",N156="",O156="")),Listes!$A$74,IF(AND(L156&lt;S156,U156=""),Listes!$A$76,IF(AND(L156&lt;&gt;"",S156&lt;L156,T156=""),Listes!$A$78,IF(AND(Y156="",OR(M156&lt;&gt;"",N156&lt;&gt;"",O156&lt;&gt;"",P156&lt;&gt;"",Q156&lt;&gt;"",R156&lt;&gt;"")),Listes!$A$79,""))))</f>
        <v/>
      </c>
      <c r="Y156" s="44"/>
      <c r="Z156" s="9">
        <f t="shared" si="20"/>
        <v>0</v>
      </c>
    </row>
    <row r="157" spans="1:26" ht="20.100000000000001" customHeight="1" x14ac:dyDescent="0.25">
      <c r="A157" s="133">
        <v>151</v>
      </c>
      <c r="B157" s="370" t="str">
        <f>IF('Dépenses rémunération au réel'!B157="","",'Dépenses rémunération au réel'!B157)</f>
        <v/>
      </c>
      <c r="C157" s="370" t="str">
        <f>IF('Dépenses rémunération au réel'!C157="","",'Dépenses rémunération au réel'!C157)</f>
        <v/>
      </c>
      <c r="D157" s="370" t="str">
        <f>IF('Dépenses rémunération au réel'!D157="","",'Dépenses rémunération au réel'!D157)</f>
        <v/>
      </c>
      <c r="E157" s="370" t="str">
        <f>IF('Dépenses rémunération au réel'!E157="","",'Dépenses rémunération au réel'!E157)</f>
        <v/>
      </c>
      <c r="F157" s="370" t="str">
        <f>IF('Dépenses rémunération au réel'!F157="","",'Dépenses rémunération au réel'!F157)</f>
        <v/>
      </c>
      <c r="G157" s="371" t="str">
        <f>IF('Dépenses rémunération au réel'!G157="","",'Dépenses rémunération au réel'!G157)</f>
        <v/>
      </c>
      <c r="H157" s="371" t="str">
        <f>IF('Dépenses rémunération au réel'!H157="","",'Dépenses rémunération au réel'!H157)</f>
        <v/>
      </c>
      <c r="I157" s="370" t="str">
        <f>IF('Dépenses rémunération au réel'!I157="","",'Dépenses rémunération au réel'!I157)</f>
        <v/>
      </c>
      <c r="J157" s="372" t="str">
        <f>IF('Dépenses rémunération au réel'!J157="","",'Dépenses rémunération au réel'!J157)</f>
        <v/>
      </c>
      <c r="K157" s="372" t="str">
        <f>IF('Dépenses rémunération au réel'!K157="","",'Dépenses rémunération au réel'!K157)</f>
        <v/>
      </c>
      <c r="L157" s="370" t="str">
        <f>IF('Dépenses rémunération au réel'!L157="","",'Dépenses rémunération au réel'!L157)</f>
        <v/>
      </c>
      <c r="M157" s="273"/>
      <c r="N157" s="274" t="str">
        <f t="shared" si="16"/>
        <v/>
      </c>
      <c r="O157" s="274" t="str">
        <f t="shared" si="17"/>
        <v/>
      </c>
      <c r="P157" s="42"/>
      <c r="Q157" s="25"/>
      <c r="R157" s="25"/>
      <c r="S157" s="329" t="str">
        <f t="shared" si="14"/>
        <v/>
      </c>
      <c r="T157" s="139" t="str">
        <f t="shared" si="15"/>
        <v/>
      </c>
      <c r="U157" s="276"/>
      <c r="V157" s="375" t="str">
        <f t="shared" si="18"/>
        <v/>
      </c>
      <c r="W157" s="152" t="str">
        <f t="shared" si="19"/>
        <v/>
      </c>
      <c r="X157" s="377" t="str">
        <f>IF(AND(OR(M157="KO",L157&lt;&gt;""),OR(M157="",N157="",O157="")),Listes!$A$74,IF(AND(L157&lt;S157,U157=""),Listes!$A$76,IF(AND(L157&lt;&gt;"",S157&lt;L157,T157=""),Listes!$A$78,IF(AND(Y157="",OR(M157&lt;&gt;"",N157&lt;&gt;"",O157&lt;&gt;"",P157&lt;&gt;"",Q157&lt;&gt;"",R157&lt;&gt;"")),Listes!$A$79,""))))</f>
        <v/>
      </c>
      <c r="Y157" s="44"/>
      <c r="Z157" s="9">
        <f t="shared" si="20"/>
        <v>0</v>
      </c>
    </row>
    <row r="158" spans="1:26" ht="20.100000000000001" customHeight="1" x14ac:dyDescent="0.25">
      <c r="A158" s="133">
        <v>152</v>
      </c>
      <c r="B158" s="370" t="str">
        <f>IF('Dépenses rémunération au réel'!B158="","",'Dépenses rémunération au réel'!B158)</f>
        <v/>
      </c>
      <c r="C158" s="370" t="str">
        <f>IF('Dépenses rémunération au réel'!C158="","",'Dépenses rémunération au réel'!C158)</f>
        <v/>
      </c>
      <c r="D158" s="370" t="str">
        <f>IF('Dépenses rémunération au réel'!D158="","",'Dépenses rémunération au réel'!D158)</f>
        <v/>
      </c>
      <c r="E158" s="370" t="str">
        <f>IF('Dépenses rémunération au réel'!E158="","",'Dépenses rémunération au réel'!E158)</f>
        <v/>
      </c>
      <c r="F158" s="370" t="str">
        <f>IF('Dépenses rémunération au réel'!F158="","",'Dépenses rémunération au réel'!F158)</f>
        <v/>
      </c>
      <c r="G158" s="371" t="str">
        <f>IF('Dépenses rémunération au réel'!G158="","",'Dépenses rémunération au réel'!G158)</f>
        <v/>
      </c>
      <c r="H158" s="371" t="str">
        <f>IF('Dépenses rémunération au réel'!H158="","",'Dépenses rémunération au réel'!H158)</f>
        <v/>
      </c>
      <c r="I158" s="370" t="str">
        <f>IF('Dépenses rémunération au réel'!I158="","",'Dépenses rémunération au réel'!I158)</f>
        <v/>
      </c>
      <c r="J158" s="372" t="str">
        <f>IF('Dépenses rémunération au réel'!J158="","",'Dépenses rémunération au réel'!J158)</f>
        <v/>
      </c>
      <c r="K158" s="372" t="str">
        <f>IF('Dépenses rémunération au réel'!K158="","",'Dépenses rémunération au réel'!K158)</f>
        <v/>
      </c>
      <c r="L158" s="370" t="str">
        <f>IF('Dépenses rémunération au réel'!L158="","",'Dépenses rémunération au réel'!L158)</f>
        <v/>
      </c>
      <c r="M158" s="273"/>
      <c r="N158" s="274" t="str">
        <f t="shared" si="16"/>
        <v/>
      </c>
      <c r="O158" s="274" t="str">
        <f t="shared" si="17"/>
        <v/>
      </c>
      <c r="P158" s="42"/>
      <c r="Q158" s="25"/>
      <c r="R158" s="25"/>
      <c r="S158" s="329" t="str">
        <f t="shared" si="14"/>
        <v/>
      </c>
      <c r="T158" s="139" t="str">
        <f t="shared" si="15"/>
        <v/>
      </c>
      <c r="U158" s="276"/>
      <c r="V158" s="375" t="str">
        <f t="shared" si="18"/>
        <v/>
      </c>
      <c r="W158" s="152" t="str">
        <f t="shared" si="19"/>
        <v/>
      </c>
      <c r="X158" s="377" t="str">
        <f>IF(AND(OR(M158="KO",L158&lt;&gt;""),OR(M158="",N158="",O158="")),Listes!$A$74,IF(AND(L158&lt;S158,U158=""),Listes!$A$76,IF(AND(L158&lt;&gt;"",S158&lt;L158,T158=""),Listes!$A$78,IF(AND(Y158="",OR(M158&lt;&gt;"",N158&lt;&gt;"",O158&lt;&gt;"",P158&lt;&gt;"",Q158&lt;&gt;"",R158&lt;&gt;"")),Listes!$A$79,""))))</f>
        <v/>
      </c>
      <c r="Y158" s="44"/>
      <c r="Z158" s="9">
        <f t="shared" si="20"/>
        <v>0</v>
      </c>
    </row>
    <row r="159" spans="1:26" ht="20.100000000000001" customHeight="1" x14ac:dyDescent="0.25">
      <c r="A159" s="133">
        <v>153</v>
      </c>
      <c r="B159" s="370" t="str">
        <f>IF('Dépenses rémunération au réel'!B159="","",'Dépenses rémunération au réel'!B159)</f>
        <v/>
      </c>
      <c r="C159" s="370" t="str">
        <f>IF('Dépenses rémunération au réel'!C159="","",'Dépenses rémunération au réel'!C159)</f>
        <v/>
      </c>
      <c r="D159" s="370" t="str">
        <f>IF('Dépenses rémunération au réel'!D159="","",'Dépenses rémunération au réel'!D159)</f>
        <v/>
      </c>
      <c r="E159" s="370" t="str">
        <f>IF('Dépenses rémunération au réel'!E159="","",'Dépenses rémunération au réel'!E159)</f>
        <v/>
      </c>
      <c r="F159" s="370" t="str">
        <f>IF('Dépenses rémunération au réel'!F159="","",'Dépenses rémunération au réel'!F159)</f>
        <v/>
      </c>
      <c r="G159" s="371" t="str">
        <f>IF('Dépenses rémunération au réel'!G159="","",'Dépenses rémunération au réel'!G159)</f>
        <v/>
      </c>
      <c r="H159" s="371" t="str">
        <f>IF('Dépenses rémunération au réel'!H159="","",'Dépenses rémunération au réel'!H159)</f>
        <v/>
      </c>
      <c r="I159" s="370" t="str">
        <f>IF('Dépenses rémunération au réel'!I159="","",'Dépenses rémunération au réel'!I159)</f>
        <v/>
      </c>
      <c r="J159" s="372" t="str">
        <f>IF('Dépenses rémunération au réel'!J159="","",'Dépenses rémunération au réel'!J159)</f>
        <v/>
      </c>
      <c r="K159" s="372" t="str">
        <f>IF('Dépenses rémunération au réel'!K159="","",'Dépenses rémunération au réel'!K159)</f>
        <v/>
      </c>
      <c r="L159" s="370" t="str">
        <f>IF('Dépenses rémunération au réel'!L159="","",'Dépenses rémunération au réel'!L159)</f>
        <v/>
      </c>
      <c r="M159" s="273"/>
      <c r="N159" s="274" t="str">
        <f t="shared" si="16"/>
        <v/>
      </c>
      <c r="O159" s="274" t="str">
        <f t="shared" si="17"/>
        <v/>
      </c>
      <c r="P159" s="42"/>
      <c r="Q159" s="25"/>
      <c r="R159" s="25"/>
      <c r="S159" s="329" t="str">
        <f t="shared" si="14"/>
        <v/>
      </c>
      <c r="T159" s="139" t="str">
        <f t="shared" si="15"/>
        <v/>
      </c>
      <c r="U159" s="276"/>
      <c r="V159" s="375" t="str">
        <f t="shared" si="18"/>
        <v/>
      </c>
      <c r="W159" s="152" t="str">
        <f t="shared" si="19"/>
        <v/>
      </c>
      <c r="X159" s="377" t="str">
        <f>IF(AND(OR(M159="KO",L159&lt;&gt;""),OR(M159="",N159="",O159="")),Listes!$A$74,IF(AND(L159&lt;S159,U159=""),Listes!$A$76,IF(AND(L159&lt;&gt;"",S159&lt;L159,T159=""),Listes!$A$78,IF(AND(Y159="",OR(M159&lt;&gt;"",N159&lt;&gt;"",O159&lt;&gt;"",P159&lt;&gt;"",Q159&lt;&gt;"",R159&lt;&gt;"")),Listes!$A$79,""))))</f>
        <v/>
      </c>
      <c r="Y159" s="44"/>
      <c r="Z159" s="9">
        <f t="shared" si="20"/>
        <v>0</v>
      </c>
    </row>
    <row r="160" spans="1:26" ht="20.100000000000001" customHeight="1" x14ac:dyDescent="0.25">
      <c r="A160" s="133">
        <v>154</v>
      </c>
      <c r="B160" s="370" t="str">
        <f>IF('Dépenses rémunération au réel'!B160="","",'Dépenses rémunération au réel'!B160)</f>
        <v/>
      </c>
      <c r="C160" s="370" t="str">
        <f>IF('Dépenses rémunération au réel'!C160="","",'Dépenses rémunération au réel'!C160)</f>
        <v/>
      </c>
      <c r="D160" s="370" t="str">
        <f>IF('Dépenses rémunération au réel'!D160="","",'Dépenses rémunération au réel'!D160)</f>
        <v/>
      </c>
      <c r="E160" s="370" t="str">
        <f>IF('Dépenses rémunération au réel'!E160="","",'Dépenses rémunération au réel'!E160)</f>
        <v/>
      </c>
      <c r="F160" s="370" t="str">
        <f>IF('Dépenses rémunération au réel'!F160="","",'Dépenses rémunération au réel'!F160)</f>
        <v/>
      </c>
      <c r="G160" s="371" t="str">
        <f>IF('Dépenses rémunération au réel'!G160="","",'Dépenses rémunération au réel'!G160)</f>
        <v/>
      </c>
      <c r="H160" s="371" t="str">
        <f>IF('Dépenses rémunération au réel'!H160="","",'Dépenses rémunération au réel'!H160)</f>
        <v/>
      </c>
      <c r="I160" s="370" t="str">
        <f>IF('Dépenses rémunération au réel'!I160="","",'Dépenses rémunération au réel'!I160)</f>
        <v/>
      </c>
      <c r="J160" s="372" t="str">
        <f>IF('Dépenses rémunération au réel'!J160="","",'Dépenses rémunération au réel'!J160)</f>
        <v/>
      </c>
      <c r="K160" s="372" t="str">
        <f>IF('Dépenses rémunération au réel'!K160="","",'Dépenses rémunération au réel'!K160)</f>
        <v/>
      </c>
      <c r="L160" s="370" t="str">
        <f>IF('Dépenses rémunération au réel'!L160="","",'Dépenses rémunération au réel'!L160)</f>
        <v/>
      </c>
      <c r="M160" s="273"/>
      <c r="N160" s="274" t="str">
        <f t="shared" si="16"/>
        <v/>
      </c>
      <c r="O160" s="274" t="str">
        <f t="shared" si="17"/>
        <v/>
      </c>
      <c r="P160" s="42"/>
      <c r="Q160" s="25"/>
      <c r="R160" s="25"/>
      <c r="S160" s="329" t="str">
        <f t="shared" si="14"/>
        <v/>
      </c>
      <c r="T160" s="139" t="str">
        <f t="shared" si="15"/>
        <v/>
      </c>
      <c r="U160" s="276"/>
      <c r="V160" s="375" t="str">
        <f t="shared" si="18"/>
        <v/>
      </c>
      <c r="W160" s="152" t="str">
        <f t="shared" si="19"/>
        <v/>
      </c>
      <c r="X160" s="377" t="str">
        <f>IF(AND(OR(M160="KO",L160&lt;&gt;""),OR(M160="",N160="",O160="")),Listes!$A$74,IF(AND(L160&lt;S160,U160=""),Listes!$A$76,IF(AND(L160&lt;&gt;"",S160&lt;L160,T160=""),Listes!$A$78,IF(AND(Y160="",OR(M160&lt;&gt;"",N160&lt;&gt;"",O160&lt;&gt;"",P160&lt;&gt;"",Q160&lt;&gt;"",R160&lt;&gt;"")),Listes!$A$79,""))))</f>
        <v/>
      </c>
      <c r="Y160" s="44"/>
      <c r="Z160" s="9">
        <f t="shared" si="20"/>
        <v>0</v>
      </c>
    </row>
    <row r="161" spans="1:26" ht="20.100000000000001" customHeight="1" x14ac:dyDescent="0.25">
      <c r="A161" s="133">
        <v>155</v>
      </c>
      <c r="B161" s="370" t="str">
        <f>IF('Dépenses rémunération au réel'!B161="","",'Dépenses rémunération au réel'!B161)</f>
        <v/>
      </c>
      <c r="C161" s="370" t="str">
        <f>IF('Dépenses rémunération au réel'!C161="","",'Dépenses rémunération au réel'!C161)</f>
        <v/>
      </c>
      <c r="D161" s="370" t="str">
        <f>IF('Dépenses rémunération au réel'!D161="","",'Dépenses rémunération au réel'!D161)</f>
        <v/>
      </c>
      <c r="E161" s="370" t="str">
        <f>IF('Dépenses rémunération au réel'!E161="","",'Dépenses rémunération au réel'!E161)</f>
        <v/>
      </c>
      <c r="F161" s="370" t="str">
        <f>IF('Dépenses rémunération au réel'!F161="","",'Dépenses rémunération au réel'!F161)</f>
        <v/>
      </c>
      <c r="G161" s="371" t="str">
        <f>IF('Dépenses rémunération au réel'!G161="","",'Dépenses rémunération au réel'!G161)</f>
        <v/>
      </c>
      <c r="H161" s="371" t="str">
        <f>IF('Dépenses rémunération au réel'!H161="","",'Dépenses rémunération au réel'!H161)</f>
        <v/>
      </c>
      <c r="I161" s="370" t="str">
        <f>IF('Dépenses rémunération au réel'!I161="","",'Dépenses rémunération au réel'!I161)</f>
        <v/>
      </c>
      <c r="J161" s="372" t="str">
        <f>IF('Dépenses rémunération au réel'!J161="","",'Dépenses rémunération au réel'!J161)</f>
        <v/>
      </c>
      <c r="K161" s="372" t="str">
        <f>IF('Dépenses rémunération au réel'!K161="","",'Dépenses rémunération au réel'!K161)</f>
        <v/>
      </c>
      <c r="L161" s="370" t="str">
        <f>IF('Dépenses rémunération au réel'!L161="","",'Dépenses rémunération au réel'!L161)</f>
        <v/>
      </c>
      <c r="M161" s="273"/>
      <c r="N161" s="274" t="str">
        <f t="shared" si="16"/>
        <v/>
      </c>
      <c r="O161" s="274" t="str">
        <f t="shared" si="17"/>
        <v/>
      </c>
      <c r="P161" s="42"/>
      <c r="Q161" s="25"/>
      <c r="R161" s="25"/>
      <c r="S161" s="329" t="str">
        <f t="shared" si="14"/>
        <v/>
      </c>
      <c r="T161" s="139" t="str">
        <f t="shared" si="15"/>
        <v/>
      </c>
      <c r="U161" s="276"/>
      <c r="V161" s="375" t="str">
        <f t="shared" si="18"/>
        <v/>
      </c>
      <c r="W161" s="152" t="str">
        <f t="shared" si="19"/>
        <v/>
      </c>
      <c r="X161" s="377" t="str">
        <f>IF(AND(OR(M161="KO",L161&lt;&gt;""),OR(M161="",N161="",O161="")),Listes!$A$74,IF(AND(L161&lt;S161,U161=""),Listes!$A$76,IF(AND(L161&lt;&gt;"",S161&lt;L161,T161=""),Listes!$A$78,IF(AND(Y161="",OR(M161&lt;&gt;"",N161&lt;&gt;"",O161&lt;&gt;"",P161&lt;&gt;"",Q161&lt;&gt;"",R161&lt;&gt;"")),Listes!$A$79,""))))</f>
        <v/>
      </c>
      <c r="Y161" s="44"/>
      <c r="Z161" s="9">
        <f t="shared" si="20"/>
        <v>0</v>
      </c>
    </row>
    <row r="162" spans="1:26" ht="20.100000000000001" customHeight="1" x14ac:dyDescent="0.25">
      <c r="A162" s="133">
        <v>156</v>
      </c>
      <c r="B162" s="370" t="str">
        <f>IF('Dépenses rémunération au réel'!B162="","",'Dépenses rémunération au réel'!B162)</f>
        <v/>
      </c>
      <c r="C162" s="370" t="str">
        <f>IF('Dépenses rémunération au réel'!C162="","",'Dépenses rémunération au réel'!C162)</f>
        <v/>
      </c>
      <c r="D162" s="370" t="str">
        <f>IF('Dépenses rémunération au réel'!D162="","",'Dépenses rémunération au réel'!D162)</f>
        <v/>
      </c>
      <c r="E162" s="370" t="str">
        <f>IF('Dépenses rémunération au réel'!E162="","",'Dépenses rémunération au réel'!E162)</f>
        <v/>
      </c>
      <c r="F162" s="370" t="str">
        <f>IF('Dépenses rémunération au réel'!F162="","",'Dépenses rémunération au réel'!F162)</f>
        <v/>
      </c>
      <c r="G162" s="371" t="str">
        <f>IF('Dépenses rémunération au réel'!G162="","",'Dépenses rémunération au réel'!G162)</f>
        <v/>
      </c>
      <c r="H162" s="371" t="str">
        <f>IF('Dépenses rémunération au réel'!H162="","",'Dépenses rémunération au réel'!H162)</f>
        <v/>
      </c>
      <c r="I162" s="370" t="str">
        <f>IF('Dépenses rémunération au réel'!I162="","",'Dépenses rémunération au réel'!I162)</f>
        <v/>
      </c>
      <c r="J162" s="372" t="str">
        <f>IF('Dépenses rémunération au réel'!J162="","",'Dépenses rémunération au réel'!J162)</f>
        <v/>
      </c>
      <c r="K162" s="372" t="str">
        <f>IF('Dépenses rémunération au réel'!K162="","",'Dépenses rémunération au réel'!K162)</f>
        <v/>
      </c>
      <c r="L162" s="370" t="str">
        <f>IF('Dépenses rémunération au réel'!L162="","",'Dépenses rémunération au réel'!L162)</f>
        <v/>
      </c>
      <c r="M162" s="273"/>
      <c r="N162" s="274" t="str">
        <f t="shared" si="16"/>
        <v/>
      </c>
      <c r="O162" s="274" t="str">
        <f t="shared" si="17"/>
        <v/>
      </c>
      <c r="P162" s="42"/>
      <c r="Q162" s="25"/>
      <c r="R162" s="25"/>
      <c r="S162" s="329" t="str">
        <f t="shared" si="14"/>
        <v/>
      </c>
      <c r="T162" s="139" t="str">
        <f t="shared" si="15"/>
        <v/>
      </c>
      <c r="U162" s="276"/>
      <c r="V162" s="375" t="str">
        <f t="shared" si="18"/>
        <v/>
      </c>
      <c r="W162" s="152" t="str">
        <f t="shared" si="19"/>
        <v/>
      </c>
      <c r="X162" s="377" t="str">
        <f>IF(AND(OR(M162="KO",L162&lt;&gt;""),OR(M162="",N162="",O162="")),Listes!$A$74,IF(AND(L162&lt;S162,U162=""),Listes!$A$76,IF(AND(L162&lt;&gt;"",S162&lt;L162,T162=""),Listes!$A$78,IF(AND(Y162="",OR(M162&lt;&gt;"",N162&lt;&gt;"",O162&lt;&gt;"",P162&lt;&gt;"",Q162&lt;&gt;"",R162&lt;&gt;"")),Listes!$A$79,""))))</f>
        <v/>
      </c>
      <c r="Y162" s="44"/>
      <c r="Z162" s="9">
        <f t="shared" si="20"/>
        <v>0</v>
      </c>
    </row>
    <row r="163" spans="1:26" ht="20.100000000000001" customHeight="1" x14ac:dyDescent="0.25">
      <c r="A163" s="133">
        <v>157</v>
      </c>
      <c r="B163" s="370" t="str">
        <f>IF('Dépenses rémunération au réel'!B163="","",'Dépenses rémunération au réel'!B163)</f>
        <v/>
      </c>
      <c r="C163" s="370" t="str">
        <f>IF('Dépenses rémunération au réel'!C163="","",'Dépenses rémunération au réel'!C163)</f>
        <v/>
      </c>
      <c r="D163" s="370" t="str">
        <f>IF('Dépenses rémunération au réel'!D163="","",'Dépenses rémunération au réel'!D163)</f>
        <v/>
      </c>
      <c r="E163" s="370" t="str">
        <f>IF('Dépenses rémunération au réel'!E163="","",'Dépenses rémunération au réel'!E163)</f>
        <v/>
      </c>
      <c r="F163" s="370" t="str">
        <f>IF('Dépenses rémunération au réel'!F163="","",'Dépenses rémunération au réel'!F163)</f>
        <v/>
      </c>
      <c r="G163" s="371" t="str">
        <f>IF('Dépenses rémunération au réel'!G163="","",'Dépenses rémunération au réel'!G163)</f>
        <v/>
      </c>
      <c r="H163" s="371" t="str">
        <f>IF('Dépenses rémunération au réel'!H163="","",'Dépenses rémunération au réel'!H163)</f>
        <v/>
      </c>
      <c r="I163" s="370" t="str">
        <f>IF('Dépenses rémunération au réel'!I163="","",'Dépenses rémunération au réel'!I163)</f>
        <v/>
      </c>
      <c r="J163" s="372" t="str">
        <f>IF('Dépenses rémunération au réel'!J163="","",'Dépenses rémunération au réel'!J163)</f>
        <v/>
      </c>
      <c r="K163" s="372" t="str">
        <f>IF('Dépenses rémunération au réel'!K163="","",'Dépenses rémunération au réel'!K163)</f>
        <v/>
      </c>
      <c r="L163" s="370" t="str">
        <f>IF('Dépenses rémunération au réel'!L163="","",'Dépenses rémunération au réel'!L163)</f>
        <v/>
      </c>
      <c r="M163" s="273"/>
      <c r="N163" s="274" t="str">
        <f t="shared" si="16"/>
        <v/>
      </c>
      <c r="O163" s="274" t="str">
        <f t="shared" si="17"/>
        <v/>
      </c>
      <c r="P163" s="42"/>
      <c r="Q163" s="25"/>
      <c r="R163" s="25"/>
      <c r="S163" s="329" t="str">
        <f t="shared" si="14"/>
        <v/>
      </c>
      <c r="T163" s="139" t="str">
        <f t="shared" si="15"/>
        <v/>
      </c>
      <c r="U163" s="276"/>
      <c r="V163" s="375" t="str">
        <f t="shared" si="18"/>
        <v/>
      </c>
      <c r="W163" s="152" t="str">
        <f t="shared" si="19"/>
        <v/>
      </c>
      <c r="X163" s="377" t="str">
        <f>IF(AND(OR(M163="KO",L163&lt;&gt;""),OR(M163="",N163="",O163="")),Listes!$A$74,IF(AND(L163&lt;S163,U163=""),Listes!$A$76,IF(AND(L163&lt;&gt;"",S163&lt;L163,T163=""),Listes!$A$78,IF(AND(Y163="",OR(M163&lt;&gt;"",N163&lt;&gt;"",O163&lt;&gt;"",P163&lt;&gt;"",Q163&lt;&gt;"",R163&lt;&gt;"")),Listes!$A$79,""))))</f>
        <v/>
      </c>
      <c r="Y163" s="44"/>
      <c r="Z163" s="9">
        <f t="shared" si="20"/>
        <v>0</v>
      </c>
    </row>
    <row r="164" spans="1:26" ht="20.100000000000001" customHeight="1" x14ac:dyDescent="0.25">
      <c r="A164" s="133">
        <v>158</v>
      </c>
      <c r="B164" s="370" t="str">
        <f>IF('Dépenses rémunération au réel'!B164="","",'Dépenses rémunération au réel'!B164)</f>
        <v/>
      </c>
      <c r="C164" s="370" t="str">
        <f>IF('Dépenses rémunération au réel'!C164="","",'Dépenses rémunération au réel'!C164)</f>
        <v/>
      </c>
      <c r="D164" s="370" t="str">
        <f>IF('Dépenses rémunération au réel'!D164="","",'Dépenses rémunération au réel'!D164)</f>
        <v/>
      </c>
      <c r="E164" s="370" t="str">
        <f>IF('Dépenses rémunération au réel'!E164="","",'Dépenses rémunération au réel'!E164)</f>
        <v/>
      </c>
      <c r="F164" s="370" t="str">
        <f>IF('Dépenses rémunération au réel'!F164="","",'Dépenses rémunération au réel'!F164)</f>
        <v/>
      </c>
      <c r="G164" s="371" t="str">
        <f>IF('Dépenses rémunération au réel'!G164="","",'Dépenses rémunération au réel'!G164)</f>
        <v/>
      </c>
      <c r="H164" s="371" t="str">
        <f>IF('Dépenses rémunération au réel'!H164="","",'Dépenses rémunération au réel'!H164)</f>
        <v/>
      </c>
      <c r="I164" s="370" t="str">
        <f>IF('Dépenses rémunération au réel'!I164="","",'Dépenses rémunération au réel'!I164)</f>
        <v/>
      </c>
      <c r="J164" s="372" t="str">
        <f>IF('Dépenses rémunération au réel'!J164="","",'Dépenses rémunération au réel'!J164)</f>
        <v/>
      </c>
      <c r="K164" s="372" t="str">
        <f>IF('Dépenses rémunération au réel'!K164="","",'Dépenses rémunération au réel'!K164)</f>
        <v/>
      </c>
      <c r="L164" s="370" t="str">
        <f>IF('Dépenses rémunération au réel'!L164="","",'Dépenses rémunération au réel'!L164)</f>
        <v/>
      </c>
      <c r="M164" s="273"/>
      <c r="N164" s="274" t="str">
        <f t="shared" si="16"/>
        <v/>
      </c>
      <c r="O164" s="274" t="str">
        <f t="shared" si="17"/>
        <v/>
      </c>
      <c r="P164" s="42"/>
      <c r="Q164" s="25"/>
      <c r="R164" s="25"/>
      <c r="S164" s="329" t="str">
        <f t="shared" si="14"/>
        <v/>
      </c>
      <c r="T164" s="139" t="str">
        <f t="shared" si="15"/>
        <v/>
      </c>
      <c r="U164" s="276"/>
      <c r="V164" s="375" t="str">
        <f t="shared" si="18"/>
        <v/>
      </c>
      <c r="W164" s="152" t="str">
        <f t="shared" si="19"/>
        <v/>
      </c>
      <c r="X164" s="377" t="str">
        <f>IF(AND(OR(M164="KO",L164&lt;&gt;""),OR(M164="",N164="",O164="")),Listes!$A$74,IF(AND(L164&lt;S164,U164=""),Listes!$A$76,IF(AND(L164&lt;&gt;"",S164&lt;L164,T164=""),Listes!$A$78,IF(AND(Y164="",OR(M164&lt;&gt;"",N164&lt;&gt;"",O164&lt;&gt;"",P164&lt;&gt;"",Q164&lt;&gt;"",R164&lt;&gt;"")),Listes!$A$79,""))))</f>
        <v/>
      </c>
      <c r="Y164" s="44"/>
      <c r="Z164" s="9">
        <f t="shared" si="20"/>
        <v>0</v>
      </c>
    </row>
    <row r="165" spans="1:26" ht="20.100000000000001" customHeight="1" x14ac:dyDescent="0.25">
      <c r="A165" s="133">
        <v>159</v>
      </c>
      <c r="B165" s="370" t="str">
        <f>IF('Dépenses rémunération au réel'!B165="","",'Dépenses rémunération au réel'!B165)</f>
        <v/>
      </c>
      <c r="C165" s="370" t="str">
        <f>IF('Dépenses rémunération au réel'!C165="","",'Dépenses rémunération au réel'!C165)</f>
        <v/>
      </c>
      <c r="D165" s="370" t="str">
        <f>IF('Dépenses rémunération au réel'!D165="","",'Dépenses rémunération au réel'!D165)</f>
        <v/>
      </c>
      <c r="E165" s="370" t="str">
        <f>IF('Dépenses rémunération au réel'!E165="","",'Dépenses rémunération au réel'!E165)</f>
        <v/>
      </c>
      <c r="F165" s="370" t="str">
        <f>IF('Dépenses rémunération au réel'!F165="","",'Dépenses rémunération au réel'!F165)</f>
        <v/>
      </c>
      <c r="G165" s="371" t="str">
        <f>IF('Dépenses rémunération au réel'!G165="","",'Dépenses rémunération au réel'!G165)</f>
        <v/>
      </c>
      <c r="H165" s="371" t="str">
        <f>IF('Dépenses rémunération au réel'!H165="","",'Dépenses rémunération au réel'!H165)</f>
        <v/>
      </c>
      <c r="I165" s="370" t="str">
        <f>IF('Dépenses rémunération au réel'!I165="","",'Dépenses rémunération au réel'!I165)</f>
        <v/>
      </c>
      <c r="J165" s="372" t="str">
        <f>IF('Dépenses rémunération au réel'!J165="","",'Dépenses rémunération au réel'!J165)</f>
        <v/>
      </c>
      <c r="K165" s="372" t="str">
        <f>IF('Dépenses rémunération au réel'!K165="","",'Dépenses rémunération au réel'!K165)</f>
        <v/>
      </c>
      <c r="L165" s="370" t="str">
        <f>IF('Dépenses rémunération au réel'!L165="","",'Dépenses rémunération au réel'!L165)</f>
        <v/>
      </c>
      <c r="M165" s="273"/>
      <c r="N165" s="274" t="str">
        <f t="shared" si="16"/>
        <v/>
      </c>
      <c r="O165" s="274" t="str">
        <f t="shared" si="17"/>
        <v/>
      </c>
      <c r="P165" s="42"/>
      <c r="Q165" s="25"/>
      <c r="R165" s="25"/>
      <c r="S165" s="329" t="str">
        <f t="shared" si="14"/>
        <v/>
      </c>
      <c r="T165" s="139" t="str">
        <f t="shared" si="15"/>
        <v/>
      </c>
      <c r="U165" s="276"/>
      <c r="V165" s="375" t="str">
        <f t="shared" si="18"/>
        <v/>
      </c>
      <c r="W165" s="152" t="str">
        <f t="shared" si="19"/>
        <v/>
      </c>
      <c r="X165" s="377" t="str">
        <f>IF(AND(OR(M165="KO",L165&lt;&gt;""),OR(M165="",N165="",O165="")),Listes!$A$74,IF(AND(L165&lt;S165,U165=""),Listes!$A$76,IF(AND(L165&lt;&gt;"",S165&lt;L165,T165=""),Listes!$A$78,IF(AND(Y165="",OR(M165&lt;&gt;"",N165&lt;&gt;"",O165&lt;&gt;"",P165&lt;&gt;"",Q165&lt;&gt;"",R165&lt;&gt;"")),Listes!$A$79,""))))</f>
        <v/>
      </c>
      <c r="Y165" s="44"/>
      <c r="Z165" s="9">
        <f t="shared" si="20"/>
        <v>0</v>
      </c>
    </row>
    <row r="166" spans="1:26" ht="20.100000000000001" customHeight="1" x14ac:dyDescent="0.25">
      <c r="A166" s="133">
        <v>160</v>
      </c>
      <c r="B166" s="370" t="str">
        <f>IF('Dépenses rémunération au réel'!B166="","",'Dépenses rémunération au réel'!B166)</f>
        <v/>
      </c>
      <c r="C166" s="370" t="str">
        <f>IF('Dépenses rémunération au réel'!C166="","",'Dépenses rémunération au réel'!C166)</f>
        <v/>
      </c>
      <c r="D166" s="370" t="str">
        <f>IF('Dépenses rémunération au réel'!D166="","",'Dépenses rémunération au réel'!D166)</f>
        <v/>
      </c>
      <c r="E166" s="370" t="str">
        <f>IF('Dépenses rémunération au réel'!E166="","",'Dépenses rémunération au réel'!E166)</f>
        <v/>
      </c>
      <c r="F166" s="370" t="str">
        <f>IF('Dépenses rémunération au réel'!F166="","",'Dépenses rémunération au réel'!F166)</f>
        <v/>
      </c>
      <c r="G166" s="371" t="str">
        <f>IF('Dépenses rémunération au réel'!G166="","",'Dépenses rémunération au réel'!G166)</f>
        <v/>
      </c>
      <c r="H166" s="371" t="str">
        <f>IF('Dépenses rémunération au réel'!H166="","",'Dépenses rémunération au réel'!H166)</f>
        <v/>
      </c>
      <c r="I166" s="370" t="str">
        <f>IF('Dépenses rémunération au réel'!I166="","",'Dépenses rémunération au réel'!I166)</f>
        <v/>
      </c>
      <c r="J166" s="372" t="str">
        <f>IF('Dépenses rémunération au réel'!J166="","",'Dépenses rémunération au réel'!J166)</f>
        <v/>
      </c>
      <c r="K166" s="372" t="str">
        <f>IF('Dépenses rémunération au réel'!K166="","",'Dépenses rémunération au réel'!K166)</f>
        <v/>
      </c>
      <c r="L166" s="370" t="str">
        <f>IF('Dépenses rémunération au réel'!L166="","",'Dépenses rémunération au réel'!L166)</f>
        <v/>
      </c>
      <c r="M166" s="273"/>
      <c r="N166" s="274" t="str">
        <f t="shared" si="16"/>
        <v/>
      </c>
      <c r="O166" s="274" t="str">
        <f t="shared" si="17"/>
        <v/>
      </c>
      <c r="P166" s="42"/>
      <c r="Q166" s="25"/>
      <c r="R166" s="25"/>
      <c r="S166" s="329" t="str">
        <f t="shared" si="14"/>
        <v/>
      </c>
      <c r="T166" s="139" t="str">
        <f t="shared" si="15"/>
        <v/>
      </c>
      <c r="U166" s="276"/>
      <c r="V166" s="375" t="str">
        <f t="shared" si="18"/>
        <v/>
      </c>
      <c r="W166" s="152" t="str">
        <f t="shared" si="19"/>
        <v/>
      </c>
      <c r="X166" s="377" t="str">
        <f>IF(AND(OR(M166="KO",L166&lt;&gt;""),OR(M166="",N166="",O166="")),Listes!$A$74,IF(AND(L166&lt;S166,U166=""),Listes!$A$76,IF(AND(L166&lt;&gt;"",S166&lt;L166,T166=""),Listes!$A$78,IF(AND(Y166="",OR(M166&lt;&gt;"",N166&lt;&gt;"",O166&lt;&gt;"",P166&lt;&gt;"",Q166&lt;&gt;"",R166&lt;&gt;"")),Listes!$A$79,""))))</f>
        <v/>
      </c>
      <c r="Y166" s="44"/>
      <c r="Z166" s="9">
        <f t="shared" si="20"/>
        <v>0</v>
      </c>
    </row>
    <row r="167" spans="1:26" ht="20.100000000000001" customHeight="1" x14ac:dyDescent="0.25">
      <c r="A167" s="133">
        <v>161</v>
      </c>
      <c r="B167" s="370" t="str">
        <f>IF('Dépenses rémunération au réel'!B167="","",'Dépenses rémunération au réel'!B167)</f>
        <v/>
      </c>
      <c r="C167" s="370" t="str">
        <f>IF('Dépenses rémunération au réel'!C167="","",'Dépenses rémunération au réel'!C167)</f>
        <v/>
      </c>
      <c r="D167" s="370" t="str">
        <f>IF('Dépenses rémunération au réel'!D167="","",'Dépenses rémunération au réel'!D167)</f>
        <v/>
      </c>
      <c r="E167" s="370" t="str">
        <f>IF('Dépenses rémunération au réel'!E167="","",'Dépenses rémunération au réel'!E167)</f>
        <v/>
      </c>
      <c r="F167" s="370" t="str">
        <f>IF('Dépenses rémunération au réel'!F167="","",'Dépenses rémunération au réel'!F167)</f>
        <v/>
      </c>
      <c r="G167" s="371" t="str">
        <f>IF('Dépenses rémunération au réel'!G167="","",'Dépenses rémunération au réel'!G167)</f>
        <v/>
      </c>
      <c r="H167" s="371" t="str">
        <f>IF('Dépenses rémunération au réel'!H167="","",'Dépenses rémunération au réel'!H167)</f>
        <v/>
      </c>
      <c r="I167" s="370" t="str">
        <f>IF('Dépenses rémunération au réel'!I167="","",'Dépenses rémunération au réel'!I167)</f>
        <v/>
      </c>
      <c r="J167" s="372" t="str">
        <f>IF('Dépenses rémunération au réel'!J167="","",'Dépenses rémunération au réel'!J167)</f>
        <v/>
      </c>
      <c r="K167" s="372" t="str">
        <f>IF('Dépenses rémunération au réel'!K167="","",'Dépenses rémunération au réel'!K167)</f>
        <v/>
      </c>
      <c r="L167" s="370" t="str">
        <f>IF('Dépenses rémunération au réel'!L167="","",'Dépenses rémunération au réel'!L167)</f>
        <v/>
      </c>
      <c r="M167" s="273"/>
      <c r="N167" s="274" t="str">
        <f t="shared" si="16"/>
        <v/>
      </c>
      <c r="O167" s="274" t="str">
        <f t="shared" si="17"/>
        <v/>
      </c>
      <c r="P167" s="42"/>
      <c r="Q167" s="25"/>
      <c r="R167" s="25"/>
      <c r="S167" s="329" t="str">
        <f t="shared" si="14"/>
        <v/>
      </c>
      <c r="T167" s="139" t="str">
        <f t="shared" si="15"/>
        <v/>
      </c>
      <c r="U167" s="276"/>
      <c r="V167" s="375" t="str">
        <f t="shared" si="18"/>
        <v/>
      </c>
      <c r="W167" s="152" t="str">
        <f t="shared" si="19"/>
        <v/>
      </c>
      <c r="X167" s="377" t="str">
        <f>IF(AND(OR(M167="KO",L167&lt;&gt;""),OR(M167="",N167="",O167="")),Listes!$A$74,IF(AND(L167&lt;S167,U167=""),Listes!$A$76,IF(AND(L167&lt;&gt;"",S167&lt;L167,T167=""),Listes!$A$78,IF(AND(Y167="",OR(M167&lt;&gt;"",N167&lt;&gt;"",O167&lt;&gt;"",P167&lt;&gt;"",Q167&lt;&gt;"",R167&lt;&gt;"")),Listes!$A$79,""))))</f>
        <v/>
      </c>
      <c r="Y167" s="44"/>
      <c r="Z167" s="9">
        <f t="shared" si="20"/>
        <v>0</v>
      </c>
    </row>
    <row r="168" spans="1:26" ht="20.100000000000001" customHeight="1" x14ac:dyDescent="0.25">
      <c r="A168" s="133">
        <v>162</v>
      </c>
      <c r="B168" s="370" t="str">
        <f>IF('Dépenses rémunération au réel'!B168="","",'Dépenses rémunération au réel'!B168)</f>
        <v/>
      </c>
      <c r="C168" s="370" t="str">
        <f>IF('Dépenses rémunération au réel'!C168="","",'Dépenses rémunération au réel'!C168)</f>
        <v/>
      </c>
      <c r="D168" s="370" t="str">
        <f>IF('Dépenses rémunération au réel'!D168="","",'Dépenses rémunération au réel'!D168)</f>
        <v/>
      </c>
      <c r="E168" s="370" t="str">
        <f>IF('Dépenses rémunération au réel'!E168="","",'Dépenses rémunération au réel'!E168)</f>
        <v/>
      </c>
      <c r="F168" s="370" t="str">
        <f>IF('Dépenses rémunération au réel'!F168="","",'Dépenses rémunération au réel'!F168)</f>
        <v/>
      </c>
      <c r="G168" s="371" t="str">
        <f>IF('Dépenses rémunération au réel'!G168="","",'Dépenses rémunération au réel'!G168)</f>
        <v/>
      </c>
      <c r="H168" s="371" t="str">
        <f>IF('Dépenses rémunération au réel'!H168="","",'Dépenses rémunération au réel'!H168)</f>
        <v/>
      </c>
      <c r="I168" s="370" t="str">
        <f>IF('Dépenses rémunération au réel'!I168="","",'Dépenses rémunération au réel'!I168)</f>
        <v/>
      </c>
      <c r="J168" s="372" t="str">
        <f>IF('Dépenses rémunération au réel'!J168="","",'Dépenses rémunération au réel'!J168)</f>
        <v/>
      </c>
      <c r="K168" s="372" t="str">
        <f>IF('Dépenses rémunération au réel'!K168="","",'Dépenses rémunération au réel'!K168)</f>
        <v/>
      </c>
      <c r="L168" s="370" t="str">
        <f>IF('Dépenses rémunération au réel'!L168="","",'Dépenses rémunération au réel'!L168)</f>
        <v/>
      </c>
      <c r="M168" s="273"/>
      <c r="N168" s="274" t="str">
        <f t="shared" si="16"/>
        <v/>
      </c>
      <c r="O168" s="274" t="str">
        <f t="shared" si="17"/>
        <v/>
      </c>
      <c r="P168" s="42"/>
      <c r="Q168" s="25"/>
      <c r="R168" s="25"/>
      <c r="S168" s="329" t="str">
        <f t="shared" si="14"/>
        <v/>
      </c>
      <c r="T168" s="139" t="str">
        <f t="shared" si="15"/>
        <v/>
      </c>
      <c r="U168" s="276"/>
      <c r="V168" s="375" t="str">
        <f t="shared" si="18"/>
        <v/>
      </c>
      <c r="W168" s="152" t="str">
        <f t="shared" si="19"/>
        <v/>
      </c>
      <c r="X168" s="377" t="str">
        <f>IF(AND(OR(M168="KO",L168&lt;&gt;""),OR(M168="",N168="",O168="")),Listes!$A$74,IF(AND(L168&lt;S168,U168=""),Listes!$A$76,IF(AND(L168&lt;&gt;"",S168&lt;L168,T168=""),Listes!$A$78,IF(AND(Y168="",OR(M168&lt;&gt;"",N168&lt;&gt;"",O168&lt;&gt;"",P168&lt;&gt;"",Q168&lt;&gt;"",R168&lt;&gt;"")),Listes!$A$79,""))))</f>
        <v/>
      </c>
      <c r="Y168" s="44"/>
      <c r="Z168" s="9">
        <f t="shared" si="20"/>
        <v>0</v>
      </c>
    </row>
    <row r="169" spans="1:26" ht="20.100000000000001" customHeight="1" x14ac:dyDescent="0.25">
      <c r="A169" s="133">
        <v>163</v>
      </c>
      <c r="B169" s="370" t="str">
        <f>IF('Dépenses rémunération au réel'!B169="","",'Dépenses rémunération au réel'!B169)</f>
        <v/>
      </c>
      <c r="C169" s="370" t="str">
        <f>IF('Dépenses rémunération au réel'!C169="","",'Dépenses rémunération au réel'!C169)</f>
        <v/>
      </c>
      <c r="D169" s="370" t="str">
        <f>IF('Dépenses rémunération au réel'!D169="","",'Dépenses rémunération au réel'!D169)</f>
        <v/>
      </c>
      <c r="E169" s="370" t="str">
        <f>IF('Dépenses rémunération au réel'!E169="","",'Dépenses rémunération au réel'!E169)</f>
        <v/>
      </c>
      <c r="F169" s="370" t="str">
        <f>IF('Dépenses rémunération au réel'!F169="","",'Dépenses rémunération au réel'!F169)</f>
        <v/>
      </c>
      <c r="G169" s="371" t="str">
        <f>IF('Dépenses rémunération au réel'!G169="","",'Dépenses rémunération au réel'!G169)</f>
        <v/>
      </c>
      <c r="H169" s="371" t="str">
        <f>IF('Dépenses rémunération au réel'!H169="","",'Dépenses rémunération au réel'!H169)</f>
        <v/>
      </c>
      <c r="I169" s="370" t="str">
        <f>IF('Dépenses rémunération au réel'!I169="","",'Dépenses rémunération au réel'!I169)</f>
        <v/>
      </c>
      <c r="J169" s="372" t="str">
        <f>IF('Dépenses rémunération au réel'!J169="","",'Dépenses rémunération au réel'!J169)</f>
        <v/>
      </c>
      <c r="K169" s="372" t="str">
        <f>IF('Dépenses rémunération au réel'!K169="","",'Dépenses rémunération au réel'!K169)</f>
        <v/>
      </c>
      <c r="L169" s="370" t="str">
        <f>IF('Dépenses rémunération au réel'!L169="","",'Dépenses rémunération au réel'!L169)</f>
        <v/>
      </c>
      <c r="M169" s="273"/>
      <c r="N169" s="274" t="str">
        <f t="shared" si="16"/>
        <v/>
      </c>
      <c r="O169" s="274" t="str">
        <f t="shared" si="17"/>
        <v/>
      </c>
      <c r="P169" s="42"/>
      <c r="Q169" s="25"/>
      <c r="R169" s="25"/>
      <c r="S169" s="329" t="str">
        <f t="shared" si="14"/>
        <v/>
      </c>
      <c r="T169" s="139" t="str">
        <f t="shared" si="15"/>
        <v/>
      </c>
      <c r="U169" s="276"/>
      <c r="V169" s="375" t="str">
        <f t="shared" si="18"/>
        <v/>
      </c>
      <c r="W169" s="152" t="str">
        <f t="shared" si="19"/>
        <v/>
      </c>
      <c r="X169" s="377" t="str">
        <f>IF(AND(OR(M169="KO",L169&lt;&gt;""),OR(M169="",N169="",O169="")),Listes!$A$74,IF(AND(L169&lt;S169,U169=""),Listes!$A$76,IF(AND(L169&lt;&gt;"",S169&lt;L169,T169=""),Listes!$A$78,IF(AND(Y169="",OR(M169&lt;&gt;"",N169&lt;&gt;"",O169&lt;&gt;"",P169&lt;&gt;"",Q169&lt;&gt;"",R169&lt;&gt;"")),Listes!$A$79,""))))</f>
        <v/>
      </c>
      <c r="Y169" s="44"/>
      <c r="Z169" s="9">
        <f t="shared" si="20"/>
        <v>0</v>
      </c>
    </row>
    <row r="170" spans="1:26" ht="20.100000000000001" customHeight="1" x14ac:dyDescent="0.25">
      <c r="A170" s="133">
        <v>164</v>
      </c>
      <c r="B170" s="370" t="str">
        <f>IF('Dépenses rémunération au réel'!B170="","",'Dépenses rémunération au réel'!B170)</f>
        <v/>
      </c>
      <c r="C170" s="370" t="str">
        <f>IF('Dépenses rémunération au réel'!C170="","",'Dépenses rémunération au réel'!C170)</f>
        <v/>
      </c>
      <c r="D170" s="370" t="str">
        <f>IF('Dépenses rémunération au réel'!D170="","",'Dépenses rémunération au réel'!D170)</f>
        <v/>
      </c>
      <c r="E170" s="370" t="str">
        <f>IF('Dépenses rémunération au réel'!E170="","",'Dépenses rémunération au réel'!E170)</f>
        <v/>
      </c>
      <c r="F170" s="370" t="str">
        <f>IF('Dépenses rémunération au réel'!F170="","",'Dépenses rémunération au réel'!F170)</f>
        <v/>
      </c>
      <c r="G170" s="371" t="str">
        <f>IF('Dépenses rémunération au réel'!G170="","",'Dépenses rémunération au réel'!G170)</f>
        <v/>
      </c>
      <c r="H170" s="371" t="str">
        <f>IF('Dépenses rémunération au réel'!H170="","",'Dépenses rémunération au réel'!H170)</f>
        <v/>
      </c>
      <c r="I170" s="370" t="str">
        <f>IF('Dépenses rémunération au réel'!I170="","",'Dépenses rémunération au réel'!I170)</f>
        <v/>
      </c>
      <c r="J170" s="372" t="str">
        <f>IF('Dépenses rémunération au réel'!J170="","",'Dépenses rémunération au réel'!J170)</f>
        <v/>
      </c>
      <c r="K170" s="372" t="str">
        <f>IF('Dépenses rémunération au réel'!K170="","",'Dépenses rémunération au réel'!K170)</f>
        <v/>
      </c>
      <c r="L170" s="370" t="str">
        <f>IF('Dépenses rémunération au réel'!L170="","",'Dépenses rémunération au réel'!L170)</f>
        <v/>
      </c>
      <c r="M170" s="273"/>
      <c r="N170" s="274" t="str">
        <f t="shared" si="16"/>
        <v/>
      </c>
      <c r="O170" s="274" t="str">
        <f t="shared" si="17"/>
        <v/>
      </c>
      <c r="P170" s="42"/>
      <c r="Q170" s="25"/>
      <c r="R170" s="25"/>
      <c r="S170" s="329" t="str">
        <f t="shared" si="14"/>
        <v/>
      </c>
      <c r="T170" s="139" t="str">
        <f t="shared" si="15"/>
        <v/>
      </c>
      <c r="U170" s="276"/>
      <c r="V170" s="375" t="str">
        <f t="shared" si="18"/>
        <v/>
      </c>
      <c r="W170" s="152" t="str">
        <f t="shared" si="19"/>
        <v/>
      </c>
      <c r="X170" s="377" t="str">
        <f>IF(AND(OR(M170="KO",L170&lt;&gt;""),OR(M170="",N170="",O170="")),Listes!$A$74,IF(AND(L170&lt;S170,U170=""),Listes!$A$76,IF(AND(L170&lt;&gt;"",S170&lt;L170,T170=""),Listes!$A$78,IF(AND(Y170="",OR(M170&lt;&gt;"",N170&lt;&gt;"",O170&lt;&gt;"",P170&lt;&gt;"",Q170&lt;&gt;"",R170&lt;&gt;"")),Listes!$A$79,""))))</f>
        <v/>
      </c>
      <c r="Y170" s="44"/>
      <c r="Z170" s="9">
        <f t="shared" si="20"/>
        <v>0</v>
      </c>
    </row>
    <row r="171" spans="1:26" ht="20.100000000000001" customHeight="1" x14ac:dyDescent="0.25">
      <c r="A171" s="133">
        <v>165</v>
      </c>
      <c r="B171" s="370" t="str">
        <f>IF('Dépenses rémunération au réel'!B171="","",'Dépenses rémunération au réel'!B171)</f>
        <v/>
      </c>
      <c r="C171" s="370" t="str">
        <f>IF('Dépenses rémunération au réel'!C171="","",'Dépenses rémunération au réel'!C171)</f>
        <v/>
      </c>
      <c r="D171" s="370" t="str">
        <f>IF('Dépenses rémunération au réel'!D171="","",'Dépenses rémunération au réel'!D171)</f>
        <v/>
      </c>
      <c r="E171" s="370" t="str">
        <f>IF('Dépenses rémunération au réel'!E171="","",'Dépenses rémunération au réel'!E171)</f>
        <v/>
      </c>
      <c r="F171" s="370" t="str">
        <f>IF('Dépenses rémunération au réel'!F171="","",'Dépenses rémunération au réel'!F171)</f>
        <v/>
      </c>
      <c r="G171" s="371" t="str">
        <f>IF('Dépenses rémunération au réel'!G171="","",'Dépenses rémunération au réel'!G171)</f>
        <v/>
      </c>
      <c r="H171" s="371" t="str">
        <f>IF('Dépenses rémunération au réel'!H171="","",'Dépenses rémunération au réel'!H171)</f>
        <v/>
      </c>
      <c r="I171" s="370" t="str">
        <f>IF('Dépenses rémunération au réel'!I171="","",'Dépenses rémunération au réel'!I171)</f>
        <v/>
      </c>
      <c r="J171" s="372" t="str">
        <f>IF('Dépenses rémunération au réel'!J171="","",'Dépenses rémunération au réel'!J171)</f>
        <v/>
      </c>
      <c r="K171" s="372" t="str">
        <f>IF('Dépenses rémunération au réel'!K171="","",'Dépenses rémunération au réel'!K171)</f>
        <v/>
      </c>
      <c r="L171" s="370" t="str">
        <f>IF('Dépenses rémunération au réel'!L171="","",'Dépenses rémunération au réel'!L171)</f>
        <v/>
      </c>
      <c r="M171" s="273"/>
      <c r="N171" s="274" t="str">
        <f t="shared" si="16"/>
        <v/>
      </c>
      <c r="O171" s="274" t="str">
        <f t="shared" si="17"/>
        <v/>
      </c>
      <c r="P171" s="42"/>
      <c r="Q171" s="25"/>
      <c r="R171" s="25"/>
      <c r="S171" s="329" t="str">
        <f t="shared" si="14"/>
        <v/>
      </c>
      <c r="T171" s="139" t="str">
        <f t="shared" si="15"/>
        <v/>
      </c>
      <c r="U171" s="276"/>
      <c r="V171" s="375" t="str">
        <f t="shared" si="18"/>
        <v/>
      </c>
      <c r="W171" s="152" t="str">
        <f t="shared" si="19"/>
        <v/>
      </c>
      <c r="X171" s="377" t="str">
        <f>IF(AND(OR(M171="KO",L171&lt;&gt;""),OR(M171="",N171="",O171="")),Listes!$A$74,IF(AND(L171&lt;S171,U171=""),Listes!$A$76,IF(AND(L171&lt;&gt;"",S171&lt;L171,T171=""),Listes!$A$78,IF(AND(Y171="",OR(M171&lt;&gt;"",N171&lt;&gt;"",O171&lt;&gt;"",P171&lt;&gt;"",Q171&lt;&gt;"",R171&lt;&gt;"")),Listes!$A$79,""))))</f>
        <v/>
      </c>
      <c r="Y171" s="44"/>
      <c r="Z171" s="9">
        <f t="shared" si="20"/>
        <v>0</v>
      </c>
    </row>
    <row r="172" spans="1:26" ht="20.100000000000001" customHeight="1" x14ac:dyDescent="0.25">
      <c r="A172" s="133">
        <v>166</v>
      </c>
      <c r="B172" s="370" t="str">
        <f>IF('Dépenses rémunération au réel'!B172="","",'Dépenses rémunération au réel'!B172)</f>
        <v/>
      </c>
      <c r="C172" s="370" t="str">
        <f>IF('Dépenses rémunération au réel'!C172="","",'Dépenses rémunération au réel'!C172)</f>
        <v/>
      </c>
      <c r="D172" s="370" t="str">
        <f>IF('Dépenses rémunération au réel'!D172="","",'Dépenses rémunération au réel'!D172)</f>
        <v/>
      </c>
      <c r="E172" s="370" t="str">
        <f>IF('Dépenses rémunération au réel'!E172="","",'Dépenses rémunération au réel'!E172)</f>
        <v/>
      </c>
      <c r="F172" s="370" t="str">
        <f>IF('Dépenses rémunération au réel'!F172="","",'Dépenses rémunération au réel'!F172)</f>
        <v/>
      </c>
      <c r="G172" s="371" t="str">
        <f>IF('Dépenses rémunération au réel'!G172="","",'Dépenses rémunération au réel'!G172)</f>
        <v/>
      </c>
      <c r="H172" s="371" t="str">
        <f>IF('Dépenses rémunération au réel'!H172="","",'Dépenses rémunération au réel'!H172)</f>
        <v/>
      </c>
      <c r="I172" s="370" t="str">
        <f>IF('Dépenses rémunération au réel'!I172="","",'Dépenses rémunération au réel'!I172)</f>
        <v/>
      </c>
      <c r="J172" s="372" t="str">
        <f>IF('Dépenses rémunération au réel'!J172="","",'Dépenses rémunération au réel'!J172)</f>
        <v/>
      </c>
      <c r="K172" s="372" t="str">
        <f>IF('Dépenses rémunération au réel'!K172="","",'Dépenses rémunération au réel'!K172)</f>
        <v/>
      </c>
      <c r="L172" s="370" t="str">
        <f>IF('Dépenses rémunération au réel'!L172="","",'Dépenses rémunération au réel'!L172)</f>
        <v/>
      </c>
      <c r="M172" s="273"/>
      <c r="N172" s="274" t="str">
        <f t="shared" si="16"/>
        <v/>
      </c>
      <c r="O172" s="274" t="str">
        <f t="shared" si="17"/>
        <v/>
      </c>
      <c r="P172" s="42"/>
      <c r="Q172" s="25"/>
      <c r="R172" s="25"/>
      <c r="S172" s="329" t="str">
        <f t="shared" si="14"/>
        <v/>
      </c>
      <c r="T172" s="139" t="str">
        <f t="shared" si="15"/>
        <v/>
      </c>
      <c r="U172" s="276"/>
      <c r="V172" s="375" t="str">
        <f t="shared" si="18"/>
        <v/>
      </c>
      <c r="W172" s="152" t="str">
        <f t="shared" si="19"/>
        <v/>
      </c>
      <c r="X172" s="377" t="str">
        <f>IF(AND(OR(M172="KO",L172&lt;&gt;""),OR(M172="",N172="",O172="")),Listes!$A$74,IF(AND(L172&lt;S172,U172=""),Listes!$A$76,IF(AND(L172&lt;&gt;"",S172&lt;L172,T172=""),Listes!$A$78,IF(AND(Y172="",OR(M172&lt;&gt;"",N172&lt;&gt;"",O172&lt;&gt;"",P172&lt;&gt;"",Q172&lt;&gt;"",R172&lt;&gt;"")),Listes!$A$79,""))))</f>
        <v/>
      </c>
      <c r="Y172" s="44"/>
      <c r="Z172" s="9">
        <f t="shared" si="20"/>
        <v>0</v>
      </c>
    </row>
    <row r="173" spans="1:26" ht="20.100000000000001" customHeight="1" x14ac:dyDescent="0.25">
      <c r="A173" s="133">
        <v>167</v>
      </c>
      <c r="B173" s="370" t="str">
        <f>IF('Dépenses rémunération au réel'!B173="","",'Dépenses rémunération au réel'!B173)</f>
        <v/>
      </c>
      <c r="C173" s="370" t="str">
        <f>IF('Dépenses rémunération au réel'!C173="","",'Dépenses rémunération au réel'!C173)</f>
        <v/>
      </c>
      <c r="D173" s="370" t="str">
        <f>IF('Dépenses rémunération au réel'!D173="","",'Dépenses rémunération au réel'!D173)</f>
        <v/>
      </c>
      <c r="E173" s="370" t="str">
        <f>IF('Dépenses rémunération au réel'!E173="","",'Dépenses rémunération au réel'!E173)</f>
        <v/>
      </c>
      <c r="F173" s="370" t="str">
        <f>IF('Dépenses rémunération au réel'!F173="","",'Dépenses rémunération au réel'!F173)</f>
        <v/>
      </c>
      <c r="G173" s="371" t="str">
        <f>IF('Dépenses rémunération au réel'!G173="","",'Dépenses rémunération au réel'!G173)</f>
        <v/>
      </c>
      <c r="H173" s="371" t="str">
        <f>IF('Dépenses rémunération au réel'!H173="","",'Dépenses rémunération au réel'!H173)</f>
        <v/>
      </c>
      <c r="I173" s="370" t="str">
        <f>IF('Dépenses rémunération au réel'!I173="","",'Dépenses rémunération au réel'!I173)</f>
        <v/>
      </c>
      <c r="J173" s="372" t="str">
        <f>IF('Dépenses rémunération au réel'!J173="","",'Dépenses rémunération au réel'!J173)</f>
        <v/>
      </c>
      <c r="K173" s="372" t="str">
        <f>IF('Dépenses rémunération au réel'!K173="","",'Dépenses rémunération au réel'!K173)</f>
        <v/>
      </c>
      <c r="L173" s="370" t="str">
        <f>IF('Dépenses rémunération au réel'!L173="","",'Dépenses rémunération au réel'!L173)</f>
        <v/>
      </c>
      <c r="M173" s="273"/>
      <c r="N173" s="274" t="str">
        <f t="shared" si="16"/>
        <v/>
      </c>
      <c r="O173" s="274" t="str">
        <f t="shared" si="17"/>
        <v/>
      </c>
      <c r="P173" s="42"/>
      <c r="Q173" s="25"/>
      <c r="R173" s="25"/>
      <c r="S173" s="329" t="str">
        <f t="shared" si="14"/>
        <v/>
      </c>
      <c r="T173" s="139" t="str">
        <f t="shared" si="15"/>
        <v/>
      </c>
      <c r="U173" s="276"/>
      <c r="V173" s="375" t="str">
        <f t="shared" si="18"/>
        <v/>
      </c>
      <c r="W173" s="152" t="str">
        <f t="shared" si="19"/>
        <v/>
      </c>
      <c r="X173" s="377" t="str">
        <f>IF(AND(OR(M173="KO",L173&lt;&gt;""),OR(M173="",N173="",O173="")),Listes!$A$74,IF(AND(L173&lt;S173,U173=""),Listes!$A$76,IF(AND(L173&lt;&gt;"",S173&lt;L173,T173=""),Listes!$A$78,IF(AND(Y173="",OR(M173&lt;&gt;"",N173&lt;&gt;"",O173&lt;&gt;"",P173&lt;&gt;"",Q173&lt;&gt;"",R173&lt;&gt;"")),Listes!$A$79,""))))</f>
        <v/>
      </c>
      <c r="Y173" s="44"/>
      <c r="Z173" s="9">
        <f t="shared" si="20"/>
        <v>0</v>
      </c>
    </row>
    <row r="174" spans="1:26" ht="20.100000000000001" customHeight="1" x14ac:dyDescent="0.25">
      <c r="A174" s="133">
        <v>168</v>
      </c>
      <c r="B174" s="370" t="str">
        <f>IF('Dépenses rémunération au réel'!B174="","",'Dépenses rémunération au réel'!B174)</f>
        <v/>
      </c>
      <c r="C174" s="370" t="str">
        <f>IF('Dépenses rémunération au réel'!C174="","",'Dépenses rémunération au réel'!C174)</f>
        <v/>
      </c>
      <c r="D174" s="370" t="str">
        <f>IF('Dépenses rémunération au réel'!D174="","",'Dépenses rémunération au réel'!D174)</f>
        <v/>
      </c>
      <c r="E174" s="370" t="str">
        <f>IF('Dépenses rémunération au réel'!E174="","",'Dépenses rémunération au réel'!E174)</f>
        <v/>
      </c>
      <c r="F174" s="370" t="str">
        <f>IF('Dépenses rémunération au réel'!F174="","",'Dépenses rémunération au réel'!F174)</f>
        <v/>
      </c>
      <c r="G174" s="371" t="str">
        <f>IF('Dépenses rémunération au réel'!G174="","",'Dépenses rémunération au réel'!G174)</f>
        <v/>
      </c>
      <c r="H174" s="371" t="str">
        <f>IF('Dépenses rémunération au réel'!H174="","",'Dépenses rémunération au réel'!H174)</f>
        <v/>
      </c>
      <c r="I174" s="370" t="str">
        <f>IF('Dépenses rémunération au réel'!I174="","",'Dépenses rémunération au réel'!I174)</f>
        <v/>
      </c>
      <c r="J174" s="372" t="str">
        <f>IF('Dépenses rémunération au réel'!J174="","",'Dépenses rémunération au réel'!J174)</f>
        <v/>
      </c>
      <c r="K174" s="372" t="str">
        <f>IF('Dépenses rémunération au réel'!K174="","",'Dépenses rémunération au réel'!K174)</f>
        <v/>
      </c>
      <c r="L174" s="370" t="str">
        <f>IF('Dépenses rémunération au réel'!L174="","",'Dépenses rémunération au réel'!L174)</f>
        <v/>
      </c>
      <c r="M174" s="273"/>
      <c r="N174" s="274" t="str">
        <f t="shared" si="16"/>
        <v/>
      </c>
      <c r="O174" s="274" t="str">
        <f t="shared" si="17"/>
        <v/>
      </c>
      <c r="P174" s="42"/>
      <c r="Q174" s="25"/>
      <c r="R174" s="25"/>
      <c r="S174" s="329" t="str">
        <f t="shared" si="14"/>
        <v/>
      </c>
      <c r="T174" s="139" t="str">
        <f t="shared" si="15"/>
        <v/>
      </c>
      <c r="U174" s="276"/>
      <c r="V174" s="375" t="str">
        <f t="shared" si="18"/>
        <v/>
      </c>
      <c r="W174" s="152" t="str">
        <f t="shared" si="19"/>
        <v/>
      </c>
      <c r="X174" s="377" t="str">
        <f>IF(AND(OR(M174="KO",L174&lt;&gt;""),OR(M174="",N174="",O174="")),Listes!$A$74,IF(AND(L174&lt;S174,U174=""),Listes!$A$76,IF(AND(L174&lt;&gt;"",S174&lt;L174,T174=""),Listes!$A$78,IF(AND(Y174="",OR(M174&lt;&gt;"",N174&lt;&gt;"",O174&lt;&gt;"",P174&lt;&gt;"",Q174&lt;&gt;"",R174&lt;&gt;"")),Listes!$A$79,""))))</f>
        <v/>
      </c>
      <c r="Y174" s="44"/>
      <c r="Z174" s="9">
        <f t="shared" si="20"/>
        <v>0</v>
      </c>
    </row>
    <row r="175" spans="1:26" ht="20.100000000000001" customHeight="1" x14ac:dyDescent="0.25">
      <c r="A175" s="133">
        <v>169</v>
      </c>
      <c r="B175" s="370" t="str">
        <f>IF('Dépenses rémunération au réel'!B175="","",'Dépenses rémunération au réel'!B175)</f>
        <v/>
      </c>
      <c r="C175" s="370" t="str">
        <f>IF('Dépenses rémunération au réel'!C175="","",'Dépenses rémunération au réel'!C175)</f>
        <v/>
      </c>
      <c r="D175" s="370" t="str">
        <f>IF('Dépenses rémunération au réel'!D175="","",'Dépenses rémunération au réel'!D175)</f>
        <v/>
      </c>
      <c r="E175" s="370" t="str">
        <f>IF('Dépenses rémunération au réel'!E175="","",'Dépenses rémunération au réel'!E175)</f>
        <v/>
      </c>
      <c r="F175" s="370" t="str">
        <f>IF('Dépenses rémunération au réel'!F175="","",'Dépenses rémunération au réel'!F175)</f>
        <v/>
      </c>
      <c r="G175" s="371" t="str">
        <f>IF('Dépenses rémunération au réel'!G175="","",'Dépenses rémunération au réel'!G175)</f>
        <v/>
      </c>
      <c r="H175" s="371" t="str">
        <f>IF('Dépenses rémunération au réel'!H175="","",'Dépenses rémunération au réel'!H175)</f>
        <v/>
      </c>
      <c r="I175" s="370" t="str">
        <f>IF('Dépenses rémunération au réel'!I175="","",'Dépenses rémunération au réel'!I175)</f>
        <v/>
      </c>
      <c r="J175" s="372" t="str">
        <f>IF('Dépenses rémunération au réel'!J175="","",'Dépenses rémunération au réel'!J175)</f>
        <v/>
      </c>
      <c r="K175" s="372" t="str">
        <f>IF('Dépenses rémunération au réel'!K175="","",'Dépenses rémunération au réel'!K175)</f>
        <v/>
      </c>
      <c r="L175" s="370" t="str">
        <f>IF('Dépenses rémunération au réel'!L175="","",'Dépenses rémunération au réel'!L175)</f>
        <v/>
      </c>
      <c r="M175" s="273"/>
      <c r="N175" s="274" t="str">
        <f t="shared" si="16"/>
        <v/>
      </c>
      <c r="O175" s="274" t="str">
        <f t="shared" si="17"/>
        <v/>
      </c>
      <c r="P175" s="42"/>
      <c r="Q175" s="25"/>
      <c r="R175" s="25"/>
      <c r="S175" s="329" t="str">
        <f t="shared" si="14"/>
        <v/>
      </c>
      <c r="T175" s="139" t="str">
        <f t="shared" si="15"/>
        <v/>
      </c>
      <c r="U175" s="276"/>
      <c r="V175" s="375" t="str">
        <f t="shared" si="18"/>
        <v/>
      </c>
      <c r="W175" s="152" t="str">
        <f t="shared" si="19"/>
        <v/>
      </c>
      <c r="X175" s="377" t="str">
        <f>IF(AND(OR(M175="KO",L175&lt;&gt;""),OR(M175="",N175="",O175="")),Listes!$A$74,IF(AND(L175&lt;S175,U175=""),Listes!$A$76,IF(AND(L175&lt;&gt;"",S175&lt;L175,T175=""),Listes!$A$78,IF(AND(Y175="",OR(M175&lt;&gt;"",N175&lt;&gt;"",O175&lt;&gt;"",P175&lt;&gt;"",Q175&lt;&gt;"",R175&lt;&gt;"")),Listes!$A$79,""))))</f>
        <v/>
      </c>
      <c r="Y175" s="44"/>
      <c r="Z175" s="9">
        <f t="shared" si="20"/>
        <v>0</v>
      </c>
    </row>
    <row r="176" spans="1:26" ht="20.100000000000001" customHeight="1" x14ac:dyDescent="0.25">
      <c r="A176" s="133">
        <v>170</v>
      </c>
      <c r="B176" s="370" t="str">
        <f>IF('Dépenses rémunération au réel'!B176="","",'Dépenses rémunération au réel'!B176)</f>
        <v/>
      </c>
      <c r="C176" s="370" t="str">
        <f>IF('Dépenses rémunération au réel'!C176="","",'Dépenses rémunération au réel'!C176)</f>
        <v/>
      </c>
      <c r="D176" s="370" t="str">
        <f>IF('Dépenses rémunération au réel'!D176="","",'Dépenses rémunération au réel'!D176)</f>
        <v/>
      </c>
      <c r="E176" s="370" t="str">
        <f>IF('Dépenses rémunération au réel'!E176="","",'Dépenses rémunération au réel'!E176)</f>
        <v/>
      </c>
      <c r="F176" s="370" t="str">
        <f>IF('Dépenses rémunération au réel'!F176="","",'Dépenses rémunération au réel'!F176)</f>
        <v/>
      </c>
      <c r="G176" s="371" t="str">
        <f>IF('Dépenses rémunération au réel'!G176="","",'Dépenses rémunération au réel'!G176)</f>
        <v/>
      </c>
      <c r="H176" s="371" t="str">
        <f>IF('Dépenses rémunération au réel'!H176="","",'Dépenses rémunération au réel'!H176)</f>
        <v/>
      </c>
      <c r="I176" s="370" t="str">
        <f>IF('Dépenses rémunération au réel'!I176="","",'Dépenses rémunération au réel'!I176)</f>
        <v/>
      </c>
      <c r="J176" s="372" t="str">
        <f>IF('Dépenses rémunération au réel'!J176="","",'Dépenses rémunération au réel'!J176)</f>
        <v/>
      </c>
      <c r="K176" s="372" t="str">
        <f>IF('Dépenses rémunération au réel'!K176="","",'Dépenses rémunération au réel'!K176)</f>
        <v/>
      </c>
      <c r="L176" s="370" t="str">
        <f>IF('Dépenses rémunération au réel'!L176="","",'Dépenses rémunération au réel'!L176)</f>
        <v/>
      </c>
      <c r="M176" s="273"/>
      <c r="N176" s="274" t="str">
        <f t="shared" si="16"/>
        <v/>
      </c>
      <c r="O176" s="274" t="str">
        <f t="shared" si="17"/>
        <v/>
      </c>
      <c r="P176" s="42"/>
      <c r="Q176" s="25"/>
      <c r="R176" s="25"/>
      <c r="S176" s="329" t="str">
        <f t="shared" si="14"/>
        <v/>
      </c>
      <c r="T176" s="139" t="str">
        <f t="shared" si="15"/>
        <v/>
      </c>
      <c r="U176" s="276"/>
      <c r="V176" s="375" t="str">
        <f t="shared" si="18"/>
        <v/>
      </c>
      <c r="W176" s="152" t="str">
        <f t="shared" si="19"/>
        <v/>
      </c>
      <c r="X176" s="377" t="str">
        <f>IF(AND(OR(M176="KO",L176&lt;&gt;""),OR(M176="",N176="",O176="")),Listes!$A$74,IF(AND(L176&lt;S176,U176=""),Listes!$A$76,IF(AND(L176&lt;&gt;"",S176&lt;L176,T176=""),Listes!$A$78,IF(AND(Y176="",OR(M176&lt;&gt;"",N176&lt;&gt;"",O176&lt;&gt;"",P176&lt;&gt;"",Q176&lt;&gt;"",R176&lt;&gt;"")),Listes!$A$79,""))))</f>
        <v/>
      </c>
      <c r="Y176" s="44"/>
      <c r="Z176" s="9">
        <f t="shared" si="20"/>
        <v>0</v>
      </c>
    </row>
    <row r="177" spans="1:26" ht="20.100000000000001" customHeight="1" x14ac:dyDescent="0.25">
      <c r="A177" s="133">
        <v>171</v>
      </c>
      <c r="B177" s="370" t="str">
        <f>IF('Dépenses rémunération au réel'!B177="","",'Dépenses rémunération au réel'!B177)</f>
        <v/>
      </c>
      <c r="C177" s="370" t="str">
        <f>IF('Dépenses rémunération au réel'!C177="","",'Dépenses rémunération au réel'!C177)</f>
        <v/>
      </c>
      <c r="D177" s="370" t="str">
        <f>IF('Dépenses rémunération au réel'!D177="","",'Dépenses rémunération au réel'!D177)</f>
        <v/>
      </c>
      <c r="E177" s="370" t="str">
        <f>IF('Dépenses rémunération au réel'!E177="","",'Dépenses rémunération au réel'!E177)</f>
        <v/>
      </c>
      <c r="F177" s="370" t="str">
        <f>IF('Dépenses rémunération au réel'!F177="","",'Dépenses rémunération au réel'!F177)</f>
        <v/>
      </c>
      <c r="G177" s="371" t="str">
        <f>IF('Dépenses rémunération au réel'!G177="","",'Dépenses rémunération au réel'!G177)</f>
        <v/>
      </c>
      <c r="H177" s="371" t="str">
        <f>IF('Dépenses rémunération au réel'!H177="","",'Dépenses rémunération au réel'!H177)</f>
        <v/>
      </c>
      <c r="I177" s="370" t="str">
        <f>IF('Dépenses rémunération au réel'!I177="","",'Dépenses rémunération au réel'!I177)</f>
        <v/>
      </c>
      <c r="J177" s="372" t="str">
        <f>IF('Dépenses rémunération au réel'!J177="","",'Dépenses rémunération au réel'!J177)</f>
        <v/>
      </c>
      <c r="K177" s="372" t="str">
        <f>IF('Dépenses rémunération au réel'!K177="","",'Dépenses rémunération au réel'!K177)</f>
        <v/>
      </c>
      <c r="L177" s="370" t="str">
        <f>IF('Dépenses rémunération au réel'!L177="","",'Dépenses rémunération au réel'!L177)</f>
        <v/>
      </c>
      <c r="M177" s="273"/>
      <c r="N177" s="274" t="str">
        <f t="shared" si="16"/>
        <v/>
      </c>
      <c r="O177" s="274" t="str">
        <f t="shared" si="17"/>
        <v/>
      </c>
      <c r="P177" s="42"/>
      <c r="Q177" s="25"/>
      <c r="R177" s="25"/>
      <c r="S177" s="329" t="str">
        <f t="shared" si="14"/>
        <v/>
      </c>
      <c r="T177" s="139" t="str">
        <f t="shared" si="15"/>
        <v/>
      </c>
      <c r="U177" s="276"/>
      <c r="V177" s="375" t="str">
        <f t="shared" si="18"/>
        <v/>
      </c>
      <c r="W177" s="152" t="str">
        <f t="shared" si="19"/>
        <v/>
      </c>
      <c r="X177" s="377" t="str">
        <f>IF(AND(OR(M177="KO",L177&lt;&gt;""),OR(M177="",N177="",O177="")),Listes!$A$74,IF(AND(L177&lt;S177,U177=""),Listes!$A$76,IF(AND(L177&lt;&gt;"",S177&lt;L177,T177=""),Listes!$A$78,IF(AND(Y177="",OR(M177&lt;&gt;"",N177&lt;&gt;"",O177&lt;&gt;"",P177&lt;&gt;"",Q177&lt;&gt;"",R177&lt;&gt;"")),Listes!$A$79,""))))</f>
        <v/>
      </c>
      <c r="Y177" s="44"/>
      <c r="Z177" s="9">
        <f t="shared" si="20"/>
        <v>0</v>
      </c>
    </row>
    <row r="178" spans="1:26" ht="20.100000000000001" customHeight="1" x14ac:dyDescent="0.25">
      <c r="A178" s="133">
        <v>172</v>
      </c>
      <c r="B178" s="370" t="str">
        <f>IF('Dépenses rémunération au réel'!B178="","",'Dépenses rémunération au réel'!B178)</f>
        <v/>
      </c>
      <c r="C178" s="370" t="str">
        <f>IF('Dépenses rémunération au réel'!C178="","",'Dépenses rémunération au réel'!C178)</f>
        <v/>
      </c>
      <c r="D178" s="370" t="str">
        <f>IF('Dépenses rémunération au réel'!D178="","",'Dépenses rémunération au réel'!D178)</f>
        <v/>
      </c>
      <c r="E178" s="370" t="str">
        <f>IF('Dépenses rémunération au réel'!E178="","",'Dépenses rémunération au réel'!E178)</f>
        <v/>
      </c>
      <c r="F178" s="370" t="str">
        <f>IF('Dépenses rémunération au réel'!F178="","",'Dépenses rémunération au réel'!F178)</f>
        <v/>
      </c>
      <c r="G178" s="371" t="str">
        <f>IF('Dépenses rémunération au réel'!G178="","",'Dépenses rémunération au réel'!G178)</f>
        <v/>
      </c>
      <c r="H178" s="371" t="str">
        <f>IF('Dépenses rémunération au réel'!H178="","",'Dépenses rémunération au réel'!H178)</f>
        <v/>
      </c>
      <c r="I178" s="370" t="str">
        <f>IF('Dépenses rémunération au réel'!I178="","",'Dépenses rémunération au réel'!I178)</f>
        <v/>
      </c>
      <c r="J178" s="372" t="str">
        <f>IF('Dépenses rémunération au réel'!J178="","",'Dépenses rémunération au réel'!J178)</f>
        <v/>
      </c>
      <c r="K178" s="372" t="str">
        <f>IF('Dépenses rémunération au réel'!K178="","",'Dépenses rémunération au réel'!K178)</f>
        <v/>
      </c>
      <c r="L178" s="370" t="str">
        <f>IF('Dépenses rémunération au réel'!L178="","",'Dépenses rémunération au réel'!L178)</f>
        <v/>
      </c>
      <c r="M178" s="273"/>
      <c r="N178" s="274" t="str">
        <f t="shared" si="16"/>
        <v/>
      </c>
      <c r="O178" s="274" t="str">
        <f t="shared" si="17"/>
        <v/>
      </c>
      <c r="P178" s="42"/>
      <c r="Q178" s="25"/>
      <c r="R178" s="25"/>
      <c r="S178" s="329" t="str">
        <f t="shared" si="14"/>
        <v/>
      </c>
      <c r="T178" s="139" t="str">
        <f t="shared" si="15"/>
        <v/>
      </c>
      <c r="U178" s="276"/>
      <c r="V178" s="375" t="str">
        <f t="shared" si="18"/>
        <v/>
      </c>
      <c r="W178" s="152" t="str">
        <f t="shared" si="19"/>
        <v/>
      </c>
      <c r="X178" s="377" t="str">
        <f>IF(AND(OR(M178="KO",L178&lt;&gt;""),OR(M178="",N178="",O178="")),Listes!$A$74,IF(AND(L178&lt;S178,U178=""),Listes!$A$76,IF(AND(L178&lt;&gt;"",S178&lt;L178,T178=""),Listes!$A$78,IF(AND(Y178="",OR(M178&lt;&gt;"",N178&lt;&gt;"",O178&lt;&gt;"",P178&lt;&gt;"",Q178&lt;&gt;"",R178&lt;&gt;"")),Listes!$A$79,""))))</f>
        <v/>
      </c>
      <c r="Y178" s="44"/>
      <c r="Z178" s="9">
        <f t="shared" si="20"/>
        <v>0</v>
      </c>
    </row>
    <row r="179" spans="1:26" ht="20.100000000000001" customHeight="1" x14ac:dyDescent="0.25">
      <c r="A179" s="133">
        <v>173</v>
      </c>
      <c r="B179" s="370" t="str">
        <f>IF('Dépenses rémunération au réel'!B179="","",'Dépenses rémunération au réel'!B179)</f>
        <v/>
      </c>
      <c r="C179" s="370" t="str">
        <f>IF('Dépenses rémunération au réel'!C179="","",'Dépenses rémunération au réel'!C179)</f>
        <v/>
      </c>
      <c r="D179" s="370" t="str">
        <f>IF('Dépenses rémunération au réel'!D179="","",'Dépenses rémunération au réel'!D179)</f>
        <v/>
      </c>
      <c r="E179" s="370" t="str">
        <f>IF('Dépenses rémunération au réel'!E179="","",'Dépenses rémunération au réel'!E179)</f>
        <v/>
      </c>
      <c r="F179" s="370" t="str">
        <f>IF('Dépenses rémunération au réel'!F179="","",'Dépenses rémunération au réel'!F179)</f>
        <v/>
      </c>
      <c r="G179" s="371" t="str">
        <f>IF('Dépenses rémunération au réel'!G179="","",'Dépenses rémunération au réel'!G179)</f>
        <v/>
      </c>
      <c r="H179" s="371" t="str">
        <f>IF('Dépenses rémunération au réel'!H179="","",'Dépenses rémunération au réel'!H179)</f>
        <v/>
      </c>
      <c r="I179" s="370" t="str">
        <f>IF('Dépenses rémunération au réel'!I179="","",'Dépenses rémunération au réel'!I179)</f>
        <v/>
      </c>
      <c r="J179" s="372" t="str">
        <f>IF('Dépenses rémunération au réel'!J179="","",'Dépenses rémunération au réel'!J179)</f>
        <v/>
      </c>
      <c r="K179" s="372" t="str">
        <f>IF('Dépenses rémunération au réel'!K179="","",'Dépenses rémunération au réel'!K179)</f>
        <v/>
      </c>
      <c r="L179" s="370" t="str">
        <f>IF('Dépenses rémunération au réel'!L179="","",'Dépenses rémunération au réel'!L179)</f>
        <v/>
      </c>
      <c r="M179" s="273"/>
      <c r="N179" s="274" t="str">
        <f t="shared" si="16"/>
        <v/>
      </c>
      <c r="O179" s="274" t="str">
        <f t="shared" si="17"/>
        <v/>
      </c>
      <c r="P179" s="42"/>
      <c r="Q179" s="25"/>
      <c r="R179" s="25"/>
      <c r="S179" s="329" t="str">
        <f t="shared" si="14"/>
        <v/>
      </c>
      <c r="T179" s="139" t="str">
        <f t="shared" si="15"/>
        <v/>
      </c>
      <c r="U179" s="276"/>
      <c r="V179" s="375" t="str">
        <f t="shared" si="18"/>
        <v/>
      </c>
      <c r="W179" s="152" t="str">
        <f t="shared" si="19"/>
        <v/>
      </c>
      <c r="X179" s="377" t="str">
        <f>IF(AND(OR(M179="KO",L179&lt;&gt;""),OR(M179="",N179="",O179="")),Listes!$A$74,IF(AND(L179&lt;S179,U179=""),Listes!$A$76,IF(AND(L179&lt;&gt;"",S179&lt;L179,T179=""),Listes!$A$78,IF(AND(Y179="",OR(M179&lt;&gt;"",N179&lt;&gt;"",O179&lt;&gt;"",P179&lt;&gt;"",Q179&lt;&gt;"",R179&lt;&gt;"")),Listes!$A$79,""))))</f>
        <v/>
      </c>
      <c r="Y179" s="44"/>
      <c r="Z179" s="9">
        <f t="shared" si="20"/>
        <v>0</v>
      </c>
    </row>
    <row r="180" spans="1:26" ht="20.100000000000001" customHeight="1" x14ac:dyDescent="0.25">
      <c r="A180" s="133">
        <v>174</v>
      </c>
      <c r="B180" s="370" t="str">
        <f>IF('Dépenses rémunération au réel'!B180="","",'Dépenses rémunération au réel'!B180)</f>
        <v/>
      </c>
      <c r="C180" s="370" t="str">
        <f>IF('Dépenses rémunération au réel'!C180="","",'Dépenses rémunération au réel'!C180)</f>
        <v/>
      </c>
      <c r="D180" s="370" t="str">
        <f>IF('Dépenses rémunération au réel'!D180="","",'Dépenses rémunération au réel'!D180)</f>
        <v/>
      </c>
      <c r="E180" s="370" t="str">
        <f>IF('Dépenses rémunération au réel'!E180="","",'Dépenses rémunération au réel'!E180)</f>
        <v/>
      </c>
      <c r="F180" s="370" t="str">
        <f>IF('Dépenses rémunération au réel'!F180="","",'Dépenses rémunération au réel'!F180)</f>
        <v/>
      </c>
      <c r="G180" s="371" t="str">
        <f>IF('Dépenses rémunération au réel'!G180="","",'Dépenses rémunération au réel'!G180)</f>
        <v/>
      </c>
      <c r="H180" s="371" t="str">
        <f>IF('Dépenses rémunération au réel'!H180="","",'Dépenses rémunération au réel'!H180)</f>
        <v/>
      </c>
      <c r="I180" s="370" t="str">
        <f>IF('Dépenses rémunération au réel'!I180="","",'Dépenses rémunération au réel'!I180)</f>
        <v/>
      </c>
      <c r="J180" s="372" t="str">
        <f>IF('Dépenses rémunération au réel'!J180="","",'Dépenses rémunération au réel'!J180)</f>
        <v/>
      </c>
      <c r="K180" s="372" t="str">
        <f>IF('Dépenses rémunération au réel'!K180="","",'Dépenses rémunération au réel'!K180)</f>
        <v/>
      </c>
      <c r="L180" s="370" t="str">
        <f>IF('Dépenses rémunération au réel'!L180="","",'Dépenses rémunération au réel'!L180)</f>
        <v/>
      </c>
      <c r="M180" s="273"/>
      <c r="N180" s="274" t="str">
        <f t="shared" si="16"/>
        <v/>
      </c>
      <c r="O180" s="274" t="str">
        <f t="shared" si="17"/>
        <v/>
      </c>
      <c r="P180" s="42"/>
      <c r="Q180" s="25"/>
      <c r="R180" s="25"/>
      <c r="S180" s="329" t="str">
        <f t="shared" si="14"/>
        <v/>
      </c>
      <c r="T180" s="139" t="str">
        <f t="shared" si="15"/>
        <v/>
      </c>
      <c r="U180" s="276"/>
      <c r="V180" s="375" t="str">
        <f t="shared" si="18"/>
        <v/>
      </c>
      <c r="W180" s="152" t="str">
        <f t="shared" si="19"/>
        <v/>
      </c>
      <c r="X180" s="377" t="str">
        <f>IF(AND(OR(M180="KO",L180&lt;&gt;""),OR(M180="",N180="",O180="")),Listes!$A$74,IF(AND(L180&lt;S180,U180=""),Listes!$A$76,IF(AND(L180&lt;&gt;"",S180&lt;L180,T180=""),Listes!$A$78,IF(AND(Y180="",OR(M180&lt;&gt;"",N180&lt;&gt;"",O180&lt;&gt;"",P180&lt;&gt;"",Q180&lt;&gt;"",R180&lt;&gt;"")),Listes!$A$79,""))))</f>
        <v/>
      </c>
      <c r="Y180" s="44"/>
      <c r="Z180" s="9">
        <f t="shared" si="20"/>
        <v>0</v>
      </c>
    </row>
    <row r="181" spans="1:26" ht="20.100000000000001" customHeight="1" x14ac:dyDescent="0.25">
      <c r="A181" s="133">
        <v>175</v>
      </c>
      <c r="B181" s="370" t="str">
        <f>IF('Dépenses rémunération au réel'!B181="","",'Dépenses rémunération au réel'!B181)</f>
        <v/>
      </c>
      <c r="C181" s="370" t="str">
        <f>IF('Dépenses rémunération au réel'!C181="","",'Dépenses rémunération au réel'!C181)</f>
        <v/>
      </c>
      <c r="D181" s="370" t="str">
        <f>IF('Dépenses rémunération au réel'!D181="","",'Dépenses rémunération au réel'!D181)</f>
        <v/>
      </c>
      <c r="E181" s="370" t="str">
        <f>IF('Dépenses rémunération au réel'!E181="","",'Dépenses rémunération au réel'!E181)</f>
        <v/>
      </c>
      <c r="F181" s="370" t="str">
        <f>IF('Dépenses rémunération au réel'!F181="","",'Dépenses rémunération au réel'!F181)</f>
        <v/>
      </c>
      <c r="G181" s="371" t="str">
        <f>IF('Dépenses rémunération au réel'!G181="","",'Dépenses rémunération au réel'!G181)</f>
        <v/>
      </c>
      <c r="H181" s="371" t="str">
        <f>IF('Dépenses rémunération au réel'!H181="","",'Dépenses rémunération au réel'!H181)</f>
        <v/>
      </c>
      <c r="I181" s="370" t="str">
        <f>IF('Dépenses rémunération au réel'!I181="","",'Dépenses rémunération au réel'!I181)</f>
        <v/>
      </c>
      <c r="J181" s="372" t="str">
        <f>IF('Dépenses rémunération au réel'!J181="","",'Dépenses rémunération au réel'!J181)</f>
        <v/>
      </c>
      <c r="K181" s="372" t="str">
        <f>IF('Dépenses rémunération au réel'!K181="","",'Dépenses rémunération au réel'!K181)</f>
        <v/>
      </c>
      <c r="L181" s="370" t="str">
        <f>IF('Dépenses rémunération au réel'!L181="","",'Dépenses rémunération au réel'!L181)</f>
        <v/>
      </c>
      <c r="M181" s="273"/>
      <c r="N181" s="274" t="str">
        <f t="shared" si="16"/>
        <v/>
      </c>
      <c r="O181" s="274" t="str">
        <f t="shared" si="17"/>
        <v/>
      </c>
      <c r="P181" s="42"/>
      <c r="Q181" s="25"/>
      <c r="R181" s="25"/>
      <c r="S181" s="329" t="str">
        <f t="shared" si="14"/>
        <v/>
      </c>
      <c r="T181" s="139" t="str">
        <f t="shared" si="15"/>
        <v/>
      </c>
      <c r="U181" s="276"/>
      <c r="V181" s="375" t="str">
        <f t="shared" si="18"/>
        <v/>
      </c>
      <c r="W181" s="152" t="str">
        <f t="shared" si="19"/>
        <v/>
      </c>
      <c r="X181" s="377" t="str">
        <f>IF(AND(OR(M181="KO",L181&lt;&gt;""),OR(M181="",N181="",O181="")),Listes!$A$74,IF(AND(L181&lt;S181,U181=""),Listes!$A$76,IF(AND(L181&lt;&gt;"",S181&lt;L181,T181=""),Listes!$A$78,IF(AND(Y181="",OR(M181&lt;&gt;"",N181&lt;&gt;"",O181&lt;&gt;"",P181&lt;&gt;"",Q181&lt;&gt;"",R181&lt;&gt;"")),Listes!$A$79,""))))</f>
        <v/>
      </c>
      <c r="Y181" s="44"/>
      <c r="Z181" s="9">
        <f t="shared" si="20"/>
        <v>0</v>
      </c>
    </row>
    <row r="182" spans="1:26" ht="20.100000000000001" customHeight="1" x14ac:dyDescent="0.25">
      <c r="A182" s="133">
        <v>176</v>
      </c>
      <c r="B182" s="370" t="str">
        <f>IF('Dépenses rémunération au réel'!B182="","",'Dépenses rémunération au réel'!B182)</f>
        <v/>
      </c>
      <c r="C182" s="370" t="str">
        <f>IF('Dépenses rémunération au réel'!C182="","",'Dépenses rémunération au réel'!C182)</f>
        <v/>
      </c>
      <c r="D182" s="370" t="str">
        <f>IF('Dépenses rémunération au réel'!D182="","",'Dépenses rémunération au réel'!D182)</f>
        <v/>
      </c>
      <c r="E182" s="370" t="str">
        <f>IF('Dépenses rémunération au réel'!E182="","",'Dépenses rémunération au réel'!E182)</f>
        <v/>
      </c>
      <c r="F182" s="370" t="str">
        <f>IF('Dépenses rémunération au réel'!F182="","",'Dépenses rémunération au réel'!F182)</f>
        <v/>
      </c>
      <c r="G182" s="371" t="str">
        <f>IF('Dépenses rémunération au réel'!G182="","",'Dépenses rémunération au réel'!G182)</f>
        <v/>
      </c>
      <c r="H182" s="371" t="str">
        <f>IF('Dépenses rémunération au réel'!H182="","",'Dépenses rémunération au réel'!H182)</f>
        <v/>
      </c>
      <c r="I182" s="370" t="str">
        <f>IF('Dépenses rémunération au réel'!I182="","",'Dépenses rémunération au réel'!I182)</f>
        <v/>
      </c>
      <c r="J182" s="372" t="str">
        <f>IF('Dépenses rémunération au réel'!J182="","",'Dépenses rémunération au réel'!J182)</f>
        <v/>
      </c>
      <c r="K182" s="372" t="str">
        <f>IF('Dépenses rémunération au réel'!K182="","",'Dépenses rémunération au réel'!K182)</f>
        <v/>
      </c>
      <c r="L182" s="370" t="str">
        <f>IF('Dépenses rémunération au réel'!L182="","",'Dépenses rémunération au réel'!L182)</f>
        <v/>
      </c>
      <c r="M182" s="273"/>
      <c r="N182" s="274" t="str">
        <f t="shared" si="16"/>
        <v/>
      </c>
      <c r="O182" s="274" t="str">
        <f t="shared" si="17"/>
        <v/>
      </c>
      <c r="P182" s="42"/>
      <c r="Q182" s="25"/>
      <c r="R182" s="25"/>
      <c r="S182" s="329" t="str">
        <f t="shared" si="14"/>
        <v/>
      </c>
      <c r="T182" s="139" t="str">
        <f t="shared" si="15"/>
        <v/>
      </c>
      <c r="U182" s="276"/>
      <c r="V182" s="375" t="str">
        <f t="shared" si="18"/>
        <v/>
      </c>
      <c r="W182" s="152" t="str">
        <f t="shared" si="19"/>
        <v/>
      </c>
      <c r="X182" s="377" t="str">
        <f>IF(AND(OR(M182="KO",L182&lt;&gt;""),OR(M182="",N182="",O182="")),Listes!$A$74,IF(AND(L182&lt;S182,U182=""),Listes!$A$76,IF(AND(L182&lt;&gt;"",S182&lt;L182,T182=""),Listes!$A$78,IF(AND(Y182="",OR(M182&lt;&gt;"",N182&lt;&gt;"",O182&lt;&gt;"",P182&lt;&gt;"",Q182&lt;&gt;"",R182&lt;&gt;"")),Listes!$A$79,""))))</f>
        <v/>
      </c>
      <c r="Y182" s="44"/>
      <c r="Z182" s="9">
        <f t="shared" si="20"/>
        <v>0</v>
      </c>
    </row>
    <row r="183" spans="1:26" ht="20.100000000000001" customHeight="1" x14ac:dyDescent="0.25">
      <c r="A183" s="133">
        <v>177</v>
      </c>
      <c r="B183" s="370" t="str">
        <f>IF('Dépenses rémunération au réel'!B183="","",'Dépenses rémunération au réel'!B183)</f>
        <v/>
      </c>
      <c r="C183" s="370" t="str">
        <f>IF('Dépenses rémunération au réel'!C183="","",'Dépenses rémunération au réel'!C183)</f>
        <v/>
      </c>
      <c r="D183" s="370" t="str">
        <f>IF('Dépenses rémunération au réel'!D183="","",'Dépenses rémunération au réel'!D183)</f>
        <v/>
      </c>
      <c r="E183" s="370" t="str">
        <f>IF('Dépenses rémunération au réel'!E183="","",'Dépenses rémunération au réel'!E183)</f>
        <v/>
      </c>
      <c r="F183" s="370" t="str">
        <f>IF('Dépenses rémunération au réel'!F183="","",'Dépenses rémunération au réel'!F183)</f>
        <v/>
      </c>
      <c r="G183" s="371" t="str">
        <f>IF('Dépenses rémunération au réel'!G183="","",'Dépenses rémunération au réel'!G183)</f>
        <v/>
      </c>
      <c r="H183" s="371" t="str">
        <f>IF('Dépenses rémunération au réel'!H183="","",'Dépenses rémunération au réel'!H183)</f>
        <v/>
      </c>
      <c r="I183" s="370" t="str">
        <f>IF('Dépenses rémunération au réel'!I183="","",'Dépenses rémunération au réel'!I183)</f>
        <v/>
      </c>
      <c r="J183" s="372" t="str">
        <f>IF('Dépenses rémunération au réel'!J183="","",'Dépenses rémunération au réel'!J183)</f>
        <v/>
      </c>
      <c r="K183" s="372" t="str">
        <f>IF('Dépenses rémunération au réel'!K183="","",'Dépenses rémunération au réel'!K183)</f>
        <v/>
      </c>
      <c r="L183" s="370" t="str">
        <f>IF('Dépenses rémunération au réel'!L183="","",'Dépenses rémunération au réel'!L183)</f>
        <v/>
      </c>
      <c r="M183" s="273"/>
      <c r="N183" s="274" t="str">
        <f t="shared" si="16"/>
        <v/>
      </c>
      <c r="O183" s="274" t="str">
        <f t="shared" si="17"/>
        <v/>
      </c>
      <c r="P183" s="42"/>
      <c r="Q183" s="25"/>
      <c r="R183" s="25"/>
      <c r="S183" s="329" t="str">
        <f t="shared" si="14"/>
        <v/>
      </c>
      <c r="T183" s="139" t="str">
        <f t="shared" si="15"/>
        <v/>
      </c>
      <c r="U183" s="276"/>
      <c r="V183" s="375" t="str">
        <f t="shared" si="18"/>
        <v/>
      </c>
      <c r="W183" s="152" t="str">
        <f t="shared" si="19"/>
        <v/>
      </c>
      <c r="X183" s="377" t="str">
        <f>IF(AND(OR(M183="KO",L183&lt;&gt;""),OR(M183="",N183="",O183="")),Listes!$A$74,IF(AND(L183&lt;S183,U183=""),Listes!$A$76,IF(AND(L183&lt;&gt;"",S183&lt;L183,T183=""),Listes!$A$78,IF(AND(Y183="",OR(M183&lt;&gt;"",N183&lt;&gt;"",O183&lt;&gt;"",P183&lt;&gt;"",Q183&lt;&gt;"",R183&lt;&gt;"")),Listes!$A$79,""))))</f>
        <v/>
      </c>
      <c r="Y183" s="44"/>
      <c r="Z183" s="9">
        <f t="shared" si="20"/>
        <v>0</v>
      </c>
    </row>
    <row r="184" spans="1:26" ht="20.100000000000001" customHeight="1" x14ac:dyDescent="0.25">
      <c r="A184" s="133">
        <v>178</v>
      </c>
      <c r="B184" s="370" t="str">
        <f>IF('Dépenses rémunération au réel'!B184="","",'Dépenses rémunération au réel'!B184)</f>
        <v/>
      </c>
      <c r="C184" s="370" t="str">
        <f>IF('Dépenses rémunération au réel'!C184="","",'Dépenses rémunération au réel'!C184)</f>
        <v/>
      </c>
      <c r="D184" s="370" t="str">
        <f>IF('Dépenses rémunération au réel'!D184="","",'Dépenses rémunération au réel'!D184)</f>
        <v/>
      </c>
      <c r="E184" s="370" t="str">
        <f>IF('Dépenses rémunération au réel'!E184="","",'Dépenses rémunération au réel'!E184)</f>
        <v/>
      </c>
      <c r="F184" s="370" t="str">
        <f>IF('Dépenses rémunération au réel'!F184="","",'Dépenses rémunération au réel'!F184)</f>
        <v/>
      </c>
      <c r="G184" s="371" t="str">
        <f>IF('Dépenses rémunération au réel'!G184="","",'Dépenses rémunération au réel'!G184)</f>
        <v/>
      </c>
      <c r="H184" s="371" t="str">
        <f>IF('Dépenses rémunération au réel'!H184="","",'Dépenses rémunération au réel'!H184)</f>
        <v/>
      </c>
      <c r="I184" s="370" t="str">
        <f>IF('Dépenses rémunération au réel'!I184="","",'Dépenses rémunération au réel'!I184)</f>
        <v/>
      </c>
      <c r="J184" s="372" t="str">
        <f>IF('Dépenses rémunération au réel'!J184="","",'Dépenses rémunération au réel'!J184)</f>
        <v/>
      </c>
      <c r="K184" s="372" t="str">
        <f>IF('Dépenses rémunération au réel'!K184="","",'Dépenses rémunération au réel'!K184)</f>
        <v/>
      </c>
      <c r="L184" s="370" t="str">
        <f>IF('Dépenses rémunération au réel'!L184="","",'Dépenses rémunération au réel'!L184)</f>
        <v/>
      </c>
      <c r="M184" s="273"/>
      <c r="N184" s="274" t="str">
        <f t="shared" si="16"/>
        <v/>
      </c>
      <c r="O184" s="274" t="str">
        <f t="shared" si="17"/>
        <v/>
      </c>
      <c r="P184" s="42"/>
      <c r="Q184" s="25"/>
      <c r="R184" s="25"/>
      <c r="S184" s="329" t="str">
        <f t="shared" si="14"/>
        <v/>
      </c>
      <c r="T184" s="139" t="str">
        <f t="shared" si="15"/>
        <v/>
      </c>
      <c r="U184" s="276"/>
      <c r="V184" s="375" t="str">
        <f t="shared" si="18"/>
        <v/>
      </c>
      <c r="W184" s="152" t="str">
        <f t="shared" si="19"/>
        <v/>
      </c>
      <c r="X184" s="377" t="str">
        <f>IF(AND(OR(M184="KO",L184&lt;&gt;""),OR(M184="",N184="",O184="")),Listes!$A$74,IF(AND(L184&lt;S184,U184=""),Listes!$A$76,IF(AND(L184&lt;&gt;"",S184&lt;L184,T184=""),Listes!$A$78,IF(AND(Y184="",OR(M184&lt;&gt;"",N184&lt;&gt;"",O184&lt;&gt;"",P184&lt;&gt;"",Q184&lt;&gt;"",R184&lt;&gt;"")),Listes!$A$79,""))))</f>
        <v/>
      </c>
      <c r="Y184" s="44"/>
      <c r="Z184" s="9">
        <f t="shared" si="20"/>
        <v>0</v>
      </c>
    </row>
    <row r="185" spans="1:26" ht="20.100000000000001" customHeight="1" x14ac:dyDescent="0.25">
      <c r="A185" s="133">
        <v>179</v>
      </c>
      <c r="B185" s="370" t="str">
        <f>IF('Dépenses rémunération au réel'!B185="","",'Dépenses rémunération au réel'!B185)</f>
        <v/>
      </c>
      <c r="C185" s="370" t="str">
        <f>IF('Dépenses rémunération au réel'!C185="","",'Dépenses rémunération au réel'!C185)</f>
        <v/>
      </c>
      <c r="D185" s="370" t="str">
        <f>IF('Dépenses rémunération au réel'!D185="","",'Dépenses rémunération au réel'!D185)</f>
        <v/>
      </c>
      <c r="E185" s="370" t="str">
        <f>IF('Dépenses rémunération au réel'!E185="","",'Dépenses rémunération au réel'!E185)</f>
        <v/>
      </c>
      <c r="F185" s="370" t="str">
        <f>IF('Dépenses rémunération au réel'!F185="","",'Dépenses rémunération au réel'!F185)</f>
        <v/>
      </c>
      <c r="G185" s="371" t="str">
        <f>IF('Dépenses rémunération au réel'!G185="","",'Dépenses rémunération au réel'!G185)</f>
        <v/>
      </c>
      <c r="H185" s="371" t="str">
        <f>IF('Dépenses rémunération au réel'!H185="","",'Dépenses rémunération au réel'!H185)</f>
        <v/>
      </c>
      <c r="I185" s="370" t="str">
        <f>IF('Dépenses rémunération au réel'!I185="","",'Dépenses rémunération au réel'!I185)</f>
        <v/>
      </c>
      <c r="J185" s="372" t="str">
        <f>IF('Dépenses rémunération au réel'!J185="","",'Dépenses rémunération au réel'!J185)</f>
        <v/>
      </c>
      <c r="K185" s="372" t="str">
        <f>IF('Dépenses rémunération au réel'!K185="","",'Dépenses rémunération au réel'!K185)</f>
        <v/>
      </c>
      <c r="L185" s="370" t="str">
        <f>IF('Dépenses rémunération au réel'!L185="","",'Dépenses rémunération au réel'!L185)</f>
        <v/>
      </c>
      <c r="M185" s="273"/>
      <c r="N185" s="274" t="str">
        <f t="shared" si="16"/>
        <v/>
      </c>
      <c r="O185" s="274" t="str">
        <f t="shared" si="17"/>
        <v/>
      </c>
      <c r="P185" s="42"/>
      <c r="Q185" s="25"/>
      <c r="R185" s="25"/>
      <c r="S185" s="329" t="str">
        <f t="shared" si="14"/>
        <v/>
      </c>
      <c r="T185" s="139" t="str">
        <f t="shared" si="15"/>
        <v/>
      </c>
      <c r="U185" s="276"/>
      <c r="V185" s="375" t="str">
        <f t="shared" si="18"/>
        <v/>
      </c>
      <c r="W185" s="152" t="str">
        <f t="shared" si="19"/>
        <v/>
      </c>
      <c r="X185" s="377" t="str">
        <f>IF(AND(OR(M185="KO",L185&lt;&gt;""),OR(M185="",N185="",O185="")),Listes!$A$74,IF(AND(L185&lt;S185,U185=""),Listes!$A$76,IF(AND(L185&lt;&gt;"",S185&lt;L185,T185=""),Listes!$A$78,IF(AND(Y185="",OR(M185&lt;&gt;"",N185&lt;&gt;"",O185&lt;&gt;"",P185&lt;&gt;"",Q185&lt;&gt;"",R185&lt;&gt;"")),Listes!$A$79,""))))</f>
        <v/>
      </c>
      <c r="Y185" s="44"/>
      <c r="Z185" s="9">
        <f t="shared" si="20"/>
        <v>0</v>
      </c>
    </row>
    <row r="186" spans="1:26" ht="20.100000000000001" customHeight="1" x14ac:dyDescent="0.25">
      <c r="A186" s="133">
        <v>180</v>
      </c>
      <c r="B186" s="370" t="str">
        <f>IF('Dépenses rémunération au réel'!B186="","",'Dépenses rémunération au réel'!B186)</f>
        <v/>
      </c>
      <c r="C186" s="370" t="str">
        <f>IF('Dépenses rémunération au réel'!C186="","",'Dépenses rémunération au réel'!C186)</f>
        <v/>
      </c>
      <c r="D186" s="370" t="str">
        <f>IF('Dépenses rémunération au réel'!D186="","",'Dépenses rémunération au réel'!D186)</f>
        <v/>
      </c>
      <c r="E186" s="370" t="str">
        <f>IF('Dépenses rémunération au réel'!E186="","",'Dépenses rémunération au réel'!E186)</f>
        <v/>
      </c>
      <c r="F186" s="370" t="str">
        <f>IF('Dépenses rémunération au réel'!F186="","",'Dépenses rémunération au réel'!F186)</f>
        <v/>
      </c>
      <c r="G186" s="371" t="str">
        <f>IF('Dépenses rémunération au réel'!G186="","",'Dépenses rémunération au réel'!G186)</f>
        <v/>
      </c>
      <c r="H186" s="371" t="str">
        <f>IF('Dépenses rémunération au réel'!H186="","",'Dépenses rémunération au réel'!H186)</f>
        <v/>
      </c>
      <c r="I186" s="370" t="str">
        <f>IF('Dépenses rémunération au réel'!I186="","",'Dépenses rémunération au réel'!I186)</f>
        <v/>
      </c>
      <c r="J186" s="372" t="str">
        <f>IF('Dépenses rémunération au réel'!J186="","",'Dépenses rémunération au réel'!J186)</f>
        <v/>
      </c>
      <c r="K186" s="372" t="str">
        <f>IF('Dépenses rémunération au réel'!K186="","",'Dépenses rémunération au réel'!K186)</f>
        <v/>
      </c>
      <c r="L186" s="370" t="str">
        <f>IF('Dépenses rémunération au réel'!L186="","",'Dépenses rémunération au réel'!L186)</f>
        <v/>
      </c>
      <c r="M186" s="273"/>
      <c r="N186" s="274" t="str">
        <f t="shared" si="16"/>
        <v/>
      </c>
      <c r="O186" s="274" t="str">
        <f t="shared" si="17"/>
        <v/>
      </c>
      <c r="P186" s="42"/>
      <c r="Q186" s="25"/>
      <c r="R186" s="25"/>
      <c r="S186" s="329" t="str">
        <f t="shared" si="14"/>
        <v/>
      </c>
      <c r="T186" s="139" t="str">
        <f t="shared" si="15"/>
        <v/>
      </c>
      <c r="U186" s="276"/>
      <c r="V186" s="375" t="str">
        <f t="shared" si="18"/>
        <v/>
      </c>
      <c r="W186" s="152" t="str">
        <f t="shared" si="19"/>
        <v/>
      </c>
      <c r="X186" s="377" t="str">
        <f>IF(AND(OR(M186="KO",L186&lt;&gt;""),OR(M186="",N186="",O186="")),Listes!$A$74,IF(AND(L186&lt;S186,U186=""),Listes!$A$76,IF(AND(L186&lt;&gt;"",S186&lt;L186,T186=""),Listes!$A$78,IF(AND(Y186="",OR(M186&lt;&gt;"",N186&lt;&gt;"",O186&lt;&gt;"",P186&lt;&gt;"",Q186&lt;&gt;"",R186&lt;&gt;"")),Listes!$A$79,""))))</f>
        <v/>
      </c>
      <c r="Y186" s="44"/>
      <c r="Z186" s="9">
        <f t="shared" si="20"/>
        <v>0</v>
      </c>
    </row>
    <row r="187" spans="1:26" ht="20.100000000000001" customHeight="1" x14ac:dyDescent="0.25">
      <c r="A187" s="133">
        <v>181</v>
      </c>
      <c r="B187" s="370" t="str">
        <f>IF('Dépenses rémunération au réel'!B187="","",'Dépenses rémunération au réel'!B187)</f>
        <v/>
      </c>
      <c r="C187" s="370" t="str">
        <f>IF('Dépenses rémunération au réel'!C187="","",'Dépenses rémunération au réel'!C187)</f>
        <v/>
      </c>
      <c r="D187" s="370" t="str">
        <f>IF('Dépenses rémunération au réel'!D187="","",'Dépenses rémunération au réel'!D187)</f>
        <v/>
      </c>
      <c r="E187" s="370" t="str">
        <f>IF('Dépenses rémunération au réel'!E187="","",'Dépenses rémunération au réel'!E187)</f>
        <v/>
      </c>
      <c r="F187" s="370" t="str">
        <f>IF('Dépenses rémunération au réel'!F187="","",'Dépenses rémunération au réel'!F187)</f>
        <v/>
      </c>
      <c r="G187" s="371" t="str">
        <f>IF('Dépenses rémunération au réel'!G187="","",'Dépenses rémunération au réel'!G187)</f>
        <v/>
      </c>
      <c r="H187" s="371" t="str">
        <f>IF('Dépenses rémunération au réel'!H187="","",'Dépenses rémunération au réel'!H187)</f>
        <v/>
      </c>
      <c r="I187" s="370" t="str">
        <f>IF('Dépenses rémunération au réel'!I187="","",'Dépenses rémunération au réel'!I187)</f>
        <v/>
      </c>
      <c r="J187" s="372" t="str">
        <f>IF('Dépenses rémunération au réel'!J187="","",'Dépenses rémunération au réel'!J187)</f>
        <v/>
      </c>
      <c r="K187" s="372" t="str">
        <f>IF('Dépenses rémunération au réel'!K187="","",'Dépenses rémunération au réel'!K187)</f>
        <v/>
      </c>
      <c r="L187" s="370" t="str">
        <f>IF('Dépenses rémunération au réel'!L187="","",'Dépenses rémunération au réel'!L187)</f>
        <v/>
      </c>
      <c r="M187" s="273"/>
      <c r="N187" s="274" t="str">
        <f t="shared" si="16"/>
        <v/>
      </c>
      <c r="O187" s="274" t="str">
        <f t="shared" si="17"/>
        <v/>
      </c>
      <c r="P187" s="42"/>
      <c r="Q187" s="25"/>
      <c r="R187" s="25"/>
      <c r="S187" s="329" t="str">
        <f t="shared" si="14"/>
        <v/>
      </c>
      <c r="T187" s="139" t="str">
        <f t="shared" si="15"/>
        <v/>
      </c>
      <c r="U187" s="276"/>
      <c r="V187" s="375" t="str">
        <f t="shared" si="18"/>
        <v/>
      </c>
      <c r="W187" s="152" t="str">
        <f t="shared" si="19"/>
        <v/>
      </c>
      <c r="X187" s="377" t="str">
        <f>IF(AND(OR(M187="KO",L187&lt;&gt;""),OR(M187="",N187="",O187="")),Listes!$A$74,IF(AND(L187&lt;S187,U187=""),Listes!$A$76,IF(AND(L187&lt;&gt;"",S187&lt;L187,T187=""),Listes!$A$78,IF(AND(Y187="",OR(M187&lt;&gt;"",N187&lt;&gt;"",O187&lt;&gt;"",P187&lt;&gt;"",Q187&lt;&gt;"",R187&lt;&gt;"")),Listes!$A$79,""))))</f>
        <v/>
      </c>
      <c r="Y187" s="44"/>
      <c r="Z187" s="9">
        <f t="shared" si="20"/>
        <v>0</v>
      </c>
    </row>
    <row r="188" spans="1:26" ht="20.100000000000001" customHeight="1" x14ac:dyDescent="0.25">
      <c r="A188" s="133">
        <v>182</v>
      </c>
      <c r="B188" s="370" t="str">
        <f>IF('Dépenses rémunération au réel'!B188="","",'Dépenses rémunération au réel'!B188)</f>
        <v/>
      </c>
      <c r="C188" s="370" t="str">
        <f>IF('Dépenses rémunération au réel'!C188="","",'Dépenses rémunération au réel'!C188)</f>
        <v/>
      </c>
      <c r="D188" s="370" t="str">
        <f>IF('Dépenses rémunération au réel'!D188="","",'Dépenses rémunération au réel'!D188)</f>
        <v/>
      </c>
      <c r="E188" s="370" t="str">
        <f>IF('Dépenses rémunération au réel'!E188="","",'Dépenses rémunération au réel'!E188)</f>
        <v/>
      </c>
      <c r="F188" s="370" t="str">
        <f>IF('Dépenses rémunération au réel'!F188="","",'Dépenses rémunération au réel'!F188)</f>
        <v/>
      </c>
      <c r="G188" s="371" t="str">
        <f>IF('Dépenses rémunération au réel'!G188="","",'Dépenses rémunération au réel'!G188)</f>
        <v/>
      </c>
      <c r="H188" s="371" t="str">
        <f>IF('Dépenses rémunération au réel'!H188="","",'Dépenses rémunération au réel'!H188)</f>
        <v/>
      </c>
      <c r="I188" s="370" t="str">
        <f>IF('Dépenses rémunération au réel'!I188="","",'Dépenses rémunération au réel'!I188)</f>
        <v/>
      </c>
      <c r="J188" s="372" t="str">
        <f>IF('Dépenses rémunération au réel'!J188="","",'Dépenses rémunération au réel'!J188)</f>
        <v/>
      </c>
      <c r="K188" s="372" t="str">
        <f>IF('Dépenses rémunération au réel'!K188="","",'Dépenses rémunération au réel'!K188)</f>
        <v/>
      </c>
      <c r="L188" s="370" t="str">
        <f>IF('Dépenses rémunération au réel'!L188="","",'Dépenses rémunération au réel'!L188)</f>
        <v/>
      </c>
      <c r="M188" s="273"/>
      <c r="N188" s="274" t="str">
        <f t="shared" si="16"/>
        <v/>
      </c>
      <c r="O188" s="274" t="str">
        <f t="shared" si="17"/>
        <v/>
      </c>
      <c r="P188" s="42"/>
      <c r="Q188" s="25"/>
      <c r="R188" s="25"/>
      <c r="S188" s="329" t="str">
        <f t="shared" si="14"/>
        <v/>
      </c>
      <c r="T188" s="139" t="str">
        <f t="shared" si="15"/>
        <v/>
      </c>
      <c r="U188" s="276"/>
      <c r="V188" s="375" t="str">
        <f t="shared" si="18"/>
        <v/>
      </c>
      <c r="W188" s="152" t="str">
        <f t="shared" si="19"/>
        <v/>
      </c>
      <c r="X188" s="377" t="str">
        <f>IF(AND(OR(M188="KO",L188&lt;&gt;""),OR(M188="",N188="",O188="")),Listes!$A$74,IF(AND(L188&lt;S188,U188=""),Listes!$A$76,IF(AND(L188&lt;&gt;"",S188&lt;L188,T188=""),Listes!$A$78,IF(AND(Y188="",OR(M188&lt;&gt;"",N188&lt;&gt;"",O188&lt;&gt;"",P188&lt;&gt;"",Q188&lt;&gt;"",R188&lt;&gt;"")),Listes!$A$79,""))))</f>
        <v/>
      </c>
      <c r="Y188" s="44"/>
      <c r="Z188" s="9">
        <f t="shared" si="20"/>
        <v>0</v>
      </c>
    </row>
    <row r="189" spans="1:26" ht="20.100000000000001" customHeight="1" x14ac:dyDescent="0.25">
      <c r="A189" s="133">
        <v>183</v>
      </c>
      <c r="B189" s="370" t="str">
        <f>IF('Dépenses rémunération au réel'!B189="","",'Dépenses rémunération au réel'!B189)</f>
        <v/>
      </c>
      <c r="C189" s="370" t="str">
        <f>IF('Dépenses rémunération au réel'!C189="","",'Dépenses rémunération au réel'!C189)</f>
        <v/>
      </c>
      <c r="D189" s="370" t="str">
        <f>IF('Dépenses rémunération au réel'!D189="","",'Dépenses rémunération au réel'!D189)</f>
        <v/>
      </c>
      <c r="E189" s="370" t="str">
        <f>IF('Dépenses rémunération au réel'!E189="","",'Dépenses rémunération au réel'!E189)</f>
        <v/>
      </c>
      <c r="F189" s="370" t="str">
        <f>IF('Dépenses rémunération au réel'!F189="","",'Dépenses rémunération au réel'!F189)</f>
        <v/>
      </c>
      <c r="G189" s="371" t="str">
        <f>IF('Dépenses rémunération au réel'!G189="","",'Dépenses rémunération au réel'!G189)</f>
        <v/>
      </c>
      <c r="H189" s="371" t="str">
        <f>IF('Dépenses rémunération au réel'!H189="","",'Dépenses rémunération au réel'!H189)</f>
        <v/>
      </c>
      <c r="I189" s="370" t="str">
        <f>IF('Dépenses rémunération au réel'!I189="","",'Dépenses rémunération au réel'!I189)</f>
        <v/>
      </c>
      <c r="J189" s="372" t="str">
        <f>IF('Dépenses rémunération au réel'!J189="","",'Dépenses rémunération au réel'!J189)</f>
        <v/>
      </c>
      <c r="K189" s="372" t="str">
        <f>IF('Dépenses rémunération au réel'!K189="","",'Dépenses rémunération au réel'!K189)</f>
        <v/>
      </c>
      <c r="L189" s="370" t="str">
        <f>IF('Dépenses rémunération au réel'!L189="","",'Dépenses rémunération au réel'!L189)</f>
        <v/>
      </c>
      <c r="M189" s="273"/>
      <c r="N189" s="274" t="str">
        <f t="shared" si="16"/>
        <v/>
      </c>
      <c r="O189" s="274" t="str">
        <f t="shared" si="17"/>
        <v/>
      </c>
      <c r="P189" s="42"/>
      <c r="Q189" s="25"/>
      <c r="R189" s="25"/>
      <c r="S189" s="329" t="str">
        <f t="shared" si="14"/>
        <v/>
      </c>
      <c r="T189" s="139" t="str">
        <f t="shared" si="15"/>
        <v/>
      </c>
      <c r="U189" s="276"/>
      <c r="V189" s="375" t="str">
        <f t="shared" si="18"/>
        <v/>
      </c>
      <c r="W189" s="152" t="str">
        <f t="shared" si="19"/>
        <v/>
      </c>
      <c r="X189" s="377" t="str">
        <f>IF(AND(OR(M189="KO",L189&lt;&gt;""),OR(M189="",N189="",O189="")),Listes!$A$74,IF(AND(L189&lt;S189,U189=""),Listes!$A$76,IF(AND(L189&lt;&gt;"",S189&lt;L189,T189=""),Listes!$A$78,IF(AND(Y189="",OR(M189&lt;&gt;"",N189&lt;&gt;"",O189&lt;&gt;"",P189&lt;&gt;"",Q189&lt;&gt;"",R189&lt;&gt;"")),Listes!$A$79,""))))</f>
        <v/>
      </c>
      <c r="Y189" s="44"/>
      <c r="Z189" s="9">
        <f t="shared" si="20"/>
        <v>0</v>
      </c>
    </row>
    <row r="190" spans="1:26" ht="20.100000000000001" customHeight="1" x14ac:dyDescent="0.25">
      <c r="A190" s="133">
        <v>184</v>
      </c>
      <c r="B190" s="370" t="str">
        <f>IF('Dépenses rémunération au réel'!B190="","",'Dépenses rémunération au réel'!B190)</f>
        <v/>
      </c>
      <c r="C190" s="370" t="str">
        <f>IF('Dépenses rémunération au réel'!C190="","",'Dépenses rémunération au réel'!C190)</f>
        <v/>
      </c>
      <c r="D190" s="370" t="str">
        <f>IF('Dépenses rémunération au réel'!D190="","",'Dépenses rémunération au réel'!D190)</f>
        <v/>
      </c>
      <c r="E190" s="370" t="str">
        <f>IF('Dépenses rémunération au réel'!E190="","",'Dépenses rémunération au réel'!E190)</f>
        <v/>
      </c>
      <c r="F190" s="370" t="str">
        <f>IF('Dépenses rémunération au réel'!F190="","",'Dépenses rémunération au réel'!F190)</f>
        <v/>
      </c>
      <c r="G190" s="371" t="str">
        <f>IF('Dépenses rémunération au réel'!G190="","",'Dépenses rémunération au réel'!G190)</f>
        <v/>
      </c>
      <c r="H190" s="371" t="str">
        <f>IF('Dépenses rémunération au réel'!H190="","",'Dépenses rémunération au réel'!H190)</f>
        <v/>
      </c>
      <c r="I190" s="370" t="str">
        <f>IF('Dépenses rémunération au réel'!I190="","",'Dépenses rémunération au réel'!I190)</f>
        <v/>
      </c>
      <c r="J190" s="372" t="str">
        <f>IF('Dépenses rémunération au réel'!J190="","",'Dépenses rémunération au réel'!J190)</f>
        <v/>
      </c>
      <c r="K190" s="372" t="str">
        <f>IF('Dépenses rémunération au réel'!K190="","",'Dépenses rémunération au réel'!K190)</f>
        <v/>
      </c>
      <c r="L190" s="370" t="str">
        <f>IF('Dépenses rémunération au réel'!L190="","",'Dépenses rémunération au réel'!L190)</f>
        <v/>
      </c>
      <c r="M190" s="273"/>
      <c r="N190" s="274" t="str">
        <f t="shared" si="16"/>
        <v/>
      </c>
      <c r="O190" s="274" t="str">
        <f t="shared" si="17"/>
        <v/>
      </c>
      <c r="P190" s="42"/>
      <c r="Q190" s="25"/>
      <c r="R190" s="25"/>
      <c r="S190" s="329" t="str">
        <f t="shared" si="14"/>
        <v/>
      </c>
      <c r="T190" s="139" t="str">
        <f t="shared" si="15"/>
        <v/>
      </c>
      <c r="U190" s="276"/>
      <c r="V190" s="375" t="str">
        <f t="shared" si="18"/>
        <v/>
      </c>
      <c r="W190" s="152" t="str">
        <f t="shared" si="19"/>
        <v/>
      </c>
      <c r="X190" s="377" t="str">
        <f>IF(AND(OR(M190="KO",L190&lt;&gt;""),OR(M190="",N190="",O190="")),Listes!$A$74,IF(AND(L190&lt;S190,U190=""),Listes!$A$76,IF(AND(L190&lt;&gt;"",S190&lt;L190,T190=""),Listes!$A$78,IF(AND(Y190="",OR(M190&lt;&gt;"",N190&lt;&gt;"",O190&lt;&gt;"",P190&lt;&gt;"",Q190&lt;&gt;"",R190&lt;&gt;"")),Listes!$A$79,""))))</f>
        <v/>
      </c>
      <c r="Y190" s="44"/>
      <c r="Z190" s="9">
        <f t="shared" si="20"/>
        <v>0</v>
      </c>
    </row>
    <row r="191" spans="1:26" ht="20.100000000000001" customHeight="1" x14ac:dyDescent="0.25">
      <c r="A191" s="133">
        <v>185</v>
      </c>
      <c r="B191" s="370" t="str">
        <f>IF('Dépenses rémunération au réel'!B191="","",'Dépenses rémunération au réel'!B191)</f>
        <v/>
      </c>
      <c r="C191" s="370" t="str">
        <f>IF('Dépenses rémunération au réel'!C191="","",'Dépenses rémunération au réel'!C191)</f>
        <v/>
      </c>
      <c r="D191" s="370" t="str">
        <f>IF('Dépenses rémunération au réel'!D191="","",'Dépenses rémunération au réel'!D191)</f>
        <v/>
      </c>
      <c r="E191" s="370" t="str">
        <f>IF('Dépenses rémunération au réel'!E191="","",'Dépenses rémunération au réel'!E191)</f>
        <v/>
      </c>
      <c r="F191" s="370" t="str">
        <f>IF('Dépenses rémunération au réel'!F191="","",'Dépenses rémunération au réel'!F191)</f>
        <v/>
      </c>
      <c r="G191" s="371" t="str">
        <f>IF('Dépenses rémunération au réel'!G191="","",'Dépenses rémunération au réel'!G191)</f>
        <v/>
      </c>
      <c r="H191" s="371" t="str">
        <f>IF('Dépenses rémunération au réel'!H191="","",'Dépenses rémunération au réel'!H191)</f>
        <v/>
      </c>
      <c r="I191" s="370" t="str">
        <f>IF('Dépenses rémunération au réel'!I191="","",'Dépenses rémunération au réel'!I191)</f>
        <v/>
      </c>
      <c r="J191" s="372" t="str">
        <f>IF('Dépenses rémunération au réel'!J191="","",'Dépenses rémunération au réel'!J191)</f>
        <v/>
      </c>
      <c r="K191" s="372" t="str">
        <f>IF('Dépenses rémunération au réel'!K191="","",'Dépenses rémunération au réel'!K191)</f>
        <v/>
      </c>
      <c r="L191" s="370" t="str">
        <f>IF('Dépenses rémunération au réel'!L191="","",'Dépenses rémunération au réel'!L191)</f>
        <v/>
      </c>
      <c r="M191" s="273"/>
      <c r="N191" s="274" t="str">
        <f t="shared" si="16"/>
        <v/>
      </c>
      <c r="O191" s="274" t="str">
        <f t="shared" si="17"/>
        <v/>
      </c>
      <c r="P191" s="42"/>
      <c r="Q191" s="25"/>
      <c r="R191" s="25"/>
      <c r="S191" s="329" t="str">
        <f t="shared" si="14"/>
        <v/>
      </c>
      <c r="T191" s="139" t="str">
        <f t="shared" si="15"/>
        <v/>
      </c>
      <c r="U191" s="276"/>
      <c r="V191" s="375" t="str">
        <f t="shared" si="18"/>
        <v/>
      </c>
      <c r="W191" s="152" t="str">
        <f t="shared" si="19"/>
        <v/>
      </c>
      <c r="X191" s="377" t="str">
        <f>IF(AND(OR(M191="KO",L191&lt;&gt;""),OR(M191="",N191="",O191="")),Listes!$A$74,IF(AND(L191&lt;S191,U191=""),Listes!$A$76,IF(AND(L191&lt;&gt;"",S191&lt;L191,T191=""),Listes!$A$78,IF(AND(Y191="",OR(M191&lt;&gt;"",N191&lt;&gt;"",O191&lt;&gt;"",P191&lt;&gt;"",Q191&lt;&gt;"",R191&lt;&gt;"")),Listes!$A$79,""))))</f>
        <v/>
      </c>
      <c r="Y191" s="44"/>
      <c r="Z191" s="9">
        <f t="shared" si="20"/>
        <v>0</v>
      </c>
    </row>
    <row r="192" spans="1:26" ht="20.100000000000001" customHeight="1" x14ac:dyDescent="0.25">
      <c r="A192" s="133">
        <v>186</v>
      </c>
      <c r="B192" s="370" t="str">
        <f>IF('Dépenses rémunération au réel'!B192="","",'Dépenses rémunération au réel'!B192)</f>
        <v/>
      </c>
      <c r="C192" s="370" t="str">
        <f>IF('Dépenses rémunération au réel'!C192="","",'Dépenses rémunération au réel'!C192)</f>
        <v/>
      </c>
      <c r="D192" s="370" t="str">
        <f>IF('Dépenses rémunération au réel'!D192="","",'Dépenses rémunération au réel'!D192)</f>
        <v/>
      </c>
      <c r="E192" s="370" t="str">
        <f>IF('Dépenses rémunération au réel'!E192="","",'Dépenses rémunération au réel'!E192)</f>
        <v/>
      </c>
      <c r="F192" s="370" t="str">
        <f>IF('Dépenses rémunération au réel'!F192="","",'Dépenses rémunération au réel'!F192)</f>
        <v/>
      </c>
      <c r="G192" s="371" t="str">
        <f>IF('Dépenses rémunération au réel'!G192="","",'Dépenses rémunération au réel'!G192)</f>
        <v/>
      </c>
      <c r="H192" s="371" t="str">
        <f>IF('Dépenses rémunération au réel'!H192="","",'Dépenses rémunération au réel'!H192)</f>
        <v/>
      </c>
      <c r="I192" s="370" t="str">
        <f>IF('Dépenses rémunération au réel'!I192="","",'Dépenses rémunération au réel'!I192)</f>
        <v/>
      </c>
      <c r="J192" s="372" t="str">
        <f>IF('Dépenses rémunération au réel'!J192="","",'Dépenses rémunération au réel'!J192)</f>
        <v/>
      </c>
      <c r="K192" s="372" t="str">
        <f>IF('Dépenses rémunération au réel'!K192="","",'Dépenses rémunération au réel'!K192)</f>
        <v/>
      </c>
      <c r="L192" s="370" t="str">
        <f>IF('Dépenses rémunération au réel'!L192="","",'Dépenses rémunération au réel'!L192)</f>
        <v/>
      </c>
      <c r="M192" s="273"/>
      <c r="N192" s="274" t="str">
        <f t="shared" si="16"/>
        <v/>
      </c>
      <c r="O192" s="274" t="str">
        <f t="shared" si="17"/>
        <v/>
      </c>
      <c r="P192" s="42"/>
      <c r="Q192" s="25"/>
      <c r="R192" s="25"/>
      <c r="S192" s="329" t="str">
        <f t="shared" si="14"/>
        <v/>
      </c>
      <c r="T192" s="139" t="str">
        <f t="shared" si="15"/>
        <v/>
      </c>
      <c r="U192" s="276"/>
      <c r="V192" s="375" t="str">
        <f t="shared" si="18"/>
        <v/>
      </c>
      <c r="W192" s="152" t="str">
        <f t="shared" si="19"/>
        <v/>
      </c>
      <c r="X192" s="377" t="str">
        <f>IF(AND(OR(M192="KO",L192&lt;&gt;""),OR(M192="",N192="",O192="")),Listes!$A$74,IF(AND(L192&lt;S192,U192=""),Listes!$A$76,IF(AND(L192&lt;&gt;"",S192&lt;L192,T192=""),Listes!$A$78,IF(AND(Y192="",OR(M192&lt;&gt;"",N192&lt;&gt;"",O192&lt;&gt;"",P192&lt;&gt;"",Q192&lt;&gt;"",R192&lt;&gt;"")),Listes!$A$79,""))))</f>
        <v/>
      </c>
      <c r="Y192" s="44"/>
      <c r="Z192" s="9">
        <f t="shared" si="20"/>
        <v>0</v>
      </c>
    </row>
    <row r="193" spans="1:26" ht="20.100000000000001" customHeight="1" x14ac:dyDescent="0.25">
      <c r="A193" s="133">
        <v>187</v>
      </c>
      <c r="B193" s="370" t="str">
        <f>IF('Dépenses rémunération au réel'!B193="","",'Dépenses rémunération au réel'!B193)</f>
        <v/>
      </c>
      <c r="C193" s="370" t="str">
        <f>IF('Dépenses rémunération au réel'!C193="","",'Dépenses rémunération au réel'!C193)</f>
        <v/>
      </c>
      <c r="D193" s="370" t="str">
        <f>IF('Dépenses rémunération au réel'!D193="","",'Dépenses rémunération au réel'!D193)</f>
        <v/>
      </c>
      <c r="E193" s="370" t="str">
        <f>IF('Dépenses rémunération au réel'!E193="","",'Dépenses rémunération au réel'!E193)</f>
        <v/>
      </c>
      <c r="F193" s="370" t="str">
        <f>IF('Dépenses rémunération au réel'!F193="","",'Dépenses rémunération au réel'!F193)</f>
        <v/>
      </c>
      <c r="G193" s="371" t="str">
        <f>IF('Dépenses rémunération au réel'!G193="","",'Dépenses rémunération au réel'!G193)</f>
        <v/>
      </c>
      <c r="H193" s="371" t="str">
        <f>IF('Dépenses rémunération au réel'!H193="","",'Dépenses rémunération au réel'!H193)</f>
        <v/>
      </c>
      <c r="I193" s="370" t="str">
        <f>IF('Dépenses rémunération au réel'!I193="","",'Dépenses rémunération au réel'!I193)</f>
        <v/>
      </c>
      <c r="J193" s="372" t="str">
        <f>IF('Dépenses rémunération au réel'!J193="","",'Dépenses rémunération au réel'!J193)</f>
        <v/>
      </c>
      <c r="K193" s="372" t="str">
        <f>IF('Dépenses rémunération au réel'!K193="","",'Dépenses rémunération au réel'!K193)</f>
        <v/>
      </c>
      <c r="L193" s="370" t="str">
        <f>IF('Dépenses rémunération au réel'!L193="","",'Dépenses rémunération au réel'!L193)</f>
        <v/>
      </c>
      <c r="M193" s="273"/>
      <c r="N193" s="274" t="str">
        <f t="shared" si="16"/>
        <v/>
      </c>
      <c r="O193" s="274" t="str">
        <f t="shared" si="17"/>
        <v/>
      </c>
      <c r="P193" s="42"/>
      <c r="Q193" s="25"/>
      <c r="R193" s="25"/>
      <c r="S193" s="329" t="str">
        <f t="shared" si="14"/>
        <v/>
      </c>
      <c r="T193" s="139" t="str">
        <f t="shared" si="15"/>
        <v/>
      </c>
      <c r="U193" s="276"/>
      <c r="V193" s="375" t="str">
        <f t="shared" si="18"/>
        <v/>
      </c>
      <c r="W193" s="152" t="str">
        <f t="shared" si="19"/>
        <v/>
      </c>
      <c r="X193" s="377" t="str">
        <f>IF(AND(OR(M193="KO",L193&lt;&gt;""),OR(M193="",N193="",O193="")),Listes!$A$74,IF(AND(L193&lt;S193,U193=""),Listes!$A$76,IF(AND(L193&lt;&gt;"",S193&lt;L193,T193=""),Listes!$A$78,IF(AND(Y193="",OR(M193&lt;&gt;"",N193&lt;&gt;"",O193&lt;&gt;"",P193&lt;&gt;"",Q193&lt;&gt;"",R193&lt;&gt;"")),Listes!$A$79,""))))</f>
        <v/>
      </c>
      <c r="Y193" s="44"/>
      <c r="Z193" s="9">
        <f t="shared" si="20"/>
        <v>0</v>
      </c>
    </row>
    <row r="194" spans="1:26" ht="20.100000000000001" customHeight="1" x14ac:dyDescent="0.25">
      <c r="A194" s="133">
        <v>188</v>
      </c>
      <c r="B194" s="370" t="str">
        <f>IF('Dépenses rémunération au réel'!B194="","",'Dépenses rémunération au réel'!B194)</f>
        <v/>
      </c>
      <c r="C194" s="370" t="str">
        <f>IF('Dépenses rémunération au réel'!C194="","",'Dépenses rémunération au réel'!C194)</f>
        <v/>
      </c>
      <c r="D194" s="370" t="str">
        <f>IF('Dépenses rémunération au réel'!D194="","",'Dépenses rémunération au réel'!D194)</f>
        <v/>
      </c>
      <c r="E194" s="370" t="str">
        <f>IF('Dépenses rémunération au réel'!E194="","",'Dépenses rémunération au réel'!E194)</f>
        <v/>
      </c>
      <c r="F194" s="370" t="str">
        <f>IF('Dépenses rémunération au réel'!F194="","",'Dépenses rémunération au réel'!F194)</f>
        <v/>
      </c>
      <c r="G194" s="371" t="str">
        <f>IF('Dépenses rémunération au réel'!G194="","",'Dépenses rémunération au réel'!G194)</f>
        <v/>
      </c>
      <c r="H194" s="371" t="str">
        <f>IF('Dépenses rémunération au réel'!H194="","",'Dépenses rémunération au réel'!H194)</f>
        <v/>
      </c>
      <c r="I194" s="370" t="str">
        <f>IF('Dépenses rémunération au réel'!I194="","",'Dépenses rémunération au réel'!I194)</f>
        <v/>
      </c>
      <c r="J194" s="372" t="str">
        <f>IF('Dépenses rémunération au réel'!J194="","",'Dépenses rémunération au réel'!J194)</f>
        <v/>
      </c>
      <c r="K194" s="372" t="str">
        <f>IF('Dépenses rémunération au réel'!K194="","",'Dépenses rémunération au réel'!K194)</f>
        <v/>
      </c>
      <c r="L194" s="370" t="str">
        <f>IF('Dépenses rémunération au réel'!L194="","",'Dépenses rémunération au réel'!L194)</f>
        <v/>
      </c>
      <c r="M194" s="273"/>
      <c r="N194" s="274" t="str">
        <f t="shared" si="16"/>
        <v/>
      </c>
      <c r="O194" s="274" t="str">
        <f t="shared" si="17"/>
        <v/>
      </c>
      <c r="P194" s="42"/>
      <c r="Q194" s="25"/>
      <c r="R194" s="25"/>
      <c r="S194" s="329" t="str">
        <f t="shared" si="14"/>
        <v/>
      </c>
      <c r="T194" s="139" t="str">
        <f t="shared" si="15"/>
        <v/>
      </c>
      <c r="U194" s="276"/>
      <c r="V194" s="375" t="str">
        <f t="shared" si="18"/>
        <v/>
      </c>
      <c r="W194" s="152" t="str">
        <f t="shared" si="19"/>
        <v/>
      </c>
      <c r="X194" s="377" t="str">
        <f>IF(AND(OR(M194="KO",L194&lt;&gt;""),OR(M194="",N194="",O194="")),Listes!$A$74,IF(AND(L194&lt;S194,U194=""),Listes!$A$76,IF(AND(L194&lt;&gt;"",S194&lt;L194,T194=""),Listes!$A$78,IF(AND(Y194="",OR(M194&lt;&gt;"",N194&lt;&gt;"",O194&lt;&gt;"",P194&lt;&gt;"",Q194&lt;&gt;"",R194&lt;&gt;"")),Listes!$A$79,""))))</f>
        <v/>
      </c>
      <c r="Y194" s="44"/>
      <c r="Z194" s="9">
        <f t="shared" si="20"/>
        <v>0</v>
      </c>
    </row>
    <row r="195" spans="1:26" ht="20.100000000000001" customHeight="1" x14ac:dyDescent="0.25">
      <c r="A195" s="133">
        <v>189</v>
      </c>
      <c r="B195" s="370" t="str">
        <f>IF('Dépenses rémunération au réel'!B195="","",'Dépenses rémunération au réel'!B195)</f>
        <v/>
      </c>
      <c r="C195" s="370" t="str">
        <f>IF('Dépenses rémunération au réel'!C195="","",'Dépenses rémunération au réel'!C195)</f>
        <v/>
      </c>
      <c r="D195" s="370" t="str">
        <f>IF('Dépenses rémunération au réel'!D195="","",'Dépenses rémunération au réel'!D195)</f>
        <v/>
      </c>
      <c r="E195" s="370" t="str">
        <f>IF('Dépenses rémunération au réel'!E195="","",'Dépenses rémunération au réel'!E195)</f>
        <v/>
      </c>
      <c r="F195" s="370" t="str">
        <f>IF('Dépenses rémunération au réel'!F195="","",'Dépenses rémunération au réel'!F195)</f>
        <v/>
      </c>
      <c r="G195" s="371" t="str">
        <f>IF('Dépenses rémunération au réel'!G195="","",'Dépenses rémunération au réel'!G195)</f>
        <v/>
      </c>
      <c r="H195" s="371" t="str">
        <f>IF('Dépenses rémunération au réel'!H195="","",'Dépenses rémunération au réel'!H195)</f>
        <v/>
      </c>
      <c r="I195" s="370" t="str">
        <f>IF('Dépenses rémunération au réel'!I195="","",'Dépenses rémunération au réel'!I195)</f>
        <v/>
      </c>
      <c r="J195" s="372" t="str">
        <f>IF('Dépenses rémunération au réel'!J195="","",'Dépenses rémunération au réel'!J195)</f>
        <v/>
      </c>
      <c r="K195" s="372" t="str">
        <f>IF('Dépenses rémunération au réel'!K195="","",'Dépenses rémunération au réel'!K195)</f>
        <v/>
      </c>
      <c r="L195" s="370" t="str">
        <f>IF('Dépenses rémunération au réel'!L195="","",'Dépenses rémunération au réel'!L195)</f>
        <v/>
      </c>
      <c r="M195" s="273"/>
      <c r="N195" s="274" t="str">
        <f t="shared" si="16"/>
        <v/>
      </c>
      <c r="O195" s="274" t="str">
        <f t="shared" si="17"/>
        <v/>
      </c>
      <c r="P195" s="42"/>
      <c r="Q195" s="25"/>
      <c r="R195" s="25"/>
      <c r="S195" s="329" t="str">
        <f t="shared" si="14"/>
        <v/>
      </c>
      <c r="T195" s="139" t="str">
        <f t="shared" si="15"/>
        <v/>
      </c>
      <c r="U195" s="276"/>
      <c r="V195" s="375" t="str">
        <f t="shared" si="18"/>
        <v/>
      </c>
      <c r="W195" s="152" t="str">
        <f t="shared" si="19"/>
        <v/>
      </c>
      <c r="X195" s="377" t="str">
        <f>IF(AND(OR(M195="KO",L195&lt;&gt;""),OR(M195="",N195="",O195="")),Listes!$A$74,IF(AND(L195&lt;S195,U195=""),Listes!$A$76,IF(AND(L195&lt;&gt;"",S195&lt;L195,T195=""),Listes!$A$78,IF(AND(Y195="",OR(M195&lt;&gt;"",N195&lt;&gt;"",O195&lt;&gt;"",P195&lt;&gt;"",Q195&lt;&gt;"",R195&lt;&gt;"")),Listes!$A$79,""))))</f>
        <v/>
      </c>
      <c r="Y195" s="44"/>
      <c r="Z195" s="9">
        <f t="shared" si="20"/>
        <v>0</v>
      </c>
    </row>
    <row r="196" spans="1:26" ht="20.100000000000001" customHeight="1" x14ac:dyDescent="0.25">
      <c r="A196" s="133">
        <v>190</v>
      </c>
      <c r="B196" s="370" t="str">
        <f>IF('Dépenses rémunération au réel'!B196="","",'Dépenses rémunération au réel'!B196)</f>
        <v/>
      </c>
      <c r="C196" s="370" t="str">
        <f>IF('Dépenses rémunération au réel'!C196="","",'Dépenses rémunération au réel'!C196)</f>
        <v/>
      </c>
      <c r="D196" s="370" t="str">
        <f>IF('Dépenses rémunération au réel'!D196="","",'Dépenses rémunération au réel'!D196)</f>
        <v/>
      </c>
      <c r="E196" s="370" t="str">
        <f>IF('Dépenses rémunération au réel'!E196="","",'Dépenses rémunération au réel'!E196)</f>
        <v/>
      </c>
      <c r="F196" s="370" t="str">
        <f>IF('Dépenses rémunération au réel'!F196="","",'Dépenses rémunération au réel'!F196)</f>
        <v/>
      </c>
      <c r="G196" s="371" t="str">
        <f>IF('Dépenses rémunération au réel'!G196="","",'Dépenses rémunération au réel'!G196)</f>
        <v/>
      </c>
      <c r="H196" s="371" t="str">
        <f>IF('Dépenses rémunération au réel'!H196="","",'Dépenses rémunération au réel'!H196)</f>
        <v/>
      </c>
      <c r="I196" s="370" t="str">
        <f>IF('Dépenses rémunération au réel'!I196="","",'Dépenses rémunération au réel'!I196)</f>
        <v/>
      </c>
      <c r="J196" s="372" t="str">
        <f>IF('Dépenses rémunération au réel'!J196="","",'Dépenses rémunération au réel'!J196)</f>
        <v/>
      </c>
      <c r="K196" s="372" t="str">
        <f>IF('Dépenses rémunération au réel'!K196="","",'Dépenses rémunération au réel'!K196)</f>
        <v/>
      </c>
      <c r="L196" s="370" t="str">
        <f>IF('Dépenses rémunération au réel'!L196="","",'Dépenses rémunération au réel'!L196)</f>
        <v/>
      </c>
      <c r="M196" s="273"/>
      <c r="N196" s="274" t="str">
        <f t="shared" si="16"/>
        <v/>
      </c>
      <c r="O196" s="274" t="str">
        <f t="shared" si="17"/>
        <v/>
      </c>
      <c r="P196" s="42"/>
      <c r="Q196" s="25"/>
      <c r="R196" s="25"/>
      <c r="S196" s="329" t="str">
        <f t="shared" si="14"/>
        <v/>
      </c>
      <c r="T196" s="139" t="str">
        <f t="shared" si="15"/>
        <v/>
      </c>
      <c r="U196" s="276"/>
      <c r="V196" s="375" t="str">
        <f t="shared" si="18"/>
        <v/>
      </c>
      <c r="W196" s="152" t="str">
        <f t="shared" si="19"/>
        <v/>
      </c>
      <c r="X196" s="377" t="str">
        <f>IF(AND(OR(M196="KO",L196&lt;&gt;""),OR(M196="",N196="",O196="")),Listes!$A$74,IF(AND(L196&lt;S196,U196=""),Listes!$A$76,IF(AND(L196&lt;&gt;"",S196&lt;L196,T196=""),Listes!$A$78,IF(AND(Y196="",OR(M196&lt;&gt;"",N196&lt;&gt;"",O196&lt;&gt;"",P196&lt;&gt;"",Q196&lt;&gt;"",R196&lt;&gt;"")),Listes!$A$79,""))))</f>
        <v/>
      </c>
      <c r="Y196" s="44"/>
      <c r="Z196" s="9">
        <f t="shared" si="20"/>
        <v>0</v>
      </c>
    </row>
    <row r="197" spans="1:26" ht="20.100000000000001" customHeight="1" x14ac:dyDescent="0.25">
      <c r="A197" s="133">
        <v>191</v>
      </c>
      <c r="B197" s="370" t="str">
        <f>IF('Dépenses rémunération au réel'!B197="","",'Dépenses rémunération au réel'!B197)</f>
        <v/>
      </c>
      <c r="C197" s="370" t="str">
        <f>IF('Dépenses rémunération au réel'!C197="","",'Dépenses rémunération au réel'!C197)</f>
        <v/>
      </c>
      <c r="D197" s="370" t="str">
        <f>IF('Dépenses rémunération au réel'!D197="","",'Dépenses rémunération au réel'!D197)</f>
        <v/>
      </c>
      <c r="E197" s="370" t="str">
        <f>IF('Dépenses rémunération au réel'!E197="","",'Dépenses rémunération au réel'!E197)</f>
        <v/>
      </c>
      <c r="F197" s="370" t="str">
        <f>IF('Dépenses rémunération au réel'!F197="","",'Dépenses rémunération au réel'!F197)</f>
        <v/>
      </c>
      <c r="G197" s="371" t="str">
        <f>IF('Dépenses rémunération au réel'!G197="","",'Dépenses rémunération au réel'!G197)</f>
        <v/>
      </c>
      <c r="H197" s="371" t="str">
        <f>IF('Dépenses rémunération au réel'!H197="","",'Dépenses rémunération au réel'!H197)</f>
        <v/>
      </c>
      <c r="I197" s="370" t="str">
        <f>IF('Dépenses rémunération au réel'!I197="","",'Dépenses rémunération au réel'!I197)</f>
        <v/>
      </c>
      <c r="J197" s="372" t="str">
        <f>IF('Dépenses rémunération au réel'!J197="","",'Dépenses rémunération au réel'!J197)</f>
        <v/>
      </c>
      <c r="K197" s="372" t="str">
        <f>IF('Dépenses rémunération au réel'!K197="","",'Dépenses rémunération au réel'!K197)</f>
        <v/>
      </c>
      <c r="L197" s="370" t="str">
        <f>IF('Dépenses rémunération au réel'!L197="","",'Dépenses rémunération au réel'!L197)</f>
        <v/>
      </c>
      <c r="M197" s="273"/>
      <c r="N197" s="274" t="str">
        <f t="shared" si="16"/>
        <v/>
      </c>
      <c r="O197" s="274" t="str">
        <f t="shared" si="17"/>
        <v/>
      </c>
      <c r="P197" s="42"/>
      <c r="Q197" s="25"/>
      <c r="R197" s="25"/>
      <c r="S197" s="329" t="str">
        <f t="shared" si="14"/>
        <v/>
      </c>
      <c r="T197" s="139" t="str">
        <f t="shared" si="15"/>
        <v/>
      </c>
      <c r="U197" s="276"/>
      <c r="V197" s="375" t="str">
        <f t="shared" si="18"/>
        <v/>
      </c>
      <c r="W197" s="152" t="str">
        <f t="shared" si="19"/>
        <v/>
      </c>
      <c r="X197" s="377" t="str">
        <f>IF(AND(OR(M197="KO",L197&lt;&gt;""),OR(M197="",N197="",O197="")),Listes!$A$74,IF(AND(L197&lt;S197,U197=""),Listes!$A$76,IF(AND(L197&lt;&gt;"",S197&lt;L197,T197=""),Listes!$A$78,IF(AND(Y197="",OR(M197&lt;&gt;"",N197&lt;&gt;"",O197&lt;&gt;"",P197&lt;&gt;"",Q197&lt;&gt;"",R197&lt;&gt;"")),Listes!$A$79,""))))</f>
        <v/>
      </c>
      <c r="Y197" s="44"/>
      <c r="Z197" s="9">
        <f t="shared" si="20"/>
        <v>0</v>
      </c>
    </row>
    <row r="198" spans="1:26" ht="20.100000000000001" customHeight="1" x14ac:dyDescent="0.25">
      <c r="A198" s="133">
        <v>192</v>
      </c>
      <c r="B198" s="370" t="str">
        <f>IF('Dépenses rémunération au réel'!B198="","",'Dépenses rémunération au réel'!B198)</f>
        <v/>
      </c>
      <c r="C198" s="370" t="str">
        <f>IF('Dépenses rémunération au réel'!C198="","",'Dépenses rémunération au réel'!C198)</f>
        <v/>
      </c>
      <c r="D198" s="370" t="str">
        <f>IF('Dépenses rémunération au réel'!D198="","",'Dépenses rémunération au réel'!D198)</f>
        <v/>
      </c>
      <c r="E198" s="370" t="str">
        <f>IF('Dépenses rémunération au réel'!E198="","",'Dépenses rémunération au réel'!E198)</f>
        <v/>
      </c>
      <c r="F198" s="370" t="str">
        <f>IF('Dépenses rémunération au réel'!F198="","",'Dépenses rémunération au réel'!F198)</f>
        <v/>
      </c>
      <c r="G198" s="371" t="str">
        <f>IF('Dépenses rémunération au réel'!G198="","",'Dépenses rémunération au réel'!G198)</f>
        <v/>
      </c>
      <c r="H198" s="371" t="str">
        <f>IF('Dépenses rémunération au réel'!H198="","",'Dépenses rémunération au réel'!H198)</f>
        <v/>
      </c>
      <c r="I198" s="370" t="str">
        <f>IF('Dépenses rémunération au réel'!I198="","",'Dépenses rémunération au réel'!I198)</f>
        <v/>
      </c>
      <c r="J198" s="372" t="str">
        <f>IF('Dépenses rémunération au réel'!J198="","",'Dépenses rémunération au réel'!J198)</f>
        <v/>
      </c>
      <c r="K198" s="372" t="str">
        <f>IF('Dépenses rémunération au réel'!K198="","",'Dépenses rémunération au réel'!K198)</f>
        <v/>
      </c>
      <c r="L198" s="370" t="str">
        <f>IF('Dépenses rémunération au réel'!L198="","",'Dépenses rémunération au réel'!L198)</f>
        <v/>
      </c>
      <c r="M198" s="273"/>
      <c r="N198" s="274" t="str">
        <f t="shared" si="16"/>
        <v/>
      </c>
      <c r="O198" s="274" t="str">
        <f t="shared" si="17"/>
        <v/>
      </c>
      <c r="P198" s="42"/>
      <c r="Q198" s="25"/>
      <c r="R198" s="25"/>
      <c r="S198" s="329" t="str">
        <f t="shared" si="14"/>
        <v/>
      </c>
      <c r="T198" s="139" t="str">
        <f t="shared" si="15"/>
        <v/>
      </c>
      <c r="U198" s="276"/>
      <c r="V198" s="375" t="str">
        <f t="shared" si="18"/>
        <v/>
      </c>
      <c r="W198" s="152" t="str">
        <f t="shared" si="19"/>
        <v/>
      </c>
      <c r="X198" s="377" t="str">
        <f>IF(AND(OR(M198="KO",L198&lt;&gt;""),OR(M198="",N198="",O198="")),Listes!$A$74,IF(AND(L198&lt;S198,U198=""),Listes!$A$76,IF(AND(L198&lt;&gt;"",S198&lt;L198,T198=""),Listes!$A$78,IF(AND(Y198="",OR(M198&lt;&gt;"",N198&lt;&gt;"",O198&lt;&gt;"",P198&lt;&gt;"",Q198&lt;&gt;"",R198&lt;&gt;"")),Listes!$A$79,""))))</f>
        <v/>
      </c>
      <c r="Y198" s="44"/>
      <c r="Z198" s="9">
        <f t="shared" si="20"/>
        <v>0</v>
      </c>
    </row>
    <row r="199" spans="1:26" ht="20.100000000000001" customHeight="1" x14ac:dyDescent="0.25">
      <c r="A199" s="133">
        <v>193</v>
      </c>
      <c r="B199" s="370" t="str">
        <f>IF('Dépenses rémunération au réel'!B199="","",'Dépenses rémunération au réel'!B199)</f>
        <v/>
      </c>
      <c r="C199" s="370" t="str">
        <f>IF('Dépenses rémunération au réel'!C199="","",'Dépenses rémunération au réel'!C199)</f>
        <v/>
      </c>
      <c r="D199" s="370" t="str">
        <f>IF('Dépenses rémunération au réel'!D199="","",'Dépenses rémunération au réel'!D199)</f>
        <v/>
      </c>
      <c r="E199" s="370" t="str">
        <f>IF('Dépenses rémunération au réel'!E199="","",'Dépenses rémunération au réel'!E199)</f>
        <v/>
      </c>
      <c r="F199" s="370" t="str">
        <f>IF('Dépenses rémunération au réel'!F199="","",'Dépenses rémunération au réel'!F199)</f>
        <v/>
      </c>
      <c r="G199" s="371" t="str">
        <f>IF('Dépenses rémunération au réel'!G199="","",'Dépenses rémunération au réel'!G199)</f>
        <v/>
      </c>
      <c r="H199" s="371" t="str">
        <f>IF('Dépenses rémunération au réel'!H199="","",'Dépenses rémunération au réel'!H199)</f>
        <v/>
      </c>
      <c r="I199" s="370" t="str">
        <f>IF('Dépenses rémunération au réel'!I199="","",'Dépenses rémunération au réel'!I199)</f>
        <v/>
      </c>
      <c r="J199" s="372" t="str">
        <f>IF('Dépenses rémunération au réel'!J199="","",'Dépenses rémunération au réel'!J199)</f>
        <v/>
      </c>
      <c r="K199" s="372" t="str">
        <f>IF('Dépenses rémunération au réel'!K199="","",'Dépenses rémunération au réel'!K199)</f>
        <v/>
      </c>
      <c r="L199" s="370" t="str">
        <f>IF('Dépenses rémunération au réel'!L199="","",'Dépenses rémunération au réel'!L199)</f>
        <v/>
      </c>
      <c r="M199" s="273"/>
      <c r="N199" s="274" t="str">
        <f t="shared" si="16"/>
        <v/>
      </c>
      <c r="O199" s="274" t="str">
        <f t="shared" si="17"/>
        <v/>
      </c>
      <c r="P199" s="42"/>
      <c r="Q199" s="25"/>
      <c r="R199" s="25"/>
      <c r="S199" s="329" t="str">
        <f t="shared" ref="S199:S262" si="21">IF($E199="","",IF(OR(($P199=0),($Q199=0)),0,$P199/$Q199*$R199))</f>
        <v/>
      </c>
      <c r="T199" s="139" t="str">
        <f t="shared" ref="T199:T262" si="22">IF($L199="","",IF($S199&gt;$L199,"Le montant éligible ne peut etre supérieur au montant présenté",""))</f>
        <v/>
      </c>
      <c r="U199" s="276"/>
      <c r="V199" s="375" t="str">
        <f t="shared" si="18"/>
        <v/>
      </c>
      <c r="W199" s="152" t="str">
        <f t="shared" si="19"/>
        <v/>
      </c>
      <c r="X199" s="377" t="str">
        <f>IF(AND(OR(M199="KO",L199&lt;&gt;""),OR(M199="",N199="",O199="")),Listes!$A$74,IF(AND(L199&lt;S199,U199=""),Listes!$A$76,IF(AND(L199&lt;&gt;"",S199&lt;L199,T199=""),Listes!$A$78,IF(AND(Y199="",OR(M199&lt;&gt;"",N199&lt;&gt;"",O199&lt;&gt;"",P199&lt;&gt;"",Q199&lt;&gt;"",R199&lt;&gt;"")),Listes!$A$79,""))))</f>
        <v/>
      </c>
      <c r="Y199" s="44"/>
      <c r="Z199" s="9">
        <f t="shared" si="20"/>
        <v>0</v>
      </c>
    </row>
    <row r="200" spans="1:26" ht="20.100000000000001" customHeight="1" x14ac:dyDescent="0.25">
      <c r="A200" s="133">
        <v>194</v>
      </c>
      <c r="B200" s="370" t="str">
        <f>IF('Dépenses rémunération au réel'!B200="","",'Dépenses rémunération au réel'!B200)</f>
        <v/>
      </c>
      <c r="C200" s="370" t="str">
        <f>IF('Dépenses rémunération au réel'!C200="","",'Dépenses rémunération au réel'!C200)</f>
        <v/>
      </c>
      <c r="D200" s="370" t="str">
        <f>IF('Dépenses rémunération au réel'!D200="","",'Dépenses rémunération au réel'!D200)</f>
        <v/>
      </c>
      <c r="E200" s="370" t="str">
        <f>IF('Dépenses rémunération au réel'!E200="","",'Dépenses rémunération au réel'!E200)</f>
        <v/>
      </c>
      <c r="F200" s="370" t="str">
        <f>IF('Dépenses rémunération au réel'!F200="","",'Dépenses rémunération au réel'!F200)</f>
        <v/>
      </c>
      <c r="G200" s="371" t="str">
        <f>IF('Dépenses rémunération au réel'!G200="","",'Dépenses rémunération au réel'!G200)</f>
        <v/>
      </c>
      <c r="H200" s="371" t="str">
        <f>IF('Dépenses rémunération au réel'!H200="","",'Dépenses rémunération au réel'!H200)</f>
        <v/>
      </c>
      <c r="I200" s="370" t="str">
        <f>IF('Dépenses rémunération au réel'!I200="","",'Dépenses rémunération au réel'!I200)</f>
        <v/>
      </c>
      <c r="J200" s="372" t="str">
        <f>IF('Dépenses rémunération au réel'!J200="","",'Dépenses rémunération au réel'!J200)</f>
        <v/>
      </c>
      <c r="K200" s="372" t="str">
        <f>IF('Dépenses rémunération au réel'!K200="","",'Dépenses rémunération au réel'!K200)</f>
        <v/>
      </c>
      <c r="L200" s="370" t="str">
        <f>IF('Dépenses rémunération au réel'!L200="","",'Dépenses rémunération au réel'!L200)</f>
        <v/>
      </c>
      <c r="M200" s="273"/>
      <c r="N200" s="274" t="str">
        <f t="shared" ref="N200:N263" si="23">IF(M200="KO","",IF(M200="","",G200))</f>
        <v/>
      </c>
      <c r="O200" s="274" t="str">
        <f t="shared" ref="O200:O263" si="24">IF(M200="KO","",IF(M200="","",H200))</f>
        <v/>
      </c>
      <c r="P200" s="42"/>
      <c r="Q200" s="25"/>
      <c r="R200" s="25"/>
      <c r="S200" s="329" t="str">
        <f t="shared" si="21"/>
        <v/>
      </c>
      <c r="T200" s="139" t="str">
        <f t="shared" si="22"/>
        <v/>
      </c>
      <c r="U200" s="276"/>
      <c r="V200" s="375" t="str">
        <f t="shared" ref="V200:V263" si="25">IF(R200="","",IF(E200="Assistant administratif et/ou financier",MIN(35000/1607*R200,35000),IF(E200="Chargé de mission",MIN(40000/1607*R200,40000),IF(E200="Coordinateur / chef de projet",MIN(50000/1607*R200,50000),IF(E200="Directeur",MIN(60000/1607*R200,60000))))))</f>
        <v/>
      </c>
      <c r="W200" s="152" t="str">
        <f t="shared" ref="W200:W263" si="26">IF(MIN(S200,V200)=0,"",MIN(S200,V200))</f>
        <v/>
      </c>
      <c r="X200" s="377" t="str">
        <f>IF(AND(OR(M200="KO",L200&lt;&gt;""),OR(M200="",N200="",O200="")),Listes!$A$74,IF(AND(L200&lt;S200,U200=""),Listes!$A$76,IF(AND(L200&lt;&gt;"",S200&lt;L200,T200=""),Listes!$A$78,IF(AND(Y200="",OR(M200&lt;&gt;"",N200&lt;&gt;"",O200&lt;&gt;"",P200&lt;&gt;"",Q200&lt;&gt;"",R200&lt;&gt;"")),Listes!$A$79,""))))</f>
        <v/>
      </c>
      <c r="Y200" s="44"/>
      <c r="Z200" s="9">
        <f t="shared" ref="Z200:Z263" si="27">IF(AND(B200&lt;&gt;"",Y200&lt;&gt;"Oui"),1,0)</f>
        <v>0</v>
      </c>
    </row>
    <row r="201" spans="1:26" ht="20.100000000000001" customHeight="1" x14ac:dyDescent="0.25">
      <c r="A201" s="133">
        <v>195</v>
      </c>
      <c r="B201" s="370" t="str">
        <f>IF('Dépenses rémunération au réel'!B201="","",'Dépenses rémunération au réel'!B201)</f>
        <v/>
      </c>
      <c r="C201" s="370" t="str">
        <f>IF('Dépenses rémunération au réel'!C201="","",'Dépenses rémunération au réel'!C201)</f>
        <v/>
      </c>
      <c r="D201" s="370" t="str">
        <f>IF('Dépenses rémunération au réel'!D201="","",'Dépenses rémunération au réel'!D201)</f>
        <v/>
      </c>
      <c r="E201" s="370" t="str">
        <f>IF('Dépenses rémunération au réel'!E201="","",'Dépenses rémunération au réel'!E201)</f>
        <v/>
      </c>
      <c r="F201" s="370" t="str">
        <f>IF('Dépenses rémunération au réel'!F201="","",'Dépenses rémunération au réel'!F201)</f>
        <v/>
      </c>
      <c r="G201" s="371" t="str">
        <f>IF('Dépenses rémunération au réel'!G201="","",'Dépenses rémunération au réel'!G201)</f>
        <v/>
      </c>
      <c r="H201" s="371" t="str">
        <f>IF('Dépenses rémunération au réel'!H201="","",'Dépenses rémunération au réel'!H201)</f>
        <v/>
      </c>
      <c r="I201" s="370" t="str">
        <f>IF('Dépenses rémunération au réel'!I201="","",'Dépenses rémunération au réel'!I201)</f>
        <v/>
      </c>
      <c r="J201" s="372" t="str">
        <f>IF('Dépenses rémunération au réel'!J201="","",'Dépenses rémunération au réel'!J201)</f>
        <v/>
      </c>
      <c r="K201" s="372" t="str">
        <f>IF('Dépenses rémunération au réel'!K201="","",'Dépenses rémunération au réel'!K201)</f>
        <v/>
      </c>
      <c r="L201" s="370" t="str">
        <f>IF('Dépenses rémunération au réel'!L201="","",'Dépenses rémunération au réel'!L201)</f>
        <v/>
      </c>
      <c r="M201" s="273"/>
      <c r="N201" s="274" t="str">
        <f t="shared" si="23"/>
        <v/>
      </c>
      <c r="O201" s="274" t="str">
        <f t="shared" si="24"/>
        <v/>
      </c>
      <c r="P201" s="42"/>
      <c r="Q201" s="25"/>
      <c r="R201" s="25"/>
      <c r="S201" s="329" t="str">
        <f t="shared" si="21"/>
        <v/>
      </c>
      <c r="T201" s="139" t="str">
        <f t="shared" si="22"/>
        <v/>
      </c>
      <c r="U201" s="276"/>
      <c r="V201" s="375" t="str">
        <f t="shared" si="25"/>
        <v/>
      </c>
      <c r="W201" s="152" t="str">
        <f t="shared" si="26"/>
        <v/>
      </c>
      <c r="X201" s="377" t="str">
        <f>IF(AND(OR(M201="KO",L201&lt;&gt;""),OR(M201="",N201="",O201="")),Listes!$A$74,IF(AND(L201&lt;S201,U201=""),Listes!$A$76,IF(AND(L201&lt;&gt;"",S201&lt;L201,T201=""),Listes!$A$78,IF(AND(Y201="",OR(M201&lt;&gt;"",N201&lt;&gt;"",O201&lt;&gt;"",P201&lt;&gt;"",Q201&lt;&gt;"",R201&lt;&gt;"")),Listes!$A$79,""))))</f>
        <v/>
      </c>
      <c r="Y201" s="44"/>
      <c r="Z201" s="9">
        <f t="shared" si="27"/>
        <v>0</v>
      </c>
    </row>
    <row r="202" spans="1:26" ht="20.100000000000001" customHeight="1" x14ac:dyDescent="0.25">
      <c r="A202" s="133">
        <v>196</v>
      </c>
      <c r="B202" s="370" t="str">
        <f>IF('Dépenses rémunération au réel'!B202="","",'Dépenses rémunération au réel'!B202)</f>
        <v/>
      </c>
      <c r="C202" s="370" t="str">
        <f>IF('Dépenses rémunération au réel'!C202="","",'Dépenses rémunération au réel'!C202)</f>
        <v/>
      </c>
      <c r="D202" s="370" t="str">
        <f>IF('Dépenses rémunération au réel'!D202="","",'Dépenses rémunération au réel'!D202)</f>
        <v/>
      </c>
      <c r="E202" s="370" t="str">
        <f>IF('Dépenses rémunération au réel'!E202="","",'Dépenses rémunération au réel'!E202)</f>
        <v/>
      </c>
      <c r="F202" s="370" t="str">
        <f>IF('Dépenses rémunération au réel'!F202="","",'Dépenses rémunération au réel'!F202)</f>
        <v/>
      </c>
      <c r="G202" s="371" t="str">
        <f>IF('Dépenses rémunération au réel'!G202="","",'Dépenses rémunération au réel'!G202)</f>
        <v/>
      </c>
      <c r="H202" s="371" t="str">
        <f>IF('Dépenses rémunération au réel'!H202="","",'Dépenses rémunération au réel'!H202)</f>
        <v/>
      </c>
      <c r="I202" s="370" t="str">
        <f>IF('Dépenses rémunération au réel'!I202="","",'Dépenses rémunération au réel'!I202)</f>
        <v/>
      </c>
      <c r="J202" s="372" t="str">
        <f>IF('Dépenses rémunération au réel'!J202="","",'Dépenses rémunération au réel'!J202)</f>
        <v/>
      </c>
      <c r="K202" s="372" t="str">
        <f>IF('Dépenses rémunération au réel'!K202="","",'Dépenses rémunération au réel'!K202)</f>
        <v/>
      </c>
      <c r="L202" s="370" t="str">
        <f>IF('Dépenses rémunération au réel'!L202="","",'Dépenses rémunération au réel'!L202)</f>
        <v/>
      </c>
      <c r="M202" s="273"/>
      <c r="N202" s="274" t="str">
        <f t="shared" si="23"/>
        <v/>
      </c>
      <c r="O202" s="274" t="str">
        <f t="shared" si="24"/>
        <v/>
      </c>
      <c r="P202" s="42"/>
      <c r="Q202" s="25"/>
      <c r="R202" s="25"/>
      <c r="S202" s="329" t="str">
        <f t="shared" si="21"/>
        <v/>
      </c>
      <c r="T202" s="139" t="str">
        <f t="shared" si="22"/>
        <v/>
      </c>
      <c r="U202" s="276"/>
      <c r="V202" s="375" t="str">
        <f t="shared" si="25"/>
        <v/>
      </c>
      <c r="W202" s="152" t="str">
        <f t="shared" si="26"/>
        <v/>
      </c>
      <c r="X202" s="377" t="str">
        <f>IF(AND(OR(M202="KO",L202&lt;&gt;""),OR(M202="",N202="",O202="")),Listes!$A$74,IF(AND(L202&lt;S202,U202=""),Listes!$A$76,IF(AND(L202&lt;&gt;"",S202&lt;L202,T202=""),Listes!$A$78,IF(AND(Y202="",OR(M202&lt;&gt;"",N202&lt;&gt;"",O202&lt;&gt;"",P202&lt;&gt;"",Q202&lt;&gt;"",R202&lt;&gt;"")),Listes!$A$79,""))))</f>
        <v/>
      </c>
      <c r="Y202" s="44"/>
      <c r="Z202" s="9">
        <f t="shared" si="27"/>
        <v>0</v>
      </c>
    </row>
    <row r="203" spans="1:26" ht="20.100000000000001" customHeight="1" x14ac:dyDescent="0.25">
      <c r="A203" s="133">
        <v>197</v>
      </c>
      <c r="B203" s="370" t="str">
        <f>IF('Dépenses rémunération au réel'!B203="","",'Dépenses rémunération au réel'!B203)</f>
        <v/>
      </c>
      <c r="C203" s="370" t="str">
        <f>IF('Dépenses rémunération au réel'!C203="","",'Dépenses rémunération au réel'!C203)</f>
        <v/>
      </c>
      <c r="D203" s="370" t="str">
        <f>IF('Dépenses rémunération au réel'!D203="","",'Dépenses rémunération au réel'!D203)</f>
        <v/>
      </c>
      <c r="E203" s="370" t="str">
        <f>IF('Dépenses rémunération au réel'!E203="","",'Dépenses rémunération au réel'!E203)</f>
        <v/>
      </c>
      <c r="F203" s="370" t="str">
        <f>IF('Dépenses rémunération au réel'!F203="","",'Dépenses rémunération au réel'!F203)</f>
        <v/>
      </c>
      <c r="G203" s="371" t="str">
        <f>IF('Dépenses rémunération au réel'!G203="","",'Dépenses rémunération au réel'!G203)</f>
        <v/>
      </c>
      <c r="H203" s="371" t="str">
        <f>IF('Dépenses rémunération au réel'!H203="","",'Dépenses rémunération au réel'!H203)</f>
        <v/>
      </c>
      <c r="I203" s="370" t="str">
        <f>IF('Dépenses rémunération au réel'!I203="","",'Dépenses rémunération au réel'!I203)</f>
        <v/>
      </c>
      <c r="J203" s="372" t="str">
        <f>IF('Dépenses rémunération au réel'!J203="","",'Dépenses rémunération au réel'!J203)</f>
        <v/>
      </c>
      <c r="K203" s="372" t="str">
        <f>IF('Dépenses rémunération au réel'!K203="","",'Dépenses rémunération au réel'!K203)</f>
        <v/>
      </c>
      <c r="L203" s="370" t="str">
        <f>IF('Dépenses rémunération au réel'!L203="","",'Dépenses rémunération au réel'!L203)</f>
        <v/>
      </c>
      <c r="M203" s="273"/>
      <c r="N203" s="274" t="str">
        <f t="shared" si="23"/>
        <v/>
      </c>
      <c r="O203" s="274" t="str">
        <f t="shared" si="24"/>
        <v/>
      </c>
      <c r="P203" s="42"/>
      <c r="Q203" s="25"/>
      <c r="R203" s="25"/>
      <c r="S203" s="329" t="str">
        <f t="shared" si="21"/>
        <v/>
      </c>
      <c r="T203" s="139" t="str">
        <f t="shared" si="22"/>
        <v/>
      </c>
      <c r="U203" s="276"/>
      <c r="V203" s="375" t="str">
        <f t="shared" si="25"/>
        <v/>
      </c>
      <c r="W203" s="152" t="str">
        <f t="shared" si="26"/>
        <v/>
      </c>
      <c r="X203" s="377" t="str">
        <f>IF(AND(OR(M203="KO",L203&lt;&gt;""),OR(M203="",N203="",O203="")),Listes!$A$74,IF(AND(L203&lt;S203,U203=""),Listes!$A$76,IF(AND(L203&lt;&gt;"",S203&lt;L203,T203=""),Listes!$A$78,IF(AND(Y203="",OR(M203&lt;&gt;"",N203&lt;&gt;"",O203&lt;&gt;"",P203&lt;&gt;"",Q203&lt;&gt;"",R203&lt;&gt;"")),Listes!$A$79,""))))</f>
        <v/>
      </c>
      <c r="Y203" s="44"/>
      <c r="Z203" s="9">
        <f t="shared" si="27"/>
        <v>0</v>
      </c>
    </row>
    <row r="204" spans="1:26" ht="20.100000000000001" customHeight="1" x14ac:dyDescent="0.25">
      <c r="A204" s="133">
        <v>198</v>
      </c>
      <c r="B204" s="370" t="str">
        <f>IF('Dépenses rémunération au réel'!B204="","",'Dépenses rémunération au réel'!B204)</f>
        <v/>
      </c>
      <c r="C204" s="370" t="str">
        <f>IF('Dépenses rémunération au réel'!C204="","",'Dépenses rémunération au réel'!C204)</f>
        <v/>
      </c>
      <c r="D204" s="370" t="str">
        <f>IF('Dépenses rémunération au réel'!D204="","",'Dépenses rémunération au réel'!D204)</f>
        <v/>
      </c>
      <c r="E204" s="370" t="str">
        <f>IF('Dépenses rémunération au réel'!E204="","",'Dépenses rémunération au réel'!E204)</f>
        <v/>
      </c>
      <c r="F204" s="370" t="str">
        <f>IF('Dépenses rémunération au réel'!F204="","",'Dépenses rémunération au réel'!F204)</f>
        <v/>
      </c>
      <c r="G204" s="371" t="str">
        <f>IF('Dépenses rémunération au réel'!G204="","",'Dépenses rémunération au réel'!G204)</f>
        <v/>
      </c>
      <c r="H204" s="371" t="str">
        <f>IF('Dépenses rémunération au réel'!H204="","",'Dépenses rémunération au réel'!H204)</f>
        <v/>
      </c>
      <c r="I204" s="370" t="str">
        <f>IF('Dépenses rémunération au réel'!I204="","",'Dépenses rémunération au réel'!I204)</f>
        <v/>
      </c>
      <c r="J204" s="372" t="str">
        <f>IF('Dépenses rémunération au réel'!J204="","",'Dépenses rémunération au réel'!J204)</f>
        <v/>
      </c>
      <c r="K204" s="372" t="str">
        <f>IF('Dépenses rémunération au réel'!K204="","",'Dépenses rémunération au réel'!K204)</f>
        <v/>
      </c>
      <c r="L204" s="370" t="str">
        <f>IF('Dépenses rémunération au réel'!L204="","",'Dépenses rémunération au réel'!L204)</f>
        <v/>
      </c>
      <c r="M204" s="273"/>
      <c r="N204" s="274" t="str">
        <f t="shared" si="23"/>
        <v/>
      </c>
      <c r="O204" s="274" t="str">
        <f t="shared" si="24"/>
        <v/>
      </c>
      <c r="P204" s="42"/>
      <c r="Q204" s="25"/>
      <c r="R204" s="25"/>
      <c r="S204" s="329" t="str">
        <f t="shared" si="21"/>
        <v/>
      </c>
      <c r="T204" s="139" t="str">
        <f t="shared" si="22"/>
        <v/>
      </c>
      <c r="U204" s="276"/>
      <c r="V204" s="375" t="str">
        <f t="shared" si="25"/>
        <v/>
      </c>
      <c r="W204" s="152" t="str">
        <f t="shared" si="26"/>
        <v/>
      </c>
      <c r="X204" s="377" t="str">
        <f>IF(AND(OR(M204="KO",L204&lt;&gt;""),OR(M204="",N204="",O204="")),Listes!$A$74,IF(AND(L204&lt;S204,U204=""),Listes!$A$76,IF(AND(L204&lt;&gt;"",S204&lt;L204,T204=""),Listes!$A$78,IF(AND(Y204="",OR(M204&lt;&gt;"",N204&lt;&gt;"",O204&lt;&gt;"",P204&lt;&gt;"",Q204&lt;&gt;"",R204&lt;&gt;"")),Listes!$A$79,""))))</f>
        <v/>
      </c>
      <c r="Y204" s="44"/>
      <c r="Z204" s="9">
        <f t="shared" si="27"/>
        <v>0</v>
      </c>
    </row>
    <row r="205" spans="1:26" ht="20.100000000000001" customHeight="1" x14ac:dyDescent="0.25">
      <c r="A205" s="133">
        <v>199</v>
      </c>
      <c r="B205" s="370" t="str">
        <f>IF('Dépenses rémunération au réel'!B205="","",'Dépenses rémunération au réel'!B205)</f>
        <v/>
      </c>
      <c r="C205" s="370" t="str">
        <f>IF('Dépenses rémunération au réel'!C205="","",'Dépenses rémunération au réel'!C205)</f>
        <v/>
      </c>
      <c r="D205" s="370" t="str">
        <f>IF('Dépenses rémunération au réel'!D205="","",'Dépenses rémunération au réel'!D205)</f>
        <v/>
      </c>
      <c r="E205" s="370" t="str">
        <f>IF('Dépenses rémunération au réel'!E205="","",'Dépenses rémunération au réel'!E205)</f>
        <v/>
      </c>
      <c r="F205" s="370" t="str">
        <f>IF('Dépenses rémunération au réel'!F205="","",'Dépenses rémunération au réel'!F205)</f>
        <v/>
      </c>
      <c r="G205" s="371" t="str">
        <f>IF('Dépenses rémunération au réel'!G205="","",'Dépenses rémunération au réel'!G205)</f>
        <v/>
      </c>
      <c r="H205" s="371" t="str">
        <f>IF('Dépenses rémunération au réel'!H205="","",'Dépenses rémunération au réel'!H205)</f>
        <v/>
      </c>
      <c r="I205" s="370" t="str">
        <f>IF('Dépenses rémunération au réel'!I205="","",'Dépenses rémunération au réel'!I205)</f>
        <v/>
      </c>
      <c r="J205" s="372" t="str">
        <f>IF('Dépenses rémunération au réel'!J205="","",'Dépenses rémunération au réel'!J205)</f>
        <v/>
      </c>
      <c r="K205" s="372" t="str">
        <f>IF('Dépenses rémunération au réel'!K205="","",'Dépenses rémunération au réel'!K205)</f>
        <v/>
      </c>
      <c r="L205" s="370" t="str">
        <f>IF('Dépenses rémunération au réel'!L205="","",'Dépenses rémunération au réel'!L205)</f>
        <v/>
      </c>
      <c r="M205" s="273"/>
      <c r="N205" s="274" t="str">
        <f t="shared" si="23"/>
        <v/>
      </c>
      <c r="O205" s="274" t="str">
        <f t="shared" si="24"/>
        <v/>
      </c>
      <c r="P205" s="42"/>
      <c r="Q205" s="25"/>
      <c r="R205" s="25"/>
      <c r="S205" s="329" t="str">
        <f t="shared" si="21"/>
        <v/>
      </c>
      <c r="T205" s="139" t="str">
        <f t="shared" si="22"/>
        <v/>
      </c>
      <c r="U205" s="276"/>
      <c r="V205" s="375" t="str">
        <f t="shared" si="25"/>
        <v/>
      </c>
      <c r="W205" s="152" t="str">
        <f t="shared" si="26"/>
        <v/>
      </c>
      <c r="X205" s="377" t="str">
        <f>IF(AND(OR(M205="KO",L205&lt;&gt;""),OR(M205="",N205="",O205="")),Listes!$A$74,IF(AND(L205&lt;S205,U205=""),Listes!$A$76,IF(AND(L205&lt;&gt;"",S205&lt;L205,T205=""),Listes!$A$78,IF(AND(Y205="",OR(M205&lt;&gt;"",N205&lt;&gt;"",O205&lt;&gt;"",P205&lt;&gt;"",Q205&lt;&gt;"",R205&lt;&gt;"")),Listes!$A$79,""))))</f>
        <v/>
      </c>
      <c r="Y205" s="44"/>
      <c r="Z205" s="9">
        <f t="shared" si="27"/>
        <v>0</v>
      </c>
    </row>
    <row r="206" spans="1:26" ht="20.100000000000001" customHeight="1" x14ac:dyDescent="0.25">
      <c r="A206" s="133">
        <v>200</v>
      </c>
      <c r="B206" s="370" t="str">
        <f>IF('Dépenses rémunération au réel'!B206="","",'Dépenses rémunération au réel'!B206)</f>
        <v/>
      </c>
      <c r="C206" s="370" t="str">
        <f>IF('Dépenses rémunération au réel'!C206="","",'Dépenses rémunération au réel'!C206)</f>
        <v/>
      </c>
      <c r="D206" s="370" t="str">
        <f>IF('Dépenses rémunération au réel'!D206="","",'Dépenses rémunération au réel'!D206)</f>
        <v/>
      </c>
      <c r="E206" s="370" t="str">
        <f>IF('Dépenses rémunération au réel'!E206="","",'Dépenses rémunération au réel'!E206)</f>
        <v/>
      </c>
      <c r="F206" s="370" t="str">
        <f>IF('Dépenses rémunération au réel'!F206="","",'Dépenses rémunération au réel'!F206)</f>
        <v/>
      </c>
      <c r="G206" s="371" t="str">
        <f>IF('Dépenses rémunération au réel'!G206="","",'Dépenses rémunération au réel'!G206)</f>
        <v/>
      </c>
      <c r="H206" s="371" t="str">
        <f>IF('Dépenses rémunération au réel'!H206="","",'Dépenses rémunération au réel'!H206)</f>
        <v/>
      </c>
      <c r="I206" s="370" t="str">
        <f>IF('Dépenses rémunération au réel'!I206="","",'Dépenses rémunération au réel'!I206)</f>
        <v/>
      </c>
      <c r="J206" s="372" t="str">
        <f>IF('Dépenses rémunération au réel'!J206="","",'Dépenses rémunération au réel'!J206)</f>
        <v/>
      </c>
      <c r="K206" s="372" t="str">
        <f>IF('Dépenses rémunération au réel'!K206="","",'Dépenses rémunération au réel'!K206)</f>
        <v/>
      </c>
      <c r="L206" s="370" t="str">
        <f>IF('Dépenses rémunération au réel'!L206="","",'Dépenses rémunération au réel'!L206)</f>
        <v/>
      </c>
      <c r="M206" s="273"/>
      <c r="N206" s="274" t="str">
        <f t="shared" si="23"/>
        <v/>
      </c>
      <c r="O206" s="274" t="str">
        <f t="shared" si="24"/>
        <v/>
      </c>
      <c r="P206" s="42"/>
      <c r="Q206" s="25"/>
      <c r="R206" s="25"/>
      <c r="S206" s="329" t="str">
        <f t="shared" si="21"/>
        <v/>
      </c>
      <c r="T206" s="139" t="str">
        <f t="shared" si="22"/>
        <v/>
      </c>
      <c r="U206" s="276"/>
      <c r="V206" s="375" t="str">
        <f t="shared" si="25"/>
        <v/>
      </c>
      <c r="W206" s="152" t="str">
        <f t="shared" si="26"/>
        <v/>
      </c>
      <c r="X206" s="377" t="str">
        <f>IF(AND(OR(M206="KO",L206&lt;&gt;""),OR(M206="",N206="",O206="")),Listes!$A$74,IF(AND(L206&lt;S206,U206=""),Listes!$A$76,IF(AND(L206&lt;&gt;"",S206&lt;L206,T206=""),Listes!$A$78,IF(AND(Y206="",OR(M206&lt;&gt;"",N206&lt;&gt;"",O206&lt;&gt;"",P206&lt;&gt;"",Q206&lt;&gt;"",R206&lt;&gt;"")),Listes!$A$79,""))))</f>
        <v/>
      </c>
      <c r="Y206" s="44"/>
      <c r="Z206" s="9">
        <f t="shared" si="27"/>
        <v>0</v>
      </c>
    </row>
    <row r="207" spans="1:26" ht="20.100000000000001" customHeight="1" x14ac:dyDescent="0.25">
      <c r="A207" s="133">
        <v>201</v>
      </c>
      <c r="B207" s="370" t="str">
        <f>IF('Dépenses rémunération au réel'!B207="","",'Dépenses rémunération au réel'!B207)</f>
        <v/>
      </c>
      <c r="C207" s="370" t="str">
        <f>IF('Dépenses rémunération au réel'!C207="","",'Dépenses rémunération au réel'!C207)</f>
        <v/>
      </c>
      <c r="D207" s="370" t="str">
        <f>IF('Dépenses rémunération au réel'!D207="","",'Dépenses rémunération au réel'!D207)</f>
        <v/>
      </c>
      <c r="E207" s="370" t="str">
        <f>IF('Dépenses rémunération au réel'!E207="","",'Dépenses rémunération au réel'!E207)</f>
        <v/>
      </c>
      <c r="F207" s="370" t="str">
        <f>IF('Dépenses rémunération au réel'!F207="","",'Dépenses rémunération au réel'!F207)</f>
        <v/>
      </c>
      <c r="G207" s="371" t="str">
        <f>IF('Dépenses rémunération au réel'!G207="","",'Dépenses rémunération au réel'!G207)</f>
        <v/>
      </c>
      <c r="H207" s="371" t="str">
        <f>IF('Dépenses rémunération au réel'!H207="","",'Dépenses rémunération au réel'!H207)</f>
        <v/>
      </c>
      <c r="I207" s="370" t="str">
        <f>IF('Dépenses rémunération au réel'!I207="","",'Dépenses rémunération au réel'!I207)</f>
        <v/>
      </c>
      <c r="J207" s="372" t="str">
        <f>IF('Dépenses rémunération au réel'!J207="","",'Dépenses rémunération au réel'!J207)</f>
        <v/>
      </c>
      <c r="K207" s="372" t="str">
        <f>IF('Dépenses rémunération au réel'!K207="","",'Dépenses rémunération au réel'!K207)</f>
        <v/>
      </c>
      <c r="L207" s="370" t="str">
        <f>IF('Dépenses rémunération au réel'!L207="","",'Dépenses rémunération au réel'!L207)</f>
        <v/>
      </c>
      <c r="M207" s="273"/>
      <c r="N207" s="274" t="str">
        <f t="shared" si="23"/>
        <v/>
      </c>
      <c r="O207" s="274" t="str">
        <f t="shared" si="24"/>
        <v/>
      </c>
      <c r="P207" s="42"/>
      <c r="Q207" s="25"/>
      <c r="R207" s="25"/>
      <c r="S207" s="329" t="str">
        <f t="shared" si="21"/>
        <v/>
      </c>
      <c r="T207" s="139" t="str">
        <f t="shared" si="22"/>
        <v/>
      </c>
      <c r="U207" s="276"/>
      <c r="V207" s="375" t="str">
        <f t="shared" si="25"/>
        <v/>
      </c>
      <c r="W207" s="152" t="str">
        <f t="shared" si="26"/>
        <v/>
      </c>
      <c r="X207" s="377" t="str">
        <f>IF(AND(OR(M207="KO",L207&lt;&gt;""),OR(M207="",N207="",O207="")),Listes!$A$74,IF(AND(L207&lt;S207,U207=""),Listes!$A$76,IF(AND(L207&lt;&gt;"",S207&lt;L207,T207=""),Listes!$A$78,IF(AND(Y207="",OR(M207&lt;&gt;"",N207&lt;&gt;"",O207&lt;&gt;"",P207&lt;&gt;"",Q207&lt;&gt;"",R207&lt;&gt;"")),Listes!$A$79,""))))</f>
        <v/>
      </c>
      <c r="Y207" s="44"/>
      <c r="Z207" s="9">
        <f t="shared" si="27"/>
        <v>0</v>
      </c>
    </row>
    <row r="208" spans="1:26" ht="20.100000000000001" customHeight="1" x14ac:dyDescent="0.25">
      <c r="A208" s="133">
        <v>202</v>
      </c>
      <c r="B208" s="370" t="str">
        <f>IF('Dépenses rémunération au réel'!B208="","",'Dépenses rémunération au réel'!B208)</f>
        <v/>
      </c>
      <c r="C208" s="370" t="str">
        <f>IF('Dépenses rémunération au réel'!C208="","",'Dépenses rémunération au réel'!C208)</f>
        <v/>
      </c>
      <c r="D208" s="370" t="str">
        <f>IF('Dépenses rémunération au réel'!D208="","",'Dépenses rémunération au réel'!D208)</f>
        <v/>
      </c>
      <c r="E208" s="370" t="str">
        <f>IF('Dépenses rémunération au réel'!E208="","",'Dépenses rémunération au réel'!E208)</f>
        <v/>
      </c>
      <c r="F208" s="370" t="str">
        <f>IF('Dépenses rémunération au réel'!F208="","",'Dépenses rémunération au réel'!F208)</f>
        <v/>
      </c>
      <c r="G208" s="371" t="str">
        <f>IF('Dépenses rémunération au réel'!G208="","",'Dépenses rémunération au réel'!G208)</f>
        <v/>
      </c>
      <c r="H208" s="371" t="str">
        <f>IF('Dépenses rémunération au réel'!H208="","",'Dépenses rémunération au réel'!H208)</f>
        <v/>
      </c>
      <c r="I208" s="370" t="str">
        <f>IF('Dépenses rémunération au réel'!I208="","",'Dépenses rémunération au réel'!I208)</f>
        <v/>
      </c>
      <c r="J208" s="372" t="str">
        <f>IF('Dépenses rémunération au réel'!J208="","",'Dépenses rémunération au réel'!J208)</f>
        <v/>
      </c>
      <c r="K208" s="372" t="str">
        <f>IF('Dépenses rémunération au réel'!K208="","",'Dépenses rémunération au réel'!K208)</f>
        <v/>
      </c>
      <c r="L208" s="370" t="str">
        <f>IF('Dépenses rémunération au réel'!L208="","",'Dépenses rémunération au réel'!L208)</f>
        <v/>
      </c>
      <c r="M208" s="273"/>
      <c r="N208" s="274" t="str">
        <f t="shared" si="23"/>
        <v/>
      </c>
      <c r="O208" s="274" t="str">
        <f t="shared" si="24"/>
        <v/>
      </c>
      <c r="P208" s="42"/>
      <c r="Q208" s="25"/>
      <c r="R208" s="25"/>
      <c r="S208" s="329" t="str">
        <f t="shared" si="21"/>
        <v/>
      </c>
      <c r="T208" s="139" t="str">
        <f t="shared" si="22"/>
        <v/>
      </c>
      <c r="U208" s="276"/>
      <c r="V208" s="375" t="str">
        <f t="shared" si="25"/>
        <v/>
      </c>
      <c r="W208" s="152" t="str">
        <f t="shared" si="26"/>
        <v/>
      </c>
      <c r="X208" s="377" t="str">
        <f>IF(AND(OR(M208="KO",L208&lt;&gt;""),OR(M208="",N208="",O208="")),Listes!$A$74,IF(AND(L208&lt;S208,U208=""),Listes!$A$76,IF(AND(L208&lt;&gt;"",S208&lt;L208,T208=""),Listes!$A$78,IF(AND(Y208="",OR(M208&lt;&gt;"",N208&lt;&gt;"",O208&lt;&gt;"",P208&lt;&gt;"",Q208&lt;&gt;"",R208&lt;&gt;"")),Listes!$A$79,""))))</f>
        <v/>
      </c>
      <c r="Y208" s="44"/>
      <c r="Z208" s="9">
        <f t="shared" si="27"/>
        <v>0</v>
      </c>
    </row>
    <row r="209" spans="1:26" ht="20.100000000000001" customHeight="1" x14ac:dyDescent="0.25">
      <c r="A209" s="133">
        <v>203</v>
      </c>
      <c r="B209" s="370" t="str">
        <f>IF('Dépenses rémunération au réel'!B209="","",'Dépenses rémunération au réel'!B209)</f>
        <v/>
      </c>
      <c r="C209" s="370" t="str">
        <f>IF('Dépenses rémunération au réel'!C209="","",'Dépenses rémunération au réel'!C209)</f>
        <v/>
      </c>
      <c r="D209" s="370" t="str">
        <f>IF('Dépenses rémunération au réel'!D209="","",'Dépenses rémunération au réel'!D209)</f>
        <v/>
      </c>
      <c r="E209" s="370" t="str">
        <f>IF('Dépenses rémunération au réel'!E209="","",'Dépenses rémunération au réel'!E209)</f>
        <v/>
      </c>
      <c r="F209" s="370" t="str">
        <f>IF('Dépenses rémunération au réel'!F209="","",'Dépenses rémunération au réel'!F209)</f>
        <v/>
      </c>
      <c r="G209" s="371" t="str">
        <f>IF('Dépenses rémunération au réel'!G209="","",'Dépenses rémunération au réel'!G209)</f>
        <v/>
      </c>
      <c r="H209" s="371" t="str">
        <f>IF('Dépenses rémunération au réel'!H209="","",'Dépenses rémunération au réel'!H209)</f>
        <v/>
      </c>
      <c r="I209" s="370" t="str">
        <f>IF('Dépenses rémunération au réel'!I209="","",'Dépenses rémunération au réel'!I209)</f>
        <v/>
      </c>
      <c r="J209" s="372" t="str">
        <f>IF('Dépenses rémunération au réel'!J209="","",'Dépenses rémunération au réel'!J209)</f>
        <v/>
      </c>
      <c r="K209" s="372" t="str">
        <f>IF('Dépenses rémunération au réel'!K209="","",'Dépenses rémunération au réel'!K209)</f>
        <v/>
      </c>
      <c r="L209" s="370" t="str">
        <f>IF('Dépenses rémunération au réel'!L209="","",'Dépenses rémunération au réel'!L209)</f>
        <v/>
      </c>
      <c r="M209" s="273"/>
      <c r="N209" s="274" t="str">
        <f t="shared" si="23"/>
        <v/>
      </c>
      <c r="O209" s="274" t="str">
        <f t="shared" si="24"/>
        <v/>
      </c>
      <c r="P209" s="42"/>
      <c r="Q209" s="25"/>
      <c r="R209" s="25"/>
      <c r="S209" s="329" t="str">
        <f t="shared" si="21"/>
        <v/>
      </c>
      <c r="T209" s="139" t="str">
        <f t="shared" si="22"/>
        <v/>
      </c>
      <c r="U209" s="276"/>
      <c r="V209" s="375" t="str">
        <f t="shared" si="25"/>
        <v/>
      </c>
      <c r="W209" s="152" t="str">
        <f t="shared" si="26"/>
        <v/>
      </c>
      <c r="X209" s="377" t="str">
        <f>IF(AND(OR(M209="KO",L209&lt;&gt;""),OR(M209="",N209="",O209="")),Listes!$A$74,IF(AND(L209&lt;S209,U209=""),Listes!$A$76,IF(AND(L209&lt;&gt;"",S209&lt;L209,T209=""),Listes!$A$78,IF(AND(Y209="",OR(M209&lt;&gt;"",N209&lt;&gt;"",O209&lt;&gt;"",P209&lt;&gt;"",Q209&lt;&gt;"",R209&lt;&gt;"")),Listes!$A$79,""))))</f>
        <v/>
      </c>
      <c r="Y209" s="44"/>
      <c r="Z209" s="9">
        <f t="shared" si="27"/>
        <v>0</v>
      </c>
    </row>
    <row r="210" spans="1:26" ht="20.100000000000001" customHeight="1" x14ac:dyDescent="0.25">
      <c r="A210" s="133">
        <v>204</v>
      </c>
      <c r="B210" s="370" t="str">
        <f>IF('Dépenses rémunération au réel'!B210="","",'Dépenses rémunération au réel'!B210)</f>
        <v/>
      </c>
      <c r="C210" s="370" t="str">
        <f>IF('Dépenses rémunération au réel'!C210="","",'Dépenses rémunération au réel'!C210)</f>
        <v/>
      </c>
      <c r="D210" s="370" t="str">
        <f>IF('Dépenses rémunération au réel'!D210="","",'Dépenses rémunération au réel'!D210)</f>
        <v/>
      </c>
      <c r="E210" s="370" t="str">
        <f>IF('Dépenses rémunération au réel'!E210="","",'Dépenses rémunération au réel'!E210)</f>
        <v/>
      </c>
      <c r="F210" s="370" t="str">
        <f>IF('Dépenses rémunération au réel'!F210="","",'Dépenses rémunération au réel'!F210)</f>
        <v/>
      </c>
      <c r="G210" s="371" t="str">
        <f>IF('Dépenses rémunération au réel'!G210="","",'Dépenses rémunération au réel'!G210)</f>
        <v/>
      </c>
      <c r="H210" s="371" t="str">
        <f>IF('Dépenses rémunération au réel'!H210="","",'Dépenses rémunération au réel'!H210)</f>
        <v/>
      </c>
      <c r="I210" s="370" t="str">
        <f>IF('Dépenses rémunération au réel'!I210="","",'Dépenses rémunération au réel'!I210)</f>
        <v/>
      </c>
      <c r="J210" s="372" t="str">
        <f>IF('Dépenses rémunération au réel'!J210="","",'Dépenses rémunération au réel'!J210)</f>
        <v/>
      </c>
      <c r="K210" s="372" t="str">
        <f>IF('Dépenses rémunération au réel'!K210="","",'Dépenses rémunération au réel'!K210)</f>
        <v/>
      </c>
      <c r="L210" s="370" t="str">
        <f>IF('Dépenses rémunération au réel'!L210="","",'Dépenses rémunération au réel'!L210)</f>
        <v/>
      </c>
      <c r="M210" s="273"/>
      <c r="N210" s="274" t="str">
        <f t="shared" si="23"/>
        <v/>
      </c>
      <c r="O210" s="274" t="str">
        <f t="shared" si="24"/>
        <v/>
      </c>
      <c r="P210" s="42"/>
      <c r="Q210" s="25"/>
      <c r="R210" s="25"/>
      <c r="S210" s="329" t="str">
        <f t="shared" si="21"/>
        <v/>
      </c>
      <c r="T210" s="139" t="str">
        <f t="shared" si="22"/>
        <v/>
      </c>
      <c r="U210" s="276"/>
      <c r="V210" s="375" t="str">
        <f t="shared" si="25"/>
        <v/>
      </c>
      <c r="W210" s="152" t="str">
        <f t="shared" si="26"/>
        <v/>
      </c>
      <c r="X210" s="377" t="str">
        <f>IF(AND(OR(M210="KO",L210&lt;&gt;""),OR(M210="",N210="",O210="")),Listes!$A$74,IF(AND(L210&lt;S210,U210=""),Listes!$A$76,IF(AND(L210&lt;&gt;"",S210&lt;L210,T210=""),Listes!$A$78,IF(AND(Y210="",OR(M210&lt;&gt;"",N210&lt;&gt;"",O210&lt;&gt;"",P210&lt;&gt;"",Q210&lt;&gt;"",R210&lt;&gt;"")),Listes!$A$79,""))))</f>
        <v/>
      </c>
      <c r="Y210" s="44"/>
      <c r="Z210" s="9">
        <f t="shared" si="27"/>
        <v>0</v>
      </c>
    </row>
    <row r="211" spans="1:26" ht="20.100000000000001" customHeight="1" x14ac:dyDescent="0.25">
      <c r="A211" s="133">
        <v>205</v>
      </c>
      <c r="B211" s="370" t="str">
        <f>IF('Dépenses rémunération au réel'!B211="","",'Dépenses rémunération au réel'!B211)</f>
        <v/>
      </c>
      <c r="C211" s="370" t="str">
        <f>IF('Dépenses rémunération au réel'!C211="","",'Dépenses rémunération au réel'!C211)</f>
        <v/>
      </c>
      <c r="D211" s="370" t="str">
        <f>IF('Dépenses rémunération au réel'!D211="","",'Dépenses rémunération au réel'!D211)</f>
        <v/>
      </c>
      <c r="E211" s="370" t="str">
        <f>IF('Dépenses rémunération au réel'!E211="","",'Dépenses rémunération au réel'!E211)</f>
        <v/>
      </c>
      <c r="F211" s="370" t="str">
        <f>IF('Dépenses rémunération au réel'!F211="","",'Dépenses rémunération au réel'!F211)</f>
        <v/>
      </c>
      <c r="G211" s="371" t="str">
        <f>IF('Dépenses rémunération au réel'!G211="","",'Dépenses rémunération au réel'!G211)</f>
        <v/>
      </c>
      <c r="H211" s="371" t="str">
        <f>IF('Dépenses rémunération au réel'!H211="","",'Dépenses rémunération au réel'!H211)</f>
        <v/>
      </c>
      <c r="I211" s="370" t="str">
        <f>IF('Dépenses rémunération au réel'!I211="","",'Dépenses rémunération au réel'!I211)</f>
        <v/>
      </c>
      <c r="J211" s="372" t="str">
        <f>IF('Dépenses rémunération au réel'!J211="","",'Dépenses rémunération au réel'!J211)</f>
        <v/>
      </c>
      <c r="K211" s="372" t="str">
        <f>IF('Dépenses rémunération au réel'!K211="","",'Dépenses rémunération au réel'!K211)</f>
        <v/>
      </c>
      <c r="L211" s="370" t="str">
        <f>IF('Dépenses rémunération au réel'!L211="","",'Dépenses rémunération au réel'!L211)</f>
        <v/>
      </c>
      <c r="M211" s="273"/>
      <c r="N211" s="274" t="str">
        <f t="shared" si="23"/>
        <v/>
      </c>
      <c r="O211" s="274" t="str">
        <f t="shared" si="24"/>
        <v/>
      </c>
      <c r="P211" s="42"/>
      <c r="Q211" s="25"/>
      <c r="R211" s="25"/>
      <c r="S211" s="329" t="str">
        <f t="shared" si="21"/>
        <v/>
      </c>
      <c r="T211" s="139" t="str">
        <f t="shared" si="22"/>
        <v/>
      </c>
      <c r="U211" s="276"/>
      <c r="V211" s="375" t="str">
        <f t="shared" si="25"/>
        <v/>
      </c>
      <c r="W211" s="152" t="str">
        <f t="shared" si="26"/>
        <v/>
      </c>
      <c r="X211" s="377" t="str">
        <f>IF(AND(OR(M211="KO",L211&lt;&gt;""),OR(M211="",N211="",O211="")),Listes!$A$74,IF(AND(L211&lt;S211,U211=""),Listes!$A$76,IF(AND(L211&lt;&gt;"",S211&lt;L211,T211=""),Listes!$A$78,IF(AND(Y211="",OR(M211&lt;&gt;"",N211&lt;&gt;"",O211&lt;&gt;"",P211&lt;&gt;"",Q211&lt;&gt;"",R211&lt;&gt;"")),Listes!$A$79,""))))</f>
        <v/>
      </c>
      <c r="Y211" s="44"/>
      <c r="Z211" s="9">
        <f t="shared" si="27"/>
        <v>0</v>
      </c>
    </row>
    <row r="212" spans="1:26" ht="20.100000000000001" customHeight="1" x14ac:dyDescent="0.25">
      <c r="A212" s="133">
        <v>206</v>
      </c>
      <c r="B212" s="370" t="str">
        <f>IF('Dépenses rémunération au réel'!B212="","",'Dépenses rémunération au réel'!B212)</f>
        <v/>
      </c>
      <c r="C212" s="370" t="str">
        <f>IF('Dépenses rémunération au réel'!C212="","",'Dépenses rémunération au réel'!C212)</f>
        <v/>
      </c>
      <c r="D212" s="370" t="str">
        <f>IF('Dépenses rémunération au réel'!D212="","",'Dépenses rémunération au réel'!D212)</f>
        <v/>
      </c>
      <c r="E212" s="370" t="str">
        <f>IF('Dépenses rémunération au réel'!E212="","",'Dépenses rémunération au réel'!E212)</f>
        <v/>
      </c>
      <c r="F212" s="370" t="str">
        <f>IF('Dépenses rémunération au réel'!F212="","",'Dépenses rémunération au réel'!F212)</f>
        <v/>
      </c>
      <c r="G212" s="371" t="str">
        <f>IF('Dépenses rémunération au réel'!G212="","",'Dépenses rémunération au réel'!G212)</f>
        <v/>
      </c>
      <c r="H212" s="371" t="str">
        <f>IF('Dépenses rémunération au réel'!H212="","",'Dépenses rémunération au réel'!H212)</f>
        <v/>
      </c>
      <c r="I212" s="370" t="str">
        <f>IF('Dépenses rémunération au réel'!I212="","",'Dépenses rémunération au réel'!I212)</f>
        <v/>
      </c>
      <c r="J212" s="372" t="str">
        <f>IF('Dépenses rémunération au réel'!J212="","",'Dépenses rémunération au réel'!J212)</f>
        <v/>
      </c>
      <c r="K212" s="372" t="str">
        <f>IF('Dépenses rémunération au réel'!K212="","",'Dépenses rémunération au réel'!K212)</f>
        <v/>
      </c>
      <c r="L212" s="370" t="str">
        <f>IF('Dépenses rémunération au réel'!L212="","",'Dépenses rémunération au réel'!L212)</f>
        <v/>
      </c>
      <c r="M212" s="273"/>
      <c r="N212" s="274" t="str">
        <f t="shared" si="23"/>
        <v/>
      </c>
      <c r="O212" s="274" t="str">
        <f t="shared" si="24"/>
        <v/>
      </c>
      <c r="P212" s="42"/>
      <c r="Q212" s="25"/>
      <c r="R212" s="25"/>
      <c r="S212" s="329" t="str">
        <f t="shared" si="21"/>
        <v/>
      </c>
      <c r="T212" s="139" t="str">
        <f t="shared" si="22"/>
        <v/>
      </c>
      <c r="U212" s="276"/>
      <c r="V212" s="375" t="str">
        <f t="shared" si="25"/>
        <v/>
      </c>
      <c r="W212" s="152" t="str">
        <f t="shared" si="26"/>
        <v/>
      </c>
      <c r="X212" s="377" t="str">
        <f>IF(AND(OR(M212="KO",L212&lt;&gt;""),OR(M212="",N212="",O212="")),Listes!$A$74,IF(AND(L212&lt;S212,U212=""),Listes!$A$76,IF(AND(L212&lt;&gt;"",S212&lt;L212,T212=""),Listes!$A$78,IF(AND(Y212="",OR(M212&lt;&gt;"",N212&lt;&gt;"",O212&lt;&gt;"",P212&lt;&gt;"",Q212&lt;&gt;"",R212&lt;&gt;"")),Listes!$A$79,""))))</f>
        <v/>
      </c>
      <c r="Y212" s="44"/>
      <c r="Z212" s="9">
        <f t="shared" si="27"/>
        <v>0</v>
      </c>
    </row>
    <row r="213" spans="1:26" ht="20.100000000000001" customHeight="1" x14ac:dyDescent="0.25">
      <c r="A213" s="133">
        <v>207</v>
      </c>
      <c r="B213" s="370" t="str">
        <f>IF('Dépenses rémunération au réel'!B213="","",'Dépenses rémunération au réel'!B213)</f>
        <v/>
      </c>
      <c r="C213" s="370" t="str">
        <f>IF('Dépenses rémunération au réel'!C213="","",'Dépenses rémunération au réel'!C213)</f>
        <v/>
      </c>
      <c r="D213" s="370" t="str">
        <f>IF('Dépenses rémunération au réel'!D213="","",'Dépenses rémunération au réel'!D213)</f>
        <v/>
      </c>
      <c r="E213" s="370" t="str">
        <f>IF('Dépenses rémunération au réel'!E213="","",'Dépenses rémunération au réel'!E213)</f>
        <v/>
      </c>
      <c r="F213" s="370" t="str">
        <f>IF('Dépenses rémunération au réel'!F213="","",'Dépenses rémunération au réel'!F213)</f>
        <v/>
      </c>
      <c r="G213" s="371" t="str">
        <f>IF('Dépenses rémunération au réel'!G213="","",'Dépenses rémunération au réel'!G213)</f>
        <v/>
      </c>
      <c r="H213" s="371" t="str">
        <f>IF('Dépenses rémunération au réel'!H213="","",'Dépenses rémunération au réel'!H213)</f>
        <v/>
      </c>
      <c r="I213" s="370" t="str">
        <f>IF('Dépenses rémunération au réel'!I213="","",'Dépenses rémunération au réel'!I213)</f>
        <v/>
      </c>
      <c r="J213" s="372" t="str">
        <f>IF('Dépenses rémunération au réel'!J213="","",'Dépenses rémunération au réel'!J213)</f>
        <v/>
      </c>
      <c r="K213" s="372" t="str">
        <f>IF('Dépenses rémunération au réel'!K213="","",'Dépenses rémunération au réel'!K213)</f>
        <v/>
      </c>
      <c r="L213" s="370" t="str">
        <f>IF('Dépenses rémunération au réel'!L213="","",'Dépenses rémunération au réel'!L213)</f>
        <v/>
      </c>
      <c r="M213" s="273"/>
      <c r="N213" s="274" t="str">
        <f t="shared" si="23"/>
        <v/>
      </c>
      <c r="O213" s="274" t="str">
        <f t="shared" si="24"/>
        <v/>
      </c>
      <c r="P213" s="42"/>
      <c r="Q213" s="25"/>
      <c r="R213" s="25"/>
      <c r="S213" s="329" t="str">
        <f t="shared" si="21"/>
        <v/>
      </c>
      <c r="T213" s="139" t="str">
        <f t="shared" si="22"/>
        <v/>
      </c>
      <c r="U213" s="276"/>
      <c r="V213" s="375" t="str">
        <f t="shared" si="25"/>
        <v/>
      </c>
      <c r="W213" s="152" t="str">
        <f t="shared" si="26"/>
        <v/>
      </c>
      <c r="X213" s="377" t="str">
        <f>IF(AND(OR(M213="KO",L213&lt;&gt;""),OR(M213="",N213="",O213="")),Listes!$A$74,IF(AND(L213&lt;S213,U213=""),Listes!$A$76,IF(AND(L213&lt;&gt;"",S213&lt;L213,T213=""),Listes!$A$78,IF(AND(Y213="",OR(M213&lt;&gt;"",N213&lt;&gt;"",O213&lt;&gt;"",P213&lt;&gt;"",Q213&lt;&gt;"",R213&lt;&gt;"")),Listes!$A$79,""))))</f>
        <v/>
      </c>
      <c r="Y213" s="44"/>
      <c r="Z213" s="9">
        <f t="shared" si="27"/>
        <v>0</v>
      </c>
    </row>
    <row r="214" spans="1:26" ht="20.100000000000001" customHeight="1" x14ac:dyDescent="0.25">
      <c r="A214" s="133">
        <v>208</v>
      </c>
      <c r="B214" s="370" t="str">
        <f>IF('Dépenses rémunération au réel'!B214="","",'Dépenses rémunération au réel'!B214)</f>
        <v/>
      </c>
      <c r="C214" s="370" t="str">
        <f>IF('Dépenses rémunération au réel'!C214="","",'Dépenses rémunération au réel'!C214)</f>
        <v/>
      </c>
      <c r="D214" s="370" t="str">
        <f>IF('Dépenses rémunération au réel'!D214="","",'Dépenses rémunération au réel'!D214)</f>
        <v/>
      </c>
      <c r="E214" s="370" t="str">
        <f>IF('Dépenses rémunération au réel'!E214="","",'Dépenses rémunération au réel'!E214)</f>
        <v/>
      </c>
      <c r="F214" s="370" t="str">
        <f>IF('Dépenses rémunération au réel'!F214="","",'Dépenses rémunération au réel'!F214)</f>
        <v/>
      </c>
      <c r="G214" s="371" t="str">
        <f>IF('Dépenses rémunération au réel'!G214="","",'Dépenses rémunération au réel'!G214)</f>
        <v/>
      </c>
      <c r="H214" s="371" t="str">
        <f>IF('Dépenses rémunération au réel'!H214="","",'Dépenses rémunération au réel'!H214)</f>
        <v/>
      </c>
      <c r="I214" s="370" t="str">
        <f>IF('Dépenses rémunération au réel'!I214="","",'Dépenses rémunération au réel'!I214)</f>
        <v/>
      </c>
      <c r="J214" s="372" t="str">
        <f>IF('Dépenses rémunération au réel'!J214="","",'Dépenses rémunération au réel'!J214)</f>
        <v/>
      </c>
      <c r="K214" s="372" t="str">
        <f>IF('Dépenses rémunération au réel'!K214="","",'Dépenses rémunération au réel'!K214)</f>
        <v/>
      </c>
      <c r="L214" s="370" t="str">
        <f>IF('Dépenses rémunération au réel'!L214="","",'Dépenses rémunération au réel'!L214)</f>
        <v/>
      </c>
      <c r="M214" s="273"/>
      <c r="N214" s="274" t="str">
        <f t="shared" si="23"/>
        <v/>
      </c>
      <c r="O214" s="274" t="str">
        <f t="shared" si="24"/>
        <v/>
      </c>
      <c r="P214" s="42"/>
      <c r="Q214" s="25"/>
      <c r="R214" s="25"/>
      <c r="S214" s="329" t="str">
        <f t="shared" si="21"/>
        <v/>
      </c>
      <c r="T214" s="139" t="str">
        <f t="shared" si="22"/>
        <v/>
      </c>
      <c r="U214" s="276"/>
      <c r="V214" s="375" t="str">
        <f t="shared" si="25"/>
        <v/>
      </c>
      <c r="W214" s="152" t="str">
        <f t="shared" si="26"/>
        <v/>
      </c>
      <c r="X214" s="377" t="str">
        <f>IF(AND(OR(M214="KO",L214&lt;&gt;""),OR(M214="",N214="",O214="")),Listes!$A$74,IF(AND(L214&lt;S214,U214=""),Listes!$A$76,IF(AND(L214&lt;&gt;"",S214&lt;L214,T214=""),Listes!$A$78,IF(AND(Y214="",OR(M214&lt;&gt;"",N214&lt;&gt;"",O214&lt;&gt;"",P214&lt;&gt;"",Q214&lt;&gt;"",R214&lt;&gt;"")),Listes!$A$79,""))))</f>
        <v/>
      </c>
      <c r="Y214" s="44"/>
      <c r="Z214" s="9">
        <f t="shared" si="27"/>
        <v>0</v>
      </c>
    </row>
    <row r="215" spans="1:26" ht="20.100000000000001" customHeight="1" x14ac:dyDescent="0.25">
      <c r="A215" s="133">
        <v>209</v>
      </c>
      <c r="B215" s="370" t="str">
        <f>IF('Dépenses rémunération au réel'!B215="","",'Dépenses rémunération au réel'!B215)</f>
        <v/>
      </c>
      <c r="C215" s="370" t="str">
        <f>IF('Dépenses rémunération au réel'!C215="","",'Dépenses rémunération au réel'!C215)</f>
        <v/>
      </c>
      <c r="D215" s="370" t="str">
        <f>IF('Dépenses rémunération au réel'!D215="","",'Dépenses rémunération au réel'!D215)</f>
        <v/>
      </c>
      <c r="E215" s="370" t="str">
        <f>IF('Dépenses rémunération au réel'!E215="","",'Dépenses rémunération au réel'!E215)</f>
        <v/>
      </c>
      <c r="F215" s="370" t="str">
        <f>IF('Dépenses rémunération au réel'!F215="","",'Dépenses rémunération au réel'!F215)</f>
        <v/>
      </c>
      <c r="G215" s="371" t="str">
        <f>IF('Dépenses rémunération au réel'!G215="","",'Dépenses rémunération au réel'!G215)</f>
        <v/>
      </c>
      <c r="H215" s="371" t="str">
        <f>IF('Dépenses rémunération au réel'!H215="","",'Dépenses rémunération au réel'!H215)</f>
        <v/>
      </c>
      <c r="I215" s="370" t="str">
        <f>IF('Dépenses rémunération au réel'!I215="","",'Dépenses rémunération au réel'!I215)</f>
        <v/>
      </c>
      <c r="J215" s="372" t="str">
        <f>IF('Dépenses rémunération au réel'!J215="","",'Dépenses rémunération au réel'!J215)</f>
        <v/>
      </c>
      <c r="K215" s="372" t="str">
        <f>IF('Dépenses rémunération au réel'!K215="","",'Dépenses rémunération au réel'!K215)</f>
        <v/>
      </c>
      <c r="L215" s="370" t="str">
        <f>IF('Dépenses rémunération au réel'!L215="","",'Dépenses rémunération au réel'!L215)</f>
        <v/>
      </c>
      <c r="M215" s="273"/>
      <c r="N215" s="274" t="str">
        <f t="shared" si="23"/>
        <v/>
      </c>
      <c r="O215" s="274" t="str">
        <f t="shared" si="24"/>
        <v/>
      </c>
      <c r="P215" s="42"/>
      <c r="Q215" s="25"/>
      <c r="R215" s="25"/>
      <c r="S215" s="329" t="str">
        <f t="shared" si="21"/>
        <v/>
      </c>
      <c r="T215" s="139" t="str">
        <f t="shared" si="22"/>
        <v/>
      </c>
      <c r="U215" s="276"/>
      <c r="V215" s="375" t="str">
        <f t="shared" si="25"/>
        <v/>
      </c>
      <c r="W215" s="152" t="str">
        <f t="shared" si="26"/>
        <v/>
      </c>
      <c r="X215" s="377" t="str">
        <f>IF(AND(OR(M215="KO",L215&lt;&gt;""),OR(M215="",N215="",O215="")),Listes!$A$74,IF(AND(L215&lt;S215,U215=""),Listes!$A$76,IF(AND(L215&lt;&gt;"",S215&lt;L215,T215=""),Listes!$A$78,IF(AND(Y215="",OR(M215&lt;&gt;"",N215&lt;&gt;"",O215&lt;&gt;"",P215&lt;&gt;"",Q215&lt;&gt;"",R215&lt;&gt;"")),Listes!$A$79,""))))</f>
        <v/>
      </c>
      <c r="Y215" s="44"/>
      <c r="Z215" s="9">
        <f t="shared" si="27"/>
        <v>0</v>
      </c>
    </row>
    <row r="216" spans="1:26" ht="20.100000000000001" customHeight="1" x14ac:dyDescent="0.25">
      <c r="A216" s="133">
        <v>210</v>
      </c>
      <c r="B216" s="370" t="str">
        <f>IF('Dépenses rémunération au réel'!B216="","",'Dépenses rémunération au réel'!B216)</f>
        <v/>
      </c>
      <c r="C216" s="370" t="str">
        <f>IF('Dépenses rémunération au réel'!C216="","",'Dépenses rémunération au réel'!C216)</f>
        <v/>
      </c>
      <c r="D216" s="370" t="str">
        <f>IF('Dépenses rémunération au réel'!D216="","",'Dépenses rémunération au réel'!D216)</f>
        <v/>
      </c>
      <c r="E216" s="370" t="str">
        <f>IF('Dépenses rémunération au réel'!E216="","",'Dépenses rémunération au réel'!E216)</f>
        <v/>
      </c>
      <c r="F216" s="370" t="str">
        <f>IF('Dépenses rémunération au réel'!F216="","",'Dépenses rémunération au réel'!F216)</f>
        <v/>
      </c>
      <c r="G216" s="371" t="str">
        <f>IF('Dépenses rémunération au réel'!G216="","",'Dépenses rémunération au réel'!G216)</f>
        <v/>
      </c>
      <c r="H216" s="371" t="str">
        <f>IF('Dépenses rémunération au réel'!H216="","",'Dépenses rémunération au réel'!H216)</f>
        <v/>
      </c>
      <c r="I216" s="370" t="str">
        <f>IF('Dépenses rémunération au réel'!I216="","",'Dépenses rémunération au réel'!I216)</f>
        <v/>
      </c>
      <c r="J216" s="372" t="str">
        <f>IF('Dépenses rémunération au réel'!J216="","",'Dépenses rémunération au réel'!J216)</f>
        <v/>
      </c>
      <c r="K216" s="372" t="str">
        <f>IF('Dépenses rémunération au réel'!K216="","",'Dépenses rémunération au réel'!K216)</f>
        <v/>
      </c>
      <c r="L216" s="370" t="str">
        <f>IF('Dépenses rémunération au réel'!L216="","",'Dépenses rémunération au réel'!L216)</f>
        <v/>
      </c>
      <c r="M216" s="273"/>
      <c r="N216" s="274" t="str">
        <f t="shared" si="23"/>
        <v/>
      </c>
      <c r="O216" s="274" t="str">
        <f t="shared" si="24"/>
        <v/>
      </c>
      <c r="P216" s="42"/>
      <c r="Q216" s="25"/>
      <c r="R216" s="25"/>
      <c r="S216" s="329" t="str">
        <f t="shared" si="21"/>
        <v/>
      </c>
      <c r="T216" s="139" t="str">
        <f t="shared" si="22"/>
        <v/>
      </c>
      <c r="U216" s="276"/>
      <c r="V216" s="375" t="str">
        <f t="shared" si="25"/>
        <v/>
      </c>
      <c r="W216" s="152" t="str">
        <f t="shared" si="26"/>
        <v/>
      </c>
      <c r="X216" s="377" t="str">
        <f>IF(AND(OR(M216="KO",L216&lt;&gt;""),OR(M216="",N216="",O216="")),Listes!$A$74,IF(AND(L216&lt;S216,U216=""),Listes!$A$76,IF(AND(L216&lt;&gt;"",S216&lt;L216,T216=""),Listes!$A$78,IF(AND(Y216="",OR(M216&lt;&gt;"",N216&lt;&gt;"",O216&lt;&gt;"",P216&lt;&gt;"",Q216&lt;&gt;"",R216&lt;&gt;"")),Listes!$A$79,""))))</f>
        <v/>
      </c>
      <c r="Y216" s="44"/>
      <c r="Z216" s="9">
        <f t="shared" si="27"/>
        <v>0</v>
      </c>
    </row>
    <row r="217" spans="1:26" ht="20.100000000000001" customHeight="1" x14ac:dyDescent="0.25">
      <c r="A217" s="133">
        <v>211</v>
      </c>
      <c r="B217" s="370" t="str">
        <f>IF('Dépenses rémunération au réel'!B217="","",'Dépenses rémunération au réel'!B217)</f>
        <v/>
      </c>
      <c r="C217" s="370" t="str">
        <f>IF('Dépenses rémunération au réel'!C217="","",'Dépenses rémunération au réel'!C217)</f>
        <v/>
      </c>
      <c r="D217" s="370" t="str">
        <f>IF('Dépenses rémunération au réel'!D217="","",'Dépenses rémunération au réel'!D217)</f>
        <v/>
      </c>
      <c r="E217" s="370" t="str">
        <f>IF('Dépenses rémunération au réel'!E217="","",'Dépenses rémunération au réel'!E217)</f>
        <v/>
      </c>
      <c r="F217" s="370" t="str">
        <f>IF('Dépenses rémunération au réel'!F217="","",'Dépenses rémunération au réel'!F217)</f>
        <v/>
      </c>
      <c r="G217" s="371" t="str">
        <f>IF('Dépenses rémunération au réel'!G217="","",'Dépenses rémunération au réel'!G217)</f>
        <v/>
      </c>
      <c r="H217" s="371" t="str">
        <f>IF('Dépenses rémunération au réel'!H217="","",'Dépenses rémunération au réel'!H217)</f>
        <v/>
      </c>
      <c r="I217" s="370" t="str">
        <f>IF('Dépenses rémunération au réel'!I217="","",'Dépenses rémunération au réel'!I217)</f>
        <v/>
      </c>
      <c r="J217" s="372" t="str">
        <f>IF('Dépenses rémunération au réel'!J217="","",'Dépenses rémunération au réel'!J217)</f>
        <v/>
      </c>
      <c r="K217" s="372" t="str">
        <f>IF('Dépenses rémunération au réel'!K217="","",'Dépenses rémunération au réel'!K217)</f>
        <v/>
      </c>
      <c r="L217" s="370" t="str">
        <f>IF('Dépenses rémunération au réel'!L217="","",'Dépenses rémunération au réel'!L217)</f>
        <v/>
      </c>
      <c r="M217" s="273"/>
      <c r="N217" s="274" t="str">
        <f t="shared" si="23"/>
        <v/>
      </c>
      <c r="O217" s="274" t="str">
        <f t="shared" si="24"/>
        <v/>
      </c>
      <c r="P217" s="42"/>
      <c r="Q217" s="25"/>
      <c r="R217" s="25"/>
      <c r="S217" s="329" t="str">
        <f t="shared" si="21"/>
        <v/>
      </c>
      <c r="T217" s="139" t="str">
        <f t="shared" si="22"/>
        <v/>
      </c>
      <c r="U217" s="276"/>
      <c r="V217" s="375" t="str">
        <f t="shared" si="25"/>
        <v/>
      </c>
      <c r="W217" s="152" t="str">
        <f t="shared" si="26"/>
        <v/>
      </c>
      <c r="X217" s="377" t="str">
        <f>IF(AND(OR(M217="KO",L217&lt;&gt;""),OR(M217="",N217="",O217="")),Listes!$A$74,IF(AND(L217&lt;S217,U217=""),Listes!$A$76,IF(AND(L217&lt;&gt;"",S217&lt;L217,T217=""),Listes!$A$78,IF(AND(Y217="",OR(M217&lt;&gt;"",N217&lt;&gt;"",O217&lt;&gt;"",P217&lt;&gt;"",Q217&lt;&gt;"",R217&lt;&gt;"")),Listes!$A$79,""))))</f>
        <v/>
      </c>
      <c r="Y217" s="44"/>
      <c r="Z217" s="9">
        <f t="shared" si="27"/>
        <v>0</v>
      </c>
    </row>
    <row r="218" spans="1:26" ht="20.100000000000001" customHeight="1" x14ac:dyDescent="0.25">
      <c r="A218" s="133">
        <v>212</v>
      </c>
      <c r="B218" s="370" t="str">
        <f>IF('Dépenses rémunération au réel'!B218="","",'Dépenses rémunération au réel'!B218)</f>
        <v/>
      </c>
      <c r="C218" s="370" t="str">
        <f>IF('Dépenses rémunération au réel'!C218="","",'Dépenses rémunération au réel'!C218)</f>
        <v/>
      </c>
      <c r="D218" s="370" t="str">
        <f>IF('Dépenses rémunération au réel'!D218="","",'Dépenses rémunération au réel'!D218)</f>
        <v/>
      </c>
      <c r="E218" s="370" t="str">
        <f>IF('Dépenses rémunération au réel'!E218="","",'Dépenses rémunération au réel'!E218)</f>
        <v/>
      </c>
      <c r="F218" s="370" t="str">
        <f>IF('Dépenses rémunération au réel'!F218="","",'Dépenses rémunération au réel'!F218)</f>
        <v/>
      </c>
      <c r="G218" s="371" t="str">
        <f>IF('Dépenses rémunération au réel'!G218="","",'Dépenses rémunération au réel'!G218)</f>
        <v/>
      </c>
      <c r="H218" s="371" t="str">
        <f>IF('Dépenses rémunération au réel'!H218="","",'Dépenses rémunération au réel'!H218)</f>
        <v/>
      </c>
      <c r="I218" s="370" t="str">
        <f>IF('Dépenses rémunération au réel'!I218="","",'Dépenses rémunération au réel'!I218)</f>
        <v/>
      </c>
      <c r="J218" s="372" t="str">
        <f>IF('Dépenses rémunération au réel'!J218="","",'Dépenses rémunération au réel'!J218)</f>
        <v/>
      </c>
      <c r="K218" s="372" t="str">
        <f>IF('Dépenses rémunération au réel'!K218="","",'Dépenses rémunération au réel'!K218)</f>
        <v/>
      </c>
      <c r="L218" s="370" t="str">
        <f>IF('Dépenses rémunération au réel'!L218="","",'Dépenses rémunération au réel'!L218)</f>
        <v/>
      </c>
      <c r="M218" s="273"/>
      <c r="N218" s="274" t="str">
        <f t="shared" si="23"/>
        <v/>
      </c>
      <c r="O218" s="274" t="str">
        <f t="shared" si="24"/>
        <v/>
      </c>
      <c r="P218" s="42"/>
      <c r="Q218" s="25"/>
      <c r="R218" s="25"/>
      <c r="S218" s="329" t="str">
        <f t="shared" si="21"/>
        <v/>
      </c>
      <c r="T218" s="139" t="str">
        <f t="shared" si="22"/>
        <v/>
      </c>
      <c r="U218" s="276"/>
      <c r="V218" s="375" t="str">
        <f t="shared" si="25"/>
        <v/>
      </c>
      <c r="W218" s="152" t="str">
        <f t="shared" si="26"/>
        <v/>
      </c>
      <c r="X218" s="377" t="str">
        <f>IF(AND(OR(M218="KO",L218&lt;&gt;""),OR(M218="",N218="",O218="")),Listes!$A$74,IF(AND(L218&lt;S218,U218=""),Listes!$A$76,IF(AND(L218&lt;&gt;"",S218&lt;L218,T218=""),Listes!$A$78,IF(AND(Y218="",OR(M218&lt;&gt;"",N218&lt;&gt;"",O218&lt;&gt;"",P218&lt;&gt;"",Q218&lt;&gt;"",R218&lt;&gt;"")),Listes!$A$79,""))))</f>
        <v/>
      </c>
      <c r="Y218" s="44"/>
      <c r="Z218" s="9">
        <f t="shared" si="27"/>
        <v>0</v>
      </c>
    </row>
    <row r="219" spans="1:26" ht="20.100000000000001" customHeight="1" x14ac:dyDescent="0.25">
      <c r="A219" s="133">
        <v>213</v>
      </c>
      <c r="B219" s="370" t="str">
        <f>IF('Dépenses rémunération au réel'!B219="","",'Dépenses rémunération au réel'!B219)</f>
        <v/>
      </c>
      <c r="C219" s="370" t="str">
        <f>IF('Dépenses rémunération au réel'!C219="","",'Dépenses rémunération au réel'!C219)</f>
        <v/>
      </c>
      <c r="D219" s="370" t="str">
        <f>IF('Dépenses rémunération au réel'!D219="","",'Dépenses rémunération au réel'!D219)</f>
        <v/>
      </c>
      <c r="E219" s="370" t="str">
        <f>IF('Dépenses rémunération au réel'!E219="","",'Dépenses rémunération au réel'!E219)</f>
        <v/>
      </c>
      <c r="F219" s="370" t="str">
        <f>IF('Dépenses rémunération au réel'!F219="","",'Dépenses rémunération au réel'!F219)</f>
        <v/>
      </c>
      <c r="G219" s="371" t="str">
        <f>IF('Dépenses rémunération au réel'!G219="","",'Dépenses rémunération au réel'!G219)</f>
        <v/>
      </c>
      <c r="H219" s="371" t="str">
        <f>IF('Dépenses rémunération au réel'!H219="","",'Dépenses rémunération au réel'!H219)</f>
        <v/>
      </c>
      <c r="I219" s="370" t="str">
        <f>IF('Dépenses rémunération au réel'!I219="","",'Dépenses rémunération au réel'!I219)</f>
        <v/>
      </c>
      <c r="J219" s="372" t="str">
        <f>IF('Dépenses rémunération au réel'!J219="","",'Dépenses rémunération au réel'!J219)</f>
        <v/>
      </c>
      <c r="K219" s="372" t="str">
        <f>IF('Dépenses rémunération au réel'!K219="","",'Dépenses rémunération au réel'!K219)</f>
        <v/>
      </c>
      <c r="L219" s="370" t="str">
        <f>IF('Dépenses rémunération au réel'!L219="","",'Dépenses rémunération au réel'!L219)</f>
        <v/>
      </c>
      <c r="M219" s="273"/>
      <c r="N219" s="274" t="str">
        <f t="shared" si="23"/>
        <v/>
      </c>
      <c r="O219" s="274" t="str">
        <f t="shared" si="24"/>
        <v/>
      </c>
      <c r="P219" s="42"/>
      <c r="Q219" s="25"/>
      <c r="R219" s="25"/>
      <c r="S219" s="329" t="str">
        <f t="shared" si="21"/>
        <v/>
      </c>
      <c r="T219" s="139" t="str">
        <f t="shared" si="22"/>
        <v/>
      </c>
      <c r="U219" s="276"/>
      <c r="V219" s="375" t="str">
        <f t="shared" si="25"/>
        <v/>
      </c>
      <c r="W219" s="152" t="str">
        <f t="shared" si="26"/>
        <v/>
      </c>
      <c r="X219" s="377" t="str">
        <f>IF(AND(OR(M219="KO",L219&lt;&gt;""),OR(M219="",N219="",O219="")),Listes!$A$74,IF(AND(L219&lt;S219,U219=""),Listes!$A$76,IF(AND(L219&lt;&gt;"",S219&lt;L219,T219=""),Listes!$A$78,IF(AND(Y219="",OR(M219&lt;&gt;"",N219&lt;&gt;"",O219&lt;&gt;"",P219&lt;&gt;"",Q219&lt;&gt;"",R219&lt;&gt;"")),Listes!$A$79,""))))</f>
        <v/>
      </c>
      <c r="Y219" s="44"/>
      <c r="Z219" s="9">
        <f t="shared" si="27"/>
        <v>0</v>
      </c>
    </row>
    <row r="220" spans="1:26" ht="20.100000000000001" customHeight="1" x14ac:dyDescent="0.25">
      <c r="A220" s="133">
        <v>214</v>
      </c>
      <c r="B220" s="370" t="str">
        <f>IF('Dépenses rémunération au réel'!B220="","",'Dépenses rémunération au réel'!B220)</f>
        <v/>
      </c>
      <c r="C220" s="370" t="str">
        <f>IF('Dépenses rémunération au réel'!C220="","",'Dépenses rémunération au réel'!C220)</f>
        <v/>
      </c>
      <c r="D220" s="370" t="str">
        <f>IF('Dépenses rémunération au réel'!D220="","",'Dépenses rémunération au réel'!D220)</f>
        <v/>
      </c>
      <c r="E220" s="370" t="str">
        <f>IF('Dépenses rémunération au réel'!E220="","",'Dépenses rémunération au réel'!E220)</f>
        <v/>
      </c>
      <c r="F220" s="370" t="str">
        <f>IF('Dépenses rémunération au réel'!F220="","",'Dépenses rémunération au réel'!F220)</f>
        <v/>
      </c>
      <c r="G220" s="371" t="str">
        <f>IF('Dépenses rémunération au réel'!G220="","",'Dépenses rémunération au réel'!G220)</f>
        <v/>
      </c>
      <c r="H220" s="371" t="str">
        <f>IF('Dépenses rémunération au réel'!H220="","",'Dépenses rémunération au réel'!H220)</f>
        <v/>
      </c>
      <c r="I220" s="370" t="str">
        <f>IF('Dépenses rémunération au réel'!I220="","",'Dépenses rémunération au réel'!I220)</f>
        <v/>
      </c>
      <c r="J220" s="372" t="str">
        <f>IF('Dépenses rémunération au réel'!J220="","",'Dépenses rémunération au réel'!J220)</f>
        <v/>
      </c>
      <c r="K220" s="372" t="str">
        <f>IF('Dépenses rémunération au réel'!K220="","",'Dépenses rémunération au réel'!K220)</f>
        <v/>
      </c>
      <c r="L220" s="370" t="str">
        <f>IF('Dépenses rémunération au réel'!L220="","",'Dépenses rémunération au réel'!L220)</f>
        <v/>
      </c>
      <c r="M220" s="273"/>
      <c r="N220" s="274" t="str">
        <f t="shared" si="23"/>
        <v/>
      </c>
      <c r="O220" s="274" t="str">
        <f t="shared" si="24"/>
        <v/>
      </c>
      <c r="P220" s="42"/>
      <c r="Q220" s="25"/>
      <c r="R220" s="25"/>
      <c r="S220" s="329" t="str">
        <f t="shared" si="21"/>
        <v/>
      </c>
      <c r="T220" s="139" t="str">
        <f t="shared" si="22"/>
        <v/>
      </c>
      <c r="U220" s="276"/>
      <c r="V220" s="375" t="str">
        <f t="shared" si="25"/>
        <v/>
      </c>
      <c r="W220" s="152" t="str">
        <f t="shared" si="26"/>
        <v/>
      </c>
      <c r="X220" s="377" t="str">
        <f>IF(AND(OR(M220="KO",L220&lt;&gt;""),OR(M220="",N220="",O220="")),Listes!$A$74,IF(AND(L220&lt;S220,U220=""),Listes!$A$76,IF(AND(L220&lt;&gt;"",S220&lt;L220,T220=""),Listes!$A$78,IF(AND(Y220="",OR(M220&lt;&gt;"",N220&lt;&gt;"",O220&lt;&gt;"",P220&lt;&gt;"",Q220&lt;&gt;"",R220&lt;&gt;"")),Listes!$A$79,""))))</f>
        <v/>
      </c>
      <c r="Y220" s="44"/>
      <c r="Z220" s="9">
        <f t="shared" si="27"/>
        <v>0</v>
      </c>
    </row>
    <row r="221" spans="1:26" ht="20.100000000000001" customHeight="1" x14ac:dyDescent="0.25">
      <c r="A221" s="133">
        <v>215</v>
      </c>
      <c r="B221" s="370" t="str">
        <f>IF('Dépenses rémunération au réel'!B221="","",'Dépenses rémunération au réel'!B221)</f>
        <v/>
      </c>
      <c r="C221" s="370" t="str">
        <f>IF('Dépenses rémunération au réel'!C221="","",'Dépenses rémunération au réel'!C221)</f>
        <v/>
      </c>
      <c r="D221" s="370" t="str">
        <f>IF('Dépenses rémunération au réel'!D221="","",'Dépenses rémunération au réel'!D221)</f>
        <v/>
      </c>
      <c r="E221" s="370" t="str">
        <f>IF('Dépenses rémunération au réel'!E221="","",'Dépenses rémunération au réel'!E221)</f>
        <v/>
      </c>
      <c r="F221" s="370" t="str">
        <f>IF('Dépenses rémunération au réel'!F221="","",'Dépenses rémunération au réel'!F221)</f>
        <v/>
      </c>
      <c r="G221" s="371" t="str">
        <f>IF('Dépenses rémunération au réel'!G221="","",'Dépenses rémunération au réel'!G221)</f>
        <v/>
      </c>
      <c r="H221" s="371" t="str">
        <f>IF('Dépenses rémunération au réel'!H221="","",'Dépenses rémunération au réel'!H221)</f>
        <v/>
      </c>
      <c r="I221" s="370" t="str">
        <f>IF('Dépenses rémunération au réel'!I221="","",'Dépenses rémunération au réel'!I221)</f>
        <v/>
      </c>
      <c r="J221" s="372" t="str">
        <f>IF('Dépenses rémunération au réel'!J221="","",'Dépenses rémunération au réel'!J221)</f>
        <v/>
      </c>
      <c r="K221" s="372" t="str">
        <f>IF('Dépenses rémunération au réel'!K221="","",'Dépenses rémunération au réel'!K221)</f>
        <v/>
      </c>
      <c r="L221" s="370" t="str">
        <f>IF('Dépenses rémunération au réel'!L221="","",'Dépenses rémunération au réel'!L221)</f>
        <v/>
      </c>
      <c r="M221" s="273"/>
      <c r="N221" s="274" t="str">
        <f t="shared" si="23"/>
        <v/>
      </c>
      <c r="O221" s="274" t="str">
        <f t="shared" si="24"/>
        <v/>
      </c>
      <c r="P221" s="42"/>
      <c r="Q221" s="25"/>
      <c r="R221" s="25"/>
      <c r="S221" s="329" t="str">
        <f t="shared" si="21"/>
        <v/>
      </c>
      <c r="T221" s="139" t="str">
        <f t="shared" si="22"/>
        <v/>
      </c>
      <c r="U221" s="276"/>
      <c r="V221" s="375" t="str">
        <f t="shared" si="25"/>
        <v/>
      </c>
      <c r="W221" s="152" t="str">
        <f t="shared" si="26"/>
        <v/>
      </c>
      <c r="X221" s="377" t="str">
        <f>IF(AND(OR(M221="KO",L221&lt;&gt;""),OR(M221="",N221="",O221="")),Listes!$A$74,IF(AND(L221&lt;S221,U221=""),Listes!$A$76,IF(AND(L221&lt;&gt;"",S221&lt;L221,T221=""),Listes!$A$78,IF(AND(Y221="",OR(M221&lt;&gt;"",N221&lt;&gt;"",O221&lt;&gt;"",P221&lt;&gt;"",Q221&lt;&gt;"",R221&lt;&gt;"")),Listes!$A$79,""))))</f>
        <v/>
      </c>
      <c r="Y221" s="44"/>
      <c r="Z221" s="9">
        <f t="shared" si="27"/>
        <v>0</v>
      </c>
    </row>
    <row r="222" spans="1:26" ht="20.100000000000001" customHeight="1" x14ac:dyDescent="0.25">
      <c r="A222" s="133">
        <v>216</v>
      </c>
      <c r="B222" s="370" t="str">
        <f>IF('Dépenses rémunération au réel'!B222="","",'Dépenses rémunération au réel'!B222)</f>
        <v/>
      </c>
      <c r="C222" s="370" t="str">
        <f>IF('Dépenses rémunération au réel'!C222="","",'Dépenses rémunération au réel'!C222)</f>
        <v/>
      </c>
      <c r="D222" s="370" t="str">
        <f>IF('Dépenses rémunération au réel'!D222="","",'Dépenses rémunération au réel'!D222)</f>
        <v/>
      </c>
      <c r="E222" s="370" t="str">
        <f>IF('Dépenses rémunération au réel'!E222="","",'Dépenses rémunération au réel'!E222)</f>
        <v/>
      </c>
      <c r="F222" s="370" t="str">
        <f>IF('Dépenses rémunération au réel'!F222="","",'Dépenses rémunération au réel'!F222)</f>
        <v/>
      </c>
      <c r="G222" s="371" t="str">
        <f>IF('Dépenses rémunération au réel'!G222="","",'Dépenses rémunération au réel'!G222)</f>
        <v/>
      </c>
      <c r="H222" s="371" t="str">
        <f>IF('Dépenses rémunération au réel'!H222="","",'Dépenses rémunération au réel'!H222)</f>
        <v/>
      </c>
      <c r="I222" s="370" t="str">
        <f>IF('Dépenses rémunération au réel'!I222="","",'Dépenses rémunération au réel'!I222)</f>
        <v/>
      </c>
      <c r="J222" s="372" t="str">
        <f>IF('Dépenses rémunération au réel'!J222="","",'Dépenses rémunération au réel'!J222)</f>
        <v/>
      </c>
      <c r="K222" s="372" t="str">
        <f>IF('Dépenses rémunération au réel'!K222="","",'Dépenses rémunération au réel'!K222)</f>
        <v/>
      </c>
      <c r="L222" s="370" t="str">
        <f>IF('Dépenses rémunération au réel'!L222="","",'Dépenses rémunération au réel'!L222)</f>
        <v/>
      </c>
      <c r="M222" s="273"/>
      <c r="N222" s="274" t="str">
        <f t="shared" si="23"/>
        <v/>
      </c>
      <c r="O222" s="274" t="str">
        <f t="shared" si="24"/>
        <v/>
      </c>
      <c r="P222" s="42"/>
      <c r="Q222" s="25"/>
      <c r="R222" s="25"/>
      <c r="S222" s="329" t="str">
        <f t="shared" si="21"/>
        <v/>
      </c>
      <c r="T222" s="139" t="str">
        <f t="shared" si="22"/>
        <v/>
      </c>
      <c r="U222" s="276"/>
      <c r="V222" s="375" t="str">
        <f t="shared" si="25"/>
        <v/>
      </c>
      <c r="W222" s="152" t="str">
        <f t="shared" si="26"/>
        <v/>
      </c>
      <c r="X222" s="377" t="str">
        <f>IF(AND(OR(M222="KO",L222&lt;&gt;""),OR(M222="",N222="",O222="")),Listes!$A$74,IF(AND(L222&lt;S222,U222=""),Listes!$A$76,IF(AND(L222&lt;&gt;"",S222&lt;L222,T222=""),Listes!$A$78,IF(AND(Y222="",OR(M222&lt;&gt;"",N222&lt;&gt;"",O222&lt;&gt;"",P222&lt;&gt;"",Q222&lt;&gt;"",R222&lt;&gt;"")),Listes!$A$79,""))))</f>
        <v/>
      </c>
      <c r="Y222" s="44"/>
      <c r="Z222" s="9">
        <f t="shared" si="27"/>
        <v>0</v>
      </c>
    </row>
    <row r="223" spans="1:26" ht="20.100000000000001" customHeight="1" x14ac:dyDescent="0.25">
      <c r="A223" s="133">
        <v>217</v>
      </c>
      <c r="B223" s="370" t="str">
        <f>IF('Dépenses rémunération au réel'!B223="","",'Dépenses rémunération au réel'!B223)</f>
        <v/>
      </c>
      <c r="C223" s="370" t="str">
        <f>IF('Dépenses rémunération au réel'!C223="","",'Dépenses rémunération au réel'!C223)</f>
        <v/>
      </c>
      <c r="D223" s="370" t="str">
        <f>IF('Dépenses rémunération au réel'!D223="","",'Dépenses rémunération au réel'!D223)</f>
        <v/>
      </c>
      <c r="E223" s="370" t="str">
        <f>IF('Dépenses rémunération au réel'!E223="","",'Dépenses rémunération au réel'!E223)</f>
        <v/>
      </c>
      <c r="F223" s="370" t="str">
        <f>IF('Dépenses rémunération au réel'!F223="","",'Dépenses rémunération au réel'!F223)</f>
        <v/>
      </c>
      <c r="G223" s="371" t="str">
        <f>IF('Dépenses rémunération au réel'!G223="","",'Dépenses rémunération au réel'!G223)</f>
        <v/>
      </c>
      <c r="H223" s="371" t="str">
        <f>IF('Dépenses rémunération au réel'!H223="","",'Dépenses rémunération au réel'!H223)</f>
        <v/>
      </c>
      <c r="I223" s="370" t="str">
        <f>IF('Dépenses rémunération au réel'!I223="","",'Dépenses rémunération au réel'!I223)</f>
        <v/>
      </c>
      <c r="J223" s="372" t="str">
        <f>IF('Dépenses rémunération au réel'!J223="","",'Dépenses rémunération au réel'!J223)</f>
        <v/>
      </c>
      <c r="K223" s="372" t="str">
        <f>IF('Dépenses rémunération au réel'!K223="","",'Dépenses rémunération au réel'!K223)</f>
        <v/>
      </c>
      <c r="L223" s="370" t="str">
        <f>IF('Dépenses rémunération au réel'!L223="","",'Dépenses rémunération au réel'!L223)</f>
        <v/>
      </c>
      <c r="M223" s="273"/>
      <c r="N223" s="274" t="str">
        <f t="shared" si="23"/>
        <v/>
      </c>
      <c r="O223" s="274" t="str">
        <f t="shared" si="24"/>
        <v/>
      </c>
      <c r="P223" s="42"/>
      <c r="Q223" s="25"/>
      <c r="R223" s="25"/>
      <c r="S223" s="329" t="str">
        <f t="shared" si="21"/>
        <v/>
      </c>
      <c r="T223" s="139" t="str">
        <f t="shared" si="22"/>
        <v/>
      </c>
      <c r="U223" s="276"/>
      <c r="V223" s="375" t="str">
        <f t="shared" si="25"/>
        <v/>
      </c>
      <c r="W223" s="152" t="str">
        <f t="shared" si="26"/>
        <v/>
      </c>
      <c r="X223" s="377" t="str">
        <f>IF(AND(OR(M223="KO",L223&lt;&gt;""),OR(M223="",N223="",O223="")),Listes!$A$74,IF(AND(L223&lt;S223,U223=""),Listes!$A$76,IF(AND(L223&lt;&gt;"",S223&lt;L223,T223=""),Listes!$A$78,IF(AND(Y223="",OR(M223&lt;&gt;"",N223&lt;&gt;"",O223&lt;&gt;"",P223&lt;&gt;"",Q223&lt;&gt;"",R223&lt;&gt;"")),Listes!$A$79,""))))</f>
        <v/>
      </c>
      <c r="Y223" s="44"/>
      <c r="Z223" s="9">
        <f t="shared" si="27"/>
        <v>0</v>
      </c>
    </row>
    <row r="224" spans="1:26" ht="20.100000000000001" customHeight="1" x14ac:dyDescent="0.25">
      <c r="A224" s="133">
        <v>218</v>
      </c>
      <c r="B224" s="370" t="str">
        <f>IF('Dépenses rémunération au réel'!B224="","",'Dépenses rémunération au réel'!B224)</f>
        <v/>
      </c>
      <c r="C224" s="370" t="str">
        <f>IF('Dépenses rémunération au réel'!C224="","",'Dépenses rémunération au réel'!C224)</f>
        <v/>
      </c>
      <c r="D224" s="370" t="str">
        <f>IF('Dépenses rémunération au réel'!D224="","",'Dépenses rémunération au réel'!D224)</f>
        <v/>
      </c>
      <c r="E224" s="370" t="str">
        <f>IF('Dépenses rémunération au réel'!E224="","",'Dépenses rémunération au réel'!E224)</f>
        <v/>
      </c>
      <c r="F224" s="370" t="str">
        <f>IF('Dépenses rémunération au réel'!F224="","",'Dépenses rémunération au réel'!F224)</f>
        <v/>
      </c>
      <c r="G224" s="371" t="str">
        <f>IF('Dépenses rémunération au réel'!G224="","",'Dépenses rémunération au réel'!G224)</f>
        <v/>
      </c>
      <c r="H224" s="371" t="str">
        <f>IF('Dépenses rémunération au réel'!H224="","",'Dépenses rémunération au réel'!H224)</f>
        <v/>
      </c>
      <c r="I224" s="370" t="str">
        <f>IF('Dépenses rémunération au réel'!I224="","",'Dépenses rémunération au réel'!I224)</f>
        <v/>
      </c>
      <c r="J224" s="372" t="str">
        <f>IF('Dépenses rémunération au réel'!J224="","",'Dépenses rémunération au réel'!J224)</f>
        <v/>
      </c>
      <c r="K224" s="372" t="str">
        <f>IF('Dépenses rémunération au réel'!K224="","",'Dépenses rémunération au réel'!K224)</f>
        <v/>
      </c>
      <c r="L224" s="370" t="str">
        <f>IF('Dépenses rémunération au réel'!L224="","",'Dépenses rémunération au réel'!L224)</f>
        <v/>
      </c>
      <c r="M224" s="273"/>
      <c r="N224" s="274" t="str">
        <f t="shared" si="23"/>
        <v/>
      </c>
      <c r="O224" s="274" t="str">
        <f t="shared" si="24"/>
        <v/>
      </c>
      <c r="P224" s="42"/>
      <c r="Q224" s="25"/>
      <c r="R224" s="25"/>
      <c r="S224" s="329" t="str">
        <f t="shared" si="21"/>
        <v/>
      </c>
      <c r="T224" s="139" t="str">
        <f t="shared" si="22"/>
        <v/>
      </c>
      <c r="U224" s="276"/>
      <c r="V224" s="375" t="str">
        <f t="shared" si="25"/>
        <v/>
      </c>
      <c r="W224" s="152" t="str">
        <f t="shared" si="26"/>
        <v/>
      </c>
      <c r="X224" s="377" t="str">
        <f>IF(AND(OR(M224="KO",L224&lt;&gt;""),OR(M224="",N224="",O224="")),Listes!$A$74,IF(AND(L224&lt;S224,U224=""),Listes!$A$76,IF(AND(L224&lt;&gt;"",S224&lt;L224,T224=""),Listes!$A$78,IF(AND(Y224="",OR(M224&lt;&gt;"",N224&lt;&gt;"",O224&lt;&gt;"",P224&lt;&gt;"",Q224&lt;&gt;"",R224&lt;&gt;"")),Listes!$A$79,""))))</f>
        <v/>
      </c>
      <c r="Y224" s="44"/>
      <c r="Z224" s="9">
        <f t="shared" si="27"/>
        <v>0</v>
      </c>
    </row>
    <row r="225" spans="1:26" ht="20.100000000000001" customHeight="1" x14ac:dyDescent="0.25">
      <c r="A225" s="133">
        <v>219</v>
      </c>
      <c r="B225" s="370" t="str">
        <f>IF('Dépenses rémunération au réel'!B225="","",'Dépenses rémunération au réel'!B225)</f>
        <v/>
      </c>
      <c r="C225" s="370" t="str">
        <f>IF('Dépenses rémunération au réel'!C225="","",'Dépenses rémunération au réel'!C225)</f>
        <v/>
      </c>
      <c r="D225" s="370" t="str">
        <f>IF('Dépenses rémunération au réel'!D225="","",'Dépenses rémunération au réel'!D225)</f>
        <v/>
      </c>
      <c r="E225" s="370" t="str">
        <f>IF('Dépenses rémunération au réel'!E225="","",'Dépenses rémunération au réel'!E225)</f>
        <v/>
      </c>
      <c r="F225" s="370" t="str">
        <f>IF('Dépenses rémunération au réel'!F225="","",'Dépenses rémunération au réel'!F225)</f>
        <v/>
      </c>
      <c r="G225" s="371" t="str">
        <f>IF('Dépenses rémunération au réel'!G225="","",'Dépenses rémunération au réel'!G225)</f>
        <v/>
      </c>
      <c r="H225" s="371" t="str">
        <f>IF('Dépenses rémunération au réel'!H225="","",'Dépenses rémunération au réel'!H225)</f>
        <v/>
      </c>
      <c r="I225" s="370" t="str">
        <f>IF('Dépenses rémunération au réel'!I225="","",'Dépenses rémunération au réel'!I225)</f>
        <v/>
      </c>
      <c r="J225" s="372" t="str">
        <f>IF('Dépenses rémunération au réel'!J225="","",'Dépenses rémunération au réel'!J225)</f>
        <v/>
      </c>
      <c r="K225" s="372" t="str">
        <f>IF('Dépenses rémunération au réel'!K225="","",'Dépenses rémunération au réel'!K225)</f>
        <v/>
      </c>
      <c r="L225" s="370" t="str">
        <f>IF('Dépenses rémunération au réel'!L225="","",'Dépenses rémunération au réel'!L225)</f>
        <v/>
      </c>
      <c r="M225" s="273"/>
      <c r="N225" s="274" t="str">
        <f t="shared" si="23"/>
        <v/>
      </c>
      <c r="O225" s="274" t="str">
        <f t="shared" si="24"/>
        <v/>
      </c>
      <c r="P225" s="42"/>
      <c r="Q225" s="25"/>
      <c r="R225" s="25"/>
      <c r="S225" s="329" t="str">
        <f t="shared" si="21"/>
        <v/>
      </c>
      <c r="T225" s="139" t="str">
        <f t="shared" si="22"/>
        <v/>
      </c>
      <c r="U225" s="276"/>
      <c r="V225" s="375" t="str">
        <f t="shared" si="25"/>
        <v/>
      </c>
      <c r="W225" s="152" t="str">
        <f t="shared" si="26"/>
        <v/>
      </c>
      <c r="X225" s="377" t="str">
        <f>IF(AND(OR(M225="KO",L225&lt;&gt;""),OR(M225="",N225="",O225="")),Listes!$A$74,IF(AND(L225&lt;S225,U225=""),Listes!$A$76,IF(AND(L225&lt;&gt;"",S225&lt;L225,T225=""),Listes!$A$78,IF(AND(Y225="",OR(M225&lt;&gt;"",N225&lt;&gt;"",O225&lt;&gt;"",P225&lt;&gt;"",Q225&lt;&gt;"",R225&lt;&gt;"")),Listes!$A$79,""))))</f>
        <v/>
      </c>
      <c r="Y225" s="44"/>
      <c r="Z225" s="9">
        <f t="shared" si="27"/>
        <v>0</v>
      </c>
    </row>
    <row r="226" spans="1:26" ht="20.100000000000001" customHeight="1" x14ac:dyDescent="0.25">
      <c r="A226" s="133">
        <v>220</v>
      </c>
      <c r="B226" s="370" t="str">
        <f>IF('Dépenses rémunération au réel'!B226="","",'Dépenses rémunération au réel'!B226)</f>
        <v/>
      </c>
      <c r="C226" s="370" t="str">
        <f>IF('Dépenses rémunération au réel'!C226="","",'Dépenses rémunération au réel'!C226)</f>
        <v/>
      </c>
      <c r="D226" s="370" t="str">
        <f>IF('Dépenses rémunération au réel'!D226="","",'Dépenses rémunération au réel'!D226)</f>
        <v/>
      </c>
      <c r="E226" s="370" t="str">
        <f>IF('Dépenses rémunération au réel'!E226="","",'Dépenses rémunération au réel'!E226)</f>
        <v/>
      </c>
      <c r="F226" s="370" t="str">
        <f>IF('Dépenses rémunération au réel'!F226="","",'Dépenses rémunération au réel'!F226)</f>
        <v/>
      </c>
      <c r="G226" s="371" t="str">
        <f>IF('Dépenses rémunération au réel'!G226="","",'Dépenses rémunération au réel'!G226)</f>
        <v/>
      </c>
      <c r="H226" s="371" t="str">
        <f>IF('Dépenses rémunération au réel'!H226="","",'Dépenses rémunération au réel'!H226)</f>
        <v/>
      </c>
      <c r="I226" s="370" t="str">
        <f>IF('Dépenses rémunération au réel'!I226="","",'Dépenses rémunération au réel'!I226)</f>
        <v/>
      </c>
      <c r="J226" s="372" t="str">
        <f>IF('Dépenses rémunération au réel'!J226="","",'Dépenses rémunération au réel'!J226)</f>
        <v/>
      </c>
      <c r="K226" s="372" t="str">
        <f>IF('Dépenses rémunération au réel'!K226="","",'Dépenses rémunération au réel'!K226)</f>
        <v/>
      </c>
      <c r="L226" s="370" t="str">
        <f>IF('Dépenses rémunération au réel'!L226="","",'Dépenses rémunération au réel'!L226)</f>
        <v/>
      </c>
      <c r="M226" s="273"/>
      <c r="N226" s="274" t="str">
        <f t="shared" si="23"/>
        <v/>
      </c>
      <c r="O226" s="274" t="str">
        <f t="shared" si="24"/>
        <v/>
      </c>
      <c r="P226" s="42"/>
      <c r="Q226" s="25"/>
      <c r="R226" s="25"/>
      <c r="S226" s="329" t="str">
        <f t="shared" si="21"/>
        <v/>
      </c>
      <c r="T226" s="139" t="str">
        <f t="shared" si="22"/>
        <v/>
      </c>
      <c r="U226" s="276"/>
      <c r="V226" s="375" t="str">
        <f t="shared" si="25"/>
        <v/>
      </c>
      <c r="W226" s="152" t="str">
        <f t="shared" si="26"/>
        <v/>
      </c>
      <c r="X226" s="377" t="str">
        <f>IF(AND(OR(M226="KO",L226&lt;&gt;""),OR(M226="",N226="",O226="")),Listes!$A$74,IF(AND(L226&lt;S226,U226=""),Listes!$A$76,IF(AND(L226&lt;&gt;"",S226&lt;L226,T226=""),Listes!$A$78,IF(AND(Y226="",OR(M226&lt;&gt;"",N226&lt;&gt;"",O226&lt;&gt;"",P226&lt;&gt;"",Q226&lt;&gt;"",R226&lt;&gt;"")),Listes!$A$79,""))))</f>
        <v/>
      </c>
      <c r="Y226" s="44"/>
      <c r="Z226" s="9">
        <f t="shared" si="27"/>
        <v>0</v>
      </c>
    </row>
    <row r="227" spans="1:26" ht="20.100000000000001" customHeight="1" x14ac:dyDescent="0.25">
      <c r="A227" s="133">
        <v>221</v>
      </c>
      <c r="B227" s="370" t="str">
        <f>IF('Dépenses rémunération au réel'!B227="","",'Dépenses rémunération au réel'!B227)</f>
        <v/>
      </c>
      <c r="C227" s="370" t="str">
        <f>IF('Dépenses rémunération au réel'!C227="","",'Dépenses rémunération au réel'!C227)</f>
        <v/>
      </c>
      <c r="D227" s="370" t="str">
        <f>IF('Dépenses rémunération au réel'!D227="","",'Dépenses rémunération au réel'!D227)</f>
        <v/>
      </c>
      <c r="E227" s="370" t="str">
        <f>IF('Dépenses rémunération au réel'!E227="","",'Dépenses rémunération au réel'!E227)</f>
        <v/>
      </c>
      <c r="F227" s="370" t="str">
        <f>IF('Dépenses rémunération au réel'!F227="","",'Dépenses rémunération au réel'!F227)</f>
        <v/>
      </c>
      <c r="G227" s="371" t="str">
        <f>IF('Dépenses rémunération au réel'!G227="","",'Dépenses rémunération au réel'!G227)</f>
        <v/>
      </c>
      <c r="H227" s="371" t="str">
        <f>IF('Dépenses rémunération au réel'!H227="","",'Dépenses rémunération au réel'!H227)</f>
        <v/>
      </c>
      <c r="I227" s="370" t="str">
        <f>IF('Dépenses rémunération au réel'!I227="","",'Dépenses rémunération au réel'!I227)</f>
        <v/>
      </c>
      <c r="J227" s="372" t="str">
        <f>IF('Dépenses rémunération au réel'!J227="","",'Dépenses rémunération au réel'!J227)</f>
        <v/>
      </c>
      <c r="K227" s="372" t="str">
        <f>IF('Dépenses rémunération au réel'!K227="","",'Dépenses rémunération au réel'!K227)</f>
        <v/>
      </c>
      <c r="L227" s="370" t="str">
        <f>IF('Dépenses rémunération au réel'!L227="","",'Dépenses rémunération au réel'!L227)</f>
        <v/>
      </c>
      <c r="M227" s="273"/>
      <c r="N227" s="274" t="str">
        <f t="shared" si="23"/>
        <v/>
      </c>
      <c r="O227" s="274" t="str">
        <f t="shared" si="24"/>
        <v/>
      </c>
      <c r="P227" s="42"/>
      <c r="Q227" s="25"/>
      <c r="R227" s="25"/>
      <c r="S227" s="329" t="str">
        <f t="shared" si="21"/>
        <v/>
      </c>
      <c r="T227" s="139" t="str">
        <f t="shared" si="22"/>
        <v/>
      </c>
      <c r="U227" s="276"/>
      <c r="V227" s="375" t="str">
        <f t="shared" si="25"/>
        <v/>
      </c>
      <c r="W227" s="152" t="str">
        <f t="shared" si="26"/>
        <v/>
      </c>
      <c r="X227" s="377" t="str">
        <f>IF(AND(OR(M227="KO",L227&lt;&gt;""),OR(M227="",N227="",O227="")),Listes!$A$74,IF(AND(L227&lt;S227,U227=""),Listes!$A$76,IF(AND(L227&lt;&gt;"",S227&lt;L227,T227=""),Listes!$A$78,IF(AND(Y227="",OR(M227&lt;&gt;"",N227&lt;&gt;"",O227&lt;&gt;"",P227&lt;&gt;"",Q227&lt;&gt;"",R227&lt;&gt;"")),Listes!$A$79,""))))</f>
        <v/>
      </c>
      <c r="Y227" s="44"/>
      <c r="Z227" s="9">
        <f t="shared" si="27"/>
        <v>0</v>
      </c>
    </row>
    <row r="228" spans="1:26" ht="20.100000000000001" customHeight="1" x14ac:dyDescent="0.25">
      <c r="A228" s="133">
        <v>222</v>
      </c>
      <c r="B228" s="370" t="str">
        <f>IF('Dépenses rémunération au réel'!B228="","",'Dépenses rémunération au réel'!B228)</f>
        <v/>
      </c>
      <c r="C228" s="370" t="str">
        <f>IF('Dépenses rémunération au réel'!C228="","",'Dépenses rémunération au réel'!C228)</f>
        <v/>
      </c>
      <c r="D228" s="370" t="str">
        <f>IF('Dépenses rémunération au réel'!D228="","",'Dépenses rémunération au réel'!D228)</f>
        <v/>
      </c>
      <c r="E228" s="370" t="str">
        <f>IF('Dépenses rémunération au réel'!E228="","",'Dépenses rémunération au réel'!E228)</f>
        <v/>
      </c>
      <c r="F228" s="370" t="str">
        <f>IF('Dépenses rémunération au réel'!F228="","",'Dépenses rémunération au réel'!F228)</f>
        <v/>
      </c>
      <c r="G228" s="371" t="str">
        <f>IF('Dépenses rémunération au réel'!G228="","",'Dépenses rémunération au réel'!G228)</f>
        <v/>
      </c>
      <c r="H228" s="371" t="str">
        <f>IF('Dépenses rémunération au réel'!H228="","",'Dépenses rémunération au réel'!H228)</f>
        <v/>
      </c>
      <c r="I228" s="370" t="str">
        <f>IF('Dépenses rémunération au réel'!I228="","",'Dépenses rémunération au réel'!I228)</f>
        <v/>
      </c>
      <c r="J228" s="372" t="str">
        <f>IF('Dépenses rémunération au réel'!J228="","",'Dépenses rémunération au réel'!J228)</f>
        <v/>
      </c>
      <c r="K228" s="372" t="str">
        <f>IF('Dépenses rémunération au réel'!K228="","",'Dépenses rémunération au réel'!K228)</f>
        <v/>
      </c>
      <c r="L228" s="370" t="str">
        <f>IF('Dépenses rémunération au réel'!L228="","",'Dépenses rémunération au réel'!L228)</f>
        <v/>
      </c>
      <c r="M228" s="273"/>
      <c r="N228" s="274" t="str">
        <f t="shared" si="23"/>
        <v/>
      </c>
      <c r="O228" s="274" t="str">
        <f t="shared" si="24"/>
        <v/>
      </c>
      <c r="P228" s="42"/>
      <c r="Q228" s="25"/>
      <c r="R228" s="25"/>
      <c r="S228" s="329" t="str">
        <f t="shared" si="21"/>
        <v/>
      </c>
      <c r="T228" s="139" t="str">
        <f t="shared" si="22"/>
        <v/>
      </c>
      <c r="U228" s="276"/>
      <c r="V228" s="375" t="str">
        <f t="shared" si="25"/>
        <v/>
      </c>
      <c r="W228" s="152" t="str">
        <f t="shared" si="26"/>
        <v/>
      </c>
      <c r="X228" s="377" t="str">
        <f>IF(AND(OR(M228="KO",L228&lt;&gt;""),OR(M228="",N228="",O228="")),Listes!$A$74,IF(AND(L228&lt;S228,U228=""),Listes!$A$76,IF(AND(L228&lt;&gt;"",S228&lt;L228,T228=""),Listes!$A$78,IF(AND(Y228="",OR(M228&lt;&gt;"",N228&lt;&gt;"",O228&lt;&gt;"",P228&lt;&gt;"",Q228&lt;&gt;"",R228&lt;&gt;"")),Listes!$A$79,""))))</f>
        <v/>
      </c>
      <c r="Y228" s="44"/>
      <c r="Z228" s="9">
        <f t="shared" si="27"/>
        <v>0</v>
      </c>
    </row>
    <row r="229" spans="1:26" ht="20.100000000000001" customHeight="1" x14ac:dyDescent="0.25">
      <c r="A229" s="133">
        <v>223</v>
      </c>
      <c r="B229" s="370" t="str">
        <f>IF('Dépenses rémunération au réel'!B229="","",'Dépenses rémunération au réel'!B229)</f>
        <v/>
      </c>
      <c r="C229" s="370" t="str">
        <f>IF('Dépenses rémunération au réel'!C229="","",'Dépenses rémunération au réel'!C229)</f>
        <v/>
      </c>
      <c r="D229" s="370" t="str">
        <f>IF('Dépenses rémunération au réel'!D229="","",'Dépenses rémunération au réel'!D229)</f>
        <v/>
      </c>
      <c r="E229" s="370" t="str">
        <f>IF('Dépenses rémunération au réel'!E229="","",'Dépenses rémunération au réel'!E229)</f>
        <v/>
      </c>
      <c r="F229" s="370" t="str">
        <f>IF('Dépenses rémunération au réel'!F229="","",'Dépenses rémunération au réel'!F229)</f>
        <v/>
      </c>
      <c r="G229" s="371" t="str">
        <f>IF('Dépenses rémunération au réel'!G229="","",'Dépenses rémunération au réel'!G229)</f>
        <v/>
      </c>
      <c r="H229" s="371" t="str">
        <f>IF('Dépenses rémunération au réel'!H229="","",'Dépenses rémunération au réel'!H229)</f>
        <v/>
      </c>
      <c r="I229" s="370" t="str">
        <f>IF('Dépenses rémunération au réel'!I229="","",'Dépenses rémunération au réel'!I229)</f>
        <v/>
      </c>
      <c r="J229" s="372" t="str">
        <f>IF('Dépenses rémunération au réel'!J229="","",'Dépenses rémunération au réel'!J229)</f>
        <v/>
      </c>
      <c r="K229" s="372" t="str">
        <f>IF('Dépenses rémunération au réel'!K229="","",'Dépenses rémunération au réel'!K229)</f>
        <v/>
      </c>
      <c r="L229" s="370" t="str">
        <f>IF('Dépenses rémunération au réel'!L229="","",'Dépenses rémunération au réel'!L229)</f>
        <v/>
      </c>
      <c r="M229" s="273"/>
      <c r="N229" s="274" t="str">
        <f t="shared" si="23"/>
        <v/>
      </c>
      <c r="O229" s="274" t="str">
        <f t="shared" si="24"/>
        <v/>
      </c>
      <c r="P229" s="42"/>
      <c r="Q229" s="25"/>
      <c r="R229" s="25"/>
      <c r="S229" s="329" t="str">
        <f t="shared" si="21"/>
        <v/>
      </c>
      <c r="T229" s="139" t="str">
        <f t="shared" si="22"/>
        <v/>
      </c>
      <c r="U229" s="276"/>
      <c r="V229" s="375" t="str">
        <f t="shared" si="25"/>
        <v/>
      </c>
      <c r="W229" s="152" t="str">
        <f t="shared" si="26"/>
        <v/>
      </c>
      <c r="X229" s="377" t="str">
        <f>IF(AND(OR(M229="KO",L229&lt;&gt;""),OR(M229="",N229="",O229="")),Listes!$A$74,IF(AND(L229&lt;S229,U229=""),Listes!$A$76,IF(AND(L229&lt;&gt;"",S229&lt;L229,T229=""),Listes!$A$78,IF(AND(Y229="",OR(M229&lt;&gt;"",N229&lt;&gt;"",O229&lt;&gt;"",P229&lt;&gt;"",Q229&lt;&gt;"",R229&lt;&gt;"")),Listes!$A$79,""))))</f>
        <v/>
      </c>
      <c r="Y229" s="44"/>
      <c r="Z229" s="9">
        <f t="shared" si="27"/>
        <v>0</v>
      </c>
    </row>
    <row r="230" spans="1:26" ht="20.100000000000001" customHeight="1" x14ac:dyDescent="0.25">
      <c r="A230" s="133">
        <v>224</v>
      </c>
      <c r="B230" s="370" t="str">
        <f>IF('Dépenses rémunération au réel'!B230="","",'Dépenses rémunération au réel'!B230)</f>
        <v/>
      </c>
      <c r="C230" s="370" t="str">
        <f>IF('Dépenses rémunération au réel'!C230="","",'Dépenses rémunération au réel'!C230)</f>
        <v/>
      </c>
      <c r="D230" s="370" t="str">
        <f>IF('Dépenses rémunération au réel'!D230="","",'Dépenses rémunération au réel'!D230)</f>
        <v/>
      </c>
      <c r="E230" s="370" t="str">
        <f>IF('Dépenses rémunération au réel'!E230="","",'Dépenses rémunération au réel'!E230)</f>
        <v/>
      </c>
      <c r="F230" s="370" t="str">
        <f>IF('Dépenses rémunération au réel'!F230="","",'Dépenses rémunération au réel'!F230)</f>
        <v/>
      </c>
      <c r="G230" s="371" t="str">
        <f>IF('Dépenses rémunération au réel'!G230="","",'Dépenses rémunération au réel'!G230)</f>
        <v/>
      </c>
      <c r="H230" s="371" t="str">
        <f>IF('Dépenses rémunération au réel'!H230="","",'Dépenses rémunération au réel'!H230)</f>
        <v/>
      </c>
      <c r="I230" s="370" t="str">
        <f>IF('Dépenses rémunération au réel'!I230="","",'Dépenses rémunération au réel'!I230)</f>
        <v/>
      </c>
      <c r="J230" s="372" t="str">
        <f>IF('Dépenses rémunération au réel'!J230="","",'Dépenses rémunération au réel'!J230)</f>
        <v/>
      </c>
      <c r="K230" s="372" t="str">
        <f>IF('Dépenses rémunération au réel'!K230="","",'Dépenses rémunération au réel'!K230)</f>
        <v/>
      </c>
      <c r="L230" s="370" t="str">
        <f>IF('Dépenses rémunération au réel'!L230="","",'Dépenses rémunération au réel'!L230)</f>
        <v/>
      </c>
      <c r="M230" s="273"/>
      <c r="N230" s="274" t="str">
        <f t="shared" si="23"/>
        <v/>
      </c>
      <c r="O230" s="274" t="str">
        <f t="shared" si="24"/>
        <v/>
      </c>
      <c r="P230" s="42"/>
      <c r="Q230" s="25"/>
      <c r="R230" s="25"/>
      <c r="S230" s="329" t="str">
        <f t="shared" si="21"/>
        <v/>
      </c>
      <c r="T230" s="139" t="str">
        <f t="shared" si="22"/>
        <v/>
      </c>
      <c r="U230" s="276"/>
      <c r="V230" s="375" t="str">
        <f t="shared" si="25"/>
        <v/>
      </c>
      <c r="W230" s="152" t="str">
        <f t="shared" si="26"/>
        <v/>
      </c>
      <c r="X230" s="377" t="str">
        <f>IF(AND(OR(M230="KO",L230&lt;&gt;""),OR(M230="",N230="",O230="")),Listes!$A$74,IF(AND(L230&lt;S230,U230=""),Listes!$A$76,IF(AND(L230&lt;&gt;"",S230&lt;L230,T230=""),Listes!$A$78,IF(AND(Y230="",OR(M230&lt;&gt;"",N230&lt;&gt;"",O230&lt;&gt;"",P230&lt;&gt;"",Q230&lt;&gt;"",R230&lt;&gt;"")),Listes!$A$79,""))))</f>
        <v/>
      </c>
      <c r="Y230" s="44"/>
      <c r="Z230" s="9">
        <f t="shared" si="27"/>
        <v>0</v>
      </c>
    </row>
    <row r="231" spans="1:26" ht="20.100000000000001" customHeight="1" x14ac:dyDescent="0.25">
      <c r="A231" s="133">
        <v>225</v>
      </c>
      <c r="B231" s="370" t="str">
        <f>IF('Dépenses rémunération au réel'!B231="","",'Dépenses rémunération au réel'!B231)</f>
        <v/>
      </c>
      <c r="C231" s="370" t="str">
        <f>IF('Dépenses rémunération au réel'!C231="","",'Dépenses rémunération au réel'!C231)</f>
        <v/>
      </c>
      <c r="D231" s="370" t="str">
        <f>IF('Dépenses rémunération au réel'!D231="","",'Dépenses rémunération au réel'!D231)</f>
        <v/>
      </c>
      <c r="E231" s="370" t="str">
        <f>IF('Dépenses rémunération au réel'!E231="","",'Dépenses rémunération au réel'!E231)</f>
        <v/>
      </c>
      <c r="F231" s="370" t="str">
        <f>IF('Dépenses rémunération au réel'!F231="","",'Dépenses rémunération au réel'!F231)</f>
        <v/>
      </c>
      <c r="G231" s="371" t="str">
        <f>IF('Dépenses rémunération au réel'!G231="","",'Dépenses rémunération au réel'!G231)</f>
        <v/>
      </c>
      <c r="H231" s="371" t="str">
        <f>IF('Dépenses rémunération au réel'!H231="","",'Dépenses rémunération au réel'!H231)</f>
        <v/>
      </c>
      <c r="I231" s="370" t="str">
        <f>IF('Dépenses rémunération au réel'!I231="","",'Dépenses rémunération au réel'!I231)</f>
        <v/>
      </c>
      <c r="J231" s="372" t="str">
        <f>IF('Dépenses rémunération au réel'!J231="","",'Dépenses rémunération au réel'!J231)</f>
        <v/>
      </c>
      <c r="K231" s="372" t="str">
        <f>IF('Dépenses rémunération au réel'!K231="","",'Dépenses rémunération au réel'!K231)</f>
        <v/>
      </c>
      <c r="L231" s="370" t="str">
        <f>IF('Dépenses rémunération au réel'!L231="","",'Dépenses rémunération au réel'!L231)</f>
        <v/>
      </c>
      <c r="M231" s="273"/>
      <c r="N231" s="274" t="str">
        <f t="shared" si="23"/>
        <v/>
      </c>
      <c r="O231" s="274" t="str">
        <f t="shared" si="24"/>
        <v/>
      </c>
      <c r="P231" s="42"/>
      <c r="Q231" s="25"/>
      <c r="R231" s="25"/>
      <c r="S231" s="329" t="str">
        <f t="shared" si="21"/>
        <v/>
      </c>
      <c r="T231" s="139" t="str">
        <f t="shared" si="22"/>
        <v/>
      </c>
      <c r="U231" s="276"/>
      <c r="V231" s="375" t="str">
        <f t="shared" si="25"/>
        <v/>
      </c>
      <c r="W231" s="152" t="str">
        <f t="shared" si="26"/>
        <v/>
      </c>
      <c r="X231" s="377" t="str">
        <f>IF(AND(OR(M231="KO",L231&lt;&gt;""),OR(M231="",N231="",O231="")),Listes!$A$74,IF(AND(L231&lt;S231,U231=""),Listes!$A$76,IF(AND(L231&lt;&gt;"",S231&lt;L231,T231=""),Listes!$A$78,IF(AND(Y231="",OR(M231&lt;&gt;"",N231&lt;&gt;"",O231&lt;&gt;"",P231&lt;&gt;"",Q231&lt;&gt;"",R231&lt;&gt;"")),Listes!$A$79,""))))</f>
        <v/>
      </c>
      <c r="Y231" s="44"/>
      <c r="Z231" s="9">
        <f t="shared" si="27"/>
        <v>0</v>
      </c>
    </row>
    <row r="232" spans="1:26" ht="20.100000000000001" customHeight="1" x14ac:dyDescent="0.25">
      <c r="A232" s="133">
        <v>226</v>
      </c>
      <c r="B232" s="370" t="str">
        <f>IF('Dépenses rémunération au réel'!B232="","",'Dépenses rémunération au réel'!B232)</f>
        <v/>
      </c>
      <c r="C232" s="370" t="str">
        <f>IF('Dépenses rémunération au réel'!C232="","",'Dépenses rémunération au réel'!C232)</f>
        <v/>
      </c>
      <c r="D232" s="370" t="str">
        <f>IF('Dépenses rémunération au réel'!D232="","",'Dépenses rémunération au réel'!D232)</f>
        <v/>
      </c>
      <c r="E232" s="370" t="str">
        <f>IF('Dépenses rémunération au réel'!E232="","",'Dépenses rémunération au réel'!E232)</f>
        <v/>
      </c>
      <c r="F232" s="370" t="str">
        <f>IF('Dépenses rémunération au réel'!F232="","",'Dépenses rémunération au réel'!F232)</f>
        <v/>
      </c>
      <c r="G232" s="371" t="str">
        <f>IF('Dépenses rémunération au réel'!G232="","",'Dépenses rémunération au réel'!G232)</f>
        <v/>
      </c>
      <c r="H232" s="371" t="str">
        <f>IF('Dépenses rémunération au réel'!H232="","",'Dépenses rémunération au réel'!H232)</f>
        <v/>
      </c>
      <c r="I232" s="370" t="str">
        <f>IF('Dépenses rémunération au réel'!I232="","",'Dépenses rémunération au réel'!I232)</f>
        <v/>
      </c>
      <c r="J232" s="372" t="str">
        <f>IF('Dépenses rémunération au réel'!J232="","",'Dépenses rémunération au réel'!J232)</f>
        <v/>
      </c>
      <c r="K232" s="372" t="str">
        <f>IF('Dépenses rémunération au réel'!K232="","",'Dépenses rémunération au réel'!K232)</f>
        <v/>
      </c>
      <c r="L232" s="370" t="str">
        <f>IF('Dépenses rémunération au réel'!L232="","",'Dépenses rémunération au réel'!L232)</f>
        <v/>
      </c>
      <c r="M232" s="273"/>
      <c r="N232" s="274" t="str">
        <f t="shared" si="23"/>
        <v/>
      </c>
      <c r="O232" s="274" t="str">
        <f t="shared" si="24"/>
        <v/>
      </c>
      <c r="P232" s="42"/>
      <c r="Q232" s="25"/>
      <c r="R232" s="25"/>
      <c r="S232" s="329" t="str">
        <f t="shared" si="21"/>
        <v/>
      </c>
      <c r="T232" s="139" t="str">
        <f t="shared" si="22"/>
        <v/>
      </c>
      <c r="U232" s="276"/>
      <c r="V232" s="375" t="str">
        <f t="shared" si="25"/>
        <v/>
      </c>
      <c r="W232" s="152" t="str">
        <f t="shared" si="26"/>
        <v/>
      </c>
      <c r="X232" s="377" t="str">
        <f>IF(AND(OR(M232="KO",L232&lt;&gt;""),OR(M232="",N232="",O232="")),Listes!$A$74,IF(AND(L232&lt;S232,U232=""),Listes!$A$76,IF(AND(L232&lt;&gt;"",S232&lt;L232,T232=""),Listes!$A$78,IF(AND(Y232="",OR(M232&lt;&gt;"",N232&lt;&gt;"",O232&lt;&gt;"",P232&lt;&gt;"",Q232&lt;&gt;"",R232&lt;&gt;"")),Listes!$A$79,""))))</f>
        <v/>
      </c>
      <c r="Y232" s="44"/>
      <c r="Z232" s="9">
        <f t="shared" si="27"/>
        <v>0</v>
      </c>
    </row>
    <row r="233" spans="1:26" ht="20.100000000000001" customHeight="1" x14ac:dyDescent="0.25">
      <c r="A233" s="133">
        <v>227</v>
      </c>
      <c r="B233" s="370" t="str">
        <f>IF('Dépenses rémunération au réel'!B233="","",'Dépenses rémunération au réel'!B233)</f>
        <v/>
      </c>
      <c r="C233" s="370" t="str">
        <f>IF('Dépenses rémunération au réel'!C233="","",'Dépenses rémunération au réel'!C233)</f>
        <v/>
      </c>
      <c r="D233" s="370" t="str">
        <f>IF('Dépenses rémunération au réel'!D233="","",'Dépenses rémunération au réel'!D233)</f>
        <v/>
      </c>
      <c r="E233" s="370" t="str">
        <f>IF('Dépenses rémunération au réel'!E233="","",'Dépenses rémunération au réel'!E233)</f>
        <v/>
      </c>
      <c r="F233" s="370" t="str">
        <f>IF('Dépenses rémunération au réel'!F233="","",'Dépenses rémunération au réel'!F233)</f>
        <v/>
      </c>
      <c r="G233" s="371" t="str">
        <f>IF('Dépenses rémunération au réel'!G233="","",'Dépenses rémunération au réel'!G233)</f>
        <v/>
      </c>
      <c r="H233" s="371" t="str">
        <f>IF('Dépenses rémunération au réel'!H233="","",'Dépenses rémunération au réel'!H233)</f>
        <v/>
      </c>
      <c r="I233" s="370" t="str">
        <f>IF('Dépenses rémunération au réel'!I233="","",'Dépenses rémunération au réel'!I233)</f>
        <v/>
      </c>
      <c r="J233" s="372" t="str">
        <f>IF('Dépenses rémunération au réel'!J233="","",'Dépenses rémunération au réel'!J233)</f>
        <v/>
      </c>
      <c r="K233" s="372" t="str">
        <f>IF('Dépenses rémunération au réel'!K233="","",'Dépenses rémunération au réel'!K233)</f>
        <v/>
      </c>
      <c r="L233" s="370" t="str">
        <f>IF('Dépenses rémunération au réel'!L233="","",'Dépenses rémunération au réel'!L233)</f>
        <v/>
      </c>
      <c r="M233" s="273"/>
      <c r="N233" s="274" t="str">
        <f t="shared" si="23"/>
        <v/>
      </c>
      <c r="O233" s="274" t="str">
        <f t="shared" si="24"/>
        <v/>
      </c>
      <c r="P233" s="42"/>
      <c r="Q233" s="25"/>
      <c r="R233" s="25"/>
      <c r="S233" s="329" t="str">
        <f t="shared" si="21"/>
        <v/>
      </c>
      <c r="T233" s="139" t="str">
        <f t="shared" si="22"/>
        <v/>
      </c>
      <c r="U233" s="276"/>
      <c r="V233" s="375" t="str">
        <f t="shared" si="25"/>
        <v/>
      </c>
      <c r="W233" s="152" t="str">
        <f t="shared" si="26"/>
        <v/>
      </c>
      <c r="X233" s="377" t="str">
        <f>IF(AND(OR(M233="KO",L233&lt;&gt;""),OR(M233="",N233="",O233="")),Listes!$A$74,IF(AND(L233&lt;S233,U233=""),Listes!$A$76,IF(AND(L233&lt;&gt;"",S233&lt;L233,T233=""),Listes!$A$78,IF(AND(Y233="",OR(M233&lt;&gt;"",N233&lt;&gt;"",O233&lt;&gt;"",P233&lt;&gt;"",Q233&lt;&gt;"",R233&lt;&gt;"")),Listes!$A$79,""))))</f>
        <v/>
      </c>
      <c r="Y233" s="44"/>
      <c r="Z233" s="9">
        <f t="shared" si="27"/>
        <v>0</v>
      </c>
    </row>
    <row r="234" spans="1:26" ht="20.100000000000001" customHeight="1" x14ac:dyDescent="0.25">
      <c r="A234" s="133">
        <v>228</v>
      </c>
      <c r="B234" s="370" t="str">
        <f>IF('Dépenses rémunération au réel'!B234="","",'Dépenses rémunération au réel'!B234)</f>
        <v/>
      </c>
      <c r="C234" s="370" t="str">
        <f>IF('Dépenses rémunération au réel'!C234="","",'Dépenses rémunération au réel'!C234)</f>
        <v/>
      </c>
      <c r="D234" s="370" t="str">
        <f>IF('Dépenses rémunération au réel'!D234="","",'Dépenses rémunération au réel'!D234)</f>
        <v/>
      </c>
      <c r="E234" s="370" t="str">
        <f>IF('Dépenses rémunération au réel'!E234="","",'Dépenses rémunération au réel'!E234)</f>
        <v/>
      </c>
      <c r="F234" s="370" t="str">
        <f>IF('Dépenses rémunération au réel'!F234="","",'Dépenses rémunération au réel'!F234)</f>
        <v/>
      </c>
      <c r="G234" s="371" t="str">
        <f>IF('Dépenses rémunération au réel'!G234="","",'Dépenses rémunération au réel'!G234)</f>
        <v/>
      </c>
      <c r="H234" s="371" t="str">
        <f>IF('Dépenses rémunération au réel'!H234="","",'Dépenses rémunération au réel'!H234)</f>
        <v/>
      </c>
      <c r="I234" s="370" t="str">
        <f>IF('Dépenses rémunération au réel'!I234="","",'Dépenses rémunération au réel'!I234)</f>
        <v/>
      </c>
      <c r="J234" s="372" t="str">
        <f>IF('Dépenses rémunération au réel'!J234="","",'Dépenses rémunération au réel'!J234)</f>
        <v/>
      </c>
      <c r="K234" s="372" t="str">
        <f>IF('Dépenses rémunération au réel'!K234="","",'Dépenses rémunération au réel'!K234)</f>
        <v/>
      </c>
      <c r="L234" s="370" t="str">
        <f>IF('Dépenses rémunération au réel'!L234="","",'Dépenses rémunération au réel'!L234)</f>
        <v/>
      </c>
      <c r="M234" s="273"/>
      <c r="N234" s="274" t="str">
        <f t="shared" si="23"/>
        <v/>
      </c>
      <c r="O234" s="274" t="str">
        <f t="shared" si="24"/>
        <v/>
      </c>
      <c r="P234" s="42"/>
      <c r="Q234" s="25"/>
      <c r="R234" s="25"/>
      <c r="S234" s="329" t="str">
        <f t="shared" si="21"/>
        <v/>
      </c>
      <c r="T234" s="139" t="str">
        <f t="shared" si="22"/>
        <v/>
      </c>
      <c r="U234" s="276"/>
      <c r="V234" s="375" t="str">
        <f t="shared" si="25"/>
        <v/>
      </c>
      <c r="W234" s="152" t="str">
        <f t="shared" si="26"/>
        <v/>
      </c>
      <c r="X234" s="377" t="str">
        <f>IF(AND(OR(M234="KO",L234&lt;&gt;""),OR(M234="",N234="",O234="")),Listes!$A$74,IF(AND(L234&lt;S234,U234=""),Listes!$A$76,IF(AND(L234&lt;&gt;"",S234&lt;L234,T234=""),Listes!$A$78,IF(AND(Y234="",OR(M234&lt;&gt;"",N234&lt;&gt;"",O234&lt;&gt;"",P234&lt;&gt;"",Q234&lt;&gt;"",R234&lt;&gt;"")),Listes!$A$79,""))))</f>
        <v/>
      </c>
      <c r="Y234" s="44"/>
      <c r="Z234" s="9">
        <f t="shared" si="27"/>
        <v>0</v>
      </c>
    </row>
    <row r="235" spans="1:26" ht="20.100000000000001" customHeight="1" x14ac:dyDescent="0.25">
      <c r="A235" s="133">
        <v>229</v>
      </c>
      <c r="B235" s="370" t="str">
        <f>IF('Dépenses rémunération au réel'!B235="","",'Dépenses rémunération au réel'!B235)</f>
        <v/>
      </c>
      <c r="C235" s="370" t="str">
        <f>IF('Dépenses rémunération au réel'!C235="","",'Dépenses rémunération au réel'!C235)</f>
        <v/>
      </c>
      <c r="D235" s="370" t="str">
        <f>IF('Dépenses rémunération au réel'!D235="","",'Dépenses rémunération au réel'!D235)</f>
        <v/>
      </c>
      <c r="E235" s="370" t="str">
        <f>IF('Dépenses rémunération au réel'!E235="","",'Dépenses rémunération au réel'!E235)</f>
        <v/>
      </c>
      <c r="F235" s="370" t="str">
        <f>IF('Dépenses rémunération au réel'!F235="","",'Dépenses rémunération au réel'!F235)</f>
        <v/>
      </c>
      <c r="G235" s="371" t="str">
        <f>IF('Dépenses rémunération au réel'!G235="","",'Dépenses rémunération au réel'!G235)</f>
        <v/>
      </c>
      <c r="H235" s="371" t="str">
        <f>IF('Dépenses rémunération au réel'!H235="","",'Dépenses rémunération au réel'!H235)</f>
        <v/>
      </c>
      <c r="I235" s="370" t="str">
        <f>IF('Dépenses rémunération au réel'!I235="","",'Dépenses rémunération au réel'!I235)</f>
        <v/>
      </c>
      <c r="J235" s="372" t="str">
        <f>IF('Dépenses rémunération au réel'!J235="","",'Dépenses rémunération au réel'!J235)</f>
        <v/>
      </c>
      <c r="K235" s="372" t="str">
        <f>IF('Dépenses rémunération au réel'!K235="","",'Dépenses rémunération au réel'!K235)</f>
        <v/>
      </c>
      <c r="L235" s="370" t="str">
        <f>IF('Dépenses rémunération au réel'!L235="","",'Dépenses rémunération au réel'!L235)</f>
        <v/>
      </c>
      <c r="M235" s="273"/>
      <c r="N235" s="274" t="str">
        <f t="shared" si="23"/>
        <v/>
      </c>
      <c r="O235" s="274" t="str">
        <f t="shared" si="24"/>
        <v/>
      </c>
      <c r="P235" s="42"/>
      <c r="Q235" s="25"/>
      <c r="R235" s="25"/>
      <c r="S235" s="329" t="str">
        <f t="shared" si="21"/>
        <v/>
      </c>
      <c r="T235" s="139" t="str">
        <f t="shared" si="22"/>
        <v/>
      </c>
      <c r="U235" s="276"/>
      <c r="V235" s="375" t="str">
        <f t="shared" si="25"/>
        <v/>
      </c>
      <c r="W235" s="152" t="str">
        <f t="shared" si="26"/>
        <v/>
      </c>
      <c r="X235" s="377" t="str">
        <f>IF(AND(OR(M235="KO",L235&lt;&gt;""),OR(M235="",N235="",O235="")),Listes!$A$74,IF(AND(L235&lt;S235,U235=""),Listes!$A$76,IF(AND(L235&lt;&gt;"",S235&lt;L235,T235=""),Listes!$A$78,IF(AND(Y235="",OR(M235&lt;&gt;"",N235&lt;&gt;"",O235&lt;&gt;"",P235&lt;&gt;"",Q235&lt;&gt;"",R235&lt;&gt;"")),Listes!$A$79,""))))</f>
        <v/>
      </c>
      <c r="Y235" s="44"/>
      <c r="Z235" s="9">
        <f t="shared" si="27"/>
        <v>0</v>
      </c>
    </row>
    <row r="236" spans="1:26" ht="20.100000000000001" customHeight="1" x14ac:dyDescent="0.25">
      <c r="A236" s="133">
        <v>230</v>
      </c>
      <c r="B236" s="370" t="str">
        <f>IF('Dépenses rémunération au réel'!B236="","",'Dépenses rémunération au réel'!B236)</f>
        <v/>
      </c>
      <c r="C236" s="370" t="str">
        <f>IF('Dépenses rémunération au réel'!C236="","",'Dépenses rémunération au réel'!C236)</f>
        <v/>
      </c>
      <c r="D236" s="370" t="str">
        <f>IF('Dépenses rémunération au réel'!D236="","",'Dépenses rémunération au réel'!D236)</f>
        <v/>
      </c>
      <c r="E236" s="370" t="str">
        <f>IF('Dépenses rémunération au réel'!E236="","",'Dépenses rémunération au réel'!E236)</f>
        <v/>
      </c>
      <c r="F236" s="370" t="str">
        <f>IF('Dépenses rémunération au réel'!F236="","",'Dépenses rémunération au réel'!F236)</f>
        <v/>
      </c>
      <c r="G236" s="371" t="str">
        <f>IF('Dépenses rémunération au réel'!G236="","",'Dépenses rémunération au réel'!G236)</f>
        <v/>
      </c>
      <c r="H236" s="371" t="str">
        <f>IF('Dépenses rémunération au réel'!H236="","",'Dépenses rémunération au réel'!H236)</f>
        <v/>
      </c>
      <c r="I236" s="370" t="str">
        <f>IF('Dépenses rémunération au réel'!I236="","",'Dépenses rémunération au réel'!I236)</f>
        <v/>
      </c>
      <c r="J236" s="372" t="str">
        <f>IF('Dépenses rémunération au réel'!J236="","",'Dépenses rémunération au réel'!J236)</f>
        <v/>
      </c>
      <c r="K236" s="372" t="str">
        <f>IF('Dépenses rémunération au réel'!K236="","",'Dépenses rémunération au réel'!K236)</f>
        <v/>
      </c>
      <c r="L236" s="370" t="str">
        <f>IF('Dépenses rémunération au réel'!L236="","",'Dépenses rémunération au réel'!L236)</f>
        <v/>
      </c>
      <c r="M236" s="273"/>
      <c r="N236" s="274" t="str">
        <f t="shared" si="23"/>
        <v/>
      </c>
      <c r="O236" s="274" t="str">
        <f t="shared" si="24"/>
        <v/>
      </c>
      <c r="P236" s="42"/>
      <c r="Q236" s="25"/>
      <c r="R236" s="25"/>
      <c r="S236" s="329" t="str">
        <f t="shared" si="21"/>
        <v/>
      </c>
      <c r="T236" s="139" t="str">
        <f t="shared" si="22"/>
        <v/>
      </c>
      <c r="U236" s="276"/>
      <c r="V236" s="375" t="str">
        <f t="shared" si="25"/>
        <v/>
      </c>
      <c r="W236" s="152" t="str">
        <f t="shared" si="26"/>
        <v/>
      </c>
      <c r="X236" s="377" t="str">
        <f>IF(AND(OR(M236="KO",L236&lt;&gt;""),OR(M236="",N236="",O236="")),Listes!$A$74,IF(AND(L236&lt;S236,U236=""),Listes!$A$76,IF(AND(L236&lt;&gt;"",S236&lt;L236,T236=""),Listes!$A$78,IF(AND(Y236="",OR(M236&lt;&gt;"",N236&lt;&gt;"",O236&lt;&gt;"",P236&lt;&gt;"",Q236&lt;&gt;"",R236&lt;&gt;"")),Listes!$A$79,""))))</f>
        <v/>
      </c>
      <c r="Y236" s="44"/>
      <c r="Z236" s="9">
        <f t="shared" si="27"/>
        <v>0</v>
      </c>
    </row>
    <row r="237" spans="1:26" ht="20.100000000000001" customHeight="1" x14ac:dyDescent="0.25">
      <c r="A237" s="133">
        <v>231</v>
      </c>
      <c r="B237" s="370" t="str">
        <f>IF('Dépenses rémunération au réel'!B237="","",'Dépenses rémunération au réel'!B237)</f>
        <v/>
      </c>
      <c r="C237" s="370" t="str">
        <f>IF('Dépenses rémunération au réel'!C237="","",'Dépenses rémunération au réel'!C237)</f>
        <v/>
      </c>
      <c r="D237" s="370" t="str">
        <f>IF('Dépenses rémunération au réel'!D237="","",'Dépenses rémunération au réel'!D237)</f>
        <v/>
      </c>
      <c r="E237" s="370" t="str">
        <f>IF('Dépenses rémunération au réel'!E237="","",'Dépenses rémunération au réel'!E237)</f>
        <v/>
      </c>
      <c r="F237" s="370" t="str">
        <f>IF('Dépenses rémunération au réel'!F237="","",'Dépenses rémunération au réel'!F237)</f>
        <v/>
      </c>
      <c r="G237" s="371" t="str">
        <f>IF('Dépenses rémunération au réel'!G237="","",'Dépenses rémunération au réel'!G237)</f>
        <v/>
      </c>
      <c r="H237" s="371" t="str">
        <f>IF('Dépenses rémunération au réel'!H237="","",'Dépenses rémunération au réel'!H237)</f>
        <v/>
      </c>
      <c r="I237" s="370" t="str">
        <f>IF('Dépenses rémunération au réel'!I237="","",'Dépenses rémunération au réel'!I237)</f>
        <v/>
      </c>
      <c r="J237" s="372" t="str">
        <f>IF('Dépenses rémunération au réel'!J237="","",'Dépenses rémunération au réel'!J237)</f>
        <v/>
      </c>
      <c r="K237" s="372" t="str">
        <f>IF('Dépenses rémunération au réel'!K237="","",'Dépenses rémunération au réel'!K237)</f>
        <v/>
      </c>
      <c r="L237" s="370" t="str">
        <f>IF('Dépenses rémunération au réel'!L237="","",'Dépenses rémunération au réel'!L237)</f>
        <v/>
      </c>
      <c r="M237" s="273"/>
      <c r="N237" s="274" t="str">
        <f t="shared" si="23"/>
        <v/>
      </c>
      <c r="O237" s="274" t="str">
        <f t="shared" si="24"/>
        <v/>
      </c>
      <c r="P237" s="42"/>
      <c r="Q237" s="25"/>
      <c r="R237" s="25"/>
      <c r="S237" s="329" t="str">
        <f t="shared" si="21"/>
        <v/>
      </c>
      <c r="T237" s="139" t="str">
        <f t="shared" si="22"/>
        <v/>
      </c>
      <c r="U237" s="276"/>
      <c r="V237" s="375" t="str">
        <f t="shared" si="25"/>
        <v/>
      </c>
      <c r="W237" s="152" t="str">
        <f t="shared" si="26"/>
        <v/>
      </c>
      <c r="X237" s="377" t="str">
        <f>IF(AND(OR(M237="KO",L237&lt;&gt;""),OR(M237="",N237="",O237="")),Listes!$A$74,IF(AND(L237&lt;S237,U237=""),Listes!$A$76,IF(AND(L237&lt;&gt;"",S237&lt;L237,T237=""),Listes!$A$78,IF(AND(Y237="",OR(M237&lt;&gt;"",N237&lt;&gt;"",O237&lt;&gt;"",P237&lt;&gt;"",Q237&lt;&gt;"",R237&lt;&gt;"")),Listes!$A$79,""))))</f>
        <v/>
      </c>
      <c r="Y237" s="44"/>
      <c r="Z237" s="9">
        <f t="shared" si="27"/>
        <v>0</v>
      </c>
    </row>
    <row r="238" spans="1:26" ht="20.100000000000001" customHeight="1" x14ac:dyDescent="0.25">
      <c r="A238" s="133">
        <v>232</v>
      </c>
      <c r="B238" s="370" t="str">
        <f>IF('Dépenses rémunération au réel'!B238="","",'Dépenses rémunération au réel'!B238)</f>
        <v/>
      </c>
      <c r="C238" s="370" t="str">
        <f>IF('Dépenses rémunération au réel'!C238="","",'Dépenses rémunération au réel'!C238)</f>
        <v/>
      </c>
      <c r="D238" s="370" t="str">
        <f>IF('Dépenses rémunération au réel'!D238="","",'Dépenses rémunération au réel'!D238)</f>
        <v/>
      </c>
      <c r="E238" s="370" t="str">
        <f>IF('Dépenses rémunération au réel'!E238="","",'Dépenses rémunération au réel'!E238)</f>
        <v/>
      </c>
      <c r="F238" s="370" t="str">
        <f>IF('Dépenses rémunération au réel'!F238="","",'Dépenses rémunération au réel'!F238)</f>
        <v/>
      </c>
      <c r="G238" s="371" t="str">
        <f>IF('Dépenses rémunération au réel'!G238="","",'Dépenses rémunération au réel'!G238)</f>
        <v/>
      </c>
      <c r="H238" s="371" t="str">
        <f>IF('Dépenses rémunération au réel'!H238="","",'Dépenses rémunération au réel'!H238)</f>
        <v/>
      </c>
      <c r="I238" s="370" t="str">
        <f>IF('Dépenses rémunération au réel'!I238="","",'Dépenses rémunération au réel'!I238)</f>
        <v/>
      </c>
      <c r="J238" s="372" t="str">
        <f>IF('Dépenses rémunération au réel'!J238="","",'Dépenses rémunération au réel'!J238)</f>
        <v/>
      </c>
      <c r="K238" s="372" t="str">
        <f>IF('Dépenses rémunération au réel'!K238="","",'Dépenses rémunération au réel'!K238)</f>
        <v/>
      </c>
      <c r="L238" s="370" t="str">
        <f>IF('Dépenses rémunération au réel'!L238="","",'Dépenses rémunération au réel'!L238)</f>
        <v/>
      </c>
      <c r="M238" s="273"/>
      <c r="N238" s="274" t="str">
        <f t="shared" si="23"/>
        <v/>
      </c>
      <c r="O238" s="274" t="str">
        <f t="shared" si="24"/>
        <v/>
      </c>
      <c r="P238" s="42"/>
      <c r="Q238" s="25"/>
      <c r="R238" s="25"/>
      <c r="S238" s="329" t="str">
        <f t="shared" si="21"/>
        <v/>
      </c>
      <c r="T238" s="139" t="str">
        <f t="shared" si="22"/>
        <v/>
      </c>
      <c r="U238" s="276"/>
      <c r="V238" s="375" t="str">
        <f t="shared" si="25"/>
        <v/>
      </c>
      <c r="W238" s="152" t="str">
        <f t="shared" si="26"/>
        <v/>
      </c>
      <c r="X238" s="377" t="str">
        <f>IF(AND(OR(M238="KO",L238&lt;&gt;""),OR(M238="",N238="",O238="")),Listes!$A$74,IF(AND(L238&lt;S238,U238=""),Listes!$A$76,IF(AND(L238&lt;&gt;"",S238&lt;L238,T238=""),Listes!$A$78,IF(AND(Y238="",OR(M238&lt;&gt;"",N238&lt;&gt;"",O238&lt;&gt;"",P238&lt;&gt;"",Q238&lt;&gt;"",R238&lt;&gt;"")),Listes!$A$79,""))))</f>
        <v/>
      </c>
      <c r="Y238" s="44"/>
      <c r="Z238" s="9">
        <f t="shared" si="27"/>
        <v>0</v>
      </c>
    </row>
    <row r="239" spans="1:26" ht="20.100000000000001" customHeight="1" x14ac:dyDescent="0.25">
      <c r="A239" s="133">
        <v>233</v>
      </c>
      <c r="B239" s="370" t="str">
        <f>IF('Dépenses rémunération au réel'!B239="","",'Dépenses rémunération au réel'!B239)</f>
        <v/>
      </c>
      <c r="C239" s="370" t="str">
        <f>IF('Dépenses rémunération au réel'!C239="","",'Dépenses rémunération au réel'!C239)</f>
        <v/>
      </c>
      <c r="D239" s="370" t="str">
        <f>IF('Dépenses rémunération au réel'!D239="","",'Dépenses rémunération au réel'!D239)</f>
        <v/>
      </c>
      <c r="E239" s="370" t="str">
        <f>IF('Dépenses rémunération au réel'!E239="","",'Dépenses rémunération au réel'!E239)</f>
        <v/>
      </c>
      <c r="F239" s="370" t="str">
        <f>IF('Dépenses rémunération au réel'!F239="","",'Dépenses rémunération au réel'!F239)</f>
        <v/>
      </c>
      <c r="G239" s="371" t="str">
        <f>IF('Dépenses rémunération au réel'!G239="","",'Dépenses rémunération au réel'!G239)</f>
        <v/>
      </c>
      <c r="H239" s="371" t="str">
        <f>IF('Dépenses rémunération au réel'!H239="","",'Dépenses rémunération au réel'!H239)</f>
        <v/>
      </c>
      <c r="I239" s="370" t="str">
        <f>IF('Dépenses rémunération au réel'!I239="","",'Dépenses rémunération au réel'!I239)</f>
        <v/>
      </c>
      <c r="J239" s="372" t="str">
        <f>IF('Dépenses rémunération au réel'!J239="","",'Dépenses rémunération au réel'!J239)</f>
        <v/>
      </c>
      <c r="K239" s="372" t="str">
        <f>IF('Dépenses rémunération au réel'!K239="","",'Dépenses rémunération au réel'!K239)</f>
        <v/>
      </c>
      <c r="L239" s="370" t="str">
        <f>IF('Dépenses rémunération au réel'!L239="","",'Dépenses rémunération au réel'!L239)</f>
        <v/>
      </c>
      <c r="M239" s="273"/>
      <c r="N239" s="274" t="str">
        <f t="shared" si="23"/>
        <v/>
      </c>
      <c r="O239" s="274" t="str">
        <f t="shared" si="24"/>
        <v/>
      </c>
      <c r="P239" s="42"/>
      <c r="Q239" s="25"/>
      <c r="R239" s="25"/>
      <c r="S239" s="329" t="str">
        <f t="shared" si="21"/>
        <v/>
      </c>
      <c r="T239" s="139" t="str">
        <f t="shared" si="22"/>
        <v/>
      </c>
      <c r="U239" s="276"/>
      <c r="V239" s="375" t="str">
        <f t="shared" si="25"/>
        <v/>
      </c>
      <c r="W239" s="152" t="str">
        <f t="shared" si="26"/>
        <v/>
      </c>
      <c r="X239" s="377" t="str">
        <f>IF(AND(OR(M239="KO",L239&lt;&gt;""),OR(M239="",N239="",O239="")),Listes!$A$74,IF(AND(L239&lt;S239,U239=""),Listes!$A$76,IF(AND(L239&lt;&gt;"",S239&lt;L239,T239=""),Listes!$A$78,IF(AND(Y239="",OR(M239&lt;&gt;"",N239&lt;&gt;"",O239&lt;&gt;"",P239&lt;&gt;"",Q239&lt;&gt;"",R239&lt;&gt;"")),Listes!$A$79,""))))</f>
        <v/>
      </c>
      <c r="Y239" s="44"/>
      <c r="Z239" s="9">
        <f t="shared" si="27"/>
        <v>0</v>
      </c>
    </row>
    <row r="240" spans="1:26" ht="20.100000000000001" customHeight="1" x14ac:dyDescent="0.25">
      <c r="A240" s="133">
        <v>234</v>
      </c>
      <c r="B240" s="370" t="str">
        <f>IF('Dépenses rémunération au réel'!B240="","",'Dépenses rémunération au réel'!B240)</f>
        <v/>
      </c>
      <c r="C240" s="370" t="str">
        <f>IF('Dépenses rémunération au réel'!C240="","",'Dépenses rémunération au réel'!C240)</f>
        <v/>
      </c>
      <c r="D240" s="370" t="str">
        <f>IF('Dépenses rémunération au réel'!D240="","",'Dépenses rémunération au réel'!D240)</f>
        <v/>
      </c>
      <c r="E240" s="370" t="str">
        <f>IF('Dépenses rémunération au réel'!E240="","",'Dépenses rémunération au réel'!E240)</f>
        <v/>
      </c>
      <c r="F240" s="370" t="str">
        <f>IF('Dépenses rémunération au réel'!F240="","",'Dépenses rémunération au réel'!F240)</f>
        <v/>
      </c>
      <c r="G240" s="371" t="str">
        <f>IF('Dépenses rémunération au réel'!G240="","",'Dépenses rémunération au réel'!G240)</f>
        <v/>
      </c>
      <c r="H240" s="371" t="str">
        <f>IF('Dépenses rémunération au réel'!H240="","",'Dépenses rémunération au réel'!H240)</f>
        <v/>
      </c>
      <c r="I240" s="370" t="str">
        <f>IF('Dépenses rémunération au réel'!I240="","",'Dépenses rémunération au réel'!I240)</f>
        <v/>
      </c>
      <c r="J240" s="372" t="str">
        <f>IF('Dépenses rémunération au réel'!J240="","",'Dépenses rémunération au réel'!J240)</f>
        <v/>
      </c>
      <c r="K240" s="372" t="str">
        <f>IF('Dépenses rémunération au réel'!K240="","",'Dépenses rémunération au réel'!K240)</f>
        <v/>
      </c>
      <c r="L240" s="370" t="str">
        <f>IF('Dépenses rémunération au réel'!L240="","",'Dépenses rémunération au réel'!L240)</f>
        <v/>
      </c>
      <c r="M240" s="273"/>
      <c r="N240" s="274" t="str">
        <f t="shared" si="23"/>
        <v/>
      </c>
      <c r="O240" s="274" t="str">
        <f t="shared" si="24"/>
        <v/>
      </c>
      <c r="P240" s="42"/>
      <c r="Q240" s="25"/>
      <c r="R240" s="25"/>
      <c r="S240" s="329" t="str">
        <f t="shared" si="21"/>
        <v/>
      </c>
      <c r="T240" s="139" t="str">
        <f t="shared" si="22"/>
        <v/>
      </c>
      <c r="U240" s="276"/>
      <c r="V240" s="375" t="str">
        <f t="shared" si="25"/>
        <v/>
      </c>
      <c r="W240" s="152" t="str">
        <f t="shared" si="26"/>
        <v/>
      </c>
      <c r="X240" s="377" t="str">
        <f>IF(AND(OR(M240="KO",L240&lt;&gt;""),OR(M240="",N240="",O240="")),Listes!$A$74,IF(AND(L240&lt;S240,U240=""),Listes!$A$76,IF(AND(L240&lt;&gt;"",S240&lt;L240,T240=""),Listes!$A$78,IF(AND(Y240="",OR(M240&lt;&gt;"",N240&lt;&gt;"",O240&lt;&gt;"",P240&lt;&gt;"",Q240&lt;&gt;"",R240&lt;&gt;"")),Listes!$A$79,""))))</f>
        <v/>
      </c>
      <c r="Y240" s="44"/>
      <c r="Z240" s="9">
        <f t="shared" si="27"/>
        <v>0</v>
      </c>
    </row>
    <row r="241" spans="1:26" ht="20.100000000000001" customHeight="1" x14ac:dyDescent="0.25">
      <c r="A241" s="133">
        <v>235</v>
      </c>
      <c r="B241" s="370" t="str">
        <f>IF('Dépenses rémunération au réel'!B241="","",'Dépenses rémunération au réel'!B241)</f>
        <v/>
      </c>
      <c r="C241" s="370" t="str">
        <f>IF('Dépenses rémunération au réel'!C241="","",'Dépenses rémunération au réel'!C241)</f>
        <v/>
      </c>
      <c r="D241" s="370" t="str">
        <f>IF('Dépenses rémunération au réel'!D241="","",'Dépenses rémunération au réel'!D241)</f>
        <v/>
      </c>
      <c r="E241" s="370" t="str">
        <f>IF('Dépenses rémunération au réel'!E241="","",'Dépenses rémunération au réel'!E241)</f>
        <v/>
      </c>
      <c r="F241" s="370" t="str">
        <f>IF('Dépenses rémunération au réel'!F241="","",'Dépenses rémunération au réel'!F241)</f>
        <v/>
      </c>
      <c r="G241" s="371" t="str">
        <f>IF('Dépenses rémunération au réel'!G241="","",'Dépenses rémunération au réel'!G241)</f>
        <v/>
      </c>
      <c r="H241" s="371" t="str">
        <f>IF('Dépenses rémunération au réel'!H241="","",'Dépenses rémunération au réel'!H241)</f>
        <v/>
      </c>
      <c r="I241" s="370" t="str">
        <f>IF('Dépenses rémunération au réel'!I241="","",'Dépenses rémunération au réel'!I241)</f>
        <v/>
      </c>
      <c r="J241" s="372" t="str">
        <f>IF('Dépenses rémunération au réel'!J241="","",'Dépenses rémunération au réel'!J241)</f>
        <v/>
      </c>
      <c r="K241" s="372" t="str">
        <f>IF('Dépenses rémunération au réel'!K241="","",'Dépenses rémunération au réel'!K241)</f>
        <v/>
      </c>
      <c r="L241" s="370" t="str">
        <f>IF('Dépenses rémunération au réel'!L241="","",'Dépenses rémunération au réel'!L241)</f>
        <v/>
      </c>
      <c r="M241" s="273"/>
      <c r="N241" s="274" t="str">
        <f t="shared" si="23"/>
        <v/>
      </c>
      <c r="O241" s="274" t="str">
        <f t="shared" si="24"/>
        <v/>
      </c>
      <c r="P241" s="42"/>
      <c r="Q241" s="25"/>
      <c r="R241" s="25"/>
      <c r="S241" s="329" t="str">
        <f t="shared" si="21"/>
        <v/>
      </c>
      <c r="T241" s="139" t="str">
        <f t="shared" si="22"/>
        <v/>
      </c>
      <c r="U241" s="276"/>
      <c r="V241" s="375" t="str">
        <f t="shared" si="25"/>
        <v/>
      </c>
      <c r="W241" s="152" t="str">
        <f t="shared" si="26"/>
        <v/>
      </c>
      <c r="X241" s="377" t="str">
        <f>IF(AND(OR(M241="KO",L241&lt;&gt;""),OR(M241="",N241="",O241="")),Listes!$A$74,IF(AND(L241&lt;S241,U241=""),Listes!$A$76,IF(AND(L241&lt;&gt;"",S241&lt;L241,T241=""),Listes!$A$78,IF(AND(Y241="",OR(M241&lt;&gt;"",N241&lt;&gt;"",O241&lt;&gt;"",P241&lt;&gt;"",Q241&lt;&gt;"",R241&lt;&gt;"")),Listes!$A$79,""))))</f>
        <v/>
      </c>
      <c r="Y241" s="44"/>
      <c r="Z241" s="9">
        <f t="shared" si="27"/>
        <v>0</v>
      </c>
    </row>
    <row r="242" spans="1:26" ht="20.100000000000001" customHeight="1" x14ac:dyDescent="0.25">
      <c r="A242" s="133">
        <v>236</v>
      </c>
      <c r="B242" s="370" t="str">
        <f>IF('Dépenses rémunération au réel'!B242="","",'Dépenses rémunération au réel'!B242)</f>
        <v/>
      </c>
      <c r="C242" s="370" t="str">
        <f>IF('Dépenses rémunération au réel'!C242="","",'Dépenses rémunération au réel'!C242)</f>
        <v/>
      </c>
      <c r="D242" s="370" t="str">
        <f>IF('Dépenses rémunération au réel'!D242="","",'Dépenses rémunération au réel'!D242)</f>
        <v/>
      </c>
      <c r="E242" s="370" t="str">
        <f>IF('Dépenses rémunération au réel'!E242="","",'Dépenses rémunération au réel'!E242)</f>
        <v/>
      </c>
      <c r="F242" s="370" t="str">
        <f>IF('Dépenses rémunération au réel'!F242="","",'Dépenses rémunération au réel'!F242)</f>
        <v/>
      </c>
      <c r="G242" s="371" t="str">
        <f>IF('Dépenses rémunération au réel'!G242="","",'Dépenses rémunération au réel'!G242)</f>
        <v/>
      </c>
      <c r="H242" s="371" t="str">
        <f>IF('Dépenses rémunération au réel'!H242="","",'Dépenses rémunération au réel'!H242)</f>
        <v/>
      </c>
      <c r="I242" s="370" t="str">
        <f>IF('Dépenses rémunération au réel'!I242="","",'Dépenses rémunération au réel'!I242)</f>
        <v/>
      </c>
      <c r="J242" s="372" t="str">
        <f>IF('Dépenses rémunération au réel'!J242="","",'Dépenses rémunération au réel'!J242)</f>
        <v/>
      </c>
      <c r="K242" s="372" t="str">
        <f>IF('Dépenses rémunération au réel'!K242="","",'Dépenses rémunération au réel'!K242)</f>
        <v/>
      </c>
      <c r="L242" s="370" t="str">
        <f>IF('Dépenses rémunération au réel'!L242="","",'Dépenses rémunération au réel'!L242)</f>
        <v/>
      </c>
      <c r="M242" s="273"/>
      <c r="N242" s="274" t="str">
        <f t="shared" si="23"/>
        <v/>
      </c>
      <c r="O242" s="274" t="str">
        <f t="shared" si="24"/>
        <v/>
      </c>
      <c r="P242" s="42"/>
      <c r="Q242" s="25"/>
      <c r="R242" s="25"/>
      <c r="S242" s="329" t="str">
        <f t="shared" si="21"/>
        <v/>
      </c>
      <c r="T242" s="139" t="str">
        <f t="shared" si="22"/>
        <v/>
      </c>
      <c r="U242" s="276"/>
      <c r="V242" s="375" t="str">
        <f t="shared" si="25"/>
        <v/>
      </c>
      <c r="W242" s="152" t="str">
        <f t="shared" si="26"/>
        <v/>
      </c>
      <c r="X242" s="377" t="str">
        <f>IF(AND(OR(M242="KO",L242&lt;&gt;""),OR(M242="",N242="",O242="")),Listes!$A$74,IF(AND(L242&lt;S242,U242=""),Listes!$A$76,IF(AND(L242&lt;&gt;"",S242&lt;L242,T242=""),Listes!$A$78,IF(AND(Y242="",OR(M242&lt;&gt;"",N242&lt;&gt;"",O242&lt;&gt;"",P242&lt;&gt;"",Q242&lt;&gt;"",R242&lt;&gt;"")),Listes!$A$79,""))))</f>
        <v/>
      </c>
      <c r="Y242" s="44"/>
      <c r="Z242" s="9">
        <f t="shared" si="27"/>
        <v>0</v>
      </c>
    </row>
    <row r="243" spans="1:26" ht="20.100000000000001" customHeight="1" x14ac:dyDescent="0.25">
      <c r="A243" s="133">
        <v>237</v>
      </c>
      <c r="B243" s="370" t="str">
        <f>IF('Dépenses rémunération au réel'!B243="","",'Dépenses rémunération au réel'!B243)</f>
        <v/>
      </c>
      <c r="C243" s="370" t="str">
        <f>IF('Dépenses rémunération au réel'!C243="","",'Dépenses rémunération au réel'!C243)</f>
        <v/>
      </c>
      <c r="D243" s="370" t="str">
        <f>IF('Dépenses rémunération au réel'!D243="","",'Dépenses rémunération au réel'!D243)</f>
        <v/>
      </c>
      <c r="E243" s="370" t="str">
        <f>IF('Dépenses rémunération au réel'!E243="","",'Dépenses rémunération au réel'!E243)</f>
        <v/>
      </c>
      <c r="F243" s="370" t="str">
        <f>IF('Dépenses rémunération au réel'!F243="","",'Dépenses rémunération au réel'!F243)</f>
        <v/>
      </c>
      <c r="G243" s="371" t="str">
        <f>IF('Dépenses rémunération au réel'!G243="","",'Dépenses rémunération au réel'!G243)</f>
        <v/>
      </c>
      <c r="H243" s="371" t="str">
        <f>IF('Dépenses rémunération au réel'!H243="","",'Dépenses rémunération au réel'!H243)</f>
        <v/>
      </c>
      <c r="I243" s="370" t="str">
        <f>IF('Dépenses rémunération au réel'!I243="","",'Dépenses rémunération au réel'!I243)</f>
        <v/>
      </c>
      <c r="J243" s="372" t="str">
        <f>IF('Dépenses rémunération au réel'!J243="","",'Dépenses rémunération au réel'!J243)</f>
        <v/>
      </c>
      <c r="K243" s="372" t="str">
        <f>IF('Dépenses rémunération au réel'!K243="","",'Dépenses rémunération au réel'!K243)</f>
        <v/>
      </c>
      <c r="L243" s="370" t="str">
        <f>IF('Dépenses rémunération au réel'!L243="","",'Dépenses rémunération au réel'!L243)</f>
        <v/>
      </c>
      <c r="M243" s="273"/>
      <c r="N243" s="274" t="str">
        <f t="shared" si="23"/>
        <v/>
      </c>
      <c r="O243" s="274" t="str">
        <f t="shared" si="24"/>
        <v/>
      </c>
      <c r="P243" s="42"/>
      <c r="Q243" s="25"/>
      <c r="R243" s="25"/>
      <c r="S243" s="329" t="str">
        <f t="shared" si="21"/>
        <v/>
      </c>
      <c r="T243" s="139" t="str">
        <f t="shared" si="22"/>
        <v/>
      </c>
      <c r="U243" s="276"/>
      <c r="V243" s="375" t="str">
        <f t="shared" si="25"/>
        <v/>
      </c>
      <c r="W243" s="152" t="str">
        <f t="shared" si="26"/>
        <v/>
      </c>
      <c r="X243" s="377" t="str">
        <f>IF(AND(OR(M243="KO",L243&lt;&gt;""),OR(M243="",N243="",O243="")),Listes!$A$74,IF(AND(L243&lt;S243,U243=""),Listes!$A$76,IF(AND(L243&lt;&gt;"",S243&lt;L243,T243=""),Listes!$A$78,IF(AND(Y243="",OR(M243&lt;&gt;"",N243&lt;&gt;"",O243&lt;&gt;"",P243&lt;&gt;"",Q243&lt;&gt;"",R243&lt;&gt;"")),Listes!$A$79,""))))</f>
        <v/>
      </c>
      <c r="Y243" s="44"/>
      <c r="Z243" s="9">
        <f t="shared" si="27"/>
        <v>0</v>
      </c>
    </row>
    <row r="244" spans="1:26" ht="20.100000000000001" customHeight="1" x14ac:dyDescent="0.25">
      <c r="A244" s="133">
        <v>238</v>
      </c>
      <c r="B244" s="370" t="str">
        <f>IF('Dépenses rémunération au réel'!B244="","",'Dépenses rémunération au réel'!B244)</f>
        <v/>
      </c>
      <c r="C244" s="370" t="str">
        <f>IF('Dépenses rémunération au réel'!C244="","",'Dépenses rémunération au réel'!C244)</f>
        <v/>
      </c>
      <c r="D244" s="370" t="str">
        <f>IF('Dépenses rémunération au réel'!D244="","",'Dépenses rémunération au réel'!D244)</f>
        <v/>
      </c>
      <c r="E244" s="370" t="str">
        <f>IF('Dépenses rémunération au réel'!E244="","",'Dépenses rémunération au réel'!E244)</f>
        <v/>
      </c>
      <c r="F244" s="370" t="str">
        <f>IF('Dépenses rémunération au réel'!F244="","",'Dépenses rémunération au réel'!F244)</f>
        <v/>
      </c>
      <c r="G244" s="371" t="str">
        <f>IF('Dépenses rémunération au réel'!G244="","",'Dépenses rémunération au réel'!G244)</f>
        <v/>
      </c>
      <c r="H244" s="371" t="str">
        <f>IF('Dépenses rémunération au réel'!H244="","",'Dépenses rémunération au réel'!H244)</f>
        <v/>
      </c>
      <c r="I244" s="370" t="str">
        <f>IF('Dépenses rémunération au réel'!I244="","",'Dépenses rémunération au réel'!I244)</f>
        <v/>
      </c>
      <c r="J244" s="372" t="str">
        <f>IF('Dépenses rémunération au réel'!J244="","",'Dépenses rémunération au réel'!J244)</f>
        <v/>
      </c>
      <c r="K244" s="372" t="str">
        <f>IF('Dépenses rémunération au réel'!K244="","",'Dépenses rémunération au réel'!K244)</f>
        <v/>
      </c>
      <c r="L244" s="370" t="str">
        <f>IF('Dépenses rémunération au réel'!L244="","",'Dépenses rémunération au réel'!L244)</f>
        <v/>
      </c>
      <c r="M244" s="273"/>
      <c r="N244" s="274" t="str">
        <f t="shared" si="23"/>
        <v/>
      </c>
      <c r="O244" s="274" t="str">
        <f t="shared" si="24"/>
        <v/>
      </c>
      <c r="P244" s="42"/>
      <c r="Q244" s="25"/>
      <c r="R244" s="25"/>
      <c r="S244" s="329" t="str">
        <f t="shared" si="21"/>
        <v/>
      </c>
      <c r="T244" s="139" t="str">
        <f t="shared" si="22"/>
        <v/>
      </c>
      <c r="U244" s="276"/>
      <c r="V244" s="375" t="str">
        <f t="shared" si="25"/>
        <v/>
      </c>
      <c r="W244" s="152" t="str">
        <f t="shared" si="26"/>
        <v/>
      </c>
      <c r="X244" s="377" t="str">
        <f>IF(AND(OR(M244="KO",L244&lt;&gt;""),OR(M244="",N244="",O244="")),Listes!$A$74,IF(AND(L244&lt;S244,U244=""),Listes!$A$76,IF(AND(L244&lt;&gt;"",S244&lt;L244,T244=""),Listes!$A$78,IF(AND(Y244="",OR(M244&lt;&gt;"",N244&lt;&gt;"",O244&lt;&gt;"",P244&lt;&gt;"",Q244&lt;&gt;"",R244&lt;&gt;"")),Listes!$A$79,""))))</f>
        <v/>
      </c>
      <c r="Y244" s="44"/>
      <c r="Z244" s="9">
        <f t="shared" si="27"/>
        <v>0</v>
      </c>
    </row>
    <row r="245" spans="1:26" ht="20.100000000000001" customHeight="1" x14ac:dyDescent="0.25">
      <c r="A245" s="133">
        <v>239</v>
      </c>
      <c r="B245" s="370" t="str">
        <f>IF('Dépenses rémunération au réel'!B245="","",'Dépenses rémunération au réel'!B245)</f>
        <v/>
      </c>
      <c r="C245" s="370" t="str">
        <f>IF('Dépenses rémunération au réel'!C245="","",'Dépenses rémunération au réel'!C245)</f>
        <v/>
      </c>
      <c r="D245" s="370" t="str">
        <f>IF('Dépenses rémunération au réel'!D245="","",'Dépenses rémunération au réel'!D245)</f>
        <v/>
      </c>
      <c r="E245" s="370" t="str">
        <f>IF('Dépenses rémunération au réel'!E245="","",'Dépenses rémunération au réel'!E245)</f>
        <v/>
      </c>
      <c r="F245" s="370" t="str">
        <f>IF('Dépenses rémunération au réel'!F245="","",'Dépenses rémunération au réel'!F245)</f>
        <v/>
      </c>
      <c r="G245" s="371" t="str">
        <f>IF('Dépenses rémunération au réel'!G245="","",'Dépenses rémunération au réel'!G245)</f>
        <v/>
      </c>
      <c r="H245" s="371" t="str">
        <f>IF('Dépenses rémunération au réel'!H245="","",'Dépenses rémunération au réel'!H245)</f>
        <v/>
      </c>
      <c r="I245" s="370" t="str">
        <f>IF('Dépenses rémunération au réel'!I245="","",'Dépenses rémunération au réel'!I245)</f>
        <v/>
      </c>
      <c r="J245" s="372" t="str">
        <f>IF('Dépenses rémunération au réel'!J245="","",'Dépenses rémunération au réel'!J245)</f>
        <v/>
      </c>
      <c r="K245" s="372" t="str">
        <f>IF('Dépenses rémunération au réel'!K245="","",'Dépenses rémunération au réel'!K245)</f>
        <v/>
      </c>
      <c r="L245" s="370" t="str">
        <f>IF('Dépenses rémunération au réel'!L245="","",'Dépenses rémunération au réel'!L245)</f>
        <v/>
      </c>
      <c r="M245" s="273"/>
      <c r="N245" s="274" t="str">
        <f t="shared" si="23"/>
        <v/>
      </c>
      <c r="O245" s="274" t="str">
        <f t="shared" si="24"/>
        <v/>
      </c>
      <c r="P245" s="42"/>
      <c r="Q245" s="25"/>
      <c r="R245" s="25"/>
      <c r="S245" s="329" t="str">
        <f t="shared" si="21"/>
        <v/>
      </c>
      <c r="T245" s="139" t="str">
        <f t="shared" si="22"/>
        <v/>
      </c>
      <c r="U245" s="276"/>
      <c r="V245" s="375" t="str">
        <f t="shared" si="25"/>
        <v/>
      </c>
      <c r="W245" s="152" t="str">
        <f t="shared" si="26"/>
        <v/>
      </c>
      <c r="X245" s="377" t="str">
        <f>IF(AND(OR(M245="KO",L245&lt;&gt;""),OR(M245="",N245="",O245="")),Listes!$A$74,IF(AND(L245&lt;S245,U245=""),Listes!$A$76,IF(AND(L245&lt;&gt;"",S245&lt;L245,T245=""),Listes!$A$78,IF(AND(Y245="",OR(M245&lt;&gt;"",N245&lt;&gt;"",O245&lt;&gt;"",P245&lt;&gt;"",Q245&lt;&gt;"",R245&lt;&gt;"")),Listes!$A$79,""))))</f>
        <v/>
      </c>
      <c r="Y245" s="44"/>
      <c r="Z245" s="9">
        <f t="shared" si="27"/>
        <v>0</v>
      </c>
    </row>
    <row r="246" spans="1:26" ht="20.100000000000001" customHeight="1" x14ac:dyDescent="0.25">
      <c r="A246" s="133">
        <v>240</v>
      </c>
      <c r="B246" s="370" t="str">
        <f>IF('Dépenses rémunération au réel'!B246="","",'Dépenses rémunération au réel'!B246)</f>
        <v/>
      </c>
      <c r="C246" s="370" t="str">
        <f>IF('Dépenses rémunération au réel'!C246="","",'Dépenses rémunération au réel'!C246)</f>
        <v/>
      </c>
      <c r="D246" s="370" t="str">
        <f>IF('Dépenses rémunération au réel'!D246="","",'Dépenses rémunération au réel'!D246)</f>
        <v/>
      </c>
      <c r="E246" s="370" t="str">
        <f>IF('Dépenses rémunération au réel'!E246="","",'Dépenses rémunération au réel'!E246)</f>
        <v/>
      </c>
      <c r="F246" s="370" t="str">
        <f>IF('Dépenses rémunération au réel'!F246="","",'Dépenses rémunération au réel'!F246)</f>
        <v/>
      </c>
      <c r="G246" s="371" t="str">
        <f>IF('Dépenses rémunération au réel'!G246="","",'Dépenses rémunération au réel'!G246)</f>
        <v/>
      </c>
      <c r="H246" s="371" t="str">
        <f>IF('Dépenses rémunération au réel'!H246="","",'Dépenses rémunération au réel'!H246)</f>
        <v/>
      </c>
      <c r="I246" s="370" t="str">
        <f>IF('Dépenses rémunération au réel'!I246="","",'Dépenses rémunération au réel'!I246)</f>
        <v/>
      </c>
      <c r="J246" s="372" t="str">
        <f>IF('Dépenses rémunération au réel'!J246="","",'Dépenses rémunération au réel'!J246)</f>
        <v/>
      </c>
      <c r="K246" s="372" t="str">
        <f>IF('Dépenses rémunération au réel'!K246="","",'Dépenses rémunération au réel'!K246)</f>
        <v/>
      </c>
      <c r="L246" s="370" t="str">
        <f>IF('Dépenses rémunération au réel'!L246="","",'Dépenses rémunération au réel'!L246)</f>
        <v/>
      </c>
      <c r="M246" s="273"/>
      <c r="N246" s="274" t="str">
        <f t="shared" si="23"/>
        <v/>
      </c>
      <c r="O246" s="274" t="str">
        <f t="shared" si="24"/>
        <v/>
      </c>
      <c r="P246" s="42"/>
      <c r="Q246" s="25"/>
      <c r="R246" s="25"/>
      <c r="S246" s="329" t="str">
        <f t="shared" si="21"/>
        <v/>
      </c>
      <c r="T246" s="139" t="str">
        <f t="shared" si="22"/>
        <v/>
      </c>
      <c r="U246" s="276"/>
      <c r="V246" s="375" t="str">
        <f t="shared" si="25"/>
        <v/>
      </c>
      <c r="W246" s="152" t="str">
        <f t="shared" si="26"/>
        <v/>
      </c>
      <c r="X246" s="377" t="str">
        <f>IF(AND(OR(M246="KO",L246&lt;&gt;""),OR(M246="",N246="",O246="")),Listes!$A$74,IF(AND(L246&lt;S246,U246=""),Listes!$A$76,IF(AND(L246&lt;&gt;"",S246&lt;L246,T246=""),Listes!$A$78,IF(AND(Y246="",OR(M246&lt;&gt;"",N246&lt;&gt;"",O246&lt;&gt;"",P246&lt;&gt;"",Q246&lt;&gt;"",R246&lt;&gt;"")),Listes!$A$79,""))))</f>
        <v/>
      </c>
      <c r="Y246" s="44"/>
      <c r="Z246" s="9">
        <f t="shared" si="27"/>
        <v>0</v>
      </c>
    </row>
    <row r="247" spans="1:26" ht="20.100000000000001" customHeight="1" x14ac:dyDescent="0.25">
      <c r="A247" s="133">
        <v>241</v>
      </c>
      <c r="B247" s="370" t="str">
        <f>IF('Dépenses rémunération au réel'!B247="","",'Dépenses rémunération au réel'!B247)</f>
        <v/>
      </c>
      <c r="C247" s="370" t="str">
        <f>IF('Dépenses rémunération au réel'!C247="","",'Dépenses rémunération au réel'!C247)</f>
        <v/>
      </c>
      <c r="D247" s="370" t="str">
        <f>IF('Dépenses rémunération au réel'!D247="","",'Dépenses rémunération au réel'!D247)</f>
        <v/>
      </c>
      <c r="E247" s="370" t="str">
        <f>IF('Dépenses rémunération au réel'!E247="","",'Dépenses rémunération au réel'!E247)</f>
        <v/>
      </c>
      <c r="F247" s="370" t="str">
        <f>IF('Dépenses rémunération au réel'!F247="","",'Dépenses rémunération au réel'!F247)</f>
        <v/>
      </c>
      <c r="G247" s="371" t="str">
        <f>IF('Dépenses rémunération au réel'!G247="","",'Dépenses rémunération au réel'!G247)</f>
        <v/>
      </c>
      <c r="H247" s="371" t="str">
        <f>IF('Dépenses rémunération au réel'!H247="","",'Dépenses rémunération au réel'!H247)</f>
        <v/>
      </c>
      <c r="I247" s="370" t="str">
        <f>IF('Dépenses rémunération au réel'!I247="","",'Dépenses rémunération au réel'!I247)</f>
        <v/>
      </c>
      <c r="J247" s="372" t="str">
        <f>IF('Dépenses rémunération au réel'!J247="","",'Dépenses rémunération au réel'!J247)</f>
        <v/>
      </c>
      <c r="K247" s="372" t="str">
        <f>IF('Dépenses rémunération au réel'!K247="","",'Dépenses rémunération au réel'!K247)</f>
        <v/>
      </c>
      <c r="L247" s="370" t="str">
        <f>IF('Dépenses rémunération au réel'!L247="","",'Dépenses rémunération au réel'!L247)</f>
        <v/>
      </c>
      <c r="M247" s="273"/>
      <c r="N247" s="274" t="str">
        <f t="shared" si="23"/>
        <v/>
      </c>
      <c r="O247" s="274" t="str">
        <f t="shared" si="24"/>
        <v/>
      </c>
      <c r="P247" s="42"/>
      <c r="Q247" s="25"/>
      <c r="R247" s="25"/>
      <c r="S247" s="329" t="str">
        <f t="shared" si="21"/>
        <v/>
      </c>
      <c r="T247" s="139" t="str">
        <f t="shared" si="22"/>
        <v/>
      </c>
      <c r="U247" s="276"/>
      <c r="V247" s="375" t="str">
        <f t="shared" si="25"/>
        <v/>
      </c>
      <c r="W247" s="152" t="str">
        <f t="shared" si="26"/>
        <v/>
      </c>
      <c r="X247" s="377" t="str">
        <f>IF(AND(OR(M247="KO",L247&lt;&gt;""),OR(M247="",N247="",O247="")),Listes!$A$74,IF(AND(L247&lt;S247,U247=""),Listes!$A$76,IF(AND(L247&lt;&gt;"",S247&lt;L247,T247=""),Listes!$A$78,IF(AND(Y247="",OR(M247&lt;&gt;"",N247&lt;&gt;"",O247&lt;&gt;"",P247&lt;&gt;"",Q247&lt;&gt;"",R247&lt;&gt;"")),Listes!$A$79,""))))</f>
        <v/>
      </c>
      <c r="Y247" s="44"/>
      <c r="Z247" s="9">
        <f t="shared" si="27"/>
        <v>0</v>
      </c>
    </row>
    <row r="248" spans="1:26" ht="20.100000000000001" customHeight="1" x14ac:dyDescent="0.25">
      <c r="A248" s="133">
        <v>242</v>
      </c>
      <c r="B248" s="370" t="str">
        <f>IF('Dépenses rémunération au réel'!B248="","",'Dépenses rémunération au réel'!B248)</f>
        <v/>
      </c>
      <c r="C248" s="370" t="str">
        <f>IF('Dépenses rémunération au réel'!C248="","",'Dépenses rémunération au réel'!C248)</f>
        <v/>
      </c>
      <c r="D248" s="370" t="str">
        <f>IF('Dépenses rémunération au réel'!D248="","",'Dépenses rémunération au réel'!D248)</f>
        <v/>
      </c>
      <c r="E248" s="370" t="str">
        <f>IF('Dépenses rémunération au réel'!E248="","",'Dépenses rémunération au réel'!E248)</f>
        <v/>
      </c>
      <c r="F248" s="370" t="str">
        <f>IF('Dépenses rémunération au réel'!F248="","",'Dépenses rémunération au réel'!F248)</f>
        <v/>
      </c>
      <c r="G248" s="371" t="str">
        <f>IF('Dépenses rémunération au réel'!G248="","",'Dépenses rémunération au réel'!G248)</f>
        <v/>
      </c>
      <c r="H248" s="371" t="str">
        <f>IF('Dépenses rémunération au réel'!H248="","",'Dépenses rémunération au réel'!H248)</f>
        <v/>
      </c>
      <c r="I248" s="370" t="str">
        <f>IF('Dépenses rémunération au réel'!I248="","",'Dépenses rémunération au réel'!I248)</f>
        <v/>
      </c>
      <c r="J248" s="372" t="str">
        <f>IF('Dépenses rémunération au réel'!J248="","",'Dépenses rémunération au réel'!J248)</f>
        <v/>
      </c>
      <c r="K248" s="372" t="str">
        <f>IF('Dépenses rémunération au réel'!K248="","",'Dépenses rémunération au réel'!K248)</f>
        <v/>
      </c>
      <c r="L248" s="370" t="str">
        <f>IF('Dépenses rémunération au réel'!L248="","",'Dépenses rémunération au réel'!L248)</f>
        <v/>
      </c>
      <c r="M248" s="273"/>
      <c r="N248" s="274" t="str">
        <f t="shared" si="23"/>
        <v/>
      </c>
      <c r="O248" s="274" t="str">
        <f t="shared" si="24"/>
        <v/>
      </c>
      <c r="P248" s="42"/>
      <c r="Q248" s="25"/>
      <c r="R248" s="25"/>
      <c r="S248" s="329" t="str">
        <f t="shared" si="21"/>
        <v/>
      </c>
      <c r="T248" s="139" t="str">
        <f t="shared" si="22"/>
        <v/>
      </c>
      <c r="U248" s="276"/>
      <c r="V248" s="375" t="str">
        <f t="shared" si="25"/>
        <v/>
      </c>
      <c r="W248" s="152" t="str">
        <f t="shared" si="26"/>
        <v/>
      </c>
      <c r="X248" s="377" t="str">
        <f>IF(AND(OR(M248="KO",L248&lt;&gt;""),OR(M248="",N248="",O248="")),Listes!$A$74,IF(AND(L248&lt;S248,U248=""),Listes!$A$76,IF(AND(L248&lt;&gt;"",S248&lt;L248,T248=""),Listes!$A$78,IF(AND(Y248="",OR(M248&lt;&gt;"",N248&lt;&gt;"",O248&lt;&gt;"",P248&lt;&gt;"",Q248&lt;&gt;"",R248&lt;&gt;"")),Listes!$A$79,""))))</f>
        <v/>
      </c>
      <c r="Y248" s="44"/>
      <c r="Z248" s="9">
        <f t="shared" si="27"/>
        <v>0</v>
      </c>
    </row>
    <row r="249" spans="1:26" ht="20.100000000000001" customHeight="1" x14ac:dyDescent="0.25">
      <c r="A249" s="133">
        <v>243</v>
      </c>
      <c r="B249" s="370" t="str">
        <f>IF('Dépenses rémunération au réel'!B249="","",'Dépenses rémunération au réel'!B249)</f>
        <v/>
      </c>
      <c r="C249" s="370" t="str">
        <f>IF('Dépenses rémunération au réel'!C249="","",'Dépenses rémunération au réel'!C249)</f>
        <v/>
      </c>
      <c r="D249" s="370" t="str">
        <f>IF('Dépenses rémunération au réel'!D249="","",'Dépenses rémunération au réel'!D249)</f>
        <v/>
      </c>
      <c r="E249" s="370" t="str">
        <f>IF('Dépenses rémunération au réel'!E249="","",'Dépenses rémunération au réel'!E249)</f>
        <v/>
      </c>
      <c r="F249" s="370" t="str">
        <f>IF('Dépenses rémunération au réel'!F249="","",'Dépenses rémunération au réel'!F249)</f>
        <v/>
      </c>
      <c r="G249" s="371" t="str">
        <f>IF('Dépenses rémunération au réel'!G249="","",'Dépenses rémunération au réel'!G249)</f>
        <v/>
      </c>
      <c r="H249" s="371" t="str">
        <f>IF('Dépenses rémunération au réel'!H249="","",'Dépenses rémunération au réel'!H249)</f>
        <v/>
      </c>
      <c r="I249" s="370" t="str">
        <f>IF('Dépenses rémunération au réel'!I249="","",'Dépenses rémunération au réel'!I249)</f>
        <v/>
      </c>
      <c r="J249" s="372" t="str">
        <f>IF('Dépenses rémunération au réel'!J249="","",'Dépenses rémunération au réel'!J249)</f>
        <v/>
      </c>
      <c r="K249" s="372" t="str">
        <f>IF('Dépenses rémunération au réel'!K249="","",'Dépenses rémunération au réel'!K249)</f>
        <v/>
      </c>
      <c r="L249" s="370" t="str">
        <f>IF('Dépenses rémunération au réel'!L249="","",'Dépenses rémunération au réel'!L249)</f>
        <v/>
      </c>
      <c r="M249" s="273"/>
      <c r="N249" s="274" t="str">
        <f t="shared" si="23"/>
        <v/>
      </c>
      <c r="O249" s="274" t="str">
        <f t="shared" si="24"/>
        <v/>
      </c>
      <c r="P249" s="42"/>
      <c r="Q249" s="25"/>
      <c r="R249" s="25"/>
      <c r="S249" s="329" t="str">
        <f t="shared" si="21"/>
        <v/>
      </c>
      <c r="T249" s="139" t="str">
        <f t="shared" si="22"/>
        <v/>
      </c>
      <c r="U249" s="276"/>
      <c r="V249" s="375" t="str">
        <f t="shared" si="25"/>
        <v/>
      </c>
      <c r="W249" s="152" t="str">
        <f t="shared" si="26"/>
        <v/>
      </c>
      <c r="X249" s="377" t="str">
        <f>IF(AND(OR(M249="KO",L249&lt;&gt;""),OR(M249="",N249="",O249="")),Listes!$A$74,IF(AND(L249&lt;S249,U249=""),Listes!$A$76,IF(AND(L249&lt;&gt;"",S249&lt;L249,T249=""),Listes!$A$78,IF(AND(Y249="",OR(M249&lt;&gt;"",N249&lt;&gt;"",O249&lt;&gt;"",P249&lt;&gt;"",Q249&lt;&gt;"",R249&lt;&gt;"")),Listes!$A$79,""))))</f>
        <v/>
      </c>
      <c r="Y249" s="44"/>
      <c r="Z249" s="9">
        <f t="shared" si="27"/>
        <v>0</v>
      </c>
    </row>
    <row r="250" spans="1:26" ht="20.100000000000001" customHeight="1" x14ac:dyDescent="0.25">
      <c r="A250" s="133">
        <v>244</v>
      </c>
      <c r="B250" s="370" t="str">
        <f>IF('Dépenses rémunération au réel'!B250="","",'Dépenses rémunération au réel'!B250)</f>
        <v/>
      </c>
      <c r="C250" s="370" t="str">
        <f>IF('Dépenses rémunération au réel'!C250="","",'Dépenses rémunération au réel'!C250)</f>
        <v/>
      </c>
      <c r="D250" s="370" t="str">
        <f>IF('Dépenses rémunération au réel'!D250="","",'Dépenses rémunération au réel'!D250)</f>
        <v/>
      </c>
      <c r="E250" s="370" t="str">
        <f>IF('Dépenses rémunération au réel'!E250="","",'Dépenses rémunération au réel'!E250)</f>
        <v/>
      </c>
      <c r="F250" s="370" t="str">
        <f>IF('Dépenses rémunération au réel'!F250="","",'Dépenses rémunération au réel'!F250)</f>
        <v/>
      </c>
      <c r="G250" s="371" t="str">
        <f>IF('Dépenses rémunération au réel'!G250="","",'Dépenses rémunération au réel'!G250)</f>
        <v/>
      </c>
      <c r="H250" s="371" t="str">
        <f>IF('Dépenses rémunération au réel'!H250="","",'Dépenses rémunération au réel'!H250)</f>
        <v/>
      </c>
      <c r="I250" s="370" t="str">
        <f>IF('Dépenses rémunération au réel'!I250="","",'Dépenses rémunération au réel'!I250)</f>
        <v/>
      </c>
      <c r="J250" s="372" t="str">
        <f>IF('Dépenses rémunération au réel'!J250="","",'Dépenses rémunération au réel'!J250)</f>
        <v/>
      </c>
      <c r="K250" s="372" t="str">
        <f>IF('Dépenses rémunération au réel'!K250="","",'Dépenses rémunération au réel'!K250)</f>
        <v/>
      </c>
      <c r="L250" s="370" t="str">
        <f>IF('Dépenses rémunération au réel'!L250="","",'Dépenses rémunération au réel'!L250)</f>
        <v/>
      </c>
      <c r="M250" s="273"/>
      <c r="N250" s="274" t="str">
        <f t="shared" si="23"/>
        <v/>
      </c>
      <c r="O250" s="274" t="str">
        <f t="shared" si="24"/>
        <v/>
      </c>
      <c r="P250" s="42"/>
      <c r="Q250" s="25"/>
      <c r="R250" s="25"/>
      <c r="S250" s="329" t="str">
        <f t="shared" si="21"/>
        <v/>
      </c>
      <c r="T250" s="139" t="str">
        <f t="shared" si="22"/>
        <v/>
      </c>
      <c r="U250" s="276"/>
      <c r="V250" s="375" t="str">
        <f t="shared" si="25"/>
        <v/>
      </c>
      <c r="W250" s="152" t="str">
        <f t="shared" si="26"/>
        <v/>
      </c>
      <c r="X250" s="377" t="str">
        <f>IF(AND(OR(M250="KO",L250&lt;&gt;""),OR(M250="",N250="",O250="")),Listes!$A$74,IF(AND(L250&lt;S250,U250=""),Listes!$A$76,IF(AND(L250&lt;&gt;"",S250&lt;L250,T250=""),Listes!$A$78,IF(AND(Y250="",OR(M250&lt;&gt;"",N250&lt;&gt;"",O250&lt;&gt;"",P250&lt;&gt;"",Q250&lt;&gt;"",R250&lt;&gt;"")),Listes!$A$79,""))))</f>
        <v/>
      </c>
      <c r="Y250" s="44"/>
      <c r="Z250" s="9">
        <f t="shared" si="27"/>
        <v>0</v>
      </c>
    </row>
    <row r="251" spans="1:26" ht="20.100000000000001" customHeight="1" x14ac:dyDescent="0.25">
      <c r="A251" s="133">
        <v>245</v>
      </c>
      <c r="B251" s="370" t="str">
        <f>IF('Dépenses rémunération au réel'!B251="","",'Dépenses rémunération au réel'!B251)</f>
        <v/>
      </c>
      <c r="C251" s="370" t="str">
        <f>IF('Dépenses rémunération au réel'!C251="","",'Dépenses rémunération au réel'!C251)</f>
        <v/>
      </c>
      <c r="D251" s="370" t="str">
        <f>IF('Dépenses rémunération au réel'!D251="","",'Dépenses rémunération au réel'!D251)</f>
        <v/>
      </c>
      <c r="E251" s="370" t="str">
        <f>IF('Dépenses rémunération au réel'!E251="","",'Dépenses rémunération au réel'!E251)</f>
        <v/>
      </c>
      <c r="F251" s="370" t="str">
        <f>IF('Dépenses rémunération au réel'!F251="","",'Dépenses rémunération au réel'!F251)</f>
        <v/>
      </c>
      <c r="G251" s="371" t="str">
        <f>IF('Dépenses rémunération au réel'!G251="","",'Dépenses rémunération au réel'!G251)</f>
        <v/>
      </c>
      <c r="H251" s="371" t="str">
        <f>IF('Dépenses rémunération au réel'!H251="","",'Dépenses rémunération au réel'!H251)</f>
        <v/>
      </c>
      <c r="I251" s="370" t="str">
        <f>IF('Dépenses rémunération au réel'!I251="","",'Dépenses rémunération au réel'!I251)</f>
        <v/>
      </c>
      <c r="J251" s="372" t="str">
        <f>IF('Dépenses rémunération au réel'!J251="","",'Dépenses rémunération au réel'!J251)</f>
        <v/>
      </c>
      <c r="K251" s="372" t="str">
        <f>IF('Dépenses rémunération au réel'!K251="","",'Dépenses rémunération au réel'!K251)</f>
        <v/>
      </c>
      <c r="L251" s="370" t="str">
        <f>IF('Dépenses rémunération au réel'!L251="","",'Dépenses rémunération au réel'!L251)</f>
        <v/>
      </c>
      <c r="M251" s="273"/>
      <c r="N251" s="274" t="str">
        <f t="shared" si="23"/>
        <v/>
      </c>
      <c r="O251" s="274" t="str">
        <f t="shared" si="24"/>
        <v/>
      </c>
      <c r="P251" s="42"/>
      <c r="Q251" s="25"/>
      <c r="R251" s="25"/>
      <c r="S251" s="329" t="str">
        <f t="shared" si="21"/>
        <v/>
      </c>
      <c r="T251" s="139" t="str">
        <f t="shared" si="22"/>
        <v/>
      </c>
      <c r="U251" s="276"/>
      <c r="V251" s="375" t="str">
        <f t="shared" si="25"/>
        <v/>
      </c>
      <c r="W251" s="152" t="str">
        <f t="shared" si="26"/>
        <v/>
      </c>
      <c r="X251" s="377" t="str">
        <f>IF(AND(OR(M251="KO",L251&lt;&gt;""),OR(M251="",N251="",O251="")),Listes!$A$74,IF(AND(L251&lt;S251,U251=""),Listes!$A$76,IF(AND(L251&lt;&gt;"",S251&lt;L251,T251=""),Listes!$A$78,IF(AND(Y251="",OR(M251&lt;&gt;"",N251&lt;&gt;"",O251&lt;&gt;"",P251&lt;&gt;"",Q251&lt;&gt;"",R251&lt;&gt;"")),Listes!$A$79,""))))</f>
        <v/>
      </c>
      <c r="Y251" s="44"/>
      <c r="Z251" s="9">
        <f t="shared" si="27"/>
        <v>0</v>
      </c>
    </row>
    <row r="252" spans="1:26" ht="20.100000000000001" customHeight="1" x14ac:dyDescent="0.25">
      <c r="A252" s="133">
        <v>246</v>
      </c>
      <c r="B252" s="370" t="str">
        <f>IF('Dépenses rémunération au réel'!B252="","",'Dépenses rémunération au réel'!B252)</f>
        <v/>
      </c>
      <c r="C252" s="370" t="str">
        <f>IF('Dépenses rémunération au réel'!C252="","",'Dépenses rémunération au réel'!C252)</f>
        <v/>
      </c>
      <c r="D252" s="370" t="str">
        <f>IF('Dépenses rémunération au réel'!D252="","",'Dépenses rémunération au réel'!D252)</f>
        <v/>
      </c>
      <c r="E252" s="370" t="str">
        <f>IF('Dépenses rémunération au réel'!E252="","",'Dépenses rémunération au réel'!E252)</f>
        <v/>
      </c>
      <c r="F252" s="370" t="str">
        <f>IF('Dépenses rémunération au réel'!F252="","",'Dépenses rémunération au réel'!F252)</f>
        <v/>
      </c>
      <c r="G252" s="371" t="str">
        <f>IF('Dépenses rémunération au réel'!G252="","",'Dépenses rémunération au réel'!G252)</f>
        <v/>
      </c>
      <c r="H252" s="371" t="str">
        <f>IF('Dépenses rémunération au réel'!H252="","",'Dépenses rémunération au réel'!H252)</f>
        <v/>
      </c>
      <c r="I252" s="370" t="str">
        <f>IF('Dépenses rémunération au réel'!I252="","",'Dépenses rémunération au réel'!I252)</f>
        <v/>
      </c>
      <c r="J252" s="372" t="str">
        <f>IF('Dépenses rémunération au réel'!J252="","",'Dépenses rémunération au réel'!J252)</f>
        <v/>
      </c>
      <c r="K252" s="372" t="str">
        <f>IF('Dépenses rémunération au réel'!K252="","",'Dépenses rémunération au réel'!K252)</f>
        <v/>
      </c>
      <c r="L252" s="370" t="str">
        <f>IF('Dépenses rémunération au réel'!L252="","",'Dépenses rémunération au réel'!L252)</f>
        <v/>
      </c>
      <c r="M252" s="273"/>
      <c r="N252" s="274" t="str">
        <f t="shared" si="23"/>
        <v/>
      </c>
      <c r="O252" s="274" t="str">
        <f t="shared" si="24"/>
        <v/>
      </c>
      <c r="P252" s="42"/>
      <c r="Q252" s="25"/>
      <c r="R252" s="25"/>
      <c r="S252" s="329" t="str">
        <f t="shared" si="21"/>
        <v/>
      </c>
      <c r="T252" s="139" t="str">
        <f t="shared" si="22"/>
        <v/>
      </c>
      <c r="U252" s="276"/>
      <c r="V252" s="375" t="str">
        <f t="shared" si="25"/>
        <v/>
      </c>
      <c r="W252" s="152" t="str">
        <f t="shared" si="26"/>
        <v/>
      </c>
      <c r="X252" s="377" t="str">
        <f>IF(AND(OR(M252="KO",L252&lt;&gt;""),OR(M252="",N252="",O252="")),Listes!$A$74,IF(AND(L252&lt;S252,U252=""),Listes!$A$76,IF(AND(L252&lt;&gt;"",S252&lt;L252,T252=""),Listes!$A$78,IF(AND(Y252="",OR(M252&lt;&gt;"",N252&lt;&gt;"",O252&lt;&gt;"",P252&lt;&gt;"",Q252&lt;&gt;"",R252&lt;&gt;"")),Listes!$A$79,""))))</f>
        <v/>
      </c>
      <c r="Y252" s="44"/>
      <c r="Z252" s="9">
        <f t="shared" si="27"/>
        <v>0</v>
      </c>
    </row>
    <row r="253" spans="1:26" ht="20.100000000000001" customHeight="1" x14ac:dyDescent="0.25">
      <c r="A253" s="133">
        <v>247</v>
      </c>
      <c r="B253" s="370" t="str">
        <f>IF('Dépenses rémunération au réel'!B253="","",'Dépenses rémunération au réel'!B253)</f>
        <v/>
      </c>
      <c r="C253" s="370" t="str">
        <f>IF('Dépenses rémunération au réel'!C253="","",'Dépenses rémunération au réel'!C253)</f>
        <v/>
      </c>
      <c r="D253" s="370" t="str">
        <f>IF('Dépenses rémunération au réel'!D253="","",'Dépenses rémunération au réel'!D253)</f>
        <v/>
      </c>
      <c r="E253" s="370" t="str">
        <f>IF('Dépenses rémunération au réel'!E253="","",'Dépenses rémunération au réel'!E253)</f>
        <v/>
      </c>
      <c r="F253" s="370" t="str">
        <f>IF('Dépenses rémunération au réel'!F253="","",'Dépenses rémunération au réel'!F253)</f>
        <v/>
      </c>
      <c r="G253" s="371" t="str">
        <f>IF('Dépenses rémunération au réel'!G253="","",'Dépenses rémunération au réel'!G253)</f>
        <v/>
      </c>
      <c r="H253" s="371" t="str">
        <f>IF('Dépenses rémunération au réel'!H253="","",'Dépenses rémunération au réel'!H253)</f>
        <v/>
      </c>
      <c r="I253" s="370" t="str">
        <f>IF('Dépenses rémunération au réel'!I253="","",'Dépenses rémunération au réel'!I253)</f>
        <v/>
      </c>
      <c r="J253" s="372" t="str">
        <f>IF('Dépenses rémunération au réel'!J253="","",'Dépenses rémunération au réel'!J253)</f>
        <v/>
      </c>
      <c r="K253" s="372" t="str">
        <f>IF('Dépenses rémunération au réel'!K253="","",'Dépenses rémunération au réel'!K253)</f>
        <v/>
      </c>
      <c r="L253" s="370" t="str">
        <f>IF('Dépenses rémunération au réel'!L253="","",'Dépenses rémunération au réel'!L253)</f>
        <v/>
      </c>
      <c r="M253" s="273"/>
      <c r="N253" s="274" t="str">
        <f t="shared" si="23"/>
        <v/>
      </c>
      <c r="O253" s="274" t="str">
        <f t="shared" si="24"/>
        <v/>
      </c>
      <c r="P253" s="42"/>
      <c r="Q253" s="25"/>
      <c r="R253" s="25"/>
      <c r="S253" s="329" t="str">
        <f t="shared" si="21"/>
        <v/>
      </c>
      <c r="T253" s="139" t="str">
        <f t="shared" si="22"/>
        <v/>
      </c>
      <c r="U253" s="276"/>
      <c r="V253" s="375" t="str">
        <f t="shared" si="25"/>
        <v/>
      </c>
      <c r="W253" s="152" t="str">
        <f t="shared" si="26"/>
        <v/>
      </c>
      <c r="X253" s="377" t="str">
        <f>IF(AND(OR(M253="KO",L253&lt;&gt;""),OR(M253="",N253="",O253="")),Listes!$A$74,IF(AND(L253&lt;S253,U253=""),Listes!$A$76,IF(AND(L253&lt;&gt;"",S253&lt;L253,T253=""),Listes!$A$78,IF(AND(Y253="",OR(M253&lt;&gt;"",N253&lt;&gt;"",O253&lt;&gt;"",P253&lt;&gt;"",Q253&lt;&gt;"",R253&lt;&gt;"")),Listes!$A$79,""))))</f>
        <v/>
      </c>
      <c r="Y253" s="44"/>
      <c r="Z253" s="9">
        <f t="shared" si="27"/>
        <v>0</v>
      </c>
    </row>
    <row r="254" spans="1:26" ht="20.100000000000001" customHeight="1" x14ac:dyDescent="0.25">
      <c r="A254" s="133">
        <v>248</v>
      </c>
      <c r="B254" s="370" t="str">
        <f>IF('Dépenses rémunération au réel'!B254="","",'Dépenses rémunération au réel'!B254)</f>
        <v/>
      </c>
      <c r="C254" s="370" t="str">
        <f>IF('Dépenses rémunération au réel'!C254="","",'Dépenses rémunération au réel'!C254)</f>
        <v/>
      </c>
      <c r="D254" s="370" t="str">
        <f>IF('Dépenses rémunération au réel'!D254="","",'Dépenses rémunération au réel'!D254)</f>
        <v/>
      </c>
      <c r="E254" s="370" t="str">
        <f>IF('Dépenses rémunération au réel'!E254="","",'Dépenses rémunération au réel'!E254)</f>
        <v/>
      </c>
      <c r="F254" s="370" t="str">
        <f>IF('Dépenses rémunération au réel'!F254="","",'Dépenses rémunération au réel'!F254)</f>
        <v/>
      </c>
      <c r="G254" s="371" t="str">
        <f>IF('Dépenses rémunération au réel'!G254="","",'Dépenses rémunération au réel'!G254)</f>
        <v/>
      </c>
      <c r="H254" s="371" t="str">
        <f>IF('Dépenses rémunération au réel'!H254="","",'Dépenses rémunération au réel'!H254)</f>
        <v/>
      </c>
      <c r="I254" s="370" t="str">
        <f>IF('Dépenses rémunération au réel'!I254="","",'Dépenses rémunération au réel'!I254)</f>
        <v/>
      </c>
      <c r="J254" s="372" t="str">
        <f>IF('Dépenses rémunération au réel'!J254="","",'Dépenses rémunération au réel'!J254)</f>
        <v/>
      </c>
      <c r="K254" s="372" t="str">
        <f>IF('Dépenses rémunération au réel'!K254="","",'Dépenses rémunération au réel'!K254)</f>
        <v/>
      </c>
      <c r="L254" s="370" t="str">
        <f>IF('Dépenses rémunération au réel'!L254="","",'Dépenses rémunération au réel'!L254)</f>
        <v/>
      </c>
      <c r="M254" s="273"/>
      <c r="N254" s="274" t="str">
        <f t="shared" si="23"/>
        <v/>
      </c>
      <c r="O254" s="274" t="str">
        <f t="shared" si="24"/>
        <v/>
      </c>
      <c r="P254" s="42"/>
      <c r="Q254" s="25"/>
      <c r="R254" s="25"/>
      <c r="S254" s="329" t="str">
        <f t="shared" si="21"/>
        <v/>
      </c>
      <c r="T254" s="139" t="str">
        <f t="shared" si="22"/>
        <v/>
      </c>
      <c r="U254" s="276"/>
      <c r="V254" s="375" t="str">
        <f t="shared" si="25"/>
        <v/>
      </c>
      <c r="W254" s="152" t="str">
        <f t="shared" si="26"/>
        <v/>
      </c>
      <c r="X254" s="377" t="str">
        <f>IF(AND(OR(M254="KO",L254&lt;&gt;""),OR(M254="",N254="",O254="")),Listes!$A$74,IF(AND(L254&lt;S254,U254=""),Listes!$A$76,IF(AND(L254&lt;&gt;"",S254&lt;L254,T254=""),Listes!$A$78,IF(AND(Y254="",OR(M254&lt;&gt;"",N254&lt;&gt;"",O254&lt;&gt;"",P254&lt;&gt;"",Q254&lt;&gt;"",R254&lt;&gt;"")),Listes!$A$79,""))))</f>
        <v/>
      </c>
      <c r="Y254" s="44"/>
      <c r="Z254" s="9">
        <f t="shared" si="27"/>
        <v>0</v>
      </c>
    </row>
    <row r="255" spans="1:26" ht="20.100000000000001" customHeight="1" x14ac:dyDescent="0.25">
      <c r="A255" s="133">
        <v>249</v>
      </c>
      <c r="B255" s="370" t="str">
        <f>IF('Dépenses rémunération au réel'!B255="","",'Dépenses rémunération au réel'!B255)</f>
        <v/>
      </c>
      <c r="C255" s="370" t="str">
        <f>IF('Dépenses rémunération au réel'!C255="","",'Dépenses rémunération au réel'!C255)</f>
        <v/>
      </c>
      <c r="D255" s="370" t="str">
        <f>IF('Dépenses rémunération au réel'!D255="","",'Dépenses rémunération au réel'!D255)</f>
        <v/>
      </c>
      <c r="E255" s="370" t="str">
        <f>IF('Dépenses rémunération au réel'!E255="","",'Dépenses rémunération au réel'!E255)</f>
        <v/>
      </c>
      <c r="F255" s="370" t="str">
        <f>IF('Dépenses rémunération au réel'!F255="","",'Dépenses rémunération au réel'!F255)</f>
        <v/>
      </c>
      <c r="G255" s="371" t="str">
        <f>IF('Dépenses rémunération au réel'!G255="","",'Dépenses rémunération au réel'!G255)</f>
        <v/>
      </c>
      <c r="H255" s="371" t="str">
        <f>IF('Dépenses rémunération au réel'!H255="","",'Dépenses rémunération au réel'!H255)</f>
        <v/>
      </c>
      <c r="I255" s="370" t="str">
        <f>IF('Dépenses rémunération au réel'!I255="","",'Dépenses rémunération au réel'!I255)</f>
        <v/>
      </c>
      <c r="J255" s="372" t="str">
        <f>IF('Dépenses rémunération au réel'!J255="","",'Dépenses rémunération au réel'!J255)</f>
        <v/>
      </c>
      <c r="K255" s="372" t="str">
        <f>IF('Dépenses rémunération au réel'!K255="","",'Dépenses rémunération au réel'!K255)</f>
        <v/>
      </c>
      <c r="L255" s="370" t="str">
        <f>IF('Dépenses rémunération au réel'!L255="","",'Dépenses rémunération au réel'!L255)</f>
        <v/>
      </c>
      <c r="M255" s="273"/>
      <c r="N255" s="274" t="str">
        <f t="shared" si="23"/>
        <v/>
      </c>
      <c r="O255" s="274" t="str">
        <f t="shared" si="24"/>
        <v/>
      </c>
      <c r="P255" s="42"/>
      <c r="Q255" s="25"/>
      <c r="R255" s="25"/>
      <c r="S255" s="329" t="str">
        <f t="shared" si="21"/>
        <v/>
      </c>
      <c r="T255" s="139" t="str">
        <f t="shared" si="22"/>
        <v/>
      </c>
      <c r="U255" s="276"/>
      <c r="V255" s="375" t="str">
        <f t="shared" si="25"/>
        <v/>
      </c>
      <c r="W255" s="152" t="str">
        <f t="shared" si="26"/>
        <v/>
      </c>
      <c r="X255" s="377" t="str">
        <f>IF(AND(OR(M255="KO",L255&lt;&gt;""),OR(M255="",N255="",O255="")),Listes!$A$74,IF(AND(L255&lt;S255,U255=""),Listes!$A$76,IF(AND(L255&lt;&gt;"",S255&lt;L255,T255=""),Listes!$A$78,IF(AND(Y255="",OR(M255&lt;&gt;"",N255&lt;&gt;"",O255&lt;&gt;"",P255&lt;&gt;"",Q255&lt;&gt;"",R255&lt;&gt;"")),Listes!$A$79,""))))</f>
        <v/>
      </c>
      <c r="Y255" s="44"/>
      <c r="Z255" s="9">
        <f t="shared" si="27"/>
        <v>0</v>
      </c>
    </row>
    <row r="256" spans="1:26" ht="20.100000000000001" customHeight="1" x14ac:dyDescent="0.25">
      <c r="A256" s="133">
        <v>250</v>
      </c>
      <c r="B256" s="370" t="str">
        <f>IF('Dépenses rémunération au réel'!B256="","",'Dépenses rémunération au réel'!B256)</f>
        <v/>
      </c>
      <c r="C256" s="370" t="str">
        <f>IF('Dépenses rémunération au réel'!C256="","",'Dépenses rémunération au réel'!C256)</f>
        <v/>
      </c>
      <c r="D256" s="370" t="str">
        <f>IF('Dépenses rémunération au réel'!D256="","",'Dépenses rémunération au réel'!D256)</f>
        <v/>
      </c>
      <c r="E256" s="370" t="str">
        <f>IF('Dépenses rémunération au réel'!E256="","",'Dépenses rémunération au réel'!E256)</f>
        <v/>
      </c>
      <c r="F256" s="370" t="str">
        <f>IF('Dépenses rémunération au réel'!F256="","",'Dépenses rémunération au réel'!F256)</f>
        <v/>
      </c>
      <c r="G256" s="371" t="str">
        <f>IF('Dépenses rémunération au réel'!G256="","",'Dépenses rémunération au réel'!G256)</f>
        <v/>
      </c>
      <c r="H256" s="371" t="str">
        <f>IF('Dépenses rémunération au réel'!H256="","",'Dépenses rémunération au réel'!H256)</f>
        <v/>
      </c>
      <c r="I256" s="370" t="str">
        <f>IF('Dépenses rémunération au réel'!I256="","",'Dépenses rémunération au réel'!I256)</f>
        <v/>
      </c>
      <c r="J256" s="372" t="str">
        <f>IF('Dépenses rémunération au réel'!J256="","",'Dépenses rémunération au réel'!J256)</f>
        <v/>
      </c>
      <c r="K256" s="372" t="str">
        <f>IF('Dépenses rémunération au réel'!K256="","",'Dépenses rémunération au réel'!K256)</f>
        <v/>
      </c>
      <c r="L256" s="370" t="str">
        <f>IF('Dépenses rémunération au réel'!L256="","",'Dépenses rémunération au réel'!L256)</f>
        <v/>
      </c>
      <c r="M256" s="273"/>
      <c r="N256" s="274" t="str">
        <f t="shared" si="23"/>
        <v/>
      </c>
      <c r="O256" s="274" t="str">
        <f t="shared" si="24"/>
        <v/>
      </c>
      <c r="P256" s="42"/>
      <c r="Q256" s="25"/>
      <c r="R256" s="25"/>
      <c r="S256" s="329" t="str">
        <f t="shared" si="21"/>
        <v/>
      </c>
      <c r="T256" s="139" t="str">
        <f t="shared" si="22"/>
        <v/>
      </c>
      <c r="U256" s="276"/>
      <c r="V256" s="375" t="str">
        <f t="shared" si="25"/>
        <v/>
      </c>
      <c r="W256" s="152" t="str">
        <f t="shared" si="26"/>
        <v/>
      </c>
      <c r="X256" s="377" t="str">
        <f>IF(AND(OR(M256="KO",L256&lt;&gt;""),OR(M256="",N256="",O256="")),Listes!$A$74,IF(AND(L256&lt;S256,U256=""),Listes!$A$76,IF(AND(L256&lt;&gt;"",S256&lt;L256,T256=""),Listes!$A$78,IF(AND(Y256="",OR(M256&lt;&gt;"",N256&lt;&gt;"",O256&lt;&gt;"",P256&lt;&gt;"",Q256&lt;&gt;"",R256&lt;&gt;"")),Listes!$A$79,""))))</f>
        <v/>
      </c>
      <c r="Y256" s="44"/>
      <c r="Z256" s="9">
        <f t="shared" si="27"/>
        <v>0</v>
      </c>
    </row>
    <row r="257" spans="1:26" ht="20.100000000000001" customHeight="1" x14ac:dyDescent="0.25">
      <c r="A257" s="133">
        <v>251</v>
      </c>
      <c r="B257" s="370" t="str">
        <f>IF('Dépenses rémunération au réel'!B257="","",'Dépenses rémunération au réel'!B257)</f>
        <v/>
      </c>
      <c r="C257" s="370" t="str">
        <f>IF('Dépenses rémunération au réel'!C257="","",'Dépenses rémunération au réel'!C257)</f>
        <v/>
      </c>
      <c r="D257" s="370" t="str">
        <f>IF('Dépenses rémunération au réel'!D257="","",'Dépenses rémunération au réel'!D257)</f>
        <v/>
      </c>
      <c r="E257" s="370" t="str">
        <f>IF('Dépenses rémunération au réel'!E257="","",'Dépenses rémunération au réel'!E257)</f>
        <v/>
      </c>
      <c r="F257" s="370" t="str">
        <f>IF('Dépenses rémunération au réel'!F257="","",'Dépenses rémunération au réel'!F257)</f>
        <v/>
      </c>
      <c r="G257" s="371" t="str">
        <f>IF('Dépenses rémunération au réel'!G257="","",'Dépenses rémunération au réel'!G257)</f>
        <v/>
      </c>
      <c r="H257" s="371" t="str">
        <f>IF('Dépenses rémunération au réel'!H257="","",'Dépenses rémunération au réel'!H257)</f>
        <v/>
      </c>
      <c r="I257" s="370" t="str">
        <f>IF('Dépenses rémunération au réel'!I257="","",'Dépenses rémunération au réel'!I257)</f>
        <v/>
      </c>
      <c r="J257" s="372" t="str">
        <f>IF('Dépenses rémunération au réel'!J257="","",'Dépenses rémunération au réel'!J257)</f>
        <v/>
      </c>
      <c r="K257" s="372" t="str">
        <f>IF('Dépenses rémunération au réel'!K257="","",'Dépenses rémunération au réel'!K257)</f>
        <v/>
      </c>
      <c r="L257" s="370" t="str">
        <f>IF('Dépenses rémunération au réel'!L257="","",'Dépenses rémunération au réel'!L257)</f>
        <v/>
      </c>
      <c r="M257" s="273"/>
      <c r="N257" s="274" t="str">
        <f t="shared" si="23"/>
        <v/>
      </c>
      <c r="O257" s="274" t="str">
        <f t="shared" si="24"/>
        <v/>
      </c>
      <c r="P257" s="42"/>
      <c r="Q257" s="25"/>
      <c r="R257" s="25"/>
      <c r="S257" s="329" t="str">
        <f t="shared" si="21"/>
        <v/>
      </c>
      <c r="T257" s="139" t="str">
        <f t="shared" si="22"/>
        <v/>
      </c>
      <c r="U257" s="276"/>
      <c r="V257" s="375" t="str">
        <f t="shared" si="25"/>
        <v/>
      </c>
      <c r="W257" s="152" t="str">
        <f t="shared" si="26"/>
        <v/>
      </c>
      <c r="X257" s="377" t="str">
        <f>IF(AND(OR(M257="KO",L257&lt;&gt;""),OR(M257="",N257="",O257="")),Listes!$A$74,IF(AND(L257&lt;S257,U257=""),Listes!$A$76,IF(AND(L257&lt;&gt;"",S257&lt;L257,T257=""),Listes!$A$78,IF(AND(Y257="",OR(M257&lt;&gt;"",N257&lt;&gt;"",O257&lt;&gt;"",P257&lt;&gt;"",Q257&lt;&gt;"",R257&lt;&gt;"")),Listes!$A$79,""))))</f>
        <v/>
      </c>
      <c r="Y257" s="44"/>
      <c r="Z257" s="9">
        <f t="shared" si="27"/>
        <v>0</v>
      </c>
    </row>
    <row r="258" spans="1:26" ht="20.100000000000001" customHeight="1" x14ac:dyDescent="0.25">
      <c r="A258" s="133">
        <v>252</v>
      </c>
      <c r="B258" s="370" t="str">
        <f>IF('Dépenses rémunération au réel'!B258="","",'Dépenses rémunération au réel'!B258)</f>
        <v/>
      </c>
      <c r="C258" s="370" t="str">
        <f>IF('Dépenses rémunération au réel'!C258="","",'Dépenses rémunération au réel'!C258)</f>
        <v/>
      </c>
      <c r="D258" s="370" t="str">
        <f>IF('Dépenses rémunération au réel'!D258="","",'Dépenses rémunération au réel'!D258)</f>
        <v/>
      </c>
      <c r="E258" s="370" t="str">
        <f>IF('Dépenses rémunération au réel'!E258="","",'Dépenses rémunération au réel'!E258)</f>
        <v/>
      </c>
      <c r="F258" s="370" t="str">
        <f>IF('Dépenses rémunération au réel'!F258="","",'Dépenses rémunération au réel'!F258)</f>
        <v/>
      </c>
      <c r="G258" s="371" t="str">
        <f>IF('Dépenses rémunération au réel'!G258="","",'Dépenses rémunération au réel'!G258)</f>
        <v/>
      </c>
      <c r="H258" s="371" t="str">
        <f>IF('Dépenses rémunération au réel'!H258="","",'Dépenses rémunération au réel'!H258)</f>
        <v/>
      </c>
      <c r="I258" s="370" t="str">
        <f>IF('Dépenses rémunération au réel'!I258="","",'Dépenses rémunération au réel'!I258)</f>
        <v/>
      </c>
      <c r="J258" s="372" t="str">
        <f>IF('Dépenses rémunération au réel'!J258="","",'Dépenses rémunération au réel'!J258)</f>
        <v/>
      </c>
      <c r="K258" s="372" t="str">
        <f>IF('Dépenses rémunération au réel'!K258="","",'Dépenses rémunération au réel'!K258)</f>
        <v/>
      </c>
      <c r="L258" s="370" t="str">
        <f>IF('Dépenses rémunération au réel'!L258="","",'Dépenses rémunération au réel'!L258)</f>
        <v/>
      </c>
      <c r="M258" s="273"/>
      <c r="N258" s="274" t="str">
        <f t="shared" si="23"/>
        <v/>
      </c>
      <c r="O258" s="274" t="str">
        <f t="shared" si="24"/>
        <v/>
      </c>
      <c r="P258" s="42"/>
      <c r="Q258" s="25"/>
      <c r="R258" s="25"/>
      <c r="S258" s="329" t="str">
        <f t="shared" si="21"/>
        <v/>
      </c>
      <c r="T258" s="139" t="str">
        <f t="shared" si="22"/>
        <v/>
      </c>
      <c r="U258" s="276"/>
      <c r="V258" s="375" t="str">
        <f t="shared" si="25"/>
        <v/>
      </c>
      <c r="W258" s="152" t="str">
        <f t="shared" si="26"/>
        <v/>
      </c>
      <c r="X258" s="377" t="str">
        <f>IF(AND(OR(M258="KO",L258&lt;&gt;""),OR(M258="",N258="",O258="")),Listes!$A$74,IF(AND(L258&lt;S258,U258=""),Listes!$A$76,IF(AND(L258&lt;&gt;"",S258&lt;L258,T258=""),Listes!$A$78,IF(AND(Y258="",OR(M258&lt;&gt;"",N258&lt;&gt;"",O258&lt;&gt;"",P258&lt;&gt;"",Q258&lt;&gt;"",R258&lt;&gt;"")),Listes!$A$79,""))))</f>
        <v/>
      </c>
      <c r="Y258" s="44"/>
      <c r="Z258" s="9">
        <f t="shared" si="27"/>
        <v>0</v>
      </c>
    </row>
    <row r="259" spans="1:26" ht="20.100000000000001" customHeight="1" x14ac:dyDescent="0.25">
      <c r="A259" s="133">
        <v>253</v>
      </c>
      <c r="B259" s="370" t="str">
        <f>IF('Dépenses rémunération au réel'!B259="","",'Dépenses rémunération au réel'!B259)</f>
        <v/>
      </c>
      <c r="C259" s="370" t="str">
        <f>IF('Dépenses rémunération au réel'!C259="","",'Dépenses rémunération au réel'!C259)</f>
        <v/>
      </c>
      <c r="D259" s="370" t="str">
        <f>IF('Dépenses rémunération au réel'!D259="","",'Dépenses rémunération au réel'!D259)</f>
        <v/>
      </c>
      <c r="E259" s="370" t="str">
        <f>IF('Dépenses rémunération au réel'!E259="","",'Dépenses rémunération au réel'!E259)</f>
        <v/>
      </c>
      <c r="F259" s="370" t="str">
        <f>IF('Dépenses rémunération au réel'!F259="","",'Dépenses rémunération au réel'!F259)</f>
        <v/>
      </c>
      <c r="G259" s="371" t="str">
        <f>IF('Dépenses rémunération au réel'!G259="","",'Dépenses rémunération au réel'!G259)</f>
        <v/>
      </c>
      <c r="H259" s="371" t="str">
        <f>IF('Dépenses rémunération au réel'!H259="","",'Dépenses rémunération au réel'!H259)</f>
        <v/>
      </c>
      <c r="I259" s="370" t="str">
        <f>IF('Dépenses rémunération au réel'!I259="","",'Dépenses rémunération au réel'!I259)</f>
        <v/>
      </c>
      <c r="J259" s="372" t="str">
        <f>IF('Dépenses rémunération au réel'!J259="","",'Dépenses rémunération au réel'!J259)</f>
        <v/>
      </c>
      <c r="K259" s="372" t="str">
        <f>IF('Dépenses rémunération au réel'!K259="","",'Dépenses rémunération au réel'!K259)</f>
        <v/>
      </c>
      <c r="L259" s="370" t="str">
        <f>IF('Dépenses rémunération au réel'!L259="","",'Dépenses rémunération au réel'!L259)</f>
        <v/>
      </c>
      <c r="M259" s="273"/>
      <c r="N259" s="274" t="str">
        <f t="shared" si="23"/>
        <v/>
      </c>
      <c r="O259" s="274" t="str">
        <f t="shared" si="24"/>
        <v/>
      </c>
      <c r="P259" s="42"/>
      <c r="Q259" s="25"/>
      <c r="R259" s="25"/>
      <c r="S259" s="329" t="str">
        <f t="shared" si="21"/>
        <v/>
      </c>
      <c r="T259" s="139" t="str">
        <f t="shared" si="22"/>
        <v/>
      </c>
      <c r="U259" s="276"/>
      <c r="V259" s="375" t="str">
        <f t="shared" si="25"/>
        <v/>
      </c>
      <c r="W259" s="152" t="str">
        <f t="shared" si="26"/>
        <v/>
      </c>
      <c r="X259" s="377" t="str">
        <f>IF(AND(OR(M259="KO",L259&lt;&gt;""),OR(M259="",N259="",O259="")),Listes!$A$74,IF(AND(L259&lt;S259,U259=""),Listes!$A$76,IF(AND(L259&lt;&gt;"",S259&lt;L259,T259=""),Listes!$A$78,IF(AND(Y259="",OR(M259&lt;&gt;"",N259&lt;&gt;"",O259&lt;&gt;"",P259&lt;&gt;"",Q259&lt;&gt;"",R259&lt;&gt;"")),Listes!$A$79,""))))</f>
        <v/>
      </c>
      <c r="Y259" s="44"/>
      <c r="Z259" s="9">
        <f t="shared" si="27"/>
        <v>0</v>
      </c>
    </row>
    <row r="260" spans="1:26" ht="20.100000000000001" customHeight="1" x14ac:dyDescent="0.25">
      <c r="A260" s="133">
        <v>254</v>
      </c>
      <c r="B260" s="370" t="str">
        <f>IF('Dépenses rémunération au réel'!B260="","",'Dépenses rémunération au réel'!B260)</f>
        <v/>
      </c>
      <c r="C260" s="370" t="str">
        <f>IF('Dépenses rémunération au réel'!C260="","",'Dépenses rémunération au réel'!C260)</f>
        <v/>
      </c>
      <c r="D260" s="370" t="str">
        <f>IF('Dépenses rémunération au réel'!D260="","",'Dépenses rémunération au réel'!D260)</f>
        <v/>
      </c>
      <c r="E260" s="370" t="str">
        <f>IF('Dépenses rémunération au réel'!E260="","",'Dépenses rémunération au réel'!E260)</f>
        <v/>
      </c>
      <c r="F260" s="370" t="str">
        <f>IF('Dépenses rémunération au réel'!F260="","",'Dépenses rémunération au réel'!F260)</f>
        <v/>
      </c>
      <c r="G260" s="371" t="str">
        <f>IF('Dépenses rémunération au réel'!G260="","",'Dépenses rémunération au réel'!G260)</f>
        <v/>
      </c>
      <c r="H260" s="371" t="str">
        <f>IF('Dépenses rémunération au réel'!H260="","",'Dépenses rémunération au réel'!H260)</f>
        <v/>
      </c>
      <c r="I260" s="370" t="str">
        <f>IF('Dépenses rémunération au réel'!I260="","",'Dépenses rémunération au réel'!I260)</f>
        <v/>
      </c>
      <c r="J260" s="372" t="str">
        <f>IF('Dépenses rémunération au réel'!J260="","",'Dépenses rémunération au réel'!J260)</f>
        <v/>
      </c>
      <c r="K260" s="372" t="str">
        <f>IF('Dépenses rémunération au réel'!K260="","",'Dépenses rémunération au réel'!K260)</f>
        <v/>
      </c>
      <c r="L260" s="370" t="str">
        <f>IF('Dépenses rémunération au réel'!L260="","",'Dépenses rémunération au réel'!L260)</f>
        <v/>
      </c>
      <c r="M260" s="273"/>
      <c r="N260" s="274" t="str">
        <f t="shared" si="23"/>
        <v/>
      </c>
      <c r="O260" s="274" t="str">
        <f t="shared" si="24"/>
        <v/>
      </c>
      <c r="P260" s="42"/>
      <c r="Q260" s="25"/>
      <c r="R260" s="25"/>
      <c r="S260" s="329" t="str">
        <f t="shared" si="21"/>
        <v/>
      </c>
      <c r="T260" s="139" t="str">
        <f t="shared" si="22"/>
        <v/>
      </c>
      <c r="U260" s="276"/>
      <c r="V260" s="375" t="str">
        <f t="shared" si="25"/>
        <v/>
      </c>
      <c r="W260" s="152" t="str">
        <f t="shared" si="26"/>
        <v/>
      </c>
      <c r="X260" s="377" t="str">
        <f>IF(AND(OR(M260="KO",L260&lt;&gt;""),OR(M260="",N260="",O260="")),Listes!$A$74,IF(AND(L260&lt;S260,U260=""),Listes!$A$76,IF(AND(L260&lt;&gt;"",S260&lt;L260,T260=""),Listes!$A$78,IF(AND(Y260="",OR(M260&lt;&gt;"",N260&lt;&gt;"",O260&lt;&gt;"",P260&lt;&gt;"",Q260&lt;&gt;"",R260&lt;&gt;"")),Listes!$A$79,""))))</f>
        <v/>
      </c>
      <c r="Y260" s="44"/>
      <c r="Z260" s="9">
        <f t="shared" si="27"/>
        <v>0</v>
      </c>
    </row>
    <row r="261" spans="1:26" ht="20.100000000000001" customHeight="1" x14ac:dyDescent="0.25">
      <c r="A261" s="133">
        <v>255</v>
      </c>
      <c r="B261" s="370" t="str">
        <f>IF('Dépenses rémunération au réel'!B261="","",'Dépenses rémunération au réel'!B261)</f>
        <v/>
      </c>
      <c r="C261" s="370" t="str">
        <f>IF('Dépenses rémunération au réel'!C261="","",'Dépenses rémunération au réel'!C261)</f>
        <v/>
      </c>
      <c r="D261" s="370" t="str">
        <f>IF('Dépenses rémunération au réel'!D261="","",'Dépenses rémunération au réel'!D261)</f>
        <v/>
      </c>
      <c r="E261" s="370" t="str">
        <f>IF('Dépenses rémunération au réel'!E261="","",'Dépenses rémunération au réel'!E261)</f>
        <v/>
      </c>
      <c r="F261" s="370" t="str">
        <f>IF('Dépenses rémunération au réel'!F261="","",'Dépenses rémunération au réel'!F261)</f>
        <v/>
      </c>
      <c r="G261" s="371" t="str">
        <f>IF('Dépenses rémunération au réel'!G261="","",'Dépenses rémunération au réel'!G261)</f>
        <v/>
      </c>
      <c r="H261" s="371" t="str">
        <f>IF('Dépenses rémunération au réel'!H261="","",'Dépenses rémunération au réel'!H261)</f>
        <v/>
      </c>
      <c r="I261" s="370" t="str">
        <f>IF('Dépenses rémunération au réel'!I261="","",'Dépenses rémunération au réel'!I261)</f>
        <v/>
      </c>
      <c r="J261" s="372" t="str">
        <f>IF('Dépenses rémunération au réel'!J261="","",'Dépenses rémunération au réel'!J261)</f>
        <v/>
      </c>
      <c r="K261" s="372" t="str">
        <f>IF('Dépenses rémunération au réel'!K261="","",'Dépenses rémunération au réel'!K261)</f>
        <v/>
      </c>
      <c r="L261" s="370" t="str">
        <f>IF('Dépenses rémunération au réel'!L261="","",'Dépenses rémunération au réel'!L261)</f>
        <v/>
      </c>
      <c r="M261" s="273"/>
      <c r="N261" s="274" t="str">
        <f t="shared" si="23"/>
        <v/>
      </c>
      <c r="O261" s="274" t="str">
        <f t="shared" si="24"/>
        <v/>
      </c>
      <c r="P261" s="42"/>
      <c r="Q261" s="25"/>
      <c r="R261" s="25"/>
      <c r="S261" s="329" t="str">
        <f t="shared" si="21"/>
        <v/>
      </c>
      <c r="T261" s="139" t="str">
        <f t="shared" si="22"/>
        <v/>
      </c>
      <c r="U261" s="276"/>
      <c r="V261" s="375" t="str">
        <f t="shared" si="25"/>
        <v/>
      </c>
      <c r="W261" s="152" t="str">
        <f t="shared" si="26"/>
        <v/>
      </c>
      <c r="X261" s="377" t="str">
        <f>IF(AND(OR(M261="KO",L261&lt;&gt;""),OR(M261="",N261="",O261="")),Listes!$A$74,IF(AND(L261&lt;S261,U261=""),Listes!$A$76,IF(AND(L261&lt;&gt;"",S261&lt;L261,T261=""),Listes!$A$78,IF(AND(Y261="",OR(M261&lt;&gt;"",N261&lt;&gt;"",O261&lt;&gt;"",P261&lt;&gt;"",Q261&lt;&gt;"",R261&lt;&gt;"")),Listes!$A$79,""))))</f>
        <v/>
      </c>
      <c r="Y261" s="44"/>
      <c r="Z261" s="9">
        <f t="shared" si="27"/>
        <v>0</v>
      </c>
    </row>
    <row r="262" spans="1:26" ht="20.100000000000001" customHeight="1" x14ac:dyDescent="0.25">
      <c r="A262" s="133">
        <v>256</v>
      </c>
      <c r="B262" s="370" t="str">
        <f>IF('Dépenses rémunération au réel'!B262="","",'Dépenses rémunération au réel'!B262)</f>
        <v/>
      </c>
      <c r="C262" s="370" t="str">
        <f>IF('Dépenses rémunération au réel'!C262="","",'Dépenses rémunération au réel'!C262)</f>
        <v/>
      </c>
      <c r="D262" s="370" t="str">
        <f>IF('Dépenses rémunération au réel'!D262="","",'Dépenses rémunération au réel'!D262)</f>
        <v/>
      </c>
      <c r="E262" s="370" t="str">
        <f>IF('Dépenses rémunération au réel'!E262="","",'Dépenses rémunération au réel'!E262)</f>
        <v/>
      </c>
      <c r="F262" s="370" t="str">
        <f>IF('Dépenses rémunération au réel'!F262="","",'Dépenses rémunération au réel'!F262)</f>
        <v/>
      </c>
      <c r="G262" s="371" t="str">
        <f>IF('Dépenses rémunération au réel'!G262="","",'Dépenses rémunération au réel'!G262)</f>
        <v/>
      </c>
      <c r="H262" s="371" t="str">
        <f>IF('Dépenses rémunération au réel'!H262="","",'Dépenses rémunération au réel'!H262)</f>
        <v/>
      </c>
      <c r="I262" s="370" t="str">
        <f>IF('Dépenses rémunération au réel'!I262="","",'Dépenses rémunération au réel'!I262)</f>
        <v/>
      </c>
      <c r="J262" s="372" t="str">
        <f>IF('Dépenses rémunération au réel'!J262="","",'Dépenses rémunération au réel'!J262)</f>
        <v/>
      </c>
      <c r="K262" s="372" t="str">
        <f>IF('Dépenses rémunération au réel'!K262="","",'Dépenses rémunération au réel'!K262)</f>
        <v/>
      </c>
      <c r="L262" s="370" t="str">
        <f>IF('Dépenses rémunération au réel'!L262="","",'Dépenses rémunération au réel'!L262)</f>
        <v/>
      </c>
      <c r="M262" s="273"/>
      <c r="N262" s="274" t="str">
        <f t="shared" si="23"/>
        <v/>
      </c>
      <c r="O262" s="274" t="str">
        <f t="shared" si="24"/>
        <v/>
      </c>
      <c r="P262" s="42"/>
      <c r="Q262" s="25"/>
      <c r="R262" s="25"/>
      <c r="S262" s="329" t="str">
        <f t="shared" si="21"/>
        <v/>
      </c>
      <c r="T262" s="139" t="str">
        <f t="shared" si="22"/>
        <v/>
      </c>
      <c r="U262" s="276"/>
      <c r="V262" s="375" t="str">
        <f t="shared" si="25"/>
        <v/>
      </c>
      <c r="W262" s="152" t="str">
        <f t="shared" si="26"/>
        <v/>
      </c>
      <c r="X262" s="377" t="str">
        <f>IF(AND(OR(M262="KO",L262&lt;&gt;""),OR(M262="",N262="",O262="")),Listes!$A$74,IF(AND(L262&lt;S262,U262=""),Listes!$A$76,IF(AND(L262&lt;&gt;"",S262&lt;L262,T262=""),Listes!$A$78,IF(AND(Y262="",OR(M262&lt;&gt;"",N262&lt;&gt;"",O262&lt;&gt;"",P262&lt;&gt;"",Q262&lt;&gt;"",R262&lt;&gt;"")),Listes!$A$79,""))))</f>
        <v/>
      </c>
      <c r="Y262" s="44"/>
      <c r="Z262" s="9">
        <f t="shared" si="27"/>
        <v>0</v>
      </c>
    </row>
    <row r="263" spans="1:26" ht="20.100000000000001" customHeight="1" x14ac:dyDescent="0.25">
      <c r="A263" s="133">
        <v>257</v>
      </c>
      <c r="B263" s="370" t="str">
        <f>IF('Dépenses rémunération au réel'!B263="","",'Dépenses rémunération au réel'!B263)</f>
        <v/>
      </c>
      <c r="C263" s="370" t="str">
        <f>IF('Dépenses rémunération au réel'!C263="","",'Dépenses rémunération au réel'!C263)</f>
        <v/>
      </c>
      <c r="D263" s="370" t="str">
        <f>IF('Dépenses rémunération au réel'!D263="","",'Dépenses rémunération au réel'!D263)</f>
        <v/>
      </c>
      <c r="E263" s="370" t="str">
        <f>IF('Dépenses rémunération au réel'!E263="","",'Dépenses rémunération au réel'!E263)</f>
        <v/>
      </c>
      <c r="F263" s="370" t="str">
        <f>IF('Dépenses rémunération au réel'!F263="","",'Dépenses rémunération au réel'!F263)</f>
        <v/>
      </c>
      <c r="G263" s="371" t="str">
        <f>IF('Dépenses rémunération au réel'!G263="","",'Dépenses rémunération au réel'!G263)</f>
        <v/>
      </c>
      <c r="H263" s="371" t="str">
        <f>IF('Dépenses rémunération au réel'!H263="","",'Dépenses rémunération au réel'!H263)</f>
        <v/>
      </c>
      <c r="I263" s="370" t="str">
        <f>IF('Dépenses rémunération au réel'!I263="","",'Dépenses rémunération au réel'!I263)</f>
        <v/>
      </c>
      <c r="J263" s="372" t="str">
        <f>IF('Dépenses rémunération au réel'!J263="","",'Dépenses rémunération au réel'!J263)</f>
        <v/>
      </c>
      <c r="K263" s="372" t="str">
        <f>IF('Dépenses rémunération au réel'!K263="","",'Dépenses rémunération au réel'!K263)</f>
        <v/>
      </c>
      <c r="L263" s="370" t="str">
        <f>IF('Dépenses rémunération au réel'!L263="","",'Dépenses rémunération au réel'!L263)</f>
        <v/>
      </c>
      <c r="M263" s="273"/>
      <c r="N263" s="274" t="str">
        <f t="shared" si="23"/>
        <v/>
      </c>
      <c r="O263" s="274" t="str">
        <f t="shared" si="24"/>
        <v/>
      </c>
      <c r="P263" s="42"/>
      <c r="Q263" s="25"/>
      <c r="R263" s="25"/>
      <c r="S263" s="329" t="str">
        <f t="shared" ref="S263:S326" si="28">IF($E263="","",IF(OR(($P263=0),($Q263=0)),0,$P263/$Q263*$R263))</f>
        <v/>
      </c>
      <c r="T263" s="139" t="str">
        <f t="shared" ref="T263:T326" si="29">IF($L263="","",IF($S263&gt;$L263,"Le montant éligible ne peut etre supérieur au montant présenté",""))</f>
        <v/>
      </c>
      <c r="U263" s="276"/>
      <c r="V263" s="375" t="str">
        <f t="shared" si="25"/>
        <v/>
      </c>
      <c r="W263" s="152" t="str">
        <f t="shared" si="26"/>
        <v/>
      </c>
      <c r="X263" s="377" t="str">
        <f>IF(AND(OR(M263="KO",L263&lt;&gt;""),OR(M263="",N263="",O263="")),Listes!$A$74,IF(AND(L263&lt;S263,U263=""),Listes!$A$76,IF(AND(L263&lt;&gt;"",S263&lt;L263,T263=""),Listes!$A$78,IF(AND(Y263="",OR(M263&lt;&gt;"",N263&lt;&gt;"",O263&lt;&gt;"",P263&lt;&gt;"",Q263&lt;&gt;"",R263&lt;&gt;"")),Listes!$A$79,""))))</f>
        <v/>
      </c>
      <c r="Y263" s="44"/>
      <c r="Z263" s="9">
        <f t="shared" si="27"/>
        <v>0</v>
      </c>
    </row>
    <row r="264" spans="1:26" ht="20.100000000000001" customHeight="1" x14ac:dyDescent="0.25">
      <c r="A264" s="133">
        <v>258</v>
      </c>
      <c r="B264" s="370" t="str">
        <f>IF('Dépenses rémunération au réel'!B264="","",'Dépenses rémunération au réel'!B264)</f>
        <v/>
      </c>
      <c r="C264" s="370" t="str">
        <f>IF('Dépenses rémunération au réel'!C264="","",'Dépenses rémunération au réel'!C264)</f>
        <v/>
      </c>
      <c r="D264" s="370" t="str">
        <f>IF('Dépenses rémunération au réel'!D264="","",'Dépenses rémunération au réel'!D264)</f>
        <v/>
      </c>
      <c r="E264" s="370" t="str">
        <f>IF('Dépenses rémunération au réel'!E264="","",'Dépenses rémunération au réel'!E264)</f>
        <v/>
      </c>
      <c r="F264" s="370" t="str">
        <f>IF('Dépenses rémunération au réel'!F264="","",'Dépenses rémunération au réel'!F264)</f>
        <v/>
      </c>
      <c r="G264" s="371" t="str">
        <f>IF('Dépenses rémunération au réel'!G264="","",'Dépenses rémunération au réel'!G264)</f>
        <v/>
      </c>
      <c r="H264" s="371" t="str">
        <f>IF('Dépenses rémunération au réel'!H264="","",'Dépenses rémunération au réel'!H264)</f>
        <v/>
      </c>
      <c r="I264" s="370" t="str">
        <f>IF('Dépenses rémunération au réel'!I264="","",'Dépenses rémunération au réel'!I264)</f>
        <v/>
      </c>
      <c r="J264" s="372" t="str">
        <f>IF('Dépenses rémunération au réel'!J264="","",'Dépenses rémunération au réel'!J264)</f>
        <v/>
      </c>
      <c r="K264" s="372" t="str">
        <f>IF('Dépenses rémunération au réel'!K264="","",'Dépenses rémunération au réel'!K264)</f>
        <v/>
      </c>
      <c r="L264" s="370" t="str">
        <f>IF('Dépenses rémunération au réel'!L264="","",'Dépenses rémunération au réel'!L264)</f>
        <v/>
      </c>
      <c r="M264" s="273"/>
      <c r="N264" s="274" t="str">
        <f t="shared" ref="N264:N327" si="30">IF(M264="KO","",IF(M264="","",G264))</f>
        <v/>
      </c>
      <c r="O264" s="274" t="str">
        <f t="shared" ref="O264:O327" si="31">IF(M264="KO","",IF(M264="","",H264))</f>
        <v/>
      </c>
      <c r="P264" s="42"/>
      <c r="Q264" s="25"/>
      <c r="R264" s="25"/>
      <c r="S264" s="329" t="str">
        <f t="shared" si="28"/>
        <v/>
      </c>
      <c r="T264" s="139" t="str">
        <f t="shared" si="29"/>
        <v/>
      </c>
      <c r="U264" s="276"/>
      <c r="V264" s="375" t="str">
        <f t="shared" ref="V264:V327" si="32">IF(R264="","",IF(E264="Assistant administratif et/ou financier",MIN(35000/1607*R264,35000),IF(E264="Chargé de mission",MIN(40000/1607*R264,40000),IF(E264="Coordinateur / chef de projet",MIN(50000/1607*R264,50000),IF(E264="Directeur",MIN(60000/1607*R264,60000))))))</f>
        <v/>
      </c>
      <c r="W264" s="152" t="str">
        <f t="shared" ref="W264:W327" si="33">IF(MIN(S264,V264)=0,"",MIN(S264,V264))</f>
        <v/>
      </c>
      <c r="X264" s="377" t="str">
        <f>IF(AND(OR(M264="KO",L264&lt;&gt;""),OR(M264="",N264="",O264="")),Listes!$A$74,IF(AND(L264&lt;S264,U264=""),Listes!$A$76,IF(AND(L264&lt;&gt;"",S264&lt;L264,T264=""),Listes!$A$78,IF(AND(Y264="",OR(M264&lt;&gt;"",N264&lt;&gt;"",O264&lt;&gt;"",P264&lt;&gt;"",Q264&lt;&gt;"",R264&lt;&gt;"")),Listes!$A$79,""))))</f>
        <v/>
      </c>
      <c r="Y264" s="44"/>
      <c r="Z264" s="9">
        <f t="shared" ref="Z264:Z327" si="34">IF(AND(B264&lt;&gt;"",Y264&lt;&gt;"Oui"),1,0)</f>
        <v>0</v>
      </c>
    </row>
    <row r="265" spans="1:26" ht="20.100000000000001" customHeight="1" x14ac:dyDescent="0.25">
      <c r="A265" s="133">
        <v>259</v>
      </c>
      <c r="B265" s="370" t="str">
        <f>IF('Dépenses rémunération au réel'!B265="","",'Dépenses rémunération au réel'!B265)</f>
        <v/>
      </c>
      <c r="C265" s="370" t="str">
        <f>IF('Dépenses rémunération au réel'!C265="","",'Dépenses rémunération au réel'!C265)</f>
        <v/>
      </c>
      <c r="D265" s="370" t="str">
        <f>IF('Dépenses rémunération au réel'!D265="","",'Dépenses rémunération au réel'!D265)</f>
        <v/>
      </c>
      <c r="E265" s="370" t="str">
        <f>IF('Dépenses rémunération au réel'!E265="","",'Dépenses rémunération au réel'!E265)</f>
        <v/>
      </c>
      <c r="F265" s="370" t="str">
        <f>IF('Dépenses rémunération au réel'!F265="","",'Dépenses rémunération au réel'!F265)</f>
        <v/>
      </c>
      <c r="G265" s="371" t="str">
        <f>IF('Dépenses rémunération au réel'!G265="","",'Dépenses rémunération au réel'!G265)</f>
        <v/>
      </c>
      <c r="H265" s="371" t="str">
        <f>IF('Dépenses rémunération au réel'!H265="","",'Dépenses rémunération au réel'!H265)</f>
        <v/>
      </c>
      <c r="I265" s="370" t="str">
        <f>IF('Dépenses rémunération au réel'!I265="","",'Dépenses rémunération au réel'!I265)</f>
        <v/>
      </c>
      <c r="J265" s="372" t="str">
        <f>IF('Dépenses rémunération au réel'!J265="","",'Dépenses rémunération au réel'!J265)</f>
        <v/>
      </c>
      <c r="K265" s="372" t="str">
        <f>IF('Dépenses rémunération au réel'!K265="","",'Dépenses rémunération au réel'!K265)</f>
        <v/>
      </c>
      <c r="L265" s="370" t="str">
        <f>IF('Dépenses rémunération au réel'!L265="","",'Dépenses rémunération au réel'!L265)</f>
        <v/>
      </c>
      <c r="M265" s="273"/>
      <c r="N265" s="274" t="str">
        <f t="shared" si="30"/>
        <v/>
      </c>
      <c r="O265" s="274" t="str">
        <f t="shared" si="31"/>
        <v/>
      </c>
      <c r="P265" s="42"/>
      <c r="Q265" s="25"/>
      <c r="R265" s="25"/>
      <c r="S265" s="329" t="str">
        <f t="shared" si="28"/>
        <v/>
      </c>
      <c r="T265" s="139" t="str">
        <f t="shared" si="29"/>
        <v/>
      </c>
      <c r="U265" s="276"/>
      <c r="V265" s="375" t="str">
        <f t="shared" si="32"/>
        <v/>
      </c>
      <c r="W265" s="152" t="str">
        <f t="shared" si="33"/>
        <v/>
      </c>
      <c r="X265" s="377" t="str">
        <f>IF(AND(OR(M265="KO",L265&lt;&gt;""),OR(M265="",N265="",O265="")),Listes!$A$74,IF(AND(L265&lt;S265,U265=""),Listes!$A$76,IF(AND(L265&lt;&gt;"",S265&lt;L265,T265=""),Listes!$A$78,IF(AND(Y265="",OR(M265&lt;&gt;"",N265&lt;&gt;"",O265&lt;&gt;"",P265&lt;&gt;"",Q265&lt;&gt;"",R265&lt;&gt;"")),Listes!$A$79,""))))</f>
        <v/>
      </c>
      <c r="Y265" s="44"/>
      <c r="Z265" s="9">
        <f t="shared" si="34"/>
        <v>0</v>
      </c>
    </row>
    <row r="266" spans="1:26" ht="20.100000000000001" customHeight="1" x14ac:dyDescent="0.25">
      <c r="A266" s="133">
        <v>260</v>
      </c>
      <c r="B266" s="370" t="str">
        <f>IF('Dépenses rémunération au réel'!B266="","",'Dépenses rémunération au réel'!B266)</f>
        <v/>
      </c>
      <c r="C266" s="370" t="str">
        <f>IF('Dépenses rémunération au réel'!C266="","",'Dépenses rémunération au réel'!C266)</f>
        <v/>
      </c>
      <c r="D266" s="370" t="str">
        <f>IF('Dépenses rémunération au réel'!D266="","",'Dépenses rémunération au réel'!D266)</f>
        <v/>
      </c>
      <c r="E266" s="370" t="str">
        <f>IF('Dépenses rémunération au réel'!E266="","",'Dépenses rémunération au réel'!E266)</f>
        <v/>
      </c>
      <c r="F266" s="370" t="str">
        <f>IF('Dépenses rémunération au réel'!F266="","",'Dépenses rémunération au réel'!F266)</f>
        <v/>
      </c>
      <c r="G266" s="371" t="str">
        <f>IF('Dépenses rémunération au réel'!G266="","",'Dépenses rémunération au réel'!G266)</f>
        <v/>
      </c>
      <c r="H266" s="371" t="str">
        <f>IF('Dépenses rémunération au réel'!H266="","",'Dépenses rémunération au réel'!H266)</f>
        <v/>
      </c>
      <c r="I266" s="370" t="str">
        <f>IF('Dépenses rémunération au réel'!I266="","",'Dépenses rémunération au réel'!I266)</f>
        <v/>
      </c>
      <c r="J266" s="372" t="str">
        <f>IF('Dépenses rémunération au réel'!J266="","",'Dépenses rémunération au réel'!J266)</f>
        <v/>
      </c>
      <c r="K266" s="372" t="str">
        <f>IF('Dépenses rémunération au réel'!K266="","",'Dépenses rémunération au réel'!K266)</f>
        <v/>
      </c>
      <c r="L266" s="370" t="str">
        <f>IF('Dépenses rémunération au réel'!L266="","",'Dépenses rémunération au réel'!L266)</f>
        <v/>
      </c>
      <c r="M266" s="273"/>
      <c r="N266" s="274" t="str">
        <f t="shared" si="30"/>
        <v/>
      </c>
      <c r="O266" s="274" t="str">
        <f t="shared" si="31"/>
        <v/>
      </c>
      <c r="P266" s="42"/>
      <c r="Q266" s="25"/>
      <c r="R266" s="25"/>
      <c r="S266" s="329" t="str">
        <f t="shared" si="28"/>
        <v/>
      </c>
      <c r="T266" s="139" t="str">
        <f t="shared" si="29"/>
        <v/>
      </c>
      <c r="U266" s="276"/>
      <c r="V266" s="375" t="str">
        <f t="shared" si="32"/>
        <v/>
      </c>
      <c r="W266" s="152" t="str">
        <f t="shared" si="33"/>
        <v/>
      </c>
      <c r="X266" s="377" t="str">
        <f>IF(AND(OR(M266="KO",L266&lt;&gt;""),OR(M266="",N266="",O266="")),Listes!$A$74,IF(AND(L266&lt;S266,U266=""),Listes!$A$76,IF(AND(L266&lt;&gt;"",S266&lt;L266,T266=""),Listes!$A$78,IF(AND(Y266="",OR(M266&lt;&gt;"",N266&lt;&gt;"",O266&lt;&gt;"",P266&lt;&gt;"",Q266&lt;&gt;"",R266&lt;&gt;"")),Listes!$A$79,""))))</f>
        <v/>
      </c>
      <c r="Y266" s="44"/>
      <c r="Z266" s="9">
        <f t="shared" si="34"/>
        <v>0</v>
      </c>
    </row>
    <row r="267" spans="1:26" ht="20.100000000000001" customHeight="1" x14ac:dyDescent="0.25">
      <c r="A267" s="133">
        <v>261</v>
      </c>
      <c r="B267" s="370" t="str">
        <f>IF('Dépenses rémunération au réel'!B267="","",'Dépenses rémunération au réel'!B267)</f>
        <v/>
      </c>
      <c r="C267" s="370" t="str">
        <f>IF('Dépenses rémunération au réel'!C267="","",'Dépenses rémunération au réel'!C267)</f>
        <v/>
      </c>
      <c r="D267" s="370" t="str">
        <f>IF('Dépenses rémunération au réel'!D267="","",'Dépenses rémunération au réel'!D267)</f>
        <v/>
      </c>
      <c r="E267" s="370" t="str">
        <f>IF('Dépenses rémunération au réel'!E267="","",'Dépenses rémunération au réel'!E267)</f>
        <v/>
      </c>
      <c r="F267" s="370" t="str">
        <f>IF('Dépenses rémunération au réel'!F267="","",'Dépenses rémunération au réel'!F267)</f>
        <v/>
      </c>
      <c r="G267" s="371" t="str">
        <f>IF('Dépenses rémunération au réel'!G267="","",'Dépenses rémunération au réel'!G267)</f>
        <v/>
      </c>
      <c r="H267" s="371" t="str">
        <f>IF('Dépenses rémunération au réel'!H267="","",'Dépenses rémunération au réel'!H267)</f>
        <v/>
      </c>
      <c r="I267" s="370" t="str">
        <f>IF('Dépenses rémunération au réel'!I267="","",'Dépenses rémunération au réel'!I267)</f>
        <v/>
      </c>
      <c r="J267" s="372" t="str">
        <f>IF('Dépenses rémunération au réel'!J267="","",'Dépenses rémunération au réel'!J267)</f>
        <v/>
      </c>
      <c r="K267" s="372" t="str">
        <f>IF('Dépenses rémunération au réel'!K267="","",'Dépenses rémunération au réel'!K267)</f>
        <v/>
      </c>
      <c r="L267" s="370" t="str">
        <f>IF('Dépenses rémunération au réel'!L267="","",'Dépenses rémunération au réel'!L267)</f>
        <v/>
      </c>
      <c r="M267" s="273"/>
      <c r="N267" s="274" t="str">
        <f t="shared" si="30"/>
        <v/>
      </c>
      <c r="O267" s="274" t="str">
        <f t="shared" si="31"/>
        <v/>
      </c>
      <c r="P267" s="42"/>
      <c r="Q267" s="25"/>
      <c r="R267" s="25"/>
      <c r="S267" s="329" t="str">
        <f t="shared" si="28"/>
        <v/>
      </c>
      <c r="T267" s="139" t="str">
        <f t="shared" si="29"/>
        <v/>
      </c>
      <c r="U267" s="276"/>
      <c r="V267" s="375" t="str">
        <f t="shared" si="32"/>
        <v/>
      </c>
      <c r="W267" s="152" t="str">
        <f t="shared" si="33"/>
        <v/>
      </c>
      <c r="X267" s="377" t="str">
        <f>IF(AND(OR(M267="KO",L267&lt;&gt;""),OR(M267="",N267="",O267="")),Listes!$A$74,IF(AND(L267&lt;S267,U267=""),Listes!$A$76,IF(AND(L267&lt;&gt;"",S267&lt;L267,T267=""),Listes!$A$78,IF(AND(Y267="",OR(M267&lt;&gt;"",N267&lt;&gt;"",O267&lt;&gt;"",P267&lt;&gt;"",Q267&lt;&gt;"",R267&lt;&gt;"")),Listes!$A$79,""))))</f>
        <v/>
      </c>
      <c r="Y267" s="44"/>
      <c r="Z267" s="9">
        <f t="shared" si="34"/>
        <v>0</v>
      </c>
    </row>
    <row r="268" spans="1:26" ht="20.100000000000001" customHeight="1" x14ac:dyDescent="0.25">
      <c r="A268" s="133">
        <v>262</v>
      </c>
      <c r="B268" s="370" t="str">
        <f>IF('Dépenses rémunération au réel'!B268="","",'Dépenses rémunération au réel'!B268)</f>
        <v/>
      </c>
      <c r="C268" s="370" t="str">
        <f>IF('Dépenses rémunération au réel'!C268="","",'Dépenses rémunération au réel'!C268)</f>
        <v/>
      </c>
      <c r="D268" s="370" t="str">
        <f>IF('Dépenses rémunération au réel'!D268="","",'Dépenses rémunération au réel'!D268)</f>
        <v/>
      </c>
      <c r="E268" s="370" t="str">
        <f>IF('Dépenses rémunération au réel'!E268="","",'Dépenses rémunération au réel'!E268)</f>
        <v/>
      </c>
      <c r="F268" s="370" t="str">
        <f>IF('Dépenses rémunération au réel'!F268="","",'Dépenses rémunération au réel'!F268)</f>
        <v/>
      </c>
      <c r="G268" s="371" t="str">
        <f>IF('Dépenses rémunération au réel'!G268="","",'Dépenses rémunération au réel'!G268)</f>
        <v/>
      </c>
      <c r="H268" s="371" t="str">
        <f>IF('Dépenses rémunération au réel'!H268="","",'Dépenses rémunération au réel'!H268)</f>
        <v/>
      </c>
      <c r="I268" s="370" t="str">
        <f>IF('Dépenses rémunération au réel'!I268="","",'Dépenses rémunération au réel'!I268)</f>
        <v/>
      </c>
      <c r="J268" s="372" t="str">
        <f>IF('Dépenses rémunération au réel'!J268="","",'Dépenses rémunération au réel'!J268)</f>
        <v/>
      </c>
      <c r="K268" s="372" t="str">
        <f>IF('Dépenses rémunération au réel'!K268="","",'Dépenses rémunération au réel'!K268)</f>
        <v/>
      </c>
      <c r="L268" s="370" t="str">
        <f>IF('Dépenses rémunération au réel'!L268="","",'Dépenses rémunération au réel'!L268)</f>
        <v/>
      </c>
      <c r="M268" s="273"/>
      <c r="N268" s="274" t="str">
        <f t="shared" si="30"/>
        <v/>
      </c>
      <c r="O268" s="274" t="str">
        <f t="shared" si="31"/>
        <v/>
      </c>
      <c r="P268" s="42"/>
      <c r="Q268" s="25"/>
      <c r="R268" s="25"/>
      <c r="S268" s="329" t="str">
        <f t="shared" si="28"/>
        <v/>
      </c>
      <c r="T268" s="139" t="str">
        <f t="shared" si="29"/>
        <v/>
      </c>
      <c r="U268" s="276"/>
      <c r="V268" s="375" t="str">
        <f t="shared" si="32"/>
        <v/>
      </c>
      <c r="W268" s="152" t="str">
        <f t="shared" si="33"/>
        <v/>
      </c>
      <c r="X268" s="377" t="str">
        <f>IF(AND(OR(M268="KO",L268&lt;&gt;""),OR(M268="",N268="",O268="")),Listes!$A$74,IF(AND(L268&lt;S268,U268=""),Listes!$A$76,IF(AND(L268&lt;&gt;"",S268&lt;L268,T268=""),Listes!$A$78,IF(AND(Y268="",OR(M268&lt;&gt;"",N268&lt;&gt;"",O268&lt;&gt;"",P268&lt;&gt;"",Q268&lt;&gt;"",R268&lt;&gt;"")),Listes!$A$79,""))))</f>
        <v/>
      </c>
      <c r="Y268" s="44"/>
      <c r="Z268" s="9">
        <f t="shared" si="34"/>
        <v>0</v>
      </c>
    </row>
    <row r="269" spans="1:26" ht="20.100000000000001" customHeight="1" x14ac:dyDescent="0.25">
      <c r="A269" s="133">
        <v>263</v>
      </c>
      <c r="B269" s="370" t="str">
        <f>IF('Dépenses rémunération au réel'!B269="","",'Dépenses rémunération au réel'!B269)</f>
        <v/>
      </c>
      <c r="C269" s="370" t="str">
        <f>IF('Dépenses rémunération au réel'!C269="","",'Dépenses rémunération au réel'!C269)</f>
        <v/>
      </c>
      <c r="D269" s="370" t="str">
        <f>IF('Dépenses rémunération au réel'!D269="","",'Dépenses rémunération au réel'!D269)</f>
        <v/>
      </c>
      <c r="E269" s="370" t="str">
        <f>IF('Dépenses rémunération au réel'!E269="","",'Dépenses rémunération au réel'!E269)</f>
        <v/>
      </c>
      <c r="F269" s="370" t="str">
        <f>IF('Dépenses rémunération au réel'!F269="","",'Dépenses rémunération au réel'!F269)</f>
        <v/>
      </c>
      <c r="G269" s="371" t="str">
        <f>IF('Dépenses rémunération au réel'!G269="","",'Dépenses rémunération au réel'!G269)</f>
        <v/>
      </c>
      <c r="H269" s="371" t="str">
        <f>IF('Dépenses rémunération au réel'!H269="","",'Dépenses rémunération au réel'!H269)</f>
        <v/>
      </c>
      <c r="I269" s="370" t="str">
        <f>IF('Dépenses rémunération au réel'!I269="","",'Dépenses rémunération au réel'!I269)</f>
        <v/>
      </c>
      <c r="J269" s="372" t="str">
        <f>IF('Dépenses rémunération au réel'!J269="","",'Dépenses rémunération au réel'!J269)</f>
        <v/>
      </c>
      <c r="K269" s="372" t="str">
        <f>IF('Dépenses rémunération au réel'!K269="","",'Dépenses rémunération au réel'!K269)</f>
        <v/>
      </c>
      <c r="L269" s="370" t="str">
        <f>IF('Dépenses rémunération au réel'!L269="","",'Dépenses rémunération au réel'!L269)</f>
        <v/>
      </c>
      <c r="M269" s="273"/>
      <c r="N269" s="274" t="str">
        <f t="shared" si="30"/>
        <v/>
      </c>
      <c r="O269" s="274" t="str">
        <f t="shared" si="31"/>
        <v/>
      </c>
      <c r="P269" s="42"/>
      <c r="Q269" s="25"/>
      <c r="R269" s="25"/>
      <c r="S269" s="329" t="str">
        <f t="shared" si="28"/>
        <v/>
      </c>
      <c r="T269" s="139" t="str">
        <f t="shared" si="29"/>
        <v/>
      </c>
      <c r="U269" s="276"/>
      <c r="V269" s="375" t="str">
        <f t="shared" si="32"/>
        <v/>
      </c>
      <c r="W269" s="152" t="str">
        <f t="shared" si="33"/>
        <v/>
      </c>
      <c r="X269" s="377" t="str">
        <f>IF(AND(OR(M269="KO",L269&lt;&gt;""),OR(M269="",N269="",O269="")),Listes!$A$74,IF(AND(L269&lt;S269,U269=""),Listes!$A$76,IF(AND(L269&lt;&gt;"",S269&lt;L269,T269=""),Listes!$A$78,IF(AND(Y269="",OR(M269&lt;&gt;"",N269&lt;&gt;"",O269&lt;&gt;"",P269&lt;&gt;"",Q269&lt;&gt;"",R269&lt;&gt;"")),Listes!$A$79,""))))</f>
        <v/>
      </c>
      <c r="Y269" s="44"/>
      <c r="Z269" s="9">
        <f t="shared" si="34"/>
        <v>0</v>
      </c>
    </row>
    <row r="270" spans="1:26" ht="20.100000000000001" customHeight="1" x14ac:dyDescent="0.25">
      <c r="A270" s="133">
        <v>264</v>
      </c>
      <c r="B270" s="370" t="str">
        <f>IF('Dépenses rémunération au réel'!B270="","",'Dépenses rémunération au réel'!B270)</f>
        <v/>
      </c>
      <c r="C270" s="370" t="str">
        <f>IF('Dépenses rémunération au réel'!C270="","",'Dépenses rémunération au réel'!C270)</f>
        <v/>
      </c>
      <c r="D270" s="370" t="str">
        <f>IF('Dépenses rémunération au réel'!D270="","",'Dépenses rémunération au réel'!D270)</f>
        <v/>
      </c>
      <c r="E270" s="370" t="str">
        <f>IF('Dépenses rémunération au réel'!E270="","",'Dépenses rémunération au réel'!E270)</f>
        <v/>
      </c>
      <c r="F270" s="370" t="str">
        <f>IF('Dépenses rémunération au réel'!F270="","",'Dépenses rémunération au réel'!F270)</f>
        <v/>
      </c>
      <c r="G270" s="371" t="str">
        <f>IF('Dépenses rémunération au réel'!G270="","",'Dépenses rémunération au réel'!G270)</f>
        <v/>
      </c>
      <c r="H270" s="371" t="str">
        <f>IF('Dépenses rémunération au réel'!H270="","",'Dépenses rémunération au réel'!H270)</f>
        <v/>
      </c>
      <c r="I270" s="370" t="str">
        <f>IF('Dépenses rémunération au réel'!I270="","",'Dépenses rémunération au réel'!I270)</f>
        <v/>
      </c>
      <c r="J270" s="372" t="str">
        <f>IF('Dépenses rémunération au réel'!J270="","",'Dépenses rémunération au réel'!J270)</f>
        <v/>
      </c>
      <c r="K270" s="372" t="str">
        <f>IF('Dépenses rémunération au réel'!K270="","",'Dépenses rémunération au réel'!K270)</f>
        <v/>
      </c>
      <c r="L270" s="370" t="str">
        <f>IF('Dépenses rémunération au réel'!L270="","",'Dépenses rémunération au réel'!L270)</f>
        <v/>
      </c>
      <c r="M270" s="273"/>
      <c r="N270" s="274" t="str">
        <f t="shared" si="30"/>
        <v/>
      </c>
      <c r="O270" s="274" t="str">
        <f t="shared" si="31"/>
        <v/>
      </c>
      <c r="P270" s="42"/>
      <c r="Q270" s="25"/>
      <c r="R270" s="25"/>
      <c r="S270" s="329" t="str">
        <f t="shared" si="28"/>
        <v/>
      </c>
      <c r="T270" s="139" t="str">
        <f t="shared" si="29"/>
        <v/>
      </c>
      <c r="U270" s="276"/>
      <c r="V270" s="375" t="str">
        <f t="shared" si="32"/>
        <v/>
      </c>
      <c r="W270" s="152" t="str">
        <f t="shared" si="33"/>
        <v/>
      </c>
      <c r="X270" s="377" t="str">
        <f>IF(AND(OR(M270="KO",L270&lt;&gt;""),OR(M270="",N270="",O270="")),Listes!$A$74,IF(AND(L270&lt;S270,U270=""),Listes!$A$76,IF(AND(L270&lt;&gt;"",S270&lt;L270,T270=""),Listes!$A$78,IF(AND(Y270="",OR(M270&lt;&gt;"",N270&lt;&gt;"",O270&lt;&gt;"",P270&lt;&gt;"",Q270&lt;&gt;"",R270&lt;&gt;"")),Listes!$A$79,""))))</f>
        <v/>
      </c>
      <c r="Y270" s="44"/>
      <c r="Z270" s="9">
        <f t="shared" si="34"/>
        <v>0</v>
      </c>
    </row>
    <row r="271" spans="1:26" ht="20.100000000000001" customHeight="1" x14ac:dyDescent="0.25">
      <c r="A271" s="133">
        <v>265</v>
      </c>
      <c r="B271" s="370" t="str">
        <f>IF('Dépenses rémunération au réel'!B271="","",'Dépenses rémunération au réel'!B271)</f>
        <v/>
      </c>
      <c r="C271" s="370" t="str">
        <f>IF('Dépenses rémunération au réel'!C271="","",'Dépenses rémunération au réel'!C271)</f>
        <v/>
      </c>
      <c r="D271" s="370" t="str">
        <f>IF('Dépenses rémunération au réel'!D271="","",'Dépenses rémunération au réel'!D271)</f>
        <v/>
      </c>
      <c r="E271" s="370" t="str">
        <f>IF('Dépenses rémunération au réel'!E271="","",'Dépenses rémunération au réel'!E271)</f>
        <v/>
      </c>
      <c r="F271" s="370" t="str">
        <f>IF('Dépenses rémunération au réel'!F271="","",'Dépenses rémunération au réel'!F271)</f>
        <v/>
      </c>
      <c r="G271" s="371" t="str">
        <f>IF('Dépenses rémunération au réel'!G271="","",'Dépenses rémunération au réel'!G271)</f>
        <v/>
      </c>
      <c r="H271" s="371" t="str">
        <f>IF('Dépenses rémunération au réel'!H271="","",'Dépenses rémunération au réel'!H271)</f>
        <v/>
      </c>
      <c r="I271" s="370" t="str">
        <f>IF('Dépenses rémunération au réel'!I271="","",'Dépenses rémunération au réel'!I271)</f>
        <v/>
      </c>
      <c r="J271" s="372" t="str">
        <f>IF('Dépenses rémunération au réel'!J271="","",'Dépenses rémunération au réel'!J271)</f>
        <v/>
      </c>
      <c r="K271" s="372" t="str">
        <f>IF('Dépenses rémunération au réel'!K271="","",'Dépenses rémunération au réel'!K271)</f>
        <v/>
      </c>
      <c r="L271" s="370" t="str">
        <f>IF('Dépenses rémunération au réel'!L271="","",'Dépenses rémunération au réel'!L271)</f>
        <v/>
      </c>
      <c r="M271" s="273"/>
      <c r="N271" s="274" t="str">
        <f t="shared" si="30"/>
        <v/>
      </c>
      <c r="O271" s="274" t="str">
        <f t="shared" si="31"/>
        <v/>
      </c>
      <c r="P271" s="42"/>
      <c r="Q271" s="25"/>
      <c r="R271" s="25"/>
      <c r="S271" s="329" t="str">
        <f t="shared" si="28"/>
        <v/>
      </c>
      <c r="T271" s="139" t="str">
        <f t="shared" si="29"/>
        <v/>
      </c>
      <c r="U271" s="276"/>
      <c r="V271" s="375" t="str">
        <f t="shared" si="32"/>
        <v/>
      </c>
      <c r="W271" s="152" t="str">
        <f t="shared" si="33"/>
        <v/>
      </c>
      <c r="X271" s="377" t="str">
        <f>IF(AND(OR(M271="KO",L271&lt;&gt;""),OR(M271="",N271="",O271="")),Listes!$A$74,IF(AND(L271&lt;S271,U271=""),Listes!$A$76,IF(AND(L271&lt;&gt;"",S271&lt;L271,T271=""),Listes!$A$78,IF(AND(Y271="",OR(M271&lt;&gt;"",N271&lt;&gt;"",O271&lt;&gt;"",P271&lt;&gt;"",Q271&lt;&gt;"",R271&lt;&gt;"")),Listes!$A$79,""))))</f>
        <v/>
      </c>
      <c r="Y271" s="44"/>
      <c r="Z271" s="9">
        <f t="shared" si="34"/>
        <v>0</v>
      </c>
    </row>
    <row r="272" spans="1:26" ht="20.100000000000001" customHeight="1" x14ac:dyDescent="0.25">
      <c r="A272" s="133">
        <v>266</v>
      </c>
      <c r="B272" s="370" t="str">
        <f>IF('Dépenses rémunération au réel'!B272="","",'Dépenses rémunération au réel'!B272)</f>
        <v/>
      </c>
      <c r="C272" s="370" t="str">
        <f>IF('Dépenses rémunération au réel'!C272="","",'Dépenses rémunération au réel'!C272)</f>
        <v/>
      </c>
      <c r="D272" s="370" t="str">
        <f>IF('Dépenses rémunération au réel'!D272="","",'Dépenses rémunération au réel'!D272)</f>
        <v/>
      </c>
      <c r="E272" s="370" t="str">
        <f>IF('Dépenses rémunération au réel'!E272="","",'Dépenses rémunération au réel'!E272)</f>
        <v/>
      </c>
      <c r="F272" s="370" t="str">
        <f>IF('Dépenses rémunération au réel'!F272="","",'Dépenses rémunération au réel'!F272)</f>
        <v/>
      </c>
      <c r="G272" s="371" t="str">
        <f>IF('Dépenses rémunération au réel'!G272="","",'Dépenses rémunération au réel'!G272)</f>
        <v/>
      </c>
      <c r="H272" s="371" t="str">
        <f>IF('Dépenses rémunération au réel'!H272="","",'Dépenses rémunération au réel'!H272)</f>
        <v/>
      </c>
      <c r="I272" s="370" t="str">
        <f>IF('Dépenses rémunération au réel'!I272="","",'Dépenses rémunération au réel'!I272)</f>
        <v/>
      </c>
      <c r="J272" s="372" t="str">
        <f>IF('Dépenses rémunération au réel'!J272="","",'Dépenses rémunération au réel'!J272)</f>
        <v/>
      </c>
      <c r="K272" s="372" t="str">
        <f>IF('Dépenses rémunération au réel'!K272="","",'Dépenses rémunération au réel'!K272)</f>
        <v/>
      </c>
      <c r="L272" s="370" t="str">
        <f>IF('Dépenses rémunération au réel'!L272="","",'Dépenses rémunération au réel'!L272)</f>
        <v/>
      </c>
      <c r="M272" s="273"/>
      <c r="N272" s="274" t="str">
        <f t="shared" si="30"/>
        <v/>
      </c>
      <c r="O272" s="274" t="str">
        <f t="shared" si="31"/>
        <v/>
      </c>
      <c r="P272" s="42"/>
      <c r="Q272" s="25"/>
      <c r="R272" s="25"/>
      <c r="S272" s="329" t="str">
        <f t="shared" si="28"/>
        <v/>
      </c>
      <c r="T272" s="139" t="str">
        <f t="shared" si="29"/>
        <v/>
      </c>
      <c r="U272" s="276"/>
      <c r="V272" s="375" t="str">
        <f t="shared" si="32"/>
        <v/>
      </c>
      <c r="W272" s="152" t="str">
        <f t="shared" si="33"/>
        <v/>
      </c>
      <c r="X272" s="377" t="str">
        <f>IF(AND(OR(M272="KO",L272&lt;&gt;""),OR(M272="",N272="",O272="")),Listes!$A$74,IF(AND(L272&lt;S272,U272=""),Listes!$A$76,IF(AND(L272&lt;&gt;"",S272&lt;L272,T272=""),Listes!$A$78,IF(AND(Y272="",OR(M272&lt;&gt;"",N272&lt;&gt;"",O272&lt;&gt;"",P272&lt;&gt;"",Q272&lt;&gt;"",R272&lt;&gt;"")),Listes!$A$79,""))))</f>
        <v/>
      </c>
      <c r="Y272" s="44"/>
      <c r="Z272" s="9">
        <f t="shared" si="34"/>
        <v>0</v>
      </c>
    </row>
    <row r="273" spans="1:26" ht="20.100000000000001" customHeight="1" x14ac:dyDescent="0.25">
      <c r="A273" s="133">
        <v>267</v>
      </c>
      <c r="B273" s="370" t="str">
        <f>IF('Dépenses rémunération au réel'!B273="","",'Dépenses rémunération au réel'!B273)</f>
        <v/>
      </c>
      <c r="C273" s="370" t="str">
        <f>IF('Dépenses rémunération au réel'!C273="","",'Dépenses rémunération au réel'!C273)</f>
        <v/>
      </c>
      <c r="D273" s="370" t="str">
        <f>IF('Dépenses rémunération au réel'!D273="","",'Dépenses rémunération au réel'!D273)</f>
        <v/>
      </c>
      <c r="E273" s="370" t="str">
        <f>IF('Dépenses rémunération au réel'!E273="","",'Dépenses rémunération au réel'!E273)</f>
        <v/>
      </c>
      <c r="F273" s="370" t="str">
        <f>IF('Dépenses rémunération au réel'!F273="","",'Dépenses rémunération au réel'!F273)</f>
        <v/>
      </c>
      <c r="G273" s="371" t="str">
        <f>IF('Dépenses rémunération au réel'!G273="","",'Dépenses rémunération au réel'!G273)</f>
        <v/>
      </c>
      <c r="H273" s="371" t="str">
        <f>IF('Dépenses rémunération au réel'!H273="","",'Dépenses rémunération au réel'!H273)</f>
        <v/>
      </c>
      <c r="I273" s="370" t="str">
        <f>IF('Dépenses rémunération au réel'!I273="","",'Dépenses rémunération au réel'!I273)</f>
        <v/>
      </c>
      <c r="J273" s="372" t="str">
        <f>IF('Dépenses rémunération au réel'!J273="","",'Dépenses rémunération au réel'!J273)</f>
        <v/>
      </c>
      <c r="K273" s="372" t="str">
        <f>IF('Dépenses rémunération au réel'!K273="","",'Dépenses rémunération au réel'!K273)</f>
        <v/>
      </c>
      <c r="L273" s="370" t="str">
        <f>IF('Dépenses rémunération au réel'!L273="","",'Dépenses rémunération au réel'!L273)</f>
        <v/>
      </c>
      <c r="M273" s="273"/>
      <c r="N273" s="274" t="str">
        <f t="shared" si="30"/>
        <v/>
      </c>
      <c r="O273" s="274" t="str">
        <f t="shared" si="31"/>
        <v/>
      </c>
      <c r="P273" s="42"/>
      <c r="Q273" s="25"/>
      <c r="R273" s="25"/>
      <c r="S273" s="329" t="str">
        <f t="shared" si="28"/>
        <v/>
      </c>
      <c r="T273" s="139" t="str">
        <f t="shared" si="29"/>
        <v/>
      </c>
      <c r="U273" s="276"/>
      <c r="V273" s="375" t="str">
        <f t="shared" si="32"/>
        <v/>
      </c>
      <c r="W273" s="152" t="str">
        <f t="shared" si="33"/>
        <v/>
      </c>
      <c r="X273" s="377" t="str">
        <f>IF(AND(OR(M273="KO",L273&lt;&gt;""),OR(M273="",N273="",O273="")),Listes!$A$74,IF(AND(L273&lt;S273,U273=""),Listes!$A$76,IF(AND(L273&lt;&gt;"",S273&lt;L273,T273=""),Listes!$A$78,IF(AND(Y273="",OR(M273&lt;&gt;"",N273&lt;&gt;"",O273&lt;&gt;"",P273&lt;&gt;"",Q273&lt;&gt;"",R273&lt;&gt;"")),Listes!$A$79,""))))</f>
        <v/>
      </c>
      <c r="Y273" s="44"/>
      <c r="Z273" s="9">
        <f t="shared" si="34"/>
        <v>0</v>
      </c>
    </row>
    <row r="274" spans="1:26" ht="20.100000000000001" customHeight="1" x14ac:dyDescent="0.25">
      <c r="A274" s="133">
        <v>268</v>
      </c>
      <c r="B274" s="370" t="str">
        <f>IF('Dépenses rémunération au réel'!B274="","",'Dépenses rémunération au réel'!B274)</f>
        <v/>
      </c>
      <c r="C274" s="370" t="str">
        <f>IF('Dépenses rémunération au réel'!C274="","",'Dépenses rémunération au réel'!C274)</f>
        <v/>
      </c>
      <c r="D274" s="370" t="str">
        <f>IF('Dépenses rémunération au réel'!D274="","",'Dépenses rémunération au réel'!D274)</f>
        <v/>
      </c>
      <c r="E274" s="370" t="str">
        <f>IF('Dépenses rémunération au réel'!E274="","",'Dépenses rémunération au réel'!E274)</f>
        <v/>
      </c>
      <c r="F274" s="370" t="str">
        <f>IF('Dépenses rémunération au réel'!F274="","",'Dépenses rémunération au réel'!F274)</f>
        <v/>
      </c>
      <c r="G274" s="371" t="str">
        <f>IF('Dépenses rémunération au réel'!G274="","",'Dépenses rémunération au réel'!G274)</f>
        <v/>
      </c>
      <c r="H274" s="371" t="str">
        <f>IF('Dépenses rémunération au réel'!H274="","",'Dépenses rémunération au réel'!H274)</f>
        <v/>
      </c>
      <c r="I274" s="370" t="str">
        <f>IF('Dépenses rémunération au réel'!I274="","",'Dépenses rémunération au réel'!I274)</f>
        <v/>
      </c>
      <c r="J274" s="372" t="str">
        <f>IF('Dépenses rémunération au réel'!J274="","",'Dépenses rémunération au réel'!J274)</f>
        <v/>
      </c>
      <c r="K274" s="372" t="str">
        <f>IF('Dépenses rémunération au réel'!K274="","",'Dépenses rémunération au réel'!K274)</f>
        <v/>
      </c>
      <c r="L274" s="370" t="str">
        <f>IF('Dépenses rémunération au réel'!L274="","",'Dépenses rémunération au réel'!L274)</f>
        <v/>
      </c>
      <c r="M274" s="273"/>
      <c r="N274" s="274" t="str">
        <f t="shared" si="30"/>
        <v/>
      </c>
      <c r="O274" s="274" t="str">
        <f t="shared" si="31"/>
        <v/>
      </c>
      <c r="P274" s="42"/>
      <c r="Q274" s="25"/>
      <c r="R274" s="25"/>
      <c r="S274" s="329" t="str">
        <f t="shared" si="28"/>
        <v/>
      </c>
      <c r="T274" s="139" t="str">
        <f t="shared" si="29"/>
        <v/>
      </c>
      <c r="U274" s="276"/>
      <c r="V274" s="375" t="str">
        <f t="shared" si="32"/>
        <v/>
      </c>
      <c r="W274" s="152" t="str">
        <f t="shared" si="33"/>
        <v/>
      </c>
      <c r="X274" s="377" t="str">
        <f>IF(AND(OR(M274="KO",L274&lt;&gt;""),OR(M274="",N274="",O274="")),Listes!$A$74,IF(AND(L274&lt;S274,U274=""),Listes!$A$76,IF(AND(L274&lt;&gt;"",S274&lt;L274,T274=""),Listes!$A$78,IF(AND(Y274="",OR(M274&lt;&gt;"",N274&lt;&gt;"",O274&lt;&gt;"",P274&lt;&gt;"",Q274&lt;&gt;"",R274&lt;&gt;"")),Listes!$A$79,""))))</f>
        <v/>
      </c>
      <c r="Y274" s="44"/>
      <c r="Z274" s="9">
        <f t="shared" si="34"/>
        <v>0</v>
      </c>
    </row>
    <row r="275" spans="1:26" ht="20.100000000000001" customHeight="1" x14ac:dyDescent="0.25">
      <c r="A275" s="133">
        <v>269</v>
      </c>
      <c r="B275" s="370" t="str">
        <f>IF('Dépenses rémunération au réel'!B275="","",'Dépenses rémunération au réel'!B275)</f>
        <v/>
      </c>
      <c r="C275" s="370" t="str">
        <f>IF('Dépenses rémunération au réel'!C275="","",'Dépenses rémunération au réel'!C275)</f>
        <v/>
      </c>
      <c r="D275" s="370" t="str">
        <f>IF('Dépenses rémunération au réel'!D275="","",'Dépenses rémunération au réel'!D275)</f>
        <v/>
      </c>
      <c r="E275" s="370" t="str">
        <f>IF('Dépenses rémunération au réel'!E275="","",'Dépenses rémunération au réel'!E275)</f>
        <v/>
      </c>
      <c r="F275" s="370" t="str">
        <f>IF('Dépenses rémunération au réel'!F275="","",'Dépenses rémunération au réel'!F275)</f>
        <v/>
      </c>
      <c r="G275" s="371" t="str">
        <f>IF('Dépenses rémunération au réel'!G275="","",'Dépenses rémunération au réel'!G275)</f>
        <v/>
      </c>
      <c r="H275" s="371" t="str">
        <f>IF('Dépenses rémunération au réel'!H275="","",'Dépenses rémunération au réel'!H275)</f>
        <v/>
      </c>
      <c r="I275" s="370" t="str">
        <f>IF('Dépenses rémunération au réel'!I275="","",'Dépenses rémunération au réel'!I275)</f>
        <v/>
      </c>
      <c r="J275" s="372" t="str">
        <f>IF('Dépenses rémunération au réel'!J275="","",'Dépenses rémunération au réel'!J275)</f>
        <v/>
      </c>
      <c r="K275" s="372" t="str">
        <f>IF('Dépenses rémunération au réel'!K275="","",'Dépenses rémunération au réel'!K275)</f>
        <v/>
      </c>
      <c r="L275" s="370" t="str">
        <f>IF('Dépenses rémunération au réel'!L275="","",'Dépenses rémunération au réel'!L275)</f>
        <v/>
      </c>
      <c r="M275" s="273"/>
      <c r="N275" s="274" t="str">
        <f t="shared" si="30"/>
        <v/>
      </c>
      <c r="O275" s="274" t="str">
        <f t="shared" si="31"/>
        <v/>
      </c>
      <c r="P275" s="42"/>
      <c r="Q275" s="25"/>
      <c r="R275" s="25"/>
      <c r="S275" s="329" t="str">
        <f t="shared" si="28"/>
        <v/>
      </c>
      <c r="T275" s="139" t="str">
        <f t="shared" si="29"/>
        <v/>
      </c>
      <c r="U275" s="276"/>
      <c r="V275" s="375" t="str">
        <f t="shared" si="32"/>
        <v/>
      </c>
      <c r="W275" s="152" t="str">
        <f t="shared" si="33"/>
        <v/>
      </c>
      <c r="X275" s="377" t="str">
        <f>IF(AND(OR(M275="KO",L275&lt;&gt;""),OR(M275="",N275="",O275="")),Listes!$A$74,IF(AND(L275&lt;S275,U275=""),Listes!$A$76,IF(AND(L275&lt;&gt;"",S275&lt;L275,T275=""),Listes!$A$78,IF(AND(Y275="",OR(M275&lt;&gt;"",N275&lt;&gt;"",O275&lt;&gt;"",P275&lt;&gt;"",Q275&lt;&gt;"",R275&lt;&gt;"")),Listes!$A$79,""))))</f>
        <v/>
      </c>
      <c r="Y275" s="44"/>
      <c r="Z275" s="9">
        <f t="shared" si="34"/>
        <v>0</v>
      </c>
    </row>
    <row r="276" spans="1:26" ht="20.100000000000001" customHeight="1" x14ac:dyDescent="0.25">
      <c r="A276" s="133">
        <v>270</v>
      </c>
      <c r="B276" s="370" t="str">
        <f>IF('Dépenses rémunération au réel'!B276="","",'Dépenses rémunération au réel'!B276)</f>
        <v/>
      </c>
      <c r="C276" s="370" t="str">
        <f>IF('Dépenses rémunération au réel'!C276="","",'Dépenses rémunération au réel'!C276)</f>
        <v/>
      </c>
      <c r="D276" s="370" t="str">
        <f>IF('Dépenses rémunération au réel'!D276="","",'Dépenses rémunération au réel'!D276)</f>
        <v/>
      </c>
      <c r="E276" s="370" t="str">
        <f>IF('Dépenses rémunération au réel'!E276="","",'Dépenses rémunération au réel'!E276)</f>
        <v/>
      </c>
      <c r="F276" s="370" t="str">
        <f>IF('Dépenses rémunération au réel'!F276="","",'Dépenses rémunération au réel'!F276)</f>
        <v/>
      </c>
      <c r="G276" s="371" t="str">
        <f>IF('Dépenses rémunération au réel'!G276="","",'Dépenses rémunération au réel'!G276)</f>
        <v/>
      </c>
      <c r="H276" s="371" t="str">
        <f>IF('Dépenses rémunération au réel'!H276="","",'Dépenses rémunération au réel'!H276)</f>
        <v/>
      </c>
      <c r="I276" s="370" t="str">
        <f>IF('Dépenses rémunération au réel'!I276="","",'Dépenses rémunération au réel'!I276)</f>
        <v/>
      </c>
      <c r="J276" s="372" t="str">
        <f>IF('Dépenses rémunération au réel'!J276="","",'Dépenses rémunération au réel'!J276)</f>
        <v/>
      </c>
      <c r="K276" s="372" t="str">
        <f>IF('Dépenses rémunération au réel'!K276="","",'Dépenses rémunération au réel'!K276)</f>
        <v/>
      </c>
      <c r="L276" s="370" t="str">
        <f>IF('Dépenses rémunération au réel'!L276="","",'Dépenses rémunération au réel'!L276)</f>
        <v/>
      </c>
      <c r="M276" s="273"/>
      <c r="N276" s="274" t="str">
        <f t="shared" si="30"/>
        <v/>
      </c>
      <c r="O276" s="274" t="str">
        <f t="shared" si="31"/>
        <v/>
      </c>
      <c r="P276" s="42"/>
      <c r="Q276" s="25"/>
      <c r="R276" s="25"/>
      <c r="S276" s="329" t="str">
        <f t="shared" si="28"/>
        <v/>
      </c>
      <c r="T276" s="139" t="str">
        <f t="shared" si="29"/>
        <v/>
      </c>
      <c r="U276" s="276"/>
      <c r="V276" s="375" t="str">
        <f t="shared" si="32"/>
        <v/>
      </c>
      <c r="W276" s="152" t="str">
        <f t="shared" si="33"/>
        <v/>
      </c>
      <c r="X276" s="377" t="str">
        <f>IF(AND(OR(M276="KO",L276&lt;&gt;""),OR(M276="",N276="",O276="")),Listes!$A$74,IF(AND(L276&lt;S276,U276=""),Listes!$A$76,IF(AND(L276&lt;&gt;"",S276&lt;L276,T276=""),Listes!$A$78,IF(AND(Y276="",OR(M276&lt;&gt;"",N276&lt;&gt;"",O276&lt;&gt;"",P276&lt;&gt;"",Q276&lt;&gt;"",R276&lt;&gt;"")),Listes!$A$79,""))))</f>
        <v/>
      </c>
      <c r="Y276" s="44"/>
      <c r="Z276" s="9">
        <f t="shared" si="34"/>
        <v>0</v>
      </c>
    </row>
    <row r="277" spans="1:26" ht="20.100000000000001" customHeight="1" x14ac:dyDescent="0.25">
      <c r="A277" s="133">
        <v>271</v>
      </c>
      <c r="B277" s="370" t="str">
        <f>IF('Dépenses rémunération au réel'!B277="","",'Dépenses rémunération au réel'!B277)</f>
        <v/>
      </c>
      <c r="C277" s="370" t="str">
        <f>IF('Dépenses rémunération au réel'!C277="","",'Dépenses rémunération au réel'!C277)</f>
        <v/>
      </c>
      <c r="D277" s="370" t="str">
        <f>IF('Dépenses rémunération au réel'!D277="","",'Dépenses rémunération au réel'!D277)</f>
        <v/>
      </c>
      <c r="E277" s="370" t="str">
        <f>IF('Dépenses rémunération au réel'!E277="","",'Dépenses rémunération au réel'!E277)</f>
        <v/>
      </c>
      <c r="F277" s="370" t="str">
        <f>IF('Dépenses rémunération au réel'!F277="","",'Dépenses rémunération au réel'!F277)</f>
        <v/>
      </c>
      <c r="G277" s="371" t="str">
        <f>IF('Dépenses rémunération au réel'!G277="","",'Dépenses rémunération au réel'!G277)</f>
        <v/>
      </c>
      <c r="H277" s="371" t="str">
        <f>IF('Dépenses rémunération au réel'!H277="","",'Dépenses rémunération au réel'!H277)</f>
        <v/>
      </c>
      <c r="I277" s="370" t="str">
        <f>IF('Dépenses rémunération au réel'!I277="","",'Dépenses rémunération au réel'!I277)</f>
        <v/>
      </c>
      <c r="J277" s="372" t="str">
        <f>IF('Dépenses rémunération au réel'!J277="","",'Dépenses rémunération au réel'!J277)</f>
        <v/>
      </c>
      <c r="K277" s="372" t="str">
        <f>IF('Dépenses rémunération au réel'!K277="","",'Dépenses rémunération au réel'!K277)</f>
        <v/>
      </c>
      <c r="L277" s="370" t="str">
        <f>IF('Dépenses rémunération au réel'!L277="","",'Dépenses rémunération au réel'!L277)</f>
        <v/>
      </c>
      <c r="M277" s="273"/>
      <c r="N277" s="274" t="str">
        <f t="shared" si="30"/>
        <v/>
      </c>
      <c r="O277" s="274" t="str">
        <f t="shared" si="31"/>
        <v/>
      </c>
      <c r="P277" s="42"/>
      <c r="Q277" s="25"/>
      <c r="R277" s="25"/>
      <c r="S277" s="329" t="str">
        <f t="shared" si="28"/>
        <v/>
      </c>
      <c r="T277" s="139" t="str">
        <f t="shared" si="29"/>
        <v/>
      </c>
      <c r="U277" s="276"/>
      <c r="V277" s="375" t="str">
        <f t="shared" si="32"/>
        <v/>
      </c>
      <c r="W277" s="152" t="str">
        <f t="shared" si="33"/>
        <v/>
      </c>
      <c r="X277" s="377" t="str">
        <f>IF(AND(OR(M277="KO",L277&lt;&gt;""),OR(M277="",N277="",O277="")),Listes!$A$74,IF(AND(L277&lt;S277,U277=""),Listes!$A$76,IF(AND(L277&lt;&gt;"",S277&lt;L277,T277=""),Listes!$A$78,IF(AND(Y277="",OR(M277&lt;&gt;"",N277&lt;&gt;"",O277&lt;&gt;"",P277&lt;&gt;"",Q277&lt;&gt;"",R277&lt;&gt;"")),Listes!$A$79,""))))</f>
        <v/>
      </c>
      <c r="Y277" s="44"/>
      <c r="Z277" s="9">
        <f t="shared" si="34"/>
        <v>0</v>
      </c>
    </row>
    <row r="278" spans="1:26" ht="20.100000000000001" customHeight="1" x14ac:dyDescent="0.25">
      <c r="A278" s="133">
        <v>272</v>
      </c>
      <c r="B278" s="370" t="str">
        <f>IF('Dépenses rémunération au réel'!B278="","",'Dépenses rémunération au réel'!B278)</f>
        <v/>
      </c>
      <c r="C278" s="370" t="str">
        <f>IF('Dépenses rémunération au réel'!C278="","",'Dépenses rémunération au réel'!C278)</f>
        <v/>
      </c>
      <c r="D278" s="370" t="str">
        <f>IF('Dépenses rémunération au réel'!D278="","",'Dépenses rémunération au réel'!D278)</f>
        <v/>
      </c>
      <c r="E278" s="370" t="str">
        <f>IF('Dépenses rémunération au réel'!E278="","",'Dépenses rémunération au réel'!E278)</f>
        <v/>
      </c>
      <c r="F278" s="370" t="str">
        <f>IF('Dépenses rémunération au réel'!F278="","",'Dépenses rémunération au réel'!F278)</f>
        <v/>
      </c>
      <c r="G278" s="371" t="str">
        <f>IF('Dépenses rémunération au réel'!G278="","",'Dépenses rémunération au réel'!G278)</f>
        <v/>
      </c>
      <c r="H278" s="371" t="str">
        <f>IF('Dépenses rémunération au réel'!H278="","",'Dépenses rémunération au réel'!H278)</f>
        <v/>
      </c>
      <c r="I278" s="370" t="str">
        <f>IF('Dépenses rémunération au réel'!I278="","",'Dépenses rémunération au réel'!I278)</f>
        <v/>
      </c>
      <c r="J278" s="372" t="str">
        <f>IF('Dépenses rémunération au réel'!J278="","",'Dépenses rémunération au réel'!J278)</f>
        <v/>
      </c>
      <c r="K278" s="372" t="str">
        <f>IF('Dépenses rémunération au réel'!K278="","",'Dépenses rémunération au réel'!K278)</f>
        <v/>
      </c>
      <c r="L278" s="370" t="str">
        <f>IF('Dépenses rémunération au réel'!L278="","",'Dépenses rémunération au réel'!L278)</f>
        <v/>
      </c>
      <c r="M278" s="273"/>
      <c r="N278" s="274" t="str">
        <f t="shared" si="30"/>
        <v/>
      </c>
      <c r="O278" s="274" t="str">
        <f t="shared" si="31"/>
        <v/>
      </c>
      <c r="P278" s="42"/>
      <c r="Q278" s="25"/>
      <c r="R278" s="25"/>
      <c r="S278" s="329" t="str">
        <f t="shared" si="28"/>
        <v/>
      </c>
      <c r="T278" s="139" t="str">
        <f t="shared" si="29"/>
        <v/>
      </c>
      <c r="U278" s="276"/>
      <c r="V278" s="375" t="str">
        <f t="shared" si="32"/>
        <v/>
      </c>
      <c r="W278" s="152" t="str">
        <f t="shared" si="33"/>
        <v/>
      </c>
      <c r="X278" s="377" t="str">
        <f>IF(AND(OR(M278="KO",L278&lt;&gt;""),OR(M278="",N278="",O278="")),Listes!$A$74,IF(AND(L278&lt;S278,U278=""),Listes!$A$76,IF(AND(L278&lt;&gt;"",S278&lt;L278,T278=""),Listes!$A$78,IF(AND(Y278="",OR(M278&lt;&gt;"",N278&lt;&gt;"",O278&lt;&gt;"",P278&lt;&gt;"",Q278&lt;&gt;"",R278&lt;&gt;"")),Listes!$A$79,""))))</f>
        <v/>
      </c>
      <c r="Y278" s="44"/>
      <c r="Z278" s="9">
        <f t="shared" si="34"/>
        <v>0</v>
      </c>
    </row>
    <row r="279" spans="1:26" ht="20.100000000000001" customHeight="1" x14ac:dyDescent="0.25">
      <c r="A279" s="133">
        <v>273</v>
      </c>
      <c r="B279" s="370" t="str">
        <f>IF('Dépenses rémunération au réel'!B279="","",'Dépenses rémunération au réel'!B279)</f>
        <v/>
      </c>
      <c r="C279" s="370" t="str">
        <f>IF('Dépenses rémunération au réel'!C279="","",'Dépenses rémunération au réel'!C279)</f>
        <v/>
      </c>
      <c r="D279" s="370" t="str">
        <f>IF('Dépenses rémunération au réel'!D279="","",'Dépenses rémunération au réel'!D279)</f>
        <v/>
      </c>
      <c r="E279" s="370" t="str">
        <f>IF('Dépenses rémunération au réel'!E279="","",'Dépenses rémunération au réel'!E279)</f>
        <v/>
      </c>
      <c r="F279" s="370" t="str">
        <f>IF('Dépenses rémunération au réel'!F279="","",'Dépenses rémunération au réel'!F279)</f>
        <v/>
      </c>
      <c r="G279" s="371" t="str">
        <f>IF('Dépenses rémunération au réel'!G279="","",'Dépenses rémunération au réel'!G279)</f>
        <v/>
      </c>
      <c r="H279" s="371" t="str">
        <f>IF('Dépenses rémunération au réel'!H279="","",'Dépenses rémunération au réel'!H279)</f>
        <v/>
      </c>
      <c r="I279" s="370" t="str">
        <f>IF('Dépenses rémunération au réel'!I279="","",'Dépenses rémunération au réel'!I279)</f>
        <v/>
      </c>
      <c r="J279" s="372" t="str">
        <f>IF('Dépenses rémunération au réel'!J279="","",'Dépenses rémunération au réel'!J279)</f>
        <v/>
      </c>
      <c r="K279" s="372" t="str">
        <f>IF('Dépenses rémunération au réel'!K279="","",'Dépenses rémunération au réel'!K279)</f>
        <v/>
      </c>
      <c r="L279" s="370" t="str">
        <f>IF('Dépenses rémunération au réel'!L279="","",'Dépenses rémunération au réel'!L279)</f>
        <v/>
      </c>
      <c r="M279" s="273"/>
      <c r="N279" s="274" t="str">
        <f t="shared" si="30"/>
        <v/>
      </c>
      <c r="O279" s="274" t="str">
        <f t="shared" si="31"/>
        <v/>
      </c>
      <c r="P279" s="42"/>
      <c r="Q279" s="25"/>
      <c r="R279" s="25"/>
      <c r="S279" s="329" t="str">
        <f t="shared" si="28"/>
        <v/>
      </c>
      <c r="T279" s="139" t="str">
        <f t="shared" si="29"/>
        <v/>
      </c>
      <c r="U279" s="276"/>
      <c r="V279" s="375" t="str">
        <f t="shared" si="32"/>
        <v/>
      </c>
      <c r="W279" s="152" t="str">
        <f t="shared" si="33"/>
        <v/>
      </c>
      <c r="X279" s="377" t="str">
        <f>IF(AND(OR(M279="KO",L279&lt;&gt;""),OR(M279="",N279="",O279="")),Listes!$A$74,IF(AND(L279&lt;S279,U279=""),Listes!$A$76,IF(AND(L279&lt;&gt;"",S279&lt;L279,T279=""),Listes!$A$78,IF(AND(Y279="",OR(M279&lt;&gt;"",N279&lt;&gt;"",O279&lt;&gt;"",P279&lt;&gt;"",Q279&lt;&gt;"",R279&lt;&gt;"")),Listes!$A$79,""))))</f>
        <v/>
      </c>
      <c r="Y279" s="44"/>
      <c r="Z279" s="9">
        <f t="shared" si="34"/>
        <v>0</v>
      </c>
    </row>
    <row r="280" spans="1:26" ht="20.100000000000001" customHeight="1" x14ac:dyDescent="0.25">
      <c r="A280" s="133">
        <v>274</v>
      </c>
      <c r="B280" s="370" t="str">
        <f>IF('Dépenses rémunération au réel'!B280="","",'Dépenses rémunération au réel'!B280)</f>
        <v/>
      </c>
      <c r="C280" s="370" t="str">
        <f>IF('Dépenses rémunération au réel'!C280="","",'Dépenses rémunération au réel'!C280)</f>
        <v/>
      </c>
      <c r="D280" s="370" t="str">
        <f>IF('Dépenses rémunération au réel'!D280="","",'Dépenses rémunération au réel'!D280)</f>
        <v/>
      </c>
      <c r="E280" s="370" t="str">
        <f>IF('Dépenses rémunération au réel'!E280="","",'Dépenses rémunération au réel'!E280)</f>
        <v/>
      </c>
      <c r="F280" s="370" t="str">
        <f>IF('Dépenses rémunération au réel'!F280="","",'Dépenses rémunération au réel'!F280)</f>
        <v/>
      </c>
      <c r="G280" s="371" t="str">
        <f>IF('Dépenses rémunération au réel'!G280="","",'Dépenses rémunération au réel'!G280)</f>
        <v/>
      </c>
      <c r="H280" s="371" t="str">
        <f>IF('Dépenses rémunération au réel'!H280="","",'Dépenses rémunération au réel'!H280)</f>
        <v/>
      </c>
      <c r="I280" s="370" t="str">
        <f>IF('Dépenses rémunération au réel'!I280="","",'Dépenses rémunération au réel'!I280)</f>
        <v/>
      </c>
      <c r="J280" s="372" t="str">
        <f>IF('Dépenses rémunération au réel'!J280="","",'Dépenses rémunération au réel'!J280)</f>
        <v/>
      </c>
      <c r="K280" s="372" t="str">
        <f>IF('Dépenses rémunération au réel'!K280="","",'Dépenses rémunération au réel'!K280)</f>
        <v/>
      </c>
      <c r="L280" s="370" t="str">
        <f>IF('Dépenses rémunération au réel'!L280="","",'Dépenses rémunération au réel'!L280)</f>
        <v/>
      </c>
      <c r="M280" s="273"/>
      <c r="N280" s="274" t="str">
        <f t="shared" si="30"/>
        <v/>
      </c>
      <c r="O280" s="274" t="str">
        <f t="shared" si="31"/>
        <v/>
      </c>
      <c r="P280" s="42"/>
      <c r="Q280" s="25"/>
      <c r="R280" s="25"/>
      <c r="S280" s="329" t="str">
        <f t="shared" si="28"/>
        <v/>
      </c>
      <c r="T280" s="139" t="str">
        <f t="shared" si="29"/>
        <v/>
      </c>
      <c r="U280" s="276"/>
      <c r="V280" s="375" t="str">
        <f t="shared" si="32"/>
        <v/>
      </c>
      <c r="W280" s="152" t="str">
        <f t="shared" si="33"/>
        <v/>
      </c>
      <c r="X280" s="377" t="str">
        <f>IF(AND(OR(M280="KO",L280&lt;&gt;""),OR(M280="",N280="",O280="")),Listes!$A$74,IF(AND(L280&lt;S280,U280=""),Listes!$A$76,IF(AND(L280&lt;&gt;"",S280&lt;L280,T280=""),Listes!$A$78,IF(AND(Y280="",OR(M280&lt;&gt;"",N280&lt;&gt;"",O280&lt;&gt;"",P280&lt;&gt;"",Q280&lt;&gt;"",R280&lt;&gt;"")),Listes!$A$79,""))))</f>
        <v/>
      </c>
      <c r="Y280" s="44"/>
      <c r="Z280" s="9">
        <f t="shared" si="34"/>
        <v>0</v>
      </c>
    </row>
    <row r="281" spans="1:26" ht="20.100000000000001" customHeight="1" x14ac:dyDescent="0.25">
      <c r="A281" s="133">
        <v>275</v>
      </c>
      <c r="B281" s="370" t="str">
        <f>IF('Dépenses rémunération au réel'!B281="","",'Dépenses rémunération au réel'!B281)</f>
        <v/>
      </c>
      <c r="C281" s="370" t="str">
        <f>IF('Dépenses rémunération au réel'!C281="","",'Dépenses rémunération au réel'!C281)</f>
        <v/>
      </c>
      <c r="D281" s="370" t="str">
        <f>IF('Dépenses rémunération au réel'!D281="","",'Dépenses rémunération au réel'!D281)</f>
        <v/>
      </c>
      <c r="E281" s="370" t="str">
        <f>IF('Dépenses rémunération au réel'!E281="","",'Dépenses rémunération au réel'!E281)</f>
        <v/>
      </c>
      <c r="F281" s="370" t="str">
        <f>IF('Dépenses rémunération au réel'!F281="","",'Dépenses rémunération au réel'!F281)</f>
        <v/>
      </c>
      <c r="G281" s="371" t="str">
        <f>IF('Dépenses rémunération au réel'!G281="","",'Dépenses rémunération au réel'!G281)</f>
        <v/>
      </c>
      <c r="H281" s="371" t="str">
        <f>IF('Dépenses rémunération au réel'!H281="","",'Dépenses rémunération au réel'!H281)</f>
        <v/>
      </c>
      <c r="I281" s="370" t="str">
        <f>IF('Dépenses rémunération au réel'!I281="","",'Dépenses rémunération au réel'!I281)</f>
        <v/>
      </c>
      <c r="J281" s="372" t="str">
        <f>IF('Dépenses rémunération au réel'!J281="","",'Dépenses rémunération au réel'!J281)</f>
        <v/>
      </c>
      <c r="K281" s="372" t="str">
        <f>IF('Dépenses rémunération au réel'!K281="","",'Dépenses rémunération au réel'!K281)</f>
        <v/>
      </c>
      <c r="L281" s="370" t="str">
        <f>IF('Dépenses rémunération au réel'!L281="","",'Dépenses rémunération au réel'!L281)</f>
        <v/>
      </c>
      <c r="M281" s="273"/>
      <c r="N281" s="274" t="str">
        <f t="shared" si="30"/>
        <v/>
      </c>
      <c r="O281" s="274" t="str">
        <f t="shared" si="31"/>
        <v/>
      </c>
      <c r="P281" s="42"/>
      <c r="Q281" s="25"/>
      <c r="R281" s="25"/>
      <c r="S281" s="329" t="str">
        <f t="shared" si="28"/>
        <v/>
      </c>
      <c r="T281" s="139" t="str">
        <f t="shared" si="29"/>
        <v/>
      </c>
      <c r="U281" s="276"/>
      <c r="V281" s="375" t="str">
        <f t="shared" si="32"/>
        <v/>
      </c>
      <c r="W281" s="152" t="str">
        <f t="shared" si="33"/>
        <v/>
      </c>
      <c r="X281" s="377" t="str">
        <f>IF(AND(OR(M281="KO",L281&lt;&gt;""),OR(M281="",N281="",O281="")),Listes!$A$74,IF(AND(L281&lt;S281,U281=""),Listes!$A$76,IF(AND(L281&lt;&gt;"",S281&lt;L281,T281=""),Listes!$A$78,IF(AND(Y281="",OR(M281&lt;&gt;"",N281&lt;&gt;"",O281&lt;&gt;"",P281&lt;&gt;"",Q281&lt;&gt;"",R281&lt;&gt;"")),Listes!$A$79,""))))</f>
        <v/>
      </c>
      <c r="Y281" s="44"/>
      <c r="Z281" s="9">
        <f t="shared" si="34"/>
        <v>0</v>
      </c>
    </row>
    <row r="282" spans="1:26" ht="20.100000000000001" customHeight="1" x14ac:dyDescent="0.25">
      <c r="A282" s="133">
        <v>276</v>
      </c>
      <c r="B282" s="370" t="str">
        <f>IF('Dépenses rémunération au réel'!B282="","",'Dépenses rémunération au réel'!B282)</f>
        <v/>
      </c>
      <c r="C282" s="370" t="str">
        <f>IF('Dépenses rémunération au réel'!C282="","",'Dépenses rémunération au réel'!C282)</f>
        <v/>
      </c>
      <c r="D282" s="370" t="str">
        <f>IF('Dépenses rémunération au réel'!D282="","",'Dépenses rémunération au réel'!D282)</f>
        <v/>
      </c>
      <c r="E282" s="370" t="str">
        <f>IF('Dépenses rémunération au réel'!E282="","",'Dépenses rémunération au réel'!E282)</f>
        <v/>
      </c>
      <c r="F282" s="370" t="str">
        <f>IF('Dépenses rémunération au réel'!F282="","",'Dépenses rémunération au réel'!F282)</f>
        <v/>
      </c>
      <c r="G282" s="371" t="str">
        <f>IF('Dépenses rémunération au réel'!G282="","",'Dépenses rémunération au réel'!G282)</f>
        <v/>
      </c>
      <c r="H282" s="371" t="str">
        <f>IF('Dépenses rémunération au réel'!H282="","",'Dépenses rémunération au réel'!H282)</f>
        <v/>
      </c>
      <c r="I282" s="370" t="str">
        <f>IF('Dépenses rémunération au réel'!I282="","",'Dépenses rémunération au réel'!I282)</f>
        <v/>
      </c>
      <c r="J282" s="372" t="str">
        <f>IF('Dépenses rémunération au réel'!J282="","",'Dépenses rémunération au réel'!J282)</f>
        <v/>
      </c>
      <c r="K282" s="372" t="str">
        <f>IF('Dépenses rémunération au réel'!K282="","",'Dépenses rémunération au réel'!K282)</f>
        <v/>
      </c>
      <c r="L282" s="370" t="str">
        <f>IF('Dépenses rémunération au réel'!L282="","",'Dépenses rémunération au réel'!L282)</f>
        <v/>
      </c>
      <c r="M282" s="273"/>
      <c r="N282" s="274" t="str">
        <f t="shared" si="30"/>
        <v/>
      </c>
      <c r="O282" s="274" t="str">
        <f t="shared" si="31"/>
        <v/>
      </c>
      <c r="P282" s="42"/>
      <c r="Q282" s="25"/>
      <c r="R282" s="25"/>
      <c r="S282" s="329" t="str">
        <f t="shared" si="28"/>
        <v/>
      </c>
      <c r="T282" s="139" t="str">
        <f t="shared" si="29"/>
        <v/>
      </c>
      <c r="U282" s="276"/>
      <c r="V282" s="375" t="str">
        <f t="shared" si="32"/>
        <v/>
      </c>
      <c r="W282" s="152" t="str">
        <f t="shared" si="33"/>
        <v/>
      </c>
      <c r="X282" s="377" t="str">
        <f>IF(AND(OR(M282="KO",L282&lt;&gt;""),OR(M282="",N282="",O282="")),Listes!$A$74,IF(AND(L282&lt;S282,U282=""),Listes!$A$76,IF(AND(L282&lt;&gt;"",S282&lt;L282,T282=""),Listes!$A$78,IF(AND(Y282="",OR(M282&lt;&gt;"",N282&lt;&gt;"",O282&lt;&gt;"",P282&lt;&gt;"",Q282&lt;&gt;"",R282&lt;&gt;"")),Listes!$A$79,""))))</f>
        <v/>
      </c>
      <c r="Y282" s="44"/>
      <c r="Z282" s="9">
        <f t="shared" si="34"/>
        <v>0</v>
      </c>
    </row>
    <row r="283" spans="1:26" ht="20.100000000000001" customHeight="1" x14ac:dyDescent="0.25">
      <c r="A283" s="133">
        <v>277</v>
      </c>
      <c r="B283" s="370" t="str">
        <f>IF('Dépenses rémunération au réel'!B283="","",'Dépenses rémunération au réel'!B283)</f>
        <v/>
      </c>
      <c r="C283" s="370" t="str">
        <f>IF('Dépenses rémunération au réel'!C283="","",'Dépenses rémunération au réel'!C283)</f>
        <v/>
      </c>
      <c r="D283" s="370" t="str">
        <f>IF('Dépenses rémunération au réel'!D283="","",'Dépenses rémunération au réel'!D283)</f>
        <v/>
      </c>
      <c r="E283" s="370" t="str">
        <f>IF('Dépenses rémunération au réel'!E283="","",'Dépenses rémunération au réel'!E283)</f>
        <v/>
      </c>
      <c r="F283" s="370" t="str">
        <f>IF('Dépenses rémunération au réel'!F283="","",'Dépenses rémunération au réel'!F283)</f>
        <v/>
      </c>
      <c r="G283" s="371" t="str">
        <f>IF('Dépenses rémunération au réel'!G283="","",'Dépenses rémunération au réel'!G283)</f>
        <v/>
      </c>
      <c r="H283" s="371" t="str">
        <f>IF('Dépenses rémunération au réel'!H283="","",'Dépenses rémunération au réel'!H283)</f>
        <v/>
      </c>
      <c r="I283" s="370" t="str">
        <f>IF('Dépenses rémunération au réel'!I283="","",'Dépenses rémunération au réel'!I283)</f>
        <v/>
      </c>
      <c r="J283" s="372" t="str">
        <f>IF('Dépenses rémunération au réel'!J283="","",'Dépenses rémunération au réel'!J283)</f>
        <v/>
      </c>
      <c r="K283" s="372" t="str">
        <f>IF('Dépenses rémunération au réel'!K283="","",'Dépenses rémunération au réel'!K283)</f>
        <v/>
      </c>
      <c r="L283" s="370" t="str">
        <f>IF('Dépenses rémunération au réel'!L283="","",'Dépenses rémunération au réel'!L283)</f>
        <v/>
      </c>
      <c r="M283" s="273"/>
      <c r="N283" s="274" t="str">
        <f t="shared" si="30"/>
        <v/>
      </c>
      <c r="O283" s="274" t="str">
        <f t="shared" si="31"/>
        <v/>
      </c>
      <c r="P283" s="42"/>
      <c r="Q283" s="25"/>
      <c r="R283" s="25"/>
      <c r="S283" s="329" t="str">
        <f t="shared" si="28"/>
        <v/>
      </c>
      <c r="T283" s="139" t="str">
        <f t="shared" si="29"/>
        <v/>
      </c>
      <c r="U283" s="276"/>
      <c r="V283" s="375" t="str">
        <f t="shared" si="32"/>
        <v/>
      </c>
      <c r="W283" s="152" t="str">
        <f t="shared" si="33"/>
        <v/>
      </c>
      <c r="X283" s="377" t="str">
        <f>IF(AND(OR(M283="KO",L283&lt;&gt;""),OR(M283="",N283="",O283="")),Listes!$A$74,IF(AND(L283&lt;S283,U283=""),Listes!$A$76,IF(AND(L283&lt;&gt;"",S283&lt;L283,T283=""),Listes!$A$78,IF(AND(Y283="",OR(M283&lt;&gt;"",N283&lt;&gt;"",O283&lt;&gt;"",P283&lt;&gt;"",Q283&lt;&gt;"",R283&lt;&gt;"")),Listes!$A$79,""))))</f>
        <v/>
      </c>
      <c r="Y283" s="44"/>
      <c r="Z283" s="9">
        <f t="shared" si="34"/>
        <v>0</v>
      </c>
    </row>
    <row r="284" spans="1:26" ht="20.100000000000001" customHeight="1" x14ac:dyDescent="0.25">
      <c r="A284" s="133">
        <v>278</v>
      </c>
      <c r="B284" s="370" t="str">
        <f>IF('Dépenses rémunération au réel'!B284="","",'Dépenses rémunération au réel'!B284)</f>
        <v/>
      </c>
      <c r="C284" s="370" t="str">
        <f>IF('Dépenses rémunération au réel'!C284="","",'Dépenses rémunération au réel'!C284)</f>
        <v/>
      </c>
      <c r="D284" s="370" t="str">
        <f>IF('Dépenses rémunération au réel'!D284="","",'Dépenses rémunération au réel'!D284)</f>
        <v/>
      </c>
      <c r="E284" s="370" t="str">
        <f>IF('Dépenses rémunération au réel'!E284="","",'Dépenses rémunération au réel'!E284)</f>
        <v/>
      </c>
      <c r="F284" s="370" t="str">
        <f>IF('Dépenses rémunération au réel'!F284="","",'Dépenses rémunération au réel'!F284)</f>
        <v/>
      </c>
      <c r="G284" s="371" t="str">
        <f>IF('Dépenses rémunération au réel'!G284="","",'Dépenses rémunération au réel'!G284)</f>
        <v/>
      </c>
      <c r="H284" s="371" t="str">
        <f>IF('Dépenses rémunération au réel'!H284="","",'Dépenses rémunération au réel'!H284)</f>
        <v/>
      </c>
      <c r="I284" s="370" t="str">
        <f>IF('Dépenses rémunération au réel'!I284="","",'Dépenses rémunération au réel'!I284)</f>
        <v/>
      </c>
      <c r="J284" s="372" t="str">
        <f>IF('Dépenses rémunération au réel'!J284="","",'Dépenses rémunération au réel'!J284)</f>
        <v/>
      </c>
      <c r="K284" s="372" t="str">
        <f>IF('Dépenses rémunération au réel'!K284="","",'Dépenses rémunération au réel'!K284)</f>
        <v/>
      </c>
      <c r="L284" s="370" t="str">
        <f>IF('Dépenses rémunération au réel'!L284="","",'Dépenses rémunération au réel'!L284)</f>
        <v/>
      </c>
      <c r="M284" s="273"/>
      <c r="N284" s="274" t="str">
        <f t="shared" si="30"/>
        <v/>
      </c>
      <c r="O284" s="274" t="str">
        <f t="shared" si="31"/>
        <v/>
      </c>
      <c r="P284" s="42"/>
      <c r="Q284" s="25"/>
      <c r="R284" s="25"/>
      <c r="S284" s="329" t="str">
        <f t="shared" si="28"/>
        <v/>
      </c>
      <c r="T284" s="139" t="str">
        <f t="shared" si="29"/>
        <v/>
      </c>
      <c r="U284" s="276"/>
      <c r="V284" s="375" t="str">
        <f t="shared" si="32"/>
        <v/>
      </c>
      <c r="W284" s="152" t="str">
        <f t="shared" si="33"/>
        <v/>
      </c>
      <c r="X284" s="377" t="str">
        <f>IF(AND(OR(M284="KO",L284&lt;&gt;""),OR(M284="",N284="",O284="")),Listes!$A$74,IF(AND(L284&lt;S284,U284=""),Listes!$A$76,IF(AND(L284&lt;&gt;"",S284&lt;L284,T284=""),Listes!$A$78,IF(AND(Y284="",OR(M284&lt;&gt;"",N284&lt;&gt;"",O284&lt;&gt;"",P284&lt;&gt;"",Q284&lt;&gt;"",R284&lt;&gt;"")),Listes!$A$79,""))))</f>
        <v/>
      </c>
      <c r="Y284" s="44"/>
      <c r="Z284" s="9">
        <f t="shared" si="34"/>
        <v>0</v>
      </c>
    </row>
    <row r="285" spans="1:26" ht="20.100000000000001" customHeight="1" x14ac:dyDescent="0.25">
      <c r="A285" s="133">
        <v>279</v>
      </c>
      <c r="B285" s="370" t="str">
        <f>IF('Dépenses rémunération au réel'!B285="","",'Dépenses rémunération au réel'!B285)</f>
        <v/>
      </c>
      <c r="C285" s="370" t="str">
        <f>IF('Dépenses rémunération au réel'!C285="","",'Dépenses rémunération au réel'!C285)</f>
        <v/>
      </c>
      <c r="D285" s="370" t="str">
        <f>IF('Dépenses rémunération au réel'!D285="","",'Dépenses rémunération au réel'!D285)</f>
        <v/>
      </c>
      <c r="E285" s="370" t="str">
        <f>IF('Dépenses rémunération au réel'!E285="","",'Dépenses rémunération au réel'!E285)</f>
        <v/>
      </c>
      <c r="F285" s="370" t="str">
        <f>IF('Dépenses rémunération au réel'!F285="","",'Dépenses rémunération au réel'!F285)</f>
        <v/>
      </c>
      <c r="G285" s="371" t="str">
        <f>IF('Dépenses rémunération au réel'!G285="","",'Dépenses rémunération au réel'!G285)</f>
        <v/>
      </c>
      <c r="H285" s="371" t="str">
        <f>IF('Dépenses rémunération au réel'!H285="","",'Dépenses rémunération au réel'!H285)</f>
        <v/>
      </c>
      <c r="I285" s="370" t="str">
        <f>IF('Dépenses rémunération au réel'!I285="","",'Dépenses rémunération au réel'!I285)</f>
        <v/>
      </c>
      <c r="J285" s="372" t="str">
        <f>IF('Dépenses rémunération au réel'!J285="","",'Dépenses rémunération au réel'!J285)</f>
        <v/>
      </c>
      <c r="K285" s="372" t="str">
        <f>IF('Dépenses rémunération au réel'!K285="","",'Dépenses rémunération au réel'!K285)</f>
        <v/>
      </c>
      <c r="L285" s="370" t="str">
        <f>IF('Dépenses rémunération au réel'!L285="","",'Dépenses rémunération au réel'!L285)</f>
        <v/>
      </c>
      <c r="M285" s="273"/>
      <c r="N285" s="274" t="str">
        <f t="shared" si="30"/>
        <v/>
      </c>
      <c r="O285" s="274" t="str">
        <f t="shared" si="31"/>
        <v/>
      </c>
      <c r="P285" s="42"/>
      <c r="Q285" s="25"/>
      <c r="R285" s="25"/>
      <c r="S285" s="329" t="str">
        <f t="shared" si="28"/>
        <v/>
      </c>
      <c r="T285" s="139" t="str">
        <f t="shared" si="29"/>
        <v/>
      </c>
      <c r="U285" s="276"/>
      <c r="V285" s="375" t="str">
        <f t="shared" si="32"/>
        <v/>
      </c>
      <c r="W285" s="152" t="str">
        <f t="shared" si="33"/>
        <v/>
      </c>
      <c r="X285" s="377" t="str">
        <f>IF(AND(OR(M285="KO",L285&lt;&gt;""),OR(M285="",N285="",O285="")),Listes!$A$74,IF(AND(L285&lt;S285,U285=""),Listes!$A$76,IF(AND(L285&lt;&gt;"",S285&lt;L285,T285=""),Listes!$A$78,IF(AND(Y285="",OR(M285&lt;&gt;"",N285&lt;&gt;"",O285&lt;&gt;"",P285&lt;&gt;"",Q285&lt;&gt;"",R285&lt;&gt;"")),Listes!$A$79,""))))</f>
        <v/>
      </c>
      <c r="Y285" s="44"/>
      <c r="Z285" s="9">
        <f t="shared" si="34"/>
        <v>0</v>
      </c>
    </row>
    <row r="286" spans="1:26" ht="20.100000000000001" customHeight="1" x14ac:dyDescent="0.25">
      <c r="A286" s="133">
        <v>280</v>
      </c>
      <c r="B286" s="370" t="str">
        <f>IF('Dépenses rémunération au réel'!B286="","",'Dépenses rémunération au réel'!B286)</f>
        <v/>
      </c>
      <c r="C286" s="370" t="str">
        <f>IF('Dépenses rémunération au réel'!C286="","",'Dépenses rémunération au réel'!C286)</f>
        <v/>
      </c>
      <c r="D286" s="370" t="str">
        <f>IF('Dépenses rémunération au réel'!D286="","",'Dépenses rémunération au réel'!D286)</f>
        <v/>
      </c>
      <c r="E286" s="370" t="str">
        <f>IF('Dépenses rémunération au réel'!E286="","",'Dépenses rémunération au réel'!E286)</f>
        <v/>
      </c>
      <c r="F286" s="370" t="str">
        <f>IF('Dépenses rémunération au réel'!F286="","",'Dépenses rémunération au réel'!F286)</f>
        <v/>
      </c>
      <c r="G286" s="371" t="str">
        <f>IF('Dépenses rémunération au réel'!G286="","",'Dépenses rémunération au réel'!G286)</f>
        <v/>
      </c>
      <c r="H286" s="371" t="str">
        <f>IF('Dépenses rémunération au réel'!H286="","",'Dépenses rémunération au réel'!H286)</f>
        <v/>
      </c>
      <c r="I286" s="370" t="str">
        <f>IF('Dépenses rémunération au réel'!I286="","",'Dépenses rémunération au réel'!I286)</f>
        <v/>
      </c>
      <c r="J286" s="372" t="str">
        <f>IF('Dépenses rémunération au réel'!J286="","",'Dépenses rémunération au réel'!J286)</f>
        <v/>
      </c>
      <c r="K286" s="372" t="str">
        <f>IF('Dépenses rémunération au réel'!K286="","",'Dépenses rémunération au réel'!K286)</f>
        <v/>
      </c>
      <c r="L286" s="370" t="str">
        <f>IF('Dépenses rémunération au réel'!L286="","",'Dépenses rémunération au réel'!L286)</f>
        <v/>
      </c>
      <c r="M286" s="273"/>
      <c r="N286" s="274" t="str">
        <f t="shared" si="30"/>
        <v/>
      </c>
      <c r="O286" s="274" t="str">
        <f t="shared" si="31"/>
        <v/>
      </c>
      <c r="P286" s="42"/>
      <c r="Q286" s="25"/>
      <c r="R286" s="25"/>
      <c r="S286" s="329" t="str">
        <f t="shared" si="28"/>
        <v/>
      </c>
      <c r="T286" s="139" t="str">
        <f t="shared" si="29"/>
        <v/>
      </c>
      <c r="U286" s="276"/>
      <c r="V286" s="375" t="str">
        <f t="shared" si="32"/>
        <v/>
      </c>
      <c r="W286" s="152" t="str">
        <f t="shared" si="33"/>
        <v/>
      </c>
      <c r="X286" s="377" t="str">
        <f>IF(AND(OR(M286="KO",L286&lt;&gt;""),OR(M286="",N286="",O286="")),Listes!$A$74,IF(AND(L286&lt;S286,U286=""),Listes!$A$76,IF(AND(L286&lt;&gt;"",S286&lt;L286,T286=""),Listes!$A$78,IF(AND(Y286="",OR(M286&lt;&gt;"",N286&lt;&gt;"",O286&lt;&gt;"",P286&lt;&gt;"",Q286&lt;&gt;"",R286&lt;&gt;"")),Listes!$A$79,""))))</f>
        <v/>
      </c>
      <c r="Y286" s="44"/>
      <c r="Z286" s="9">
        <f t="shared" si="34"/>
        <v>0</v>
      </c>
    </row>
    <row r="287" spans="1:26" ht="20.100000000000001" customHeight="1" x14ac:dyDescent="0.25">
      <c r="A287" s="133">
        <v>281</v>
      </c>
      <c r="B287" s="370" t="str">
        <f>IF('Dépenses rémunération au réel'!B287="","",'Dépenses rémunération au réel'!B287)</f>
        <v/>
      </c>
      <c r="C287" s="370" t="str">
        <f>IF('Dépenses rémunération au réel'!C287="","",'Dépenses rémunération au réel'!C287)</f>
        <v/>
      </c>
      <c r="D287" s="370" t="str">
        <f>IF('Dépenses rémunération au réel'!D287="","",'Dépenses rémunération au réel'!D287)</f>
        <v/>
      </c>
      <c r="E287" s="370" t="str">
        <f>IF('Dépenses rémunération au réel'!E287="","",'Dépenses rémunération au réel'!E287)</f>
        <v/>
      </c>
      <c r="F287" s="370" t="str">
        <f>IF('Dépenses rémunération au réel'!F287="","",'Dépenses rémunération au réel'!F287)</f>
        <v/>
      </c>
      <c r="G287" s="371" t="str">
        <f>IF('Dépenses rémunération au réel'!G287="","",'Dépenses rémunération au réel'!G287)</f>
        <v/>
      </c>
      <c r="H287" s="371" t="str">
        <f>IF('Dépenses rémunération au réel'!H287="","",'Dépenses rémunération au réel'!H287)</f>
        <v/>
      </c>
      <c r="I287" s="370" t="str">
        <f>IF('Dépenses rémunération au réel'!I287="","",'Dépenses rémunération au réel'!I287)</f>
        <v/>
      </c>
      <c r="J287" s="372" t="str">
        <f>IF('Dépenses rémunération au réel'!J287="","",'Dépenses rémunération au réel'!J287)</f>
        <v/>
      </c>
      <c r="K287" s="372" t="str">
        <f>IF('Dépenses rémunération au réel'!K287="","",'Dépenses rémunération au réel'!K287)</f>
        <v/>
      </c>
      <c r="L287" s="370" t="str">
        <f>IF('Dépenses rémunération au réel'!L287="","",'Dépenses rémunération au réel'!L287)</f>
        <v/>
      </c>
      <c r="M287" s="273"/>
      <c r="N287" s="274" t="str">
        <f t="shared" si="30"/>
        <v/>
      </c>
      <c r="O287" s="274" t="str">
        <f t="shared" si="31"/>
        <v/>
      </c>
      <c r="P287" s="42"/>
      <c r="Q287" s="25"/>
      <c r="R287" s="25"/>
      <c r="S287" s="329" t="str">
        <f t="shared" si="28"/>
        <v/>
      </c>
      <c r="T287" s="139" t="str">
        <f t="shared" si="29"/>
        <v/>
      </c>
      <c r="U287" s="276"/>
      <c r="V287" s="375" t="str">
        <f t="shared" si="32"/>
        <v/>
      </c>
      <c r="W287" s="152" t="str">
        <f t="shared" si="33"/>
        <v/>
      </c>
      <c r="X287" s="377" t="str">
        <f>IF(AND(OR(M287="KO",L287&lt;&gt;""),OR(M287="",N287="",O287="")),Listes!$A$74,IF(AND(L287&lt;S287,U287=""),Listes!$A$76,IF(AND(L287&lt;&gt;"",S287&lt;L287,T287=""),Listes!$A$78,IF(AND(Y287="",OR(M287&lt;&gt;"",N287&lt;&gt;"",O287&lt;&gt;"",P287&lt;&gt;"",Q287&lt;&gt;"",R287&lt;&gt;"")),Listes!$A$79,""))))</f>
        <v/>
      </c>
      <c r="Y287" s="44"/>
      <c r="Z287" s="9">
        <f t="shared" si="34"/>
        <v>0</v>
      </c>
    </row>
    <row r="288" spans="1:26" ht="20.100000000000001" customHeight="1" x14ac:dyDescent="0.25">
      <c r="A288" s="133">
        <v>282</v>
      </c>
      <c r="B288" s="370" t="str">
        <f>IF('Dépenses rémunération au réel'!B288="","",'Dépenses rémunération au réel'!B288)</f>
        <v/>
      </c>
      <c r="C288" s="370" t="str">
        <f>IF('Dépenses rémunération au réel'!C288="","",'Dépenses rémunération au réel'!C288)</f>
        <v/>
      </c>
      <c r="D288" s="370" t="str">
        <f>IF('Dépenses rémunération au réel'!D288="","",'Dépenses rémunération au réel'!D288)</f>
        <v/>
      </c>
      <c r="E288" s="370" t="str">
        <f>IF('Dépenses rémunération au réel'!E288="","",'Dépenses rémunération au réel'!E288)</f>
        <v/>
      </c>
      <c r="F288" s="370" t="str">
        <f>IF('Dépenses rémunération au réel'!F288="","",'Dépenses rémunération au réel'!F288)</f>
        <v/>
      </c>
      <c r="G288" s="371" t="str">
        <f>IF('Dépenses rémunération au réel'!G288="","",'Dépenses rémunération au réel'!G288)</f>
        <v/>
      </c>
      <c r="H288" s="371" t="str">
        <f>IF('Dépenses rémunération au réel'!H288="","",'Dépenses rémunération au réel'!H288)</f>
        <v/>
      </c>
      <c r="I288" s="370" t="str">
        <f>IF('Dépenses rémunération au réel'!I288="","",'Dépenses rémunération au réel'!I288)</f>
        <v/>
      </c>
      <c r="J288" s="372" t="str">
        <f>IF('Dépenses rémunération au réel'!J288="","",'Dépenses rémunération au réel'!J288)</f>
        <v/>
      </c>
      <c r="K288" s="372" t="str">
        <f>IF('Dépenses rémunération au réel'!K288="","",'Dépenses rémunération au réel'!K288)</f>
        <v/>
      </c>
      <c r="L288" s="370" t="str">
        <f>IF('Dépenses rémunération au réel'!L288="","",'Dépenses rémunération au réel'!L288)</f>
        <v/>
      </c>
      <c r="M288" s="273"/>
      <c r="N288" s="274" t="str">
        <f t="shared" si="30"/>
        <v/>
      </c>
      <c r="O288" s="274" t="str">
        <f t="shared" si="31"/>
        <v/>
      </c>
      <c r="P288" s="42"/>
      <c r="Q288" s="25"/>
      <c r="R288" s="25"/>
      <c r="S288" s="329" t="str">
        <f t="shared" si="28"/>
        <v/>
      </c>
      <c r="T288" s="139" t="str">
        <f t="shared" si="29"/>
        <v/>
      </c>
      <c r="U288" s="276"/>
      <c r="V288" s="375" t="str">
        <f t="shared" si="32"/>
        <v/>
      </c>
      <c r="W288" s="152" t="str">
        <f t="shared" si="33"/>
        <v/>
      </c>
      <c r="X288" s="377" t="str">
        <f>IF(AND(OR(M288="KO",L288&lt;&gt;""),OR(M288="",N288="",O288="")),Listes!$A$74,IF(AND(L288&lt;S288,U288=""),Listes!$A$76,IF(AND(L288&lt;&gt;"",S288&lt;L288,T288=""),Listes!$A$78,IF(AND(Y288="",OR(M288&lt;&gt;"",N288&lt;&gt;"",O288&lt;&gt;"",P288&lt;&gt;"",Q288&lt;&gt;"",R288&lt;&gt;"")),Listes!$A$79,""))))</f>
        <v/>
      </c>
      <c r="Y288" s="44"/>
      <c r="Z288" s="9">
        <f t="shared" si="34"/>
        <v>0</v>
      </c>
    </row>
    <row r="289" spans="1:26" ht="20.100000000000001" customHeight="1" x14ac:dyDescent="0.25">
      <c r="A289" s="133">
        <v>283</v>
      </c>
      <c r="B289" s="370" t="str">
        <f>IF('Dépenses rémunération au réel'!B289="","",'Dépenses rémunération au réel'!B289)</f>
        <v/>
      </c>
      <c r="C289" s="370" t="str">
        <f>IF('Dépenses rémunération au réel'!C289="","",'Dépenses rémunération au réel'!C289)</f>
        <v/>
      </c>
      <c r="D289" s="370" t="str">
        <f>IF('Dépenses rémunération au réel'!D289="","",'Dépenses rémunération au réel'!D289)</f>
        <v/>
      </c>
      <c r="E289" s="370" t="str">
        <f>IF('Dépenses rémunération au réel'!E289="","",'Dépenses rémunération au réel'!E289)</f>
        <v/>
      </c>
      <c r="F289" s="370" t="str">
        <f>IF('Dépenses rémunération au réel'!F289="","",'Dépenses rémunération au réel'!F289)</f>
        <v/>
      </c>
      <c r="G289" s="371" t="str">
        <f>IF('Dépenses rémunération au réel'!G289="","",'Dépenses rémunération au réel'!G289)</f>
        <v/>
      </c>
      <c r="H289" s="371" t="str">
        <f>IF('Dépenses rémunération au réel'!H289="","",'Dépenses rémunération au réel'!H289)</f>
        <v/>
      </c>
      <c r="I289" s="370" t="str">
        <f>IF('Dépenses rémunération au réel'!I289="","",'Dépenses rémunération au réel'!I289)</f>
        <v/>
      </c>
      <c r="J289" s="372" t="str">
        <f>IF('Dépenses rémunération au réel'!J289="","",'Dépenses rémunération au réel'!J289)</f>
        <v/>
      </c>
      <c r="K289" s="372" t="str">
        <f>IF('Dépenses rémunération au réel'!K289="","",'Dépenses rémunération au réel'!K289)</f>
        <v/>
      </c>
      <c r="L289" s="370" t="str">
        <f>IF('Dépenses rémunération au réel'!L289="","",'Dépenses rémunération au réel'!L289)</f>
        <v/>
      </c>
      <c r="M289" s="273"/>
      <c r="N289" s="274" t="str">
        <f t="shared" si="30"/>
        <v/>
      </c>
      <c r="O289" s="274" t="str">
        <f t="shared" si="31"/>
        <v/>
      </c>
      <c r="P289" s="42"/>
      <c r="Q289" s="25"/>
      <c r="R289" s="25"/>
      <c r="S289" s="329" t="str">
        <f t="shared" si="28"/>
        <v/>
      </c>
      <c r="T289" s="139" t="str">
        <f t="shared" si="29"/>
        <v/>
      </c>
      <c r="U289" s="276"/>
      <c r="V289" s="375" t="str">
        <f t="shared" si="32"/>
        <v/>
      </c>
      <c r="W289" s="152" t="str">
        <f t="shared" si="33"/>
        <v/>
      </c>
      <c r="X289" s="377" t="str">
        <f>IF(AND(OR(M289="KO",L289&lt;&gt;""),OR(M289="",N289="",O289="")),Listes!$A$74,IF(AND(L289&lt;S289,U289=""),Listes!$A$76,IF(AND(L289&lt;&gt;"",S289&lt;L289,T289=""),Listes!$A$78,IF(AND(Y289="",OR(M289&lt;&gt;"",N289&lt;&gt;"",O289&lt;&gt;"",P289&lt;&gt;"",Q289&lt;&gt;"",R289&lt;&gt;"")),Listes!$A$79,""))))</f>
        <v/>
      </c>
      <c r="Y289" s="44"/>
      <c r="Z289" s="9">
        <f t="shared" si="34"/>
        <v>0</v>
      </c>
    </row>
    <row r="290" spans="1:26" ht="20.100000000000001" customHeight="1" x14ac:dyDescent="0.25">
      <c r="A290" s="133">
        <v>284</v>
      </c>
      <c r="B290" s="370" t="str">
        <f>IF('Dépenses rémunération au réel'!B290="","",'Dépenses rémunération au réel'!B290)</f>
        <v/>
      </c>
      <c r="C290" s="370" t="str">
        <f>IF('Dépenses rémunération au réel'!C290="","",'Dépenses rémunération au réel'!C290)</f>
        <v/>
      </c>
      <c r="D290" s="370" t="str">
        <f>IF('Dépenses rémunération au réel'!D290="","",'Dépenses rémunération au réel'!D290)</f>
        <v/>
      </c>
      <c r="E290" s="370" t="str">
        <f>IF('Dépenses rémunération au réel'!E290="","",'Dépenses rémunération au réel'!E290)</f>
        <v/>
      </c>
      <c r="F290" s="370" t="str">
        <f>IF('Dépenses rémunération au réel'!F290="","",'Dépenses rémunération au réel'!F290)</f>
        <v/>
      </c>
      <c r="G290" s="371" t="str">
        <f>IF('Dépenses rémunération au réel'!G290="","",'Dépenses rémunération au réel'!G290)</f>
        <v/>
      </c>
      <c r="H290" s="371" t="str">
        <f>IF('Dépenses rémunération au réel'!H290="","",'Dépenses rémunération au réel'!H290)</f>
        <v/>
      </c>
      <c r="I290" s="370" t="str">
        <f>IF('Dépenses rémunération au réel'!I290="","",'Dépenses rémunération au réel'!I290)</f>
        <v/>
      </c>
      <c r="J290" s="372" t="str">
        <f>IF('Dépenses rémunération au réel'!J290="","",'Dépenses rémunération au réel'!J290)</f>
        <v/>
      </c>
      <c r="K290" s="372" t="str">
        <f>IF('Dépenses rémunération au réel'!K290="","",'Dépenses rémunération au réel'!K290)</f>
        <v/>
      </c>
      <c r="L290" s="370" t="str">
        <f>IF('Dépenses rémunération au réel'!L290="","",'Dépenses rémunération au réel'!L290)</f>
        <v/>
      </c>
      <c r="M290" s="273"/>
      <c r="N290" s="274" t="str">
        <f t="shared" si="30"/>
        <v/>
      </c>
      <c r="O290" s="274" t="str">
        <f t="shared" si="31"/>
        <v/>
      </c>
      <c r="P290" s="42"/>
      <c r="Q290" s="25"/>
      <c r="R290" s="25"/>
      <c r="S290" s="329" t="str">
        <f t="shared" si="28"/>
        <v/>
      </c>
      <c r="T290" s="139" t="str">
        <f t="shared" si="29"/>
        <v/>
      </c>
      <c r="U290" s="276"/>
      <c r="V290" s="375" t="str">
        <f t="shared" si="32"/>
        <v/>
      </c>
      <c r="W290" s="152" t="str">
        <f t="shared" si="33"/>
        <v/>
      </c>
      <c r="X290" s="377" t="str">
        <f>IF(AND(OR(M290="KO",L290&lt;&gt;""),OR(M290="",N290="",O290="")),Listes!$A$74,IF(AND(L290&lt;S290,U290=""),Listes!$A$76,IF(AND(L290&lt;&gt;"",S290&lt;L290,T290=""),Listes!$A$78,IF(AND(Y290="",OR(M290&lt;&gt;"",N290&lt;&gt;"",O290&lt;&gt;"",P290&lt;&gt;"",Q290&lt;&gt;"",R290&lt;&gt;"")),Listes!$A$79,""))))</f>
        <v/>
      </c>
      <c r="Y290" s="44"/>
      <c r="Z290" s="9">
        <f t="shared" si="34"/>
        <v>0</v>
      </c>
    </row>
    <row r="291" spans="1:26" ht="20.100000000000001" customHeight="1" x14ac:dyDescent="0.25">
      <c r="A291" s="133">
        <v>285</v>
      </c>
      <c r="B291" s="370" t="str">
        <f>IF('Dépenses rémunération au réel'!B291="","",'Dépenses rémunération au réel'!B291)</f>
        <v/>
      </c>
      <c r="C291" s="370" t="str">
        <f>IF('Dépenses rémunération au réel'!C291="","",'Dépenses rémunération au réel'!C291)</f>
        <v/>
      </c>
      <c r="D291" s="370" t="str">
        <f>IF('Dépenses rémunération au réel'!D291="","",'Dépenses rémunération au réel'!D291)</f>
        <v/>
      </c>
      <c r="E291" s="370" t="str">
        <f>IF('Dépenses rémunération au réel'!E291="","",'Dépenses rémunération au réel'!E291)</f>
        <v/>
      </c>
      <c r="F291" s="370" t="str">
        <f>IF('Dépenses rémunération au réel'!F291="","",'Dépenses rémunération au réel'!F291)</f>
        <v/>
      </c>
      <c r="G291" s="371" t="str">
        <f>IF('Dépenses rémunération au réel'!G291="","",'Dépenses rémunération au réel'!G291)</f>
        <v/>
      </c>
      <c r="H291" s="371" t="str">
        <f>IF('Dépenses rémunération au réel'!H291="","",'Dépenses rémunération au réel'!H291)</f>
        <v/>
      </c>
      <c r="I291" s="370" t="str">
        <f>IF('Dépenses rémunération au réel'!I291="","",'Dépenses rémunération au réel'!I291)</f>
        <v/>
      </c>
      <c r="J291" s="372" t="str">
        <f>IF('Dépenses rémunération au réel'!J291="","",'Dépenses rémunération au réel'!J291)</f>
        <v/>
      </c>
      <c r="K291" s="372" t="str">
        <f>IF('Dépenses rémunération au réel'!K291="","",'Dépenses rémunération au réel'!K291)</f>
        <v/>
      </c>
      <c r="L291" s="370" t="str">
        <f>IF('Dépenses rémunération au réel'!L291="","",'Dépenses rémunération au réel'!L291)</f>
        <v/>
      </c>
      <c r="M291" s="273"/>
      <c r="N291" s="274" t="str">
        <f t="shared" si="30"/>
        <v/>
      </c>
      <c r="O291" s="274" t="str">
        <f t="shared" si="31"/>
        <v/>
      </c>
      <c r="P291" s="42"/>
      <c r="Q291" s="25"/>
      <c r="R291" s="25"/>
      <c r="S291" s="329" t="str">
        <f t="shared" si="28"/>
        <v/>
      </c>
      <c r="T291" s="139" t="str">
        <f t="shared" si="29"/>
        <v/>
      </c>
      <c r="U291" s="276"/>
      <c r="V291" s="375" t="str">
        <f t="shared" si="32"/>
        <v/>
      </c>
      <c r="W291" s="152" t="str">
        <f t="shared" si="33"/>
        <v/>
      </c>
      <c r="X291" s="377" t="str">
        <f>IF(AND(OR(M291="KO",L291&lt;&gt;""),OR(M291="",N291="",O291="")),Listes!$A$74,IF(AND(L291&lt;S291,U291=""),Listes!$A$76,IF(AND(L291&lt;&gt;"",S291&lt;L291,T291=""),Listes!$A$78,IF(AND(Y291="",OR(M291&lt;&gt;"",N291&lt;&gt;"",O291&lt;&gt;"",P291&lt;&gt;"",Q291&lt;&gt;"",R291&lt;&gt;"")),Listes!$A$79,""))))</f>
        <v/>
      </c>
      <c r="Y291" s="44"/>
      <c r="Z291" s="9">
        <f t="shared" si="34"/>
        <v>0</v>
      </c>
    </row>
    <row r="292" spans="1:26" ht="20.100000000000001" customHeight="1" x14ac:dyDescent="0.25">
      <c r="A292" s="133">
        <v>286</v>
      </c>
      <c r="B292" s="370" t="str">
        <f>IF('Dépenses rémunération au réel'!B292="","",'Dépenses rémunération au réel'!B292)</f>
        <v/>
      </c>
      <c r="C292" s="370" t="str">
        <f>IF('Dépenses rémunération au réel'!C292="","",'Dépenses rémunération au réel'!C292)</f>
        <v/>
      </c>
      <c r="D292" s="370" t="str">
        <f>IF('Dépenses rémunération au réel'!D292="","",'Dépenses rémunération au réel'!D292)</f>
        <v/>
      </c>
      <c r="E292" s="370" t="str">
        <f>IF('Dépenses rémunération au réel'!E292="","",'Dépenses rémunération au réel'!E292)</f>
        <v/>
      </c>
      <c r="F292" s="370" t="str">
        <f>IF('Dépenses rémunération au réel'!F292="","",'Dépenses rémunération au réel'!F292)</f>
        <v/>
      </c>
      <c r="G292" s="371" t="str">
        <f>IF('Dépenses rémunération au réel'!G292="","",'Dépenses rémunération au réel'!G292)</f>
        <v/>
      </c>
      <c r="H292" s="371" t="str">
        <f>IF('Dépenses rémunération au réel'!H292="","",'Dépenses rémunération au réel'!H292)</f>
        <v/>
      </c>
      <c r="I292" s="370" t="str">
        <f>IF('Dépenses rémunération au réel'!I292="","",'Dépenses rémunération au réel'!I292)</f>
        <v/>
      </c>
      <c r="J292" s="372" t="str">
        <f>IF('Dépenses rémunération au réel'!J292="","",'Dépenses rémunération au réel'!J292)</f>
        <v/>
      </c>
      <c r="K292" s="372" t="str">
        <f>IF('Dépenses rémunération au réel'!K292="","",'Dépenses rémunération au réel'!K292)</f>
        <v/>
      </c>
      <c r="L292" s="370" t="str">
        <f>IF('Dépenses rémunération au réel'!L292="","",'Dépenses rémunération au réel'!L292)</f>
        <v/>
      </c>
      <c r="M292" s="273"/>
      <c r="N292" s="274" t="str">
        <f t="shared" si="30"/>
        <v/>
      </c>
      <c r="O292" s="274" t="str">
        <f t="shared" si="31"/>
        <v/>
      </c>
      <c r="P292" s="42"/>
      <c r="Q292" s="25"/>
      <c r="R292" s="25"/>
      <c r="S292" s="329" t="str">
        <f t="shared" si="28"/>
        <v/>
      </c>
      <c r="T292" s="139" t="str">
        <f t="shared" si="29"/>
        <v/>
      </c>
      <c r="U292" s="276"/>
      <c r="V292" s="375" t="str">
        <f t="shared" si="32"/>
        <v/>
      </c>
      <c r="W292" s="152" t="str">
        <f t="shared" si="33"/>
        <v/>
      </c>
      <c r="X292" s="377" t="str">
        <f>IF(AND(OR(M292="KO",L292&lt;&gt;""),OR(M292="",N292="",O292="")),Listes!$A$74,IF(AND(L292&lt;S292,U292=""),Listes!$A$76,IF(AND(L292&lt;&gt;"",S292&lt;L292,T292=""),Listes!$A$78,IF(AND(Y292="",OR(M292&lt;&gt;"",N292&lt;&gt;"",O292&lt;&gt;"",P292&lt;&gt;"",Q292&lt;&gt;"",R292&lt;&gt;"")),Listes!$A$79,""))))</f>
        <v/>
      </c>
      <c r="Y292" s="44"/>
      <c r="Z292" s="9">
        <f t="shared" si="34"/>
        <v>0</v>
      </c>
    </row>
    <row r="293" spans="1:26" ht="20.100000000000001" customHeight="1" x14ac:dyDescent="0.25">
      <c r="A293" s="133">
        <v>287</v>
      </c>
      <c r="B293" s="370" t="str">
        <f>IF('Dépenses rémunération au réel'!B293="","",'Dépenses rémunération au réel'!B293)</f>
        <v/>
      </c>
      <c r="C293" s="370" t="str">
        <f>IF('Dépenses rémunération au réel'!C293="","",'Dépenses rémunération au réel'!C293)</f>
        <v/>
      </c>
      <c r="D293" s="370" t="str">
        <f>IF('Dépenses rémunération au réel'!D293="","",'Dépenses rémunération au réel'!D293)</f>
        <v/>
      </c>
      <c r="E293" s="370" t="str">
        <f>IF('Dépenses rémunération au réel'!E293="","",'Dépenses rémunération au réel'!E293)</f>
        <v/>
      </c>
      <c r="F293" s="370" t="str">
        <f>IF('Dépenses rémunération au réel'!F293="","",'Dépenses rémunération au réel'!F293)</f>
        <v/>
      </c>
      <c r="G293" s="371" t="str">
        <f>IF('Dépenses rémunération au réel'!G293="","",'Dépenses rémunération au réel'!G293)</f>
        <v/>
      </c>
      <c r="H293" s="371" t="str">
        <f>IF('Dépenses rémunération au réel'!H293="","",'Dépenses rémunération au réel'!H293)</f>
        <v/>
      </c>
      <c r="I293" s="370" t="str">
        <f>IF('Dépenses rémunération au réel'!I293="","",'Dépenses rémunération au réel'!I293)</f>
        <v/>
      </c>
      <c r="J293" s="372" t="str">
        <f>IF('Dépenses rémunération au réel'!J293="","",'Dépenses rémunération au réel'!J293)</f>
        <v/>
      </c>
      <c r="K293" s="372" t="str">
        <f>IF('Dépenses rémunération au réel'!K293="","",'Dépenses rémunération au réel'!K293)</f>
        <v/>
      </c>
      <c r="L293" s="370" t="str">
        <f>IF('Dépenses rémunération au réel'!L293="","",'Dépenses rémunération au réel'!L293)</f>
        <v/>
      </c>
      <c r="M293" s="273"/>
      <c r="N293" s="274" t="str">
        <f t="shared" si="30"/>
        <v/>
      </c>
      <c r="O293" s="274" t="str">
        <f t="shared" si="31"/>
        <v/>
      </c>
      <c r="P293" s="42"/>
      <c r="Q293" s="25"/>
      <c r="R293" s="25"/>
      <c r="S293" s="329" t="str">
        <f t="shared" si="28"/>
        <v/>
      </c>
      <c r="T293" s="139" t="str">
        <f t="shared" si="29"/>
        <v/>
      </c>
      <c r="U293" s="276"/>
      <c r="V293" s="375" t="str">
        <f t="shared" si="32"/>
        <v/>
      </c>
      <c r="W293" s="152" t="str">
        <f t="shared" si="33"/>
        <v/>
      </c>
      <c r="X293" s="377" t="str">
        <f>IF(AND(OR(M293="KO",L293&lt;&gt;""),OR(M293="",N293="",O293="")),Listes!$A$74,IF(AND(L293&lt;S293,U293=""),Listes!$A$76,IF(AND(L293&lt;&gt;"",S293&lt;L293,T293=""),Listes!$A$78,IF(AND(Y293="",OR(M293&lt;&gt;"",N293&lt;&gt;"",O293&lt;&gt;"",P293&lt;&gt;"",Q293&lt;&gt;"",R293&lt;&gt;"")),Listes!$A$79,""))))</f>
        <v/>
      </c>
      <c r="Y293" s="44"/>
      <c r="Z293" s="9">
        <f t="shared" si="34"/>
        <v>0</v>
      </c>
    </row>
    <row r="294" spans="1:26" ht="20.100000000000001" customHeight="1" x14ac:dyDescent="0.25">
      <c r="A294" s="133">
        <v>288</v>
      </c>
      <c r="B294" s="370" t="str">
        <f>IF('Dépenses rémunération au réel'!B294="","",'Dépenses rémunération au réel'!B294)</f>
        <v/>
      </c>
      <c r="C294" s="370" t="str">
        <f>IF('Dépenses rémunération au réel'!C294="","",'Dépenses rémunération au réel'!C294)</f>
        <v/>
      </c>
      <c r="D294" s="370" t="str">
        <f>IF('Dépenses rémunération au réel'!D294="","",'Dépenses rémunération au réel'!D294)</f>
        <v/>
      </c>
      <c r="E294" s="370" t="str">
        <f>IF('Dépenses rémunération au réel'!E294="","",'Dépenses rémunération au réel'!E294)</f>
        <v/>
      </c>
      <c r="F294" s="370" t="str">
        <f>IF('Dépenses rémunération au réel'!F294="","",'Dépenses rémunération au réel'!F294)</f>
        <v/>
      </c>
      <c r="G294" s="371" t="str">
        <f>IF('Dépenses rémunération au réel'!G294="","",'Dépenses rémunération au réel'!G294)</f>
        <v/>
      </c>
      <c r="H294" s="371" t="str">
        <f>IF('Dépenses rémunération au réel'!H294="","",'Dépenses rémunération au réel'!H294)</f>
        <v/>
      </c>
      <c r="I294" s="370" t="str">
        <f>IF('Dépenses rémunération au réel'!I294="","",'Dépenses rémunération au réel'!I294)</f>
        <v/>
      </c>
      <c r="J294" s="372" t="str">
        <f>IF('Dépenses rémunération au réel'!J294="","",'Dépenses rémunération au réel'!J294)</f>
        <v/>
      </c>
      <c r="K294" s="372" t="str">
        <f>IF('Dépenses rémunération au réel'!K294="","",'Dépenses rémunération au réel'!K294)</f>
        <v/>
      </c>
      <c r="L294" s="370" t="str">
        <f>IF('Dépenses rémunération au réel'!L294="","",'Dépenses rémunération au réel'!L294)</f>
        <v/>
      </c>
      <c r="M294" s="273"/>
      <c r="N294" s="274" t="str">
        <f t="shared" si="30"/>
        <v/>
      </c>
      <c r="O294" s="274" t="str">
        <f t="shared" si="31"/>
        <v/>
      </c>
      <c r="P294" s="42"/>
      <c r="Q294" s="25"/>
      <c r="R294" s="25"/>
      <c r="S294" s="329" t="str">
        <f t="shared" si="28"/>
        <v/>
      </c>
      <c r="T294" s="139" t="str">
        <f t="shared" si="29"/>
        <v/>
      </c>
      <c r="U294" s="276"/>
      <c r="V294" s="375" t="str">
        <f t="shared" si="32"/>
        <v/>
      </c>
      <c r="W294" s="152" t="str">
        <f t="shared" si="33"/>
        <v/>
      </c>
      <c r="X294" s="377" t="str">
        <f>IF(AND(OR(M294="KO",L294&lt;&gt;""),OR(M294="",N294="",O294="")),Listes!$A$74,IF(AND(L294&lt;S294,U294=""),Listes!$A$76,IF(AND(L294&lt;&gt;"",S294&lt;L294,T294=""),Listes!$A$78,IF(AND(Y294="",OR(M294&lt;&gt;"",N294&lt;&gt;"",O294&lt;&gt;"",P294&lt;&gt;"",Q294&lt;&gt;"",R294&lt;&gt;"")),Listes!$A$79,""))))</f>
        <v/>
      </c>
      <c r="Y294" s="44"/>
      <c r="Z294" s="9">
        <f t="shared" si="34"/>
        <v>0</v>
      </c>
    </row>
    <row r="295" spans="1:26" ht="20.100000000000001" customHeight="1" x14ac:dyDescent="0.25">
      <c r="A295" s="133">
        <v>289</v>
      </c>
      <c r="B295" s="370" t="str">
        <f>IF('Dépenses rémunération au réel'!B295="","",'Dépenses rémunération au réel'!B295)</f>
        <v/>
      </c>
      <c r="C295" s="370" t="str">
        <f>IF('Dépenses rémunération au réel'!C295="","",'Dépenses rémunération au réel'!C295)</f>
        <v/>
      </c>
      <c r="D295" s="370" t="str">
        <f>IF('Dépenses rémunération au réel'!D295="","",'Dépenses rémunération au réel'!D295)</f>
        <v/>
      </c>
      <c r="E295" s="370" t="str">
        <f>IF('Dépenses rémunération au réel'!E295="","",'Dépenses rémunération au réel'!E295)</f>
        <v/>
      </c>
      <c r="F295" s="370" t="str">
        <f>IF('Dépenses rémunération au réel'!F295="","",'Dépenses rémunération au réel'!F295)</f>
        <v/>
      </c>
      <c r="G295" s="371" t="str">
        <f>IF('Dépenses rémunération au réel'!G295="","",'Dépenses rémunération au réel'!G295)</f>
        <v/>
      </c>
      <c r="H295" s="371" t="str">
        <f>IF('Dépenses rémunération au réel'!H295="","",'Dépenses rémunération au réel'!H295)</f>
        <v/>
      </c>
      <c r="I295" s="370" t="str">
        <f>IF('Dépenses rémunération au réel'!I295="","",'Dépenses rémunération au réel'!I295)</f>
        <v/>
      </c>
      <c r="J295" s="372" t="str">
        <f>IF('Dépenses rémunération au réel'!J295="","",'Dépenses rémunération au réel'!J295)</f>
        <v/>
      </c>
      <c r="K295" s="372" t="str">
        <f>IF('Dépenses rémunération au réel'!K295="","",'Dépenses rémunération au réel'!K295)</f>
        <v/>
      </c>
      <c r="L295" s="370" t="str">
        <f>IF('Dépenses rémunération au réel'!L295="","",'Dépenses rémunération au réel'!L295)</f>
        <v/>
      </c>
      <c r="M295" s="273"/>
      <c r="N295" s="274" t="str">
        <f t="shared" si="30"/>
        <v/>
      </c>
      <c r="O295" s="274" t="str">
        <f t="shared" si="31"/>
        <v/>
      </c>
      <c r="P295" s="42"/>
      <c r="Q295" s="25"/>
      <c r="R295" s="25"/>
      <c r="S295" s="329" t="str">
        <f t="shared" si="28"/>
        <v/>
      </c>
      <c r="T295" s="139" t="str">
        <f t="shared" si="29"/>
        <v/>
      </c>
      <c r="U295" s="276"/>
      <c r="V295" s="375" t="str">
        <f t="shared" si="32"/>
        <v/>
      </c>
      <c r="W295" s="152" t="str">
        <f t="shared" si="33"/>
        <v/>
      </c>
      <c r="X295" s="377" t="str">
        <f>IF(AND(OR(M295="KO",L295&lt;&gt;""),OR(M295="",N295="",O295="")),Listes!$A$74,IF(AND(L295&lt;S295,U295=""),Listes!$A$76,IF(AND(L295&lt;&gt;"",S295&lt;L295,T295=""),Listes!$A$78,IF(AND(Y295="",OR(M295&lt;&gt;"",N295&lt;&gt;"",O295&lt;&gt;"",P295&lt;&gt;"",Q295&lt;&gt;"",R295&lt;&gt;"")),Listes!$A$79,""))))</f>
        <v/>
      </c>
      <c r="Y295" s="44"/>
      <c r="Z295" s="9">
        <f t="shared" si="34"/>
        <v>0</v>
      </c>
    </row>
    <row r="296" spans="1:26" ht="20.100000000000001" customHeight="1" x14ac:dyDescent="0.25">
      <c r="A296" s="133">
        <v>290</v>
      </c>
      <c r="B296" s="370" t="str">
        <f>IF('Dépenses rémunération au réel'!B296="","",'Dépenses rémunération au réel'!B296)</f>
        <v/>
      </c>
      <c r="C296" s="370" t="str">
        <f>IF('Dépenses rémunération au réel'!C296="","",'Dépenses rémunération au réel'!C296)</f>
        <v/>
      </c>
      <c r="D296" s="370" t="str">
        <f>IF('Dépenses rémunération au réel'!D296="","",'Dépenses rémunération au réel'!D296)</f>
        <v/>
      </c>
      <c r="E296" s="370" t="str">
        <f>IF('Dépenses rémunération au réel'!E296="","",'Dépenses rémunération au réel'!E296)</f>
        <v/>
      </c>
      <c r="F296" s="370" t="str">
        <f>IF('Dépenses rémunération au réel'!F296="","",'Dépenses rémunération au réel'!F296)</f>
        <v/>
      </c>
      <c r="G296" s="371" t="str">
        <f>IF('Dépenses rémunération au réel'!G296="","",'Dépenses rémunération au réel'!G296)</f>
        <v/>
      </c>
      <c r="H296" s="371" t="str">
        <f>IF('Dépenses rémunération au réel'!H296="","",'Dépenses rémunération au réel'!H296)</f>
        <v/>
      </c>
      <c r="I296" s="370" t="str">
        <f>IF('Dépenses rémunération au réel'!I296="","",'Dépenses rémunération au réel'!I296)</f>
        <v/>
      </c>
      <c r="J296" s="372" t="str">
        <f>IF('Dépenses rémunération au réel'!J296="","",'Dépenses rémunération au réel'!J296)</f>
        <v/>
      </c>
      <c r="K296" s="372" t="str">
        <f>IF('Dépenses rémunération au réel'!K296="","",'Dépenses rémunération au réel'!K296)</f>
        <v/>
      </c>
      <c r="L296" s="370" t="str">
        <f>IF('Dépenses rémunération au réel'!L296="","",'Dépenses rémunération au réel'!L296)</f>
        <v/>
      </c>
      <c r="M296" s="273"/>
      <c r="N296" s="274" t="str">
        <f t="shared" si="30"/>
        <v/>
      </c>
      <c r="O296" s="274" t="str">
        <f t="shared" si="31"/>
        <v/>
      </c>
      <c r="P296" s="42"/>
      <c r="Q296" s="25"/>
      <c r="R296" s="25"/>
      <c r="S296" s="329" t="str">
        <f t="shared" si="28"/>
        <v/>
      </c>
      <c r="T296" s="139" t="str">
        <f t="shared" si="29"/>
        <v/>
      </c>
      <c r="U296" s="276"/>
      <c r="V296" s="375" t="str">
        <f t="shared" si="32"/>
        <v/>
      </c>
      <c r="W296" s="152" t="str">
        <f t="shared" si="33"/>
        <v/>
      </c>
      <c r="X296" s="377" t="str">
        <f>IF(AND(OR(M296="KO",L296&lt;&gt;""),OR(M296="",N296="",O296="")),Listes!$A$74,IF(AND(L296&lt;S296,U296=""),Listes!$A$76,IF(AND(L296&lt;&gt;"",S296&lt;L296,T296=""),Listes!$A$78,IF(AND(Y296="",OR(M296&lt;&gt;"",N296&lt;&gt;"",O296&lt;&gt;"",P296&lt;&gt;"",Q296&lt;&gt;"",R296&lt;&gt;"")),Listes!$A$79,""))))</f>
        <v/>
      </c>
      <c r="Y296" s="44"/>
      <c r="Z296" s="9">
        <f t="shared" si="34"/>
        <v>0</v>
      </c>
    </row>
    <row r="297" spans="1:26" ht="20.100000000000001" customHeight="1" x14ac:dyDescent="0.25">
      <c r="A297" s="133">
        <v>291</v>
      </c>
      <c r="B297" s="370" t="str">
        <f>IF('Dépenses rémunération au réel'!B297="","",'Dépenses rémunération au réel'!B297)</f>
        <v/>
      </c>
      <c r="C297" s="370" t="str">
        <f>IF('Dépenses rémunération au réel'!C297="","",'Dépenses rémunération au réel'!C297)</f>
        <v/>
      </c>
      <c r="D297" s="370" t="str">
        <f>IF('Dépenses rémunération au réel'!D297="","",'Dépenses rémunération au réel'!D297)</f>
        <v/>
      </c>
      <c r="E297" s="370" t="str">
        <f>IF('Dépenses rémunération au réel'!E297="","",'Dépenses rémunération au réel'!E297)</f>
        <v/>
      </c>
      <c r="F297" s="370" t="str">
        <f>IF('Dépenses rémunération au réel'!F297="","",'Dépenses rémunération au réel'!F297)</f>
        <v/>
      </c>
      <c r="G297" s="371" t="str">
        <f>IF('Dépenses rémunération au réel'!G297="","",'Dépenses rémunération au réel'!G297)</f>
        <v/>
      </c>
      <c r="H297" s="371" t="str">
        <f>IF('Dépenses rémunération au réel'!H297="","",'Dépenses rémunération au réel'!H297)</f>
        <v/>
      </c>
      <c r="I297" s="370" t="str">
        <f>IF('Dépenses rémunération au réel'!I297="","",'Dépenses rémunération au réel'!I297)</f>
        <v/>
      </c>
      <c r="J297" s="372" t="str">
        <f>IF('Dépenses rémunération au réel'!J297="","",'Dépenses rémunération au réel'!J297)</f>
        <v/>
      </c>
      <c r="K297" s="372" t="str">
        <f>IF('Dépenses rémunération au réel'!K297="","",'Dépenses rémunération au réel'!K297)</f>
        <v/>
      </c>
      <c r="L297" s="370" t="str">
        <f>IF('Dépenses rémunération au réel'!L297="","",'Dépenses rémunération au réel'!L297)</f>
        <v/>
      </c>
      <c r="M297" s="273"/>
      <c r="N297" s="274" t="str">
        <f t="shared" si="30"/>
        <v/>
      </c>
      <c r="O297" s="274" t="str">
        <f t="shared" si="31"/>
        <v/>
      </c>
      <c r="P297" s="42"/>
      <c r="Q297" s="25"/>
      <c r="R297" s="25"/>
      <c r="S297" s="329" t="str">
        <f t="shared" si="28"/>
        <v/>
      </c>
      <c r="T297" s="139" t="str">
        <f t="shared" si="29"/>
        <v/>
      </c>
      <c r="U297" s="276"/>
      <c r="V297" s="375" t="str">
        <f t="shared" si="32"/>
        <v/>
      </c>
      <c r="W297" s="152" t="str">
        <f t="shared" si="33"/>
        <v/>
      </c>
      <c r="X297" s="377" t="str">
        <f>IF(AND(OR(M297="KO",L297&lt;&gt;""),OR(M297="",N297="",O297="")),Listes!$A$74,IF(AND(L297&lt;S297,U297=""),Listes!$A$76,IF(AND(L297&lt;&gt;"",S297&lt;L297,T297=""),Listes!$A$78,IF(AND(Y297="",OR(M297&lt;&gt;"",N297&lt;&gt;"",O297&lt;&gt;"",P297&lt;&gt;"",Q297&lt;&gt;"",R297&lt;&gt;"")),Listes!$A$79,""))))</f>
        <v/>
      </c>
      <c r="Y297" s="44"/>
      <c r="Z297" s="9">
        <f t="shared" si="34"/>
        <v>0</v>
      </c>
    </row>
    <row r="298" spans="1:26" ht="20.100000000000001" customHeight="1" x14ac:dyDescent="0.25">
      <c r="A298" s="133">
        <v>292</v>
      </c>
      <c r="B298" s="370" t="str">
        <f>IF('Dépenses rémunération au réel'!B298="","",'Dépenses rémunération au réel'!B298)</f>
        <v/>
      </c>
      <c r="C298" s="370" t="str">
        <f>IF('Dépenses rémunération au réel'!C298="","",'Dépenses rémunération au réel'!C298)</f>
        <v/>
      </c>
      <c r="D298" s="370" t="str">
        <f>IF('Dépenses rémunération au réel'!D298="","",'Dépenses rémunération au réel'!D298)</f>
        <v/>
      </c>
      <c r="E298" s="370" t="str">
        <f>IF('Dépenses rémunération au réel'!E298="","",'Dépenses rémunération au réel'!E298)</f>
        <v/>
      </c>
      <c r="F298" s="370" t="str">
        <f>IF('Dépenses rémunération au réel'!F298="","",'Dépenses rémunération au réel'!F298)</f>
        <v/>
      </c>
      <c r="G298" s="371" t="str">
        <f>IF('Dépenses rémunération au réel'!G298="","",'Dépenses rémunération au réel'!G298)</f>
        <v/>
      </c>
      <c r="H298" s="371" t="str">
        <f>IF('Dépenses rémunération au réel'!H298="","",'Dépenses rémunération au réel'!H298)</f>
        <v/>
      </c>
      <c r="I298" s="370" t="str">
        <f>IF('Dépenses rémunération au réel'!I298="","",'Dépenses rémunération au réel'!I298)</f>
        <v/>
      </c>
      <c r="J298" s="372" t="str">
        <f>IF('Dépenses rémunération au réel'!J298="","",'Dépenses rémunération au réel'!J298)</f>
        <v/>
      </c>
      <c r="K298" s="372" t="str">
        <f>IF('Dépenses rémunération au réel'!K298="","",'Dépenses rémunération au réel'!K298)</f>
        <v/>
      </c>
      <c r="L298" s="370" t="str">
        <f>IF('Dépenses rémunération au réel'!L298="","",'Dépenses rémunération au réel'!L298)</f>
        <v/>
      </c>
      <c r="M298" s="273"/>
      <c r="N298" s="274" t="str">
        <f t="shared" si="30"/>
        <v/>
      </c>
      <c r="O298" s="274" t="str">
        <f t="shared" si="31"/>
        <v/>
      </c>
      <c r="P298" s="42"/>
      <c r="Q298" s="25"/>
      <c r="R298" s="25"/>
      <c r="S298" s="329" t="str">
        <f t="shared" si="28"/>
        <v/>
      </c>
      <c r="T298" s="139" t="str">
        <f t="shared" si="29"/>
        <v/>
      </c>
      <c r="U298" s="276"/>
      <c r="V298" s="375" t="str">
        <f t="shared" si="32"/>
        <v/>
      </c>
      <c r="W298" s="152" t="str">
        <f t="shared" si="33"/>
        <v/>
      </c>
      <c r="X298" s="377" t="str">
        <f>IF(AND(OR(M298="KO",L298&lt;&gt;""),OR(M298="",N298="",O298="")),Listes!$A$74,IF(AND(L298&lt;S298,U298=""),Listes!$A$76,IF(AND(L298&lt;&gt;"",S298&lt;L298,T298=""),Listes!$A$78,IF(AND(Y298="",OR(M298&lt;&gt;"",N298&lt;&gt;"",O298&lt;&gt;"",P298&lt;&gt;"",Q298&lt;&gt;"",R298&lt;&gt;"")),Listes!$A$79,""))))</f>
        <v/>
      </c>
      <c r="Y298" s="44"/>
      <c r="Z298" s="9">
        <f t="shared" si="34"/>
        <v>0</v>
      </c>
    </row>
    <row r="299" spans="1:26" ht="20.100000000000001" customHeight="1" x14ac:dyDescent="0.25">
      <c r="A299" s="133">
        <v>293</v>
      </c>
      <c r="B299" s="370" t="str">
        <f>IF('Dépenses rémunération au réel'!B299="","",'Dépenses rémunération au réel'!B299)</f>
        <v/>
      </c>
      <c r="C299" s="370" t="str">
        <f>IF('Dépenses rémunération au réel'!C299="","",'Dépenses rémunération au réel'!C299)</f>
        <v/>
      </c>
      <c r="D299" s="370" t="str">
        <f>IF('Dépenses rémunération au réel'!D299="","",'Dépenses rémunération au réel'!D299)</f>
        <v/>
      </c>
      <c r="E299" s="370" t="str">
        <f>IF('Dépenses rémunération au réel'!E299="","",'Dépenses rémunération au réel'!E299)</f>
        <v/>
      </c>
      <c r="F299" s="370" t="str">
        <f>IF('Dépenses rémunération au réel'!F299="","",'Dépenses rémunération au réel'!F299)</f>
        <v/>
      </c>
      <c r="G299" s="371" t="str">
        <f>IF('Dépenses rémunération au réel'!G299="","",'Dépenses rémunération au réel'!G299)</f>
        <v/>
      </c>
      <c r="H299" s="371" t="str">
        <f>IF('Dépenses rémunération au réel'!H299="","",'Dépenses rémunération au réel'!H299)</f>
        <v/>
      </c>
      <c r="I299" s="370" t="str">
        <f>IF('Dépenses rémunération au réel'!I299="","",'Dépenses rémunération au réel'!I299)</f>
        <v/>
      </c>
      <c r="J299" s="372" t="str">
        <f>IF('Dépenses rémunération au réel'!J299="","",'Dépenses rémunération au réel'!J299)</f>
        <v/>
      </c>
      <c r="K299" s="372" t="str">
        <f>IF('Dépenses rémunération au réel'!K299="","",'Dépenses rémunération au réel'!K299)</f>
        <v/>
      </c>
      <c r="L299" s="370" t="str">
        <f>IF('Dépenses rémunération au réel'!L299="","",'Dépenses rémunération au réel'!L299)</f>
        <v/>
      </c>
      <c r="M299" s="273"/>
      <c r="N299" s="274" t="str">
        <f t="shared" si="30"/>
        <v/>
      </c>
      <c r="O299" s="274" t="str">
        <f t="shared" si="31"/>
        <v/>
      </c>
      <c r="P299" s="42"/>
      <c r="Q299" s="25"/>
      <c r="R299" s="25"/>
      <c r="S299" s="329" t="str">
        <f t="shared" si="28"/>
        <v/>
      </c>
      <c r="T299" s="139" t="str">
        <f t="shared" si="29"/>
        <v/>
      </c>
      <c r="U299" s="276"/>
      <c r="V299" s="375" t="str">
        <f t="shared" si="32"/>
        <v/>
      </c>
      <c r="W299" s="152" t="str">
        <f t="shared" si="33"/>
        <v/>
      </c>
      <c r="X299" s="377" t="str">
        <f>IF(AND(OR(M299="KO",L299&lt;&gt;""),OR(M299="",N299="",O299="")),Listes!$A$74,IF(AND(L299&lt;S299,U299=""),Listes!$A$76,IF(AND(L299&lt;&gt;"",S299&lt;L299,T299=""),Listes!$A$78,IF(AND(Y299="",OR(M299&lt;&gt;"",N299&lt;&gt;"",O299&lt;&gt;"",P299&lt;&gt;"",Q299&lt;&gt;"",R299&lt;&gt;"")),Listes!$A$79,""))))</f>
        <v/>
      </c>
      <c r="Y299" s="44"/>
      <c r="Z299" s="9">
        <f t="shared" si="34"/>
        <v>0</v>
      </c>
    </row>
    <row r="300" spans="1:26" ht="20.100000000000001" customHeight="1" x14ac:dyDescent="0.25">
      <c r="A300" s="133">
        <v>294</v>
      </c>
      <c r="B300" s="370" t="str">
        <f>IF('Dépenses rémunération au réel'!B300="","",'Dépenses rémunération au réel'!B300)</f>
        <v/>
      </c>
      <c r="C300" s="370" t="str">
        <f>IF('Dépenses rémunération au réel'!C300="","",'Dépenses rémunération au réel'!C300)</f>
        <v/>
      </c>
      <c r="D300" s="370" t="str">
        <f>IF('Dépenses rémunération au réel'!D300="","",'Dépenses rémunération au réel'!D300)</f>
        <v/>
      </c>
      <c r="E300" s="370" t="str">
        <f>IF('Dépenses rémunération au réel'!E300="","",'Dépenses rémunération au réel'!E300)</f>
        <v/>
      </c>
      <c r="F300" s="370" t="str">
        <f>IF('Dépenses rémunération au réel'!F300="","",'Dépenses rémunération au réel'!F300)</f>
        <v/>
      </c>
      <c r="G300" s="371" t="str">
        <f>IF('Dépenses rémunération au réel'!G300="","",'Dépenses rémunération au réel'!G300)</f>
        <v/>
      </c>
      <c r="H300" s="371" t="str">
        <f>IF('Dépenses rémunération au réel'!H300="","",'Dépenses rémunération au réel'!H300)</f>
        <v/>
      </c>
      <c r="I300" s="370" t="str">
        <f>IF('Dépenses rémunération au réel'!I300="","",'Dépenses rémunération au réel'!I300)</f>
        <v/>
      </c>
      <c r="J300" s="372" t="str">
        <f>IF('Dépenses rémunération au réel'!J300="","",'Dépenses rémunération au réel'!J300)</f>
        <v/>
      </c>
      <c r="K300" s="372" t="str">
        <f>IF('Dépenses rémunération au réel'!K300="","",'Dépenses rémunération au réel'!K300)</f>
        <v/>
      </c>
      <c r="L300" s="370" t="str">
        <f>IF('Dépenses rémunération au réel'!L300="","",'Dépenses rémunération au réel'!L300)</f>
        <v/>
      </c>
      <c r="M300" s="273"/>
      <c r="N300" s="274" t="str">
        <f t="shared" si="30"/>
        <v/>
      </c>
      <c r="O300" s="274" t="str">
        <f t="shared" si="31"/>
        <v/>
      </c>
      <c r="P300" s="42"/>
      <c r="Q300" s="25"/>
      <c r="R300" s="25"/>
      <c r="S300" s="329" t="str">
        <f t="shared" si="28"/>
        <v/>
      </c>
      <c r="T300" s="139" t="str">
        <f t="shared" si="29"/>
        <v/>
      </c>
      <c r="U300" s="276"/>
      <c r="V300" s="375" t="str">
        <f t="shared" si="32"/>
        <v/>
      </c>
      <c r="W300" s="152" t="str">
        <f t="shared" si="33"/>
        <v/>
      </c>
      <c r="X300" s="377" t="str">
        <f>IF(AND(OR(M300="KO",L300&lt;&gt;""),OR(M300="",N300="",O300="")),Listes!$A$74,IF(AND(L300&lt;S300,U300=""),Listes!$A$76,IF(AND(L300&lt;&gt;"",S300&lt;L300,T300=""),Listes!$A$78,IF(AND(Y300="",OR(M300&lt;&gt;"",N300&lt;&gt;"",O300&lt;&gt;"",P300&lt;&gt;"",Q300&lt;&gt;"",R300&lt;&gt;"")),Listes!$A$79,""))))</f>
        <v/>
      </c>
      <c r="Y300" s="44"/>
      <c r="Z300" s="9">
        <f t="shared" si="34"/>
        <v>0</v>
      </c>
    </row>
    <row r="301" spans="1:26" ht="20.100000000000001" customHeight="1" x14ac:dyDescent="0.25">
      <c r="A301" s="133">
        <v>295</v>
      </c>
      <c r="B301" s="370" t="str">
        <f>IF('Dépenses rémunération au réel'!B301="","",'Dépenses rémunération au réel'!B301)</f>
        <v/>
      </c>
      <c r="C301" s="370" t="str">
        <f>IF('Dépenses rémunération au réel'!C301="","",'Dépenses rémunération au réel'!C301)</f>
        <v/>
      </c>
      <c r="D301" s="370" t="str">
        <f>IF('Dépenses rémunération au réel'!D301="","",'Dépenses rémunération au réel'!D301)</f>
        <v/>
      </c>
      <c r="E301" s="370" t="str">
        <f>IF('Dépenses rémunération au réel'!E301="","",'Dépenses rémunération au réel'!E301)</f>
        <v/>
      </c>
      <c r="F301" s="370" t="str">
        <f>IF('Dépenses rémunération au réel'!F301="","",'Dépenses rémunération au réel'!F301)</f>
        <v/>
      </c>
      <c r="G301" s="371" t="str">
        <f>IF('Dépenses rémunération au réel'!G301="","",'Dépenses rémunération au réel'!G301)</f>
        <v/>
      </c>
      <c r="H301" s="371" t="str">
        <f>IF('Dépenses rémunération au réel'!H301="","",'Dépenses rémunération au réel'!H301)</f>
        <v/>
      </c>
      <c r="I301" s="370" t="str">
        <f>IF('Dépenses rémunération au réel'!I301="","",'Dépenses rémunération au réel'!I301)</f>
        <v/>
      </c>
      <c r="J301" s="372" t="str">
        <f>IF('Dépenses rémunération au réel'!J301="","",'Dépenses rémunération au réel'!J301)</f>
        <v/>
      </c>
      <c r="K301" s="372" t="str">
        <f>IF('Dépenses rémunération au réel'!K301="","",'Dépenses rémunération au réel'!K301)</f>
        <v/>
      </c>
      <c r="L301" s="370" t="str">
        <f>IF('Dépenses rémunération au réel'!L301="","",'Dépenses rémunération au réel'!L301)</f>
        <v/>
      </c>
      <c r="M301" s="273"/>
      <c r="N301" s="274" t="str">
        <f t="shared" si="30"/>
        <v/>
      </c>
      <c r="O301" s="274" t="str">
        <f t="shared" si="31"/>
        <v/>
      </c>
      <c r="P301" s="42"/>
      <c r="Q301" s="25"/>
      <c r="R301" s="25"/>
      <c r="S301" s="329" t="str">
        <f t="shared" si="28"/>
        <v/>
      </c>
      <c r="T301" s="139" t="str">
        <f t="shared" si="29"/>
        <v/>
      </c>
      <c r="U301" s="276"/>
      <c r="V301" s="375" t="str">
        <f t="shared" si="32"/>
        <v/>
      </c>
      <c r="W301" s="152" t="str">
        <f t="shared" si="33"/>
        <v/>
      </c>
      <c r="X301" s="377" t="str">
        <f>IF(AND(OR(M301="KO",L301&lt;&gt;""),OR(M301="",N301="",O301="")),Listes!$A$74,IF(AND(L301&lt;S301,U301=""),Listes!$A$76,IF(AND(L301&lt;&gt;"",S301&lt;L301,T301=""),Listes!$A$78,IF(AND(Y301="",OR(M301&lt;&gt;"",N301&lt;&gt;"",O301&lt;&gt;"",P301&lt;&gt;"",Q301&lt;&gt;"",R301&lt;&gt;"")),Listes!$A$79,""))))</f>
        <v/>
      </c>
      <c r="Y301" s="44"/>
      <c r="Z301" s="9">
        <f t="shared" si="34"/>
        <v>0</v>
      </c>
    </row>
    <row r="302" spans="1:26" ht="20.100000000000001" customHeight="1" x14ac:dyDescent="0.25">
      <c r="A302" s="133">
        <v>296</v>
      </c>
      <c r="B302" s="370" t="str">
        <f>IF('Dépenses rémunération au réel'!B302="","",'Dépenses rémunération au réel'!B302)</f>
        <v/>
      </c>
      <c r="C302" s="370" t="str">
        <f>IF('Dépenses rémunération au réel'!C302="","",'Dépenses rémunération au réel'!C302)</f>
        <v/>
      </c>
      <c r="D302" s="370" t="str">
        <f>IF('Dépenses rémunération au réel'!D302="","",'Dépenses rémunération au réel'!D302)</f>
        <v/>
      </c>
      <c r="E302" s="370" t="str">
        <f>IF('Dépenses rémunération au réel'!E302="","",'Dépenses rémunération au réel'!E302)</f>
        <v/>
      </c>
      <c r="F302" s="370" t="str">
        <f>IF('Dépenses rémunération au réel'!F302="","",'Dépenses rémunération au réel'!F302)</f>
        <v/>
      </c>
      <c r="G302" s="371" t="str">
        <f>IF('Dépenses rémunération au réel'!G302="","",'Dépenses rémunération au réel'!G302)</f>
        <v/>
      </c>
      <c r="H302" s="371" t="str">
        <f>IF('Dépenses rémunération au réel'!H302="","",'Dépenses rémunération au réel'!H302)</f>
        <v/>
      </c>
      <c r="I302" s="370" t="str">
        <f>IF('Dépenses rémunération au réel'!I302="","",'Dépenses rémunération au réel'!I302)</f>
        <v/>
      </c>
      <c r="J302" s="372" t="str">
        <f>IF('Dépenses rémunération au réel'!J302="","",'Dépenses rémunération au réel'!J302)</f>
        <v/>
      </c>
      <c r="K302" s="372" t="str">
        <f>IF('Dépenses rémunération au réel'!K302="","",'Dépenses rémunération au réel'!K302)</f>
        <v/>
      </c>
      <c r="L302" s="370" t="str">
        <f>IF('Dépenses rémunération au réel'!L302="","",'Dépenses rémunération au réel'!L302)</f>
        <v/>
      </c>
      <c r="M302" s="273"/>
      <c r="N302" s="274" t="str">
        <f t="shared" si="30"/>
        <v/>
      </c>
      <c r="O302" s="274" t="str">
        <f t="shared" si="31"/>
        <v/>
      </c>
      <c r="P302" s="42"/>
      <c r="Q302" s="25"/>
      <c r="R302" s="25"/>
      <c r="S302" s="329" t="str">
        <f t="shared" si="28"/>
        <v/>
      </c>
      <c r="T302" s="139" t="str">
        <f t="shared" si="29"/>
        <v/>
      </c>
      <c r="U302" s="276"/>
      <c r="V302" s="375" t="str">
        <f t="shared" si="32"/>
        <v/>
      </c>
      <c r="W302" s="152" t="str">
        <f t="shared" si="33"/>
        <v/>
      </c>
      <c r="X302" s="377" t="str">
        <f>IF(AND(OR(M302="KO",L302&lt;&gt;""),OR(M302="",N302="",O302="")),Listes!$A$74,IF(AND(L302&lt;S302,U302=""),Listes!$A$76,IF(AND(L302&lt;&gt;"",S302&lt;L302,T302=""),Listes!$A$78,IF(AND(Y302="",OR(M302&lt;&gt;"",N302&lt;&gt;"",O302&lt;&gt;"",P302&lt;&gt;"",Q302&lt;&gt;"",R302&lt;&gt;"")),Listes!$A$79,""))))</f>
        <v/>
      </c>
      <c r="Y302" s="44"/>
      <c r="Z302" s="9">
        <f t="shared" si="34"/>
        <v>0</v>
      </c>
    </row>
    <row r="303" spans="1:26" ht="20.100000000000001" customHeight="1" x14ac:dyDescent="0.25">
      <c r="A303" s="133">
        <v>297</v>
      </c>
      <c r="B303" s="370" t="str">
        <f>IF('Dépenses rémunération au réel'!B303="","",'Dépenses rémunération au réel'!B303)</f>
        <v/>
      </c>
      <c r="C303" s="370" t="str">
        <f>IF('Dépenses rémunération au réel'!C303="","",'Dépenses rémunération au réel'!C303)</f>
        <v/>
      </c>
      <c r="D303" s="370" t="str">
        <f>IF('Dépenses rémunération au réel'!D303="","",'Dépenses rémunération au réel'!D303)</f>
        <v/>
      </c>
      <c r="E303" s="370" t="str">
        <f>IF('Dépenses rémunération au réel'!E303="","",'Dépenses rémunération au réel'!E303)</f>
        <v/>
      </c>
      <c r="F303" s="370" t="str">
        <f>IF('Dépenses rémunération au réel'!F303="","",'Dépenses rémunération au réel'!F303)</f>
        <v/>
      </c>
      <c r="G303" s="371" t="str">
        <f>IF('Dépenses rémunération au réel'!G303="","",'Dépenses rémunération au réel'!G303)</f>
        <v/>
      </c>
      <c r="H303" s="371" t="str">
        <f>IF('Dépenses rémunération au réel'!H303="","",'Dépenses rémunération au réel'!H303)</f>
        <v/>
      </c>
      <c r="I303" s="370" t="str">
        <f>IF('Dépenses rémunération au réel'!I303="","",'Dépenses rémunération au réel'!I303)</f>
        <v/>
      </c>
      <c r="J303" s="372" t="str">
        <f>IF('Dépenses rémunération au réel'!J303="","",'Dépenses rémunération au réel'!J303)</f>
        <v/>
      </c>
      <c r="K303" s="372" t="str">
        <f>IF('Dépenses rémunération au réel'!K303="","",'Dépenses rémunération au réel'!K303)</f>
        <v/>
      </c>
      <c r="L303" s="370" t="str">
        <f>IF('Dépenses rémunération au réel'!L303="","",'Dépenses rémunération au réel'!L303)</f>
        <v/>
      </c>
      <c r="M303" s="273"/>
      <c r="N303" s="274" t="str">
        <f t="shared" si="30"/>
        <v/>
      </c>
      <c r="O303" s="274" t="str">
        <f t="shared" si="31"/>
        <v/>
      </c>
      <c r="P303" s="42"/>
      <c r="Q303" s="25"/>
      <c r="R303" s="25"/>
      <c r="S303" s="329" t="str">
        <f t="shared" si="28"/>
        <v/>
      </c>
      <c r="T303" s="139" t="str">
        <f t="shared" si="29"/>
        <v/>
      </c>
      <c r="U303" s="276"/>
      <c r="V303" s="375" t="str">
        <f t="shared" si="32"/>
        <v/>
      </c>
      <c r="W303" s="152" t="str">
        <f t="shared" si="33"/>
        <v/>
      </c>
      <c r="X303" s="377" t="str">
        <f>IF(AND(OR(M303="KO",L303&lt;&gt;""),OR(M303="",N303="",O303="")),Listes!$A$74,IF(AND(L303&lt;S303,U303=""),Listes!$A$76,IF(AND(L303&lt;&gt;"",S303&lt;L303,T303=""),Listes!$A$78,IF(AND(Y303="",OR(M303&lt;&gt;"",N303&lt;&gt;"",O303&lt;&gt;"",P303&lt;&gt;"",Q303&lt;&gt;"",R303&lt;&gt;"")),Listes!$A$79,""))))</f>
        <v/>
      </c>
      <c r="Y303" s="44"/>
      <c r="Z303" s="9">
        <f t="shared" si="34"/>
        <v>0</v>
      </c>
    </row>
    <row r="304" spans="1:26" ht="20.100000000000001" customHeight="1" x14ac:dyDescent="0.25">
      <c r="A304" s="133">
        <v>298</v>
      </c>
      <c r="B304" s="370" t="str">
        <f>IF('Dépenses rémunération au réel'!B304="","",'Dépenses rémunération au réel'!B304)</f>
        <v/>
      </c>
      <c r="C304" s="370" t="str">
        <f>IF('Dépenses rémunération au réel'!C304="","",'Dépenses rémunération au réel'!C304)</f>
        <v/>
      </c>
      <c r="D304" s="370" t="str">
        <f>IF('Dépenses rémunération au réel'!D304="","",'Dépenses rémunération au réel'!D304)</f>
        <v/>
      </c>
      <c r="E304" s="370" t="str">
        <f>IF('Dépenses rémunération au réel'!E304="","",'Dépenses rémunération au réel'!E304)</f>
        <v/>
      </c>
      <c r="F304" s="370" t="str">
        <f>IF('Dépenses rémunération au réel'!F304="","",'Dépenses rémunération au réel'!F304)</f>
        <v/>
      </c>
      <c r="G304" s="371" t="str">
        <f>IF('Dépenses rémunération au réel'!G304="","",'Dépenses rémunération au réel'!G304)</f>
        <v/>
      </c>
      <c r="H304" s="371" t="str">
        <f>IF('Dépenses rémunération au réel'!H304="","",'Dépenses rémunération au réel'!H304)</f>
        <v/>
      </c>
      <c r="I304" s="370" t="str">
        <f>IF('Dépenses rémunération au réel'!I304="","",'Dépenses rémunération au réel'!I304)</f>
        <v/>
      </c>
      <c r="J304" s="372" t="str">
        <f>IF('Dépenses rémunération au réel'!J304="","",'Dépenses rémunération au réel'!J304)</f>
        <v/>
      </c>
      <c r="K304" s="372" t="str">
        <f>IF('Dépenses rémunération au réel'!K304="","",'Dépenses rémunération au réel'!K304)</f>
        <v/>
      </c>
      <c r="L304" s="370" t="str">
        <f>IF('Dépenses rémunération au réel'!L304="","",'Dépenses rémunération au réel'!L304)</f>
        <v/>
      </c>
      <c r="M304" s="273"/>
      <c r="N304" s="274" t="str">
        <f t="shared" si="30"/>
        <v/>
      </c>
      <c r="O304" s="274" t="str">
        <f t="shared" si="31"/>
        <v/>
      </c>
      <c r="P304" s="42"/>
      <c r="Q304" s="25"/>
      <c r="R304" s="25"/>
      <c r="S304" s="329" t="str">
        <f t="shared" si="28"/>
        <v/>
      </c>
      <c r="T304" s="139" t="str">
        <f t="shared" si="29"/>
        <v/>
      </c>
      <c r="U304" s="276"/>
      <c r="V304" s="375" t="str">
        <f t="shared" si="32"/>
        <v/>
      </c>
      <c r="W304" s="152" t="str">
        <f t="shared" si="33"/>
        <v/>
      </c>
      <c r="X304" s="377" t="str">
        <f>IF(AND(OR(M304="KO",L304&lt;&gt;""),OR(M304="",N304="",O304="")),Listes!$A$74,IF(AND(L304&lt;S304,U304=""),Listes!$A$76,IF(AND(L304&lt;&gt;"",S304&lt;L304,T304=""),Listes!$A$78,IF(AND(Y304="",OR(M304&lt;&gt;"",N304&lt;&gt;"",O304&lt;&gt;"",P304&lt;&gt;"",Q304&lt;&gt;"",R304&lt;&gt;"")),Listes!$A$79,""))))</f>
        <v/>
      </c>
      <c r="Y304" s="44"/>
      <c r="Z304" s="9">
        <f t="shared" si="34"/>
        <v>0</v>
      </c>
    </row>
    <row r="305" spans="1:26" ht="20.100000000000001" customHeight="1" x14ac:dyDescent="0.25">
      <c r="A305" s="133">
        <v>299</v>
      </c>
      <c r="B305" s="370" t="str">
        <f>IF('Dépenses rémunération au réel'!B305="","",'Dépenses rémunération au réel'!B305)</f>
        <v/>
      </c>
      <c r="C305" s="370" t="str">
        <f>IF('Dépenses rémunération au réel'!C305="","",'Dépenses rémunération au réel'!C305)</f>
        <v/>
      </c>
      <c r="D305" s="370" t="str">
        <f>IF('Dépenses rémunération au réel'!D305="","",'Dépenses rémunération au réel'!D305)</f>
        <v/>
      </c>
      <c r="E305" s="370" t="str">
        <f>IF('Dépenses rémunération au réel'!E305="","",'Dépenses rémunération au réel'!E305)</f>
        <v/>
      </c>
      <c r="F305" s="370" t="str">
        <f>IF('Dépenses rémunération au réel'!F305="","",'Dépenses rémunération au réel'!F305)</f>
        <v/>
      </c>
      <c r="G305" s="371" t="str">
        <f>IF('Dépenses rémunération au réel'!G305="","",'Dépenses rémunération au réel'!G305)</f>
        <v/>
      </c>
      <c r="H305" s="371" t="str">
        <f>IF('Dépenses rémunération au réel'!H305="","",'Dépenses rémunération au réel'!H305)</f>
        <v/>
      </c>
      <c r="I305" s="370" t="str">
        <f>IF('Dépenses rémunération au réel'!I305="","",'Dépenses rémunération au réel'!I305)</f>
        <v/>
      </c>
      <c r="J305" s="372" t="str">
        <f>IF('Dépenses rémunération au réel'!J305="","",'Dépenses rémunération au réel'!J305)</f>
        <v/>
      </c>
      <c r="K305" s="372" t="str">
        <f>IF('Dépenses rémunération au réel'!K305="","",'Dépenses rémunération au réel'!K305)</f>
        <v/>
      </c>
      <c r="L305" s="370" t="str">
        <f>IF('Dépenses rémunération au réel'!L305="","",'Dépenses rémunération au réel'!L305)</f>
        <v/>
      </c>
      <c r="M305" s="273"/>
      <c r="N305" s="274" t="str">
        <f t="shared" si="30"/>
        <v/>
      </c>
      <c r="O305" s="274" t="str">
        <f t="shared" si="31"/>
        <v/>
      </c>
      <c r="P305" s="42"/>
      <c r="Q305" s="25"/>
      <c r="R305" s="25"/>
      <c r="S305" s="329" t="str">
        <f t="shared" si="28"/>
        <v/>
      </c>
      <c r="T305" s="139" t="str">
        <f t="shared" si="29"/>
        <v/>
      </c>
      <c r="U305" s="276"/>
      <c r="V305" s="375" t="str">
        <f t="shared" si="32"/>
        <v/>
      </c>
      <c r="W305" s="152" t="str">
        <f t="shared" si="33"/>
        <v/>
      </c>
      <c r="X305" s="377" t="str">
        <f>IF(AND(OR(M305="KO",L305&lt;&gt;""),OR(M305="",N305="",O305="")),Listes!$A$74,IF(AND(L305&lt;S305,U305=""),Listes!$A$76,IF(AND(L305&lt;&gt;"",S305&lt;L305,T305=""),Listes!$A$78,IF(AND(Y305="",OR(M305&lt;&gt;"",N305&lt;&gt;"",O305&lt;&gt;"",P305&lt;&gt;"",Q305&lt;&gt;"",R305&lt;&gt;"")),Listes!$A$79,""))))</f>
        <v/>
      </c>
      <c r="Y305" s="44"/>
      <c r="Z305" s="9">
        <f t="shared" si="34"/>
        <v>0</v>
      </c>
    </row>
    <row r="306" spans="1:26" ht="20.100000000000001" customHeight="1" x14ac:dyDescent="0.25">
      <c r="A306" s="133">
        <v>300</v>
      </c>
      <c r="B306" s="370" t="str">
        <f>IF('Dépenses rémunération au réel'!B306="","",'Dépenses rémunération au réel'!B306)</f>
        <v/>
      </c>
      <c r="C306" s="370" t="str">
        <f>IF('Dépenses rémunération au réel'!C306="","",'Dépenses rémunération au réel'!C306)</f>
        <v/>
      </c>
      <c r="D306" s="370" t="str">
        <f>IF('Dépenses rémunération au réel'!D306="","",'Dépenses rémunération au réel'!D306)</f>
        <v/>
      </c>
      <c r="E306" s="370" t="str">
        <f>IF('Dépenses rémunération au réel'!E306="","",'Dépenses rémunération au réel'!E306)</f>
        <v/>
      </c>
      <c r="F306" s="370" t="str">
        <f>IF('Dépenses rémunération au réel'!F306="","",'Dépenses rémunération au réel'!F306)</f>
        <v/>
      </c>
      <c r="G306" s="371" t="str">
        <f>IF('Dépenses rémunération au réel'!G306="","",'Dépenses rémunération au réel'!G306)</f>
        <v/>
      </c>
      <c r="H306" s="371" t="str">
        <f>IF('Dépenses rémunération au réel'!H306="","",'Dépenses rémunération au réel'!H306)</f>
        <v/>
      </c>
      <c r="I306" s="370" t="str">
        <f>IF('Dépenses rémunération au réel'!I306="","",'Dépenses rémunération au réel'!I306)</f>
        <v/>
      </c>
      <c r="J306" s="372" t="str">
        <f>IF('Dépenses rémunération au réel'!J306="","",'Dépenses rémunération au réel'!J306)</f>
        <v/>
      </c>
      <c r="K306" s="372" t="str">
        <f>IF('Dépenses rémunération au réel'!K306="","",'Dépenses rémunération au réel'!K306)</f>
        <v/>
      </c>
      <c r="L306" s="370" t="str">
        <f>IF('Dépenses rémunération au réel'!L306="","",'Dépenses rémunération au réel'!L306)</f>
        <v/>
      </c>
      <c r="M306" s="273"/>
      <c r="N306" s="274" t="str">
        <f t="shared" si="30"/>
        <v/>
      </c>
      <c r="O306" s="274" t="str">
        <f t="shared" si="31"/>
        <v/>
      </c>
      <c r="P306" s="42"/>
      <c r="Q306" s="25"/>
      <c r="R306" s="25"/>
      <c r="S306" s="329" t="str">
        <f t="shared" si="28"/>
        <v/>
      </c>
      <c r="T306" s="139" t="str">
        <f t="shared" si="29"/>
        <v/>
      </c>
      <c r="U306" s="276"/>
      <c r="V306" s="375" t="str">
        <f t="shared" si="32"/>
        <v/>
      </c>
      <c r="W306" s="152" t="str">
        <f t="shared" si="33"/>
        <v/>
      </c>
      <c r="X306" s="377" t="str">
        <f>IF(AND(OR(M306="KO",L306&lt;&gt;""),OR(M306="",N306="",O306="")),Listes!$A$74,IF(AND(L306&lt;S306,U306=""),Listes!$A$76,IF(AND(L306&lt;&gt;"",S306&lt;L306,T306=""),Listes!$A$78,IF(AND(Y306="",OR(M306&lt;&gt;"",N306&lt;&gt;"",O306&lt;&gt;"",P306&lt;&gt;"",Q306&lt;&gt;"",R306&lt;&gt;"")),Listes!$A$79,""))))</f>
        <v/>
      </c>
      <c r="Y306" s="44"/>
      <c r="Z306" s="9">
        <f t="shared" si="34"/>
        <v>0</v>
      </c>
    </row>
    <row r="307" spans="1:26" ht="20.100000000000001" customHeight="1" x14ac:dyDescent="0.25">
      <c r="A307" s="133">
        <v>301</v>
      </c>
      <c r="B307" s="370" t="str">
        <f>IF('Dépenses rémunération au réel'!B307="","",'Dépenses rémunération au réel'!B307)</f>
        <v/>
      </c>
      <c r="C307" s="370" t="str">
        <f>IF('Dépenses rémunération au réel'!C307="","",'Dépenses rémunération au réel'!C307)</f>
        <v/>
      </c>
      <c r="D307" s="370" t="str">
        <f>IF('Dépenses rémunération au réel'!D307="","",'Dépenses rémunération au réel'!D307)</f>
        <v/>
      </c>
      <c r="E307" s="370" t="str">
        <f>IF('Dépenses rémunération au réel'!E307="","",'Dépenses rémunération au réel'!E307)</f>
        <v/>
      </c>
      <c r="F307" s="370" t="str">
        <f>IF('Dépenses rémunération au réel'!F307="","",'Dépenses rémunération au réel'!F307)</f>
        <v/>
      </c>
      <c r="G307" s="371" t="str">
        <f>IF('Dépenses rémunération au réel'!G307="","",'Dépenses rémunération au réel'!G307)</f>
        <v/>
      </c>
      <c r="H307" s="371" t="str">
        <f>IF('Dépenses rémunération au réel'!H307="","",'Dépenses rémunération au réel'!H307)</f>
        <v/>
      </c>
      <c r="I307" s="370" t="str">
        <f>IF('Dépenses rémunération au réel'!I307="","",'Dépenses rémunération au réel'!I307)</f>
        <v/>
      </c>
      <c r="J307" s="372" t="str">
        <f>IF('Dépenses rémunération au réel'!J307="","",'Dépenses rémunération au réel'!J307)</f>
        <v/>
      </c>
      <c r="K307" s="372" t="str">
        <f>IF('Dépenses rémunération au réel'!K307="","",'Dépenses rémunération au réel'!K307)</f>
        <v/>
      </c>
      <c r="L307" s="370" t="str">
        <f>IF('Dépenses rémunération au réel'!L307="","",'Dépenses rémunération au réel'!L307)</f>
        <v/>
      </c>
      <c r="M307" s="273"/>
      <c r="N307" s="274" t="str">
        <f t="shared" si="30"/>
        <v/>
      </c>
      <c r="O307" s="274" t="str">
        <f t="shared" si="31"/>
        <v/>
      </c>
      <c r="P307" s="42"/>
      <c r="Q307" s="25"/>
      <c r="R307" s="25"/>
      <c r="S307" s="329" t="str">
        <f t="shared" si="28"/>
        <v/>
      </c>
      <c r="T307" s="139" t="str">
        <f t="shared" si="29"/>
        <v/>
      </c>
      <c r="U307" s="276"/>
      <c r="V307" s="375" t="str">
        <f t="shared" si="32"/>
        <v/>
      </c>
      <c r="W307" s="152" t="str">
        <f t="shared" si="33"/>
        <v/>
      </c>
      <c r="X307" s="377" t="str">
        <f>IF(AND(OR(M307="KO",L307&lt;&gt;""),OR(M307="",N307="",O307="")),Listes!$A$74,IF(AND(L307&lt;S307,U307=""),Listes!$A$76,IF(AND(L307&lt;&gt;"",S307&lt;L307,T307=""),Listes!$A$78,IF(AND(Y307="",OR(M307&lt;&gt;"",N307&lt;&gt;"",O307&lt;&gt;"",P307&lt;&gt;"",Q307&lt;&gt;"",R307&lt;&gt;"")),Listes!$A$79,""))))</f>
        <v/>
      </c>
      <c r="Y307" s="44"/>
      <c r="Z307" s="9">
        <f t="shared" si="34"/>
        <v>0</v>
      </c>
    </row>
    <row r="308" spans="1:26" ht="20.100000000000001" customHeight="1" x14ac:dyDescent="0.25">
      <c r="A308" s="133">
        <v>302</v>
      </c>
      <c r="B308" s="370" t="str">
        <f>IF('Dépenses rémunération au réel'!B308="","",'Dépenses rémunération au réel'!B308)</f>
        <v/>
      </c>
      <c r="C308" s="370" t="str">
        <f>IF('Dépenses rémunération au réel'!C308="","",'Dépenses rémunération au réel'!C308)</f>
        <v/>
      </c>
      <c r="D308" s="370" t="str">
        <f>IF('Dépenses rémunération au réel'!D308="","",'Dépenses rémunération au réel'!D308)</f>
        <v/>
      </c>
      <c r="E308" s="370" t="str">
        <f>IF('Dépenses rémunération au réel'!E308="","",'Dépenses rémunération au réel'!E308)</f>
        <v/>
      </c>
      <c r="F308" s="370" t="str">
        <f>IF('Dépenses rémunération au réel'!F308="","",'Dépenses rémunération au réel'!F308)</f>
        <v/>
      </c>
      <c r="G308" s="371" t="str">
        <f>IF('Dépenses rémunération au réel'!G308="","",'Dépenses rémunération au réel'!G308)</f>
        <v/>
      </c>
      <c r="H308" s="371" t="str">
        <f>IF('Dépenses rémunération au réel'!H308="","",'Dépenses rémunération au réel'!H308)</f>
        <v/>
      </c>
      <c r="I308" s="370" t="str">
        <f>IF('Dépenses rémunération au réel'!I308="","",'Dépenses rémunération au réel'!I308)</f>
        <v/>
      </c>
      <c r="J308" s="372" t="str">
        <f>IF('Dépenses rémunération au réel'!J308="","",'Dépenses rémunération au réel'!J308)</f>
        <v/>
      </c>
      <c r="K308" s="372" t="str">
        <f>IF('Dépenses rémunération au réel'!K308="","",'Dépenses rémunération au réel'!K308)</f>
        <v/>
      </c>
      <c r="L308" s="370" t="str">
        <f>IF('Dépenses rémunération au réel'!L308="","",'Dépenses rémunération au réel'!L308)</f>
        <v/>
      </c>
      <c r="M308" s="273"/>
      <c r="N308" s="274" t="str">
        <f t="shared" si="30"/>
        <v/>
      </c>
      <c r="O308" s="274" t="str">
        <f t="shared" si="31"/>
        <v/>
      </c>
      <c r="P308" s="42"/>
      <c r="Q308" s="25"/>
      <c r="R308" s="25"/>
      <c r="S308" s="329" t="str">
        <f t="shared" si="28"/>
        <v/>
      </c>
      <c r="T308" s="139" t="str">
        <f t="shared" si="29"/>
        <v/>
      </c>
      <c r="U308" s="276"/>
      <c r="V308" s="375" t="str">
        <f t="shared" si="32"/>
        <v/>
      </c>
      <c r="W308" s="152" t="str">
        <f t="shared" si="33"/>
        <v/>
      </c>
      <c r="X308" s="377" t="str">
        <f>IF(AND(OR(M308="KO",L308&lt;&gt;""),OR(M308="",N308="",O308="")),Listes!$A$74,IF(AND(L308&lt;S308,U308=""),Listes!$A$76,IF(AND(L308&lt;&gt;"",S308&lt;L308,T308=""),Listes!$A$78,IF(AND(Y308="",OR(M308&lt;&gt;"",N308&lt;&gt;"",O308&lt;&gt;"",P308&lt;&gt;"",Q308&lt;&gt;"",R308&lt;&gt;"")),Listes!$A$79,""))))</f>
        <v/>
      </c>
      <c r="Y308" s="44"/>
      <c r="Z308" s="9">
        <f t="shared" si="34"/>
        <v>0</v>
      </c>
    </row>
    <row r="309" spans="1:26" ht="20.100000000000001" customHeight="1" x14ac:dyDescent="0.25">
      <c r="A309" s="133">
        <v>303</v>
      </c>
      <c r="B309" s="370" t="str">
        <f>IF('Dépenses rémunération au réel'!B309="","",'Dépenses rémunération au réel'!B309)</f>
        <v/>
      </c>
      <c r="C309" s="370" t="str">
        <f>IF('Dépenses rémunération au réel'!C309="","",'Dépenses rémunération au réel'!C309)</f>
        <v/>
      </c>
      <c r="D309" s="370" t="str">
        <f>IF('Dépenses rémunération au réel'!D309="","",'Dépenses rémunération au réel'!D309)</f>
        <v/>
      </c>
      <c r="E309" s="370" t="str">
        <f>IF('Dépenses rémunération au réel'!E309="","",'Dépenses rémunération au réel'!E309)</f>
        <v/>
      </c>
      <c r="F309" s="370" t="str">
        <f>IF('Dépenses rémunération au réel'!F309="","",'Dépenses rémunération au réel'!F309)</f>
        <v/>
      </c>
      <c r="G309" s="371" t="str">
        <f>IF('Dépenses rémunération au réel'!G309="","",'Dépenses rémunération au réel'!G309)</f>
        <v/>
      </c>
      <c r="H309" s="371" t="str">
        <f>IF('Dépenses rémunération au réel'!H309="","",'Dépenses rémunération au réel'!H309)</f>
        <v/>
      </c>
      <c r="I309" s="370" t="str">
        <f>IF('Dépenses rémunération au réel'!I309="","",'Dépenses rémunération au réel'!I309)</f>
        <v/>
      </c>
      <c r="J309" s="372" t="str">
        <f>IF('Dépenses rémunération au réel'!J309="","",'Dépenses rémunération au réel'!J309)</f>
        <v/>
      </c>
      <c r="K309" s="372" t="str">
        <f>IF('Dépenses rémunération au réel'!K309="","",'Dépenses rémunération au réel'!K309)</f>
        <v/>
      </c>
      <c r="L309" s="370" t="str">
        <f>IF('Dépenses rémunération au réel'!L309="","",'Dépenses rémunération au réel'!L309)</f>
        <v/>
      </c>
      <c r="M309" s="273"/>
      <c r="N309" s="274" t="str">
        <f t="shared" si="30"/>
        <v/>
      </c>
      <c r="O309" s="274" t="str">
        <f t="shared" si="31"/>
        <v/>
      </c>
      <c r="P309" s="42"/>
      <c r="Q309" s="25"/>
      <c r="R309" s="25"/>
      <c r="S309" s="329" t="str">
        <f t="shared" si="28"/>
        <v/>
      </c>
      <c r="T309" s="139" t="str">
        <f t="shared" si="29"/>
        <v/>
      </c>
      <c r="U309" s="276"/>
      <c r="V309" s="375" t="str">
        <f t="shared" si="32"/>
        <v/>
      </c>
      <c r="W309" s="152" t="str">
        <f t="shared" si="33"/>
        <v/>
      </c>
      <c r="X309" s="377" t="str">
        <f>IF(AND(OR(M309="KO",L309&lt;&gt;""),OR(M309="",N309="",O309="")),Listes!$A$74,IF(AND(L309&lt;S309,U309=""),Listes!$A$76,IF(AND(L309&lt;&gt;"",S309&lt;L309,T309=""),Listes!$A$78,IF(AND(Y309="",OR(M309&lt;&gt;"",N309&lt;&gt;"",O309&lt;&gt;"",P309&lt;&gt;"",Q309&lt;&gt;"",R309&lt;&gt;"")),Listes!$A$79,""))))</f>
        <v/>
      </c>
      <c r="Y309" s="44"/>
      <c r="Z309" s="9">
        <f t="shared" si="34"/>
        <v>0</v>
      </c>
    </row>
    <row r="310" spans="1:26" ht="20.100000000000001" customHeight="1" x14ac:dyDescent="0.25">
      <c r="A310" s="133">
        <v>304</v>
      </c>
      <c r="B310" s="370" t="str">
        <f>IF('Dépenses rémunération au réel'!B310="","",'Dépenses rémunération au réel'!B310)</f>
        <v/>
      </c>
      <c r="C310" s="370" t="str">
        <f>IF('Dépenses rémunération au réel'!C310="","",'Dépenses rémunération au réel'!C310)</f>
        <v/>
      </c>
      <c r="D310" s="370" t="str">
        <f>IF('Dépenses rémunération au réel'!D310="","",'Dépenses rémunération au réel'!D310)</f>
        <v/>
      </c>
      <c r="E310" s="370" t="str">
        <f>IF('Dépenses rémunération au réel'!E310="","",'Dépenses rémunération au réel'!E310)</f>
        <v/>
      </c>
      <c r="F310" s="370" t="str">
        <f>IF('Dépenses rémunération au réel'!F310="","",'Dépenses rémunération au réel'!F310)</f>
        <v/>
      </c>
      <c r="G310" s="371" t="str">
        <f>IF('Dépenses rémunération au réel'!G310="","",'Dépenses rémunération au réel'!G310)</f>
        <v/>
      </c>
      <c r="H310" s="371" t="str">
        <f>IF('Dépenses rémunération au réel'!H310="","",'Dépenses rémunération au réel'!H310)</f>
        <v/>
      </c>
      <c r="I310" s="370" t="str">
        <f>IF('Dépenses rémunération au réel'!I310="","",'Dépenses rémunération au réel'!I310)</f>
        <v/>
      </c>
      <c r="J310" s="372" t="str">
        <f>IF('Dépenses rémunération au réel'!J310="","",'Dépenses rémunération au réel'!J310)</f>
        <v/>
      </c>
      <c r="K310" s="372" t="str">
        <f>IF('Dépenses rémunération au réel'!K310="","",'Dépenses rémunération au réel'!K310)</f>
        <v/>
      </c>
      <c r="L310" s="370" t="str">
        <f>IF('Dépenses rémunération au réel'!L310="","",'Dépenses rémunération au réel'!L310)</f>
        <v/>
      </c>
      <c r="M310" s="273"/>
      <c r="N310" s="274" t="str">
        <f t="shared" si="30"/>
        <v/>
      </c>
      <c r="O310" s="274" t="str">
        <f t="shared" si="31"/>
        <v/>
      </c>
      <c r="P310" s="42"/>
      <c r="Q310" s="25"/>
      <c r="R310" s="25"/>
      <c r="S310" s="329" t="str">
        <f t="shared" si="28"/>
        <v/>
      </c>
      <c r="T310" s="139" t="str">
        <f t="shared" si="29"/>
        <v/>
      </c>
      <c r="U310" s="276"/>
      <c r="V310" s="375" t="str">
        <f t="shared" si="32"/>
        <v/>
      </c>
      <c r="W310" s="152" t="str">
        <f t="shared" si="33"/>
        <v/>
      </c>
      <c r="X310" s="377" t="str">
        <f>IF(AND(OR(M310="KO",L310&lt;&gt;""),OR(M310="",N310="",O310="")),Listes!$A$74,IF(AND(L310&lt;S310,U310=""),Listes!$A$76,IF(AND(L310&lt;&gt;"",S310&lt;L310,T310=""),Listes!$A$78,IF(AND(Y310="",OR(M310&lt;&gt;"",N310&lt;&gt;"",O310&lt;&gt;"",P310&lt;&gt;"",Q310&lt;&gt;"",R310&lt;&gt;"")),Listes!$A$79,""))))</f>
        <v/>
      </c>
      <c r="Y310" s="44"/>
      <c r="Z310" s="9">
        <f t="shared" si="34"/>
        <v>0</v>
      </c>
    </row>
    <row r="311" spans="1:26" ht="20.100000000000001" customHeight="1" x14ac:dyDescent="0.25">
      <c r="A311" s="133">
        <v>305</v>
      </c>
      <c r="B311" s="370" t="str">
        <f>IF('Dépenses rémunération au réel'!B311="","",'Dépenses rémunération au réel'!B311)</f>
        <v/>
      </c>
      <c r="C311" s="370" t="str">
        <f>IF('Dépenses rémunération au réel'!C311="","",'Dépenses rémunération au réel'!C311)</f>
        <v/>
      </c>
      <c r="D311" s="370" t="str">
        <f>IF('Dépenses rémunération au réel'!D311="","",'Dépenses rémunération au réel'!D311)</f>
        <v/>
      </c>
      <c r="E311" s="370" t="str">
        <f>IF('Dépenses rémunération au réel'!E311="","",'Dépenses rémunération au réel'!E311)</f>
        <v/>
      </c>
      <c r="F311" s="370" t="str">
        <f>IF('Dépenses rémunération au réel'!F311="","",'Dépenses rémunération au réel'!F311)</f>
        <v/>
      </c>
      <c r="G311" s="371" t="str">
        <f>IF('Dépenses rémunération au réel'!G311="","",'Dépenses rémunération au réel'!G311)</f>
        <v/>
      </c>
      <c r="H311" s="371" t="str">
        <f>IF('Dépenses rémunération au réel'!H311="","",'Dépenses rémunération au réel'!H311)</f>
        <v/>
      </c>
      <c r="I311" s="370" t="str">
        <f>IF('Dépenses rémunération au réel'!I311="","",'Dépenses rémunération au réel'!I311)</f>
        <v/>
      </c>
      <c r="J311" s="372" t="str">
        <f>IF('Dépenses rémunération au réel'!J311="","",'Dépenses rémunération au réel'!J311)</f>
        <v/>
      </c>
      <c r="K311" s="372" t="str">
        <f>IF('Dépenses rémunération au réel'!K311="","",'Dépenses rémunération au réel'!K311)</f>
        <v/>
      </c>
      <c r="L311" s="370" t="str">
        <f>IF('Dépenses rémunération au réel'!L311="","",'Dépenses rémunération au réel'!L311)</f>
        <v/>
      </c>
      <c r="M311" s="273"/>
      <c r="N311" s="274" t="str">
        <f t="shared" si="30"/>
        <v/>
      </c>
      <c r="O311" s="274" t="str">
        <f t="shared" si="31"/>
        <v/>
      </c>
      <c r="P311" s="42"/>
      <c r="Q311" s="25"/>
      <c r="R311" s="25"/>
      <c r="S311" s="329" t="str">
        <f t="shared" si="28"/>
        <v/>
      </c>
      <c r="T311" s="139" t="str">
        <f t="shared" si="29"/>
        <v/>
      </c>
      <c r="U311" s="276"/>
      <c r="V311" s="375" t="str">
        <f t="shared" si="32"/>
        <v/>
      </c>
      <c r="W311" s="152" t="str">
        <f t="shared" si="33"/>
        <v/>
      </c>
      <c r="X311" s="377" t="str">
        <f>IF(AND(OR(M311="KO",L311&lt;&gt;""),OR(M311="",N311="",O311="")),Listes!$A$74,IF(AND(L311&lt;S311,U311=""),Listes!$A$76,IF(AND(L311&lt;&gt;"",S311&lt;L311,T311=""),Listes!$A$78,IF(AND(Y311="",OR(M311&lt;&gt;"",N311&lt;&gt;"",O311&lt;&gt;"",P311&lt;&gt;"",Q311&lt;&gt;"",R311&lt;&gt;"")),Listes!$A$79,""))))</f>
        <v/>
      </c>
      <c r="Y311" s="44"/>
      <c r="Z311" s="9">
        <f t="shared" si="34"/>
        <v>0</v>
      </c>
    </row>
    <row r="312" spans="1:26" ht="20.100000000000001" customHeight="1" x14ac:dyDescent="0.25">
      <c r="A312" s="133">
        <v>306</v>
      </c>
      <c r="B312" s="370" t="str">
        <f>IF('Dépenses rémunération au réel'!B312="","",'Dépenses rémunération au réel'!B312)</f>
        <v/>
      </c>
      <c r="C312" s="370" t="str">
        <f>IF('Dépenses rémunération au réel'!C312="","",'Dépenses rémunération au réel'!C312)</f>
        <v/>
      </c>
      <c r="D312" s="370" t="str">
        <f>IF('Dépenses rémunération au réel'!D312="","",'Dépenses rémunération au réel'!D312)</f>
        <v/>
      </c>
      <c r="E312" s="370" t="str">
        <f>IF('Dépenses rémunération au réel'!E312="","",'Dépenses rémunération au réel'!E312)</f>
        <v/>
      </c>
      <c r="F312" s="370" t="str">
        <f>IF('Dépenses rémunération au réel'!F312="","",'Dépenses rémunération au réel'!F312)</f>
        <v/>
      </c>
      <c r="G312" s="371" t="str">
        <f>IF('Dépenses rémunération au réel'!G312="","",'Dépenses rémunération au réel'!G312)</f>
        <v/>
      </c>
      <c r="H312" s="371" t="str">
        <f>IF('Dépenses rémunération au réel'!H312="","",'Dépenses rémunération au réel'!H312)</f>
        <v/>
      </c>
      <c r="I312" s="370" t="str">
        <f>IF('Dépenses rémunération au réel'!I312="","",'Dépenses rémunération au réel'!I312)</f>
        <v/>
      </c>
      <c r="J312" s="372" t="str">
        <f>IF('Dépenses rémunération au réel'!J312="","",'Dépenses rémunération au réel'!J312)</f>
        <v/>
      </c>
      <c r="K312" s="372" t="str">
        <f>IF('Dépenses rémunération au réel'!K312="","",'Dépenses rémunération au réel'!K312)</f>
        <v/>
      </c>
      <c r="L312" s="370" t="str">
        <f>IF('Dépenses rémunération au réel'!L312="","",'Dépenses rémunération au réel'!L312)</f>
        <v/>
      </c>
      <c r="M312" s="273"/>
      <c r="N312" s="274" t="str">
        <f t="shared" si="30"/>
        <v/>
      </c>
      <c r="O312" s="274" t="str">
        <f t="shared" si="31"/>
        <v/>
      </c>
      <c r="P312" s="42"/>
      <c r="Q312" s="25"/>
      <c r="R312" s="25"/>
      <c r="S312" s="329" t="str">
        <f t="shared" si="28"/>
        <v/>
      </c>
      <c r="T312" s="139" t="str">
        <f t="shared" si="29"/>
        <v/>
      </c>
      <c r="U312" s="276"/>
      <c r="V312" s="375" t="str">
        <f t="shared" si="32"/>
        <v/>
      </c>
      <c r="W312" s="152" t="str">
        <f t="shared" si="33"/>
        <v/>
      </c>
      <c r="X312" s="377" t="str">
        <f>IF(AND(OR(M312="KO",L312&lt;&gt;""),OR(M312="",N312="",O312="")),Listes!$A$74,IF(AND(L312&lt;S312,U312=""),Listes!$A$76,IF(AND(L312&lt;&gt;"",S312&lt;L312,T312=""),Listes!$A$78,IF(AND(Y312="",OR(M312&lt;&gt;"",N312&lt;&gt;"",O312&lt;&gt;"",P312&lt;&gt;"",Q312&lt;&gt;"",R312&lt;&gt;"")),Listes!$A$79,""))))</f>
        <v/>
      </c>
      <c r="Y312" s="44"/>
      <c r="Z312" s="9">
        <f t="shared" si="34"/>
        <v>0</v>
      </c>
    </row>
    <row r="313" spans="1:26" ht="20.100000000000001" customHeight="1" x14ac:dyDescent="0.25">
      <c r="A313" s="133">
        <v>307</v>
      </c>
      <c r="B313" s="370" t="str">
        <f>IF('Dépenses rémunération au réel'!B313="","",'Dépenses rémunération au réel'!B313)</f>
        <v/>
      </c>
      <c r="C313" s="370" t="str">
        <f>IF('Dépenses rémunération au réel'!C313="","",'Dépenses rémunération au réel'!C313)</f>
        <v/>
      </c>
      <c r="D313" s="370" t="str">
        <f>IF('Dépenses rémunération au réel'!D313="","",'Dépenses rémunération au réel'!D313)</f>
        <v/>
      </c>
      <c r="E313" s="370" t="str">
        <f>IF('Dépenses rémunération au réel'!E313="","",'Dépenses rémunération au réel'!E313)</f>
        <v/>
      </c>
      <c r="F313" s="370" t="str">
        <f>IF('Dépenses rémunération au réel'!F313="","",'Dépenses rémunération au réel'!F313)</f>
        <v/>
      </c>
      <c r="G313" s="371" t="str">
        <f>IF('Dépenses rémunération au réel'!G313="","",'Dépenses rémunération au réel'!G313)</f>
        <v/>
      </c>
      <c r="H313" s="371" t="str">
        <f>IF('Dépenses rémunération au réel'!H313="","",'Dépenses rémunération au réel'!H313)</f>
        <v/>
      </c>
      <c r="I313" s="370" t="str">
        <f>IF('Dépenses rémunération au réel'!I313="","",'Dépenses rémunération au réel'!I313)</f>
        <v/>
      </c>
      <c r="J313" s="372" t="str">
        <f>IF('Dépenses rémunération au réel'!J313="","",'Dépenses rémunération au réel'!J313)</f>
        <v/>
      </c>
      <c r="K313" s="372" t="str">
        <f>IF('Dépenses rémunération au réel'!K313="","",'Dépenses rémunération au réel'!K313)</f>
        <v/>
      </c>
      <c r="L313" s="370" t="str">
        <f>IF('Dépenses rémunération au réel'!L313="","",'Dépenses rémunération au réel'!L313)</f>
        <v/>
      </c>
      <c r="M313" s="273"/>
      <c r="N313" s="274" t="str">
        <f t="shared" si="30"/>
        <v/>
      </c>
      <c r="O313" s="274" t="str">
        <f t="shared" si="31"/>
        <v/>
      </c>
      <c r="P313" s="42"/>
      <c r="Q313" s="25"/>
      <c r="R313" s="25"/>
      <c r="S313" s="329" t="str">
        <f t="shared" si="28"/>
        <v/>
      </c>
      <c r="T313" s="139" t="str">
        <f t="shared" si="29"/>
        <v/>
      </c>
      <c r="U313" s="276"/>
      <c r="V313" s="375" t="str">
        <f t="shared" si="32"/>
        <v/>
      </c>
      <c r="W313" s="152" t="str">
        <f t="shared" si="33"/>
        <v/>
      </c>
      <c r="X313" s="377" t="str">
        <f>IF(AND(OR(M313="KO",L313&lt;&gt;""),OR(M313="",N313="",O313="")),Listes!$A$74,IF(AND(L313&lt;S313,U313=""),Listes!$A$76,IF(AND(L313&lt;&gt;"",S313&lt;L313,T313=""),Listes!$A$78,IF(AND(Y313="",OR(M313&lt;&gt;"",N313&lt;&gt;"",O313&lt;&gt;"",P313&lt;&gt;"",Q313&lt;&gt;"",R313&lt;&gt;"")),Listes!$A$79,""))))</f>
        <v/>
      </c>
      <c r="Y313" s="44"/>
      <c r="Z313" s="9">
        <f t="shared" si="34"/>
        <v>0</v>
      </c>
    </row>
    <row r="314" spans="1:26" ht="20.100000000000001" customHeight="1" x14ac:dyDescent="0.25">
      <c r="A314" s="133">
        <v>308</v>
      </c>
      <c r="B314" s="370" t="str">
        <f>IF('Dépenses rémunération au réel'!B314="","",'Dépenses rémunération au réel'!B314)</f>
        <v/>
      </c>
      <c r="C314" s="370" t="str">
        <f>IF('Dépenses rémunération au réel'!C314="","",'Dépenses rémunération au réel'!C314)</f>
        <v/>
      </c>
      <c r="D314" s="370" t="str">
        <f>IF('Dépenses rémunération au réel'!D314="","",'Dépenses rémunération au réel'!D314)</f>
        <v/>
      </c>
      <c r="E314" s="370" t="str">
        <f>IF('Dépenses rémunération au réel'!E314="","",'Dépenses rémunération au réel'!E314)</f>
        <v/>
      </c>
      <c r="F314" s="370" t="str">
        <f>IF('Dépenses rémunération au réel'!F314="","",'Dépenses rémunération au réel'!F314)</f>
        <v/>
      </c>
      <c r="G314" s="371" t="str">
        <f>IF('Dépenses rémunération au réel'!G314="","",'Dépenses rémunération au réel'!G314)</f>
        <v/>
      </c>
      <c r="H314" s="371" t="str">
        <f>IF('Dépenses rémunération au réel'!H314="","",'Dépenses rémunération au réel'!H314)</f>
        <v/>
      </c>
      <c r="I314" s="370" t="str">
        <f>IF('Dépenses rémunération au réel'!I314="","",'Dépenses rémunération au réel'!I314)</f>
        <v/>
      </c>
      <c r="J314" s="372" t="str">
        <f>IF('Dépenses rémunération au réel'!J314="","",'Dépenses rémunération au réel'!J314)</f>
        <v/>
      </c>
      <c r="K314" s="372" t="str">
        <f>IF('Dépenses rémunération au réel'!K314="","",'Dépenses rémunération au réel'!K314)</f>
        <v/>
      </c>
      <c r="L314" s="370" t="str">
        <f>IF('Dépenses rémunération au réel'!L314="","",'Dépenses rémunération au réel'!L314)</f>
        <v/>
      </c>
      <c r="M314" s="273"/>
      <c r="N314" s="274" t="str">
        <f t="shared" si="30"/>
        <v/>
      </c>
      <c r="O314" s="274" t="str">
        <f t="shared" si="31"/>
        <v/>
      </c>
      <c r="P314" s="42"/>
      <c r="Q314" s="25"/>
      <c r="R314" s="25"/>
      <c r="S314" s="329" t="str">
        <f t="shared" si="28"/>
        <v/>
      </c>
      <c r="T314" s="139" t="str">
        <f t="shared" si="29"/>
        <v/>
      </c>
      <c r="U314" s="276"/>
      <c r="V314" s="375" t="str">
        <f t="shared" si="32"/>
        <v/>
      </c>
      <c r="W314" s="152" t="str">
        <f t="shared" si="33"/>
        <v/>
      </c>
      <c r="X314" s="377" t="str">
        <f>IF(AND(OR(M314="KO",L314&lt;&gt;""),OR(M314="",N314="",O314="")),Listes!$A$74,IF(AND(L314&lt;S314,U314=""),Listes!$A$76,IF(AND(L314&lt;&gt;"",S314&lt;L314,T314=""),Listes!$A$78,IF(AND(Y314="",OR(M314&lt;&gt;"",N314&lt;&gt;"",O314&lt;&gt;"",P314&lt;&gt;"",Q314&lt;&gt;"",R314&lt;&gt;"")),Listes!$A$79,""))))</f>
        <v/>
      </c>
      <c r="Y314" s="44"/>
      <c r="Z314" s="9">
        <f t="shared" si="34"/>
        <v>0</v>
      </c>
    </row>
    <row r="315" spans="1:26" ht="20.100000000000001" customHeight="1" x14ac:dyDescent="0.25">
      <c r="A315" s="133">
        <v>309</v>
      </c>
      <c r="B315" s="370" t="str">
        <f>IF('Dépenses rémunération au réel'!B315="","",'Dépenses rémunération au réel'!B315)</f>
        <v/>
      </c>
      <c r="C315" s="370" t="str">
        <f>IF('Dépenses rémunération au réel'!C315="","",'Dépenses rémunération au réel'!C315)</f>
        <v/>
      </c>
      <c r="D315" s="370" t="str">
        <f>IF('Dépenses rémunération au réel'!D315="","",'Dépenses rémunération au réel'!D315)</f>
        <v/>
      </c>
      <c r="E315" s="370" t="str">
        <f>IF('Dépenses rémunération au réel'!E315="","",'Dépenses rémunération au réel'!E315)</f>
        <v/>
      </c>
      <c r="F315" s="370" t="str">
        <f>IF('Dépenses rémunération au réel'!F315="","",'Dépenses rémunération au réel'!F315)</f>
        <v/>
      </c>
      <c r="G315" s="371" t="str">
        <f>IF('Dépenses rémunération au réel'!G315="","",'Dépenses rémunération au réel'!G315)</f>
        <v/>
      </c>
      <c r="H315" s="371" t="str">
        <f>IF('Dépenses rémunération au réel'!H315="","",'Dépenses rémunération au réel'!H315)</f>
        <v/>
      </c>
      <c r="I315" s="370" t="str">
        <f>IF('Dépenses rémunération au réel'!I315="","",'Dépenses rémunération au réel'!I315)</f>
        <v/>
      </c>
      <c r="J315" s="372" t="str">
        <f>IF('Dépenses rémunération au réel'!J315="","",'Dépenses rémunération au réel'!J315)</f>
        <v/>
      </c>
      <c r="K315" s="372" t="str">
        <f>IF('Dépenses rémunération au réel'!K315="","",'Dépenses rémunération au réel'!K315)</f>
        <v/>
      </c>
      <c r="L315" s="370" t="str">
        <f>IF('Dépenses rémunération au réel'!L315="","",'Dépenses rémunération au réel'!L315)</f>
        <v/>
      </c>
      <c r="M315" s="273"/>
      <c r="N315" s="274" t="str">
        <f t="shared" si="30"/>
        <v/>
      </c>
      <c r="O315" s="274" t="str">
        <f t="shared" si="31"/>
        <v/>
      </c>
      <c r="P315" s="42"/>
      <c r="Q315" s="25"/>
      <c r="R315" s="25"/>
      <c r="S315" s="329" t="str">
        <f t="shared" si="28"/>
        <v/>
      </c>
      <c r="T315" s="139" t="str">
        <f t="shared" si="29"/>
        <v/>
      </c>
      <c r="U315" s="276"/>
      <c r="V315" s="375" t="str">
        <f t="shared" si="32"/>
        <v/>
      </c>
      <c r="W315" s="152" t="str">
        <f t="shared" si="33"/>
        <v/>
      </c>
      <c r="X315" s="377" t="str">
        <f>IF(AND(OR(M315="KO",L315&lt;&gt;""),OR(M315="",N315="",O315="")),Listes!$A$74,IF(AND(L315&lt;S315,U315=""),Listes!$A$76,IF(AND(L315&lt;&gt;"",S315&lt;L315,T315=""),Listes!$A$78,IF(AND(Y315="",OR(M315&lt;&gt;"",N315&lt;&gt;"",O315&lt;&gt;"",P315&lt;&gt;"",Q315&lt;&gt;"",R315&lt;&gt;"")),Listes!$A$79,""))))</f>
        <v/>
      </c>
      <c r="Y315" s="44"/>
      <c r="Z315" s="9">
        <f t="shared" si="34"/>
        <v>0</v>
      </c>
    </row>
    <row r="316" spans="1:26" ht="20.100000000000001" customHeight="1" x14ac:dyDescent="0.25">
      <c r="A316" s="133">
        <v>310</v>
      </c>
      <c r="B316" s="370" t="str">
        <f>IF('Dépenses rémunération au réel'!B316="","",'Dépenses rémunération au réel'!B316)</f>
        <v/>
      </c>
      <c r="C316" s="370" t="str">
        <f>IF('Dépenses rémunération au réel'!C316="","",'Dépenses rémunération au réel'!C316)</f>
        <v/>
      </c>
      <c r="D316" s="370" t="str">
        <f>IF('Dépenses rémunération au réel'!D316="","",'Dépenses rémunération au réel'!D316)</f>
        <v/>
      </c>
      <c r="E316" s="370" t="str">
        <f>IF('Dépenses rémunération au réel'!E316="","",'Dépenses rémunération au réel'!E316)</f>
        <v/>
      </c>
      <c r="F316" s="370" t="str">
        <f>IF('Dépenses rémunération au réel'!F316="","",'Dépenses rémunération au réel'!F316)</f>
        <v/>
      </c>
      <c r="G316" s="371" t="str">
        <f>IF('Dépenses rémunération au réel'!G316="","",'Dépenses rémunération au réel'!G316)</f>
        <v/>
      </c>
      <c r="H316" s="371" t="str">
        <f>IF('Dépenses rémunération au réel'!H316="","",'Dépenses rémunération au réel'!H316)</f>
        <v/>
      </c>
      <c r="I316" s="370" t="str">
        <f>IF('Dépenses rémunération au réel'!I316="","",'Dépenses rémunération au réel'!I316)</f>
        <v/>
      </c>
      <c r="J316" s="372" t="str">
        <f>IF('Dépenses rémunération au réel'!J316="","",'Dépenses rémunération au réel'!J316)</f>
        <v/>
      </c>
      <c r="K316" s="372" t="str">
        <f>IF('Dépenses rémunération au réel'!K316="","",'Dépenses rémunération au réel'!K316)</f>
        <v/>
      </c>
      <c r="L316" s="370" t="str">
        <f>IF('Dépenses rémunération au réel'!L316="","",'Dépenses rémunération au réel'!L316)</f>
        <v/>
      </c>
      <c r="M316" s="273"/>
      <c r="N316" s="274" t="str">
        <f t="shared" si="30"/>
        <v/>
      </c>
      <c r="O316" s="274" t="str">
        <f t="shared" si="31"/>
        <v/>
      </c>
      <c r="P316" s="42"/>
      <c r="Q316" s="25"/>
      <c r="R316" s="25"/>
      <c r="S316" s="329" t="str">
        <f t="shared" si="28"/>
        <v/>
      </c>
      <c r="T316" s="139" t="str">
        <f t="shared" si="29"/>
        <v/>
      </c>
      <c r="U316" s="276"/>
      <c r="V316" s="375" t="str">
        <f t="shared" si="32"/>
        <v/>
      </c>
      <c r="W316" s="152" t="str">
        <f t="shared" si="33"/>
        <v/>
      </c>
      <c r="X316" s="377" t="str">
        <f>IF(AND(OR(M316="KO",L316&lt;&gt;""),OR(M316="",N316="",O316="")),Listes!$A$74,IF(AND(L316&lt;S316,U316=""),Listes!$A$76,IF(AND(L316&lt;&gt;"",S316&lt;L316,T316=""),Listes!$A$78,IF(AND(Y316="",OR(M316&lt;&gt;"",N316&lt;&gt;"",O316&lt;&gt;"",P316&lt;&gt;"",Q316&lt;&gt;"",R316&lt;&gt;"")),Listes!$A$79,""))))</f>
        <v/>
      </c>
      <c r="Y316" s="44"/>
      <c r="Z316" s="9">
        <f t="shared" si="34"/>
        <v>0</v>
      </c>
    </row>
    <row r="317" spans="1:26" ht="20.100000000000001" customHeight="1" x14ac:dyDescent="0.25">
      <c r="A317" s="133">
        <v>311</v>
      </c>
      <c r="B317" s="370" t="str">
        <f>IF('Dépenses rémunération au réel'!B317="","",'Dépenses rémunération au réel'!B317)</f>
        <v/>
      </c>
      <c r="C317" s="370" t="str">
        <f>IF('Dépenses rémunération au réel'!C317="","",'Dépenses rémunération au réel'!C317)</f>
        <v/>
      </c>
      <c r="D317" s="370" t="str">
        <f>IF('Dépenses rémunération au réel'!D317="","",'Dépenses rémunération au réel'!D317)</f>
        <v/>
      </c>
      <c r="E317" s="370" t="str">
        <f>IF('Dépenses rémunération au réel'!E317="","",'Dépenses rémunération au réel'!E317)</f>
        <v/>
      </c>
      <c r="F317" s="370" t="str">
        <f>IF('Dépenses rémunération au réel'!F317="","",'Dépenses rémunération au réel'!F317)</f>
        <v/>
      </c>
      <c r="G317" s="371" t="str">
        <f>IF('Dépenses rémunération au réel'!G317="","",'Dépenses rémunération au réel'!G317)</f>
        <v/>
      </c>
      <c r="H317" s="371" t="str">
        <f>IF('Dépenses rémunération au réel'!H317="","",'Dépenses rémunération au réel'!H317)</f>
        <v/>
      </c>
      <c r="I317" s="370" t="str">
        <f>IF('Dépenses rémunération au réel'!I317="","",'Dépenses rémunération au réel'!I317)</f>
        <v/>
      </c>
      <c r="J317" s="372" t="str">
        <f>IF('Dépenses rémunération au réel'!J317="","",'Dépenses rémunération au réel'!J317)</f>
        <v/>
      </c>
      <c r="K317" s="372" t="str">
        <f>IF('Dépenses rémunération au réel'!K317="","",'Dépenses rémunération au réel'!K317)</f>
        <v/>
      </c>
      <c r="L317" s="370" t="str">
        <f>IF('Dépenses rémunération au réel'!L317="","",'Dépenses rémunération au réel'!L317)</f>
        <v/>
      </c>
      <c r="M317" s="273"/>
      <c r="N317" s="274" t="str">
        <f t="shared" si="30"/>
        <v/>
      </c>
      <c r="O317" s="274" t="str">
        <f t="shared" si="31"/>
        <v/>
      </c>
      <c r="P317" s="42"/>
      <c r="Q317" s="25"/>
      <c r="R317" s="25"/>
      <c r="S317" s="329" t="str">
        <f t="shared" si="28"/>
        <v/>
      </c>
      <c r="T317" s="139" t="str">
        <f t="shared" si="29"/>
        <v/>
      </c>
      <c r="U317" s="276"/>
      <c r="V317" s="375" t="str">
        <f t="shared" si="32"/>
        <v/>
      </c>
      <c r="W317" s="152" t="str">
        <f t="shared" si="33"/>
        <v/>
      </c>
      <c r="X317" s="377" t="str">
        <f>IF(AND(OR(M317="KO",L317&lt;&gt;""),OR(M317="",N317="",O317="")),Listes!$A$74,IF(AND(L317&lt;S317,U317=""),Listes!$A$76,IF(AND(L317&lt;&gt;"",S317&lt;L317,T317=""),Listes!$A$78,IF(AND(Y317="",OR(M317&lt;&gt;"",N317&lt;&gt;"",O317&lt;&gt;"",P317&lt;&gt;"",Q317&lt;&gt;"",R317&lt;&gt;"")),Listes!$A$79,""))))</f>
        <v/>
      </c>
      <c r="Y317" s="44"/>
      <c r="Z317" s="9">
        <f t="shared" si="34"/>
        <v>0</v>
      </c>
    </row>
    <row r="318" spans="1:26" ht="20.100000000000001" customHeight="1" x14ac:dyDescent="0.25">
      <c r="A318" s="133">
        <v>312</v>
      </c>
      <c r="B318" s="370" t="str">
        <f>IF('Dépenses rémunération au réel'!B318="","",'Dépenses rémunération au réel'!B318)</f>
        <v/>
      </c>
      <c r="C318" s="370" t="str">
        <f>IF('Dépenses rémunération au réel'!C318="","",'Dépenses rémunération au réel'!C318)</f>
        <v/>
      </c>
      <c r="D318" s="370" t="str">
        <f>IF('Dépenses rémunération au réel'!D318="","",'Dépenses rémunération au réel'!D318)</f>
        <v/>
      </c>
      <c r="E318" s="370" t="str">
        <f>IF('Dépenses rémunération au réel'!E318="","",'Dépenses rémunération au réel'!E318)</f>
        <v/>
      </c>
      <c r="F318" s="370" t="str">
        <f>IF('Dépenses rémunération au réel'!F318="","",'Dépenses rémunération au réel'!F318)</f>
        <v/>
      </c>
      <c r="G318" s="371" t="str">
        <f>IF('Dépenses rémunération au réel'!G318="","",'Dépenses rémunération au réel'!G318)</f>
        <v/>
      </c>
      <c r="H318" s="371" t="str">
        <f>IF('Dépenses rémunération au réel'!H318="","",'Dépenses rémunération au réel'!H318)</f>
        <v/>
      </c>
      <c r="I318" s="370" t="str">
        <f>IF('Dépenses rémunération au réel'!I318="","",'Dépenses rémunération au réel'!I318)</f>
        <v/>
      </c>
      <c r="J318" s="372" t="str">
        <f>IF('Dépenses rémunération au réel'!J318="","",'Dépenses rémunération au réel'!J318)</f>
        <v/>
      </c>
      <c r="K318" s="372" t="str">
        <f>IF('Dépenses rémunération au réel'!K318="","",'Dépenses rémunération au réel'!K318)</f>
        <v/>
      </c>
      <c r="L318" s="370" t="str">
        <f>IF('Dépenses rémunération au réel'!L318="","",'Dépenses rémunération au réel'!L318)</f>
        <v/>
      </c>
      <c r="M318" s="273"/>
      <c r="N318" s="274" t="str">
        <f t="shared" si="30"/>
        <v/>
      </c>
      <c r="O318" s="274" t="str">
        <f t="shared" si="31"/>
        <v/>
      </c>
      <c r="P318" s="42"/>
      <c r="Q318" s="25"/>
      <c r="R318" s="25"/>
      <c r="S318" s="329" t="str">
        <f t="shared" si="28"/>
        <v/>
      </c>
      <c r="T318" s="139" t="str">
        <f t="shared" si="29"/>
        <v/>
      </c>
      <c r="U318" s="276"/>
      <c r="V318" s="375" t="str">
        <f t="shared" si="32"/>
        <v/>
      </c>
      <c r="W318" s="152" t="str">
        <f t="shared" si="33"/>
        <v/>
      </c>
      <c r="X318" s="377" t="str">
        <f>IF(AND(OR(M318="KO",L318&lt;&gt;""),OR(M318="",N318="",O318="")),Listes!$A$74,IF(AND(L318&lt;S318,U318=""),Listes!$A$76,IF(AND(L318&lt;&gt;"",S318&lt;L318,T318=""),Listes!$A$78,IF(AND(Y318="",OR(M318&lt;&gt;"",N318&lt;&gt;"",O318&lt;&gt;"",P318&lt;&gt;"",Q318&lt;&gt;"",R318&lt;&gt;"")),Listes!$A$79,""))))</f>
        <v/>
      </c>
      <c r="Y318" s="44"/>
      <c r="Z318" s="9">
        <f t="shared" si="34"/>
        <v>0</v>
      </c>
    </row>
    <row r="319" spans="1:26" ht="20.100000000000001" customHeight="1" x14ac:dyDescent="0.25">
      <c r="A319" s="133">
        <v>313</v>
      </c>
      <c r="B319" s="370" t="str">
        <f>IF('Dépenses rémunération au réel'!B319="","",'Dépenses rémunération au réel'!B319)</f>
        <v/>
      </c>
      <c r="C319" s="370" t="str">
        <f>IF('Dépenses rémunération au réel'!C319="","",'Dépenses rémunération au réel'!C319)</f>
        <v/>
      </c>
      <c r="D319" s="370" t="str">
        <f>IF('Dépenses rémunération au réel'!D319="","",'Dépenses rémunération au réel'!D319)</f>
        <v/>
      </c>
      <c r="E319" s="370" t="str">
        <f>IF('Dépenses rémunération au réel'!E319="","",'Dépenses rémunération au réel'!E319)</f>
        <v/>
      </c>
      <c r="F319" s="370" t="str">
        <f>IF('Dépenses rémunération au réel'!F319="","",'Dépenses rémunération au réel'!F319)</f>
        <v/>
      </c>
      <c r="G319" s="371" t="str">
        <f>IF('Dépenses rémunération au réel'!G319="","",'Dépenses rémunération au réel'!G319)</f>
        <v/>
      </c>
      <c r="H319" s="371" t="str">
        <f>IF('Dépenses rémunération au réel'!H319="","",'Dépenses rémunération au réel'!H319)</f>
        <v/>
      </c>
      <c r="I319" s="370" t="str">
        <f>IF('Dépenses rémunération au réel'!I319="","",'Dépenses rémunération au réel'!I319)</f>
        <v/>
      </c>
      <c r="J319" s="372" t="str">
        <f>IF('Dépenses rémunération au réel'!J319="","",'Dépenses rémunération au réel'!J319)</f>
        <v/>
      </c>
      <c r="K319" s="372" t="str">
        <f>IF('Dépenses rémunération au réel'!K319="","",'Dépenses rémunération au réel'!K319)</f>
        <v/>
      </c>
      <c r="L319" s="370" t="str">
        <f>IF('Dépenses rémunération au réel'!L319="","",'Dépenses rémunération au réel'!L319)</f>
        <v/>
      </c>
      <c r="M319" s="273"/>
      <c r="N319" s="274" t="str">
        <f t="shared" si="30"/>
        <v/>
      </c>
      <c r="O319" s="274" t="str">
        <f t="shared" si="31"/>
        <v/>
      </c>
      <c r="P319" s="42"/>
      <c r="Q319" s="25"/>
      <c r="R319" s="25"/>
      <c r="S319" s="329" t="str">
        <f t="shared" si="28"/>
        <v/>
      </c>
      <c r="T319" s="139" t="str">
        <f t="shared" si="29"/>
        <v/>
      </c>
      <c r="U319" s="276"/>
      <c r="V319" s="375" t="str">
        <f t="shared" si="32"/>
        <v/>
      </c>
      <c r="W319" s="152" t="str">
        <f t="shared" si="33"/>
        <v/>
      </c>
      <c r="X319" s="377" t="str">
        <f>IF(AND(OR(M319="KO",L319&lt;&gt;""),OR(M319="",N319="",O319="")),Listes!$A$74,IF(AND(L319&lt;S319,U319=""),Listes!$A$76,IF(AND(L319&lt;&gt;"",S319&lt;L319,T319=""),Listes!$A$78,IF(AND(Y319="",OR(M319&lt;&gt;"",N319&lt;&gt;"",O319&lt;&gt;"",P319&lt;&gt;"",Q319&lt;&gt;"",R319&lt;&gt;"")),Listes!$A$79,""))))</f>
        <v/>
      </c>
      <c r="Y319" s="44"/>
      <c r="Z319" s="9">
        <f t="shared" si="34"/>
        <v>0</v>
      </c>
    </row>
    <row r="320" spans="1:26" ht="20.100000000000001" customHeight="1" x14ac:dyDescent="0.25">
      <c r="A320" s="133">
        <v>314</v>
      </c>
      <c r="B320" s="370" t="str">
        <f>IF('Dépenses rémunération au réel'!B320="","",'Dépenses rémunération au réel'!B320)</f>
        <v/>
      </c>
      <c r="C320" s="370" t="str">
        <f>IF('Dépenses rémunération au réel'!C320="","",'Dépenses rémunération au réel'!C320)</f>
        <v/>
      </c>
      <c r="D320" s="370" t="str">
        <f>IF('Dépenses rémunération au réel'!D320="","",'Dépenses rémunération au réel'!D320)</f>
        <v/>
      </c>
      <c r="E320" s="370" t="str">
        <f>IF('Dépenses rémunération au réel'!E320="","",'Dépenses rémunération au réel'!E320)</f>
        <v/>
      </c>
      <c r="F320" s="370" t="str">
        <f>IF('Dépenses rémunération au réel'!F320="","",'Dépenses rémunération au réel'!F320)</f>
        <v/>
      </c>
      <c r="G320" s="371" t="str">
        <f>IF('Dépenses rémunération au réel'!G320="","",'Dépenses rémunération au réel'!G320)</f>
        <v/>
      </c>
      <c r="H320" s="371" t="str">
        <f>IF('Dépenses rémunération au réel'!H320="","",'Dépenses rémunération au réel'!H320)</f>
        <v/>
      </c>
      <c r="I320" s="370" t="str">
        <f>IF('Dépenses rémunération au réel'!I320="","",'Dépenses rémunération au réel'!I320)</f>
        <v/>
      </c>
      <c r="J320" s="372" t="str">
        <f>IF('Dépenses rémunération au réel'!J320="","",'Dépenses rémunération au réel'!J320)</f>
        <v/>
      </c>
      <c r="K320" s="372" t="str">
        <f>IF('Dépenses rémunération au réel'!K320="","",'Dépenses rémunération au réel'!K320)</f>
        <v/>
      </c>
      <c r="L320" s="370" t="str">
        <f>IF('Dépenses rémunération au réel'!L320="","",'Dépenses rémunération au réel'!L320)</f>
        <v/>
      </c>
      <c r="M320" s="273"/>
      <c r="N320" s="274" t="str">
        <f t="shared" si="30"/>
        <v/>
      </c>
      <c r="O320" s="274" t="str">
        <f t="shared" si="31"/>
        <v/>
      </c>
      <c r="P320" s="42"/>
      <c r="Q320" s="25"/>
      <c r="R320" s="25"/>
      <c r="S320" s="329" t="str">
        <f t="shared" si="28"/>
        <v/>
      </c>
      <c r="T320" s="139" t="str">
        <f t="shared" si="29"/>
        <v/>
      </c>
      <c r="U320" s="276"/>
      <c r="V320" s="375" t="str">
        <f t="shared" si="32"/>
        <v/>
      </c>
      <c r="W320" s="152" t="str">
        <f t="shared" si="33"/>
        <v/>
      </c>
      <c r="X320" s="377" t="str">
        <f>IF(AND(OR(M320="KO",L320&lt;&gt;""),OR(M320="",N320="",O320="")),Listes!$A$74,IF(AND(L320&lt;S320,U320=""),Listes!$A$76,IF(AND(L320&lt;&gt;"",S320&lt;L320,T320=""),Listes!$A$78,IF(AND(Y320="",OR(M320&lt;&gt;"",N320&lt;&gt;"",O320&lt;&gt;"",P320&lt;&gt;"",Q320&lt;&gt;"",R320&lt;&gt;"")),Listes!$A$79,""))))</f>
        <v/>
      </c>
      <c r="Y320" s="44"/>
      <c r="Z320" s="9">
        <f t="shared" si="34"/>
        <v>0</v>
      </c>
    </row>
    <row r="321" spans="1:26" ht="20.100000000000001" customHeight="1" x14ac:dyDescent="0.25">
      <c r="A321" s="133">
        <v>315</v>
      </c>
      <c r="B321" s="370" t="str">
        <f>IF('Dépenses rémunération au réel'!B321="","",'Dépenses rémunération au réel'!B321)</f>
        <v/>
      </c>
      <c r="C321" s="370" t="str">
        <f>IF('Dépenses rémunération au réel'!C321="","",'Dépenses rémunération au réel'!C321)</f>
        <v/>
      </c>
      <c r="D321" s="370" t="str">
        <f>IF('Dépenses rémunération au réel'!D321="","",'Dépenses rémunération au réel'!D321)</f>
        <v/>
      </c>
      <c r="E321" s="370" t="str">
        <f>IF('Dépenses rémunération au réel'!E321="","",'Dépenses rémunération au réel'!E321)</f>
        <v/>
      </c>
      <c r="F321" s="370" t="str">
        <f>IF('Dépenses rémunération au réel'!F321="","",'Dépenses rémunération au réel'!F321)</f>
        <v/>
      </c>
      <c r="G321" s="371" t="str">
        <f>IF('Dépenses rémunération au réel'!G321="","",'Dépenses rémunération au réel'!G321)</f>
        <v/>
      </c>
      <c r="H321" s="371" t="str">
        <f>IF('Dépenses rémunération au réel'!H321="","",'Dépenses rémunération au réel'!H321)</f>
        <v/>
      </c>
      <c r="I321" s="370" t="str">
        <f>IF('Dépenses rémunération au réel'!I321="","",'Dépenses rémunération au réel'!I321)</f>
        <v/>
      </c>
      <c r="J321" s="372" t="str">
        <f>IF('Dépenses rémunération au réel'!J321="","",'Dépenses rémunération au réel'!J321)</f>
        <v/>
      </c>
      <c r="K321" s="372" t="str">
        <f>IF('Dépenses rémunération au réel'!K321="","",'Dépenses rémunération au réel'!K321)</f>
        <v/>
      </c>
      <c r="L321" s="370" t="str">
        <f>IF('Dépenses rémunération au réel'!L321="","",'Dépenses rémunération au réel'!L321)</f>
        <v/>
      </c>
      <c r="M321" s="273"/>
      <c r="N321" s="274" t="str">
        <f t="shared" si="30"/>
        <v/>
      </c>
      <c r="O321" s="274" t="str">
        <f t="shared" si="31"/>
        <v/>
      </c>
      <c r="P321" s="42"/>
      <c r="Q321" s="25"/>
      <c r="R321" s="25"/>
      <c r="S321" s="329" t="str">
        <f t="shared" si="28"/>
        <v/>
      </c>
      <c r="T321" s="139" t="str">
        <f t="shared" si="29"/>
        <v/>
      </c>
      <c r="U321" s="276"/>
      <c r="V321" s="375" t="str">
        <f t="shared" si="32"/>
        <v/>
      </c>
      <c r="W321" s="152" t="str">
        <f t="shared" si="33"/>
        <v/>
      </c>
      <c r="X321" s="377" t="str">
        <f>IF(AND(OR(M321="KO",L321&lt;&gt;""),OR(M321="",N321="",O321="")),Listes!$A$74,IF(AND(L321&lt;S321,U321=""),Listes!$A$76,IF(AND(L321&lt;&gt;"",S321&lt;L321,T321=""),Listes!$A$78,IF(AND(Y321="",OR(M321&lt;&gt;"",N321&lt;&gt;"",O321&lt;&gt;"",P321&lt;&gt;"",Q321&lt;&gt;"",R321&lt;&gt;"")),Listes!$A$79,""))))</f>
        <v/>
      </c>
      <c r="Y321" s="44"/>
      <c r="Z321" s="9">
        <f t="shared" si="34"/>
        <v>0</v>
      </c>
    </row>
    <row r="322" spans="1:26" ht="20.100000000000001" customHeight="1" x14ac:dyDescent="0.25">
      <c r="A322" s="133">
        <v>316</v>
      </c>
      <c r="B322" s="370" t="str">
        <f>IF('Dépenses rémunération au réel'!B322="","",'Dépenses rémunération au réel'!B322)</f>
        <v/>
      </c>
      <c r="C322" s="370" t="str">
        <f>IF('Dépenses rémunération au réel'!C322="","",'Dépenses rémunération au réel'!C322)</f>
        <v/>
      </c>
      <c r="D322" s="370" t="str">
        <f>IF('Dépenses rémunération au réel'!D322="","",'Dépenses rémunération au réel'!D322)</f>
        <v/>
      </c>
      <c r="E322" s="370" t="str">
        <f>IF('Dépenses rémunération au réel'!E322="","",'Dépenses rémunération au réel'!E322)</f>
        <v/>
      </c>
      <c r="F322" s="370" t="str">
        <f>IF('Dépenses rémunération au réel'!F322="","",'Dépenses rémunération au réel'!F322)</f>
        <v/>
      </c>
      <c r="G322" s="371" t="str">
        <f>IF('Dépenses rémunération au réel'!G322="","",'Dépenses rémunération au réel'!G322)</f>
        <v/>
      </c>
      <c r="H322" s="371" t="str">
        <f>IF('Dépenses rémunération au réel'!H322="","",'Dépenses rémunération au réel'!H322)</f>
        <v/>
      </c>
      <c r="I322" s="370" t="str">
        <f>IF('Dépenses rémunération au réel'!I322="","",'Dépenses rémunération au réel'!I322)</f>
        <v/>
      </c>
      <c r="J322" s="372" t="str">
        <f>IF('Dépenses rémunération au réel'!J322="","",'Dépenses rémunération au réel'!J322)</f>
        <v/>
      </c>
      <c r="K322" s="372" t="str">
        <f>IF('Dépenses rémunération au réel'!K322="","",'Dépenses rémunération au réel'!K322)</f>
        <v/>
      </c>
      <c r="L322" s="370" t="str">
        <f>IF('Dépenses rémunération au réel'!L322="","",'Dépenses rémunération au réel'!L322)</f>
        <v/>
      </c>
      <c r="M322" s="273"/>
      <c r="N322" s="274" t="str">
        <f t="shared" si="30"/>
        <v/>
      </c>
      <c r="O322" s="274" t="str">
        <f t="shared" si="31"/>
        <v/>
      </c>
      <c r="P322" s="42"/>
      <c r="Q322" s="25"/>
      <c r="R322" s="25"/>
      <c r="S322" s="329" t="str">
        <f t="shared" si="28"/>
        <v/>
      </c>
      <c r="T322" s="139" t="str">
        <f t="shared" si="29"/>
        <v/>
      </c>
      <c r="U322" s="276"/>
      <c r="V322" s="375" t="str">
        <f t="shared" si="32"/>
        <v/>
      </c>
      <c r="W322" s="152" t="str">
        <f t="shared" si="33"/>
        <v/>
      </c>
      <c r="X322" s="377" t="str">
        <f>IF(AND(OR(M322="KO",L322&lt;&gt;""),OR(M322="",N322="",O322="")),Listes!$A$74,IF(AND(L322&lt;S322,U322=""),Listes!$A$76,IF(AND(L322&lt;&gt;"",S322&lt;L322,T322=""),Listes!$A$78,IF(AND(Y322="",OR(M322&lt;&gt;"",N322&lt;&gt;"",O322&lt;&gt;"",P322&lt;&gt;"",Q322&lt;&gt;"",R322&lt;&gt;"")),Listes!$A$79,""))))</f>
        <v/>
      </c>
      <c r="Y322" s="44"/>
      <c r="Z322" s="9">
        <f t="shared" si="34"/>
        <v>0</v>
      </c>
    </row>
    <row r="323" spans="1:26" ht="20.100000000000001" customHeight="1" x14ac:dyDescent="0.25">
      <c r="A323" s="133">
        <v>317</v>
      </c>
      <c r="B323" s="370" t="str">
        <f>IF('Dépenses rémunération au réel'!B323="","",'Dépenses rémunération au réel'!B323)</f>
        <v/>
      </c>
      <c r="C323" s="370" t="str">
        <f>IF('Dépenses rémunération au réel'!C323="","",'Dépenses rémunération au réel'!C323)</f>
        <v/>
      </c>
      <c r="D323" s="370" t="str">
        <f>IF('Dépenses rémunération au réel'!D323="","",'Dépenses rémunération au réel'!D323)</f>
        <v/>
      </c>
      <c r="E323" s="370" t="str">
        <f>IF('Dépenses rémunération au réel'!E323="","",'Dépenses rémunération au réel'!E323)</f>
        <v/>
      </c>
      <c r="F323" s="370" t="str">
        <f>IF('Dépenses rémunération au réel'!F323="","",'Dépenses rémunération au réel'!F323)</f>
        <v/>
      </c>
      <c r="G323" s="371" t="str">
        <f>IF('Dépenses rémunération au réel'!G323="","",'Dépenses rémunération au réel'!G323)</f>
        <v/>
      </c>
      <c r="H323" s="371" t="str">
        <f>IF('Dépenses rémunération au réel'!H323="","",'Dépenses rémunération au réel'!H323)</f>
        <v/>
      </c>
      <c r="I323" s="370" t="str">
        <f>IF('Dépenses rémunération au réel'!I323="","",'Dépenses rémunération au réel'!I323)</f>
        <v/>
      </c>
      <c r="J323" s="372" t="str">
        <f>IF('Dépenses rémunération au réel'!J323="","",'Dépenses rémunération au réel'!J323)</f>
        <v/>
      </c>
      <c r="K323" s="372" t="str">
        <f>IF('Dépenses rémunération au réel'!K323="","",'Dépenses rémunération au réel'!K323)</f>
        <v/>
      </c>
      <c r="L323" s="370" t="str">
        <f>IF('Dépenses rémunération au réel'!L323="","",'Dépenses rémunération au réel'!L323)</f>
        <v/>
      </c>
      <c r="M323" s="273"/>
      <c r="N323" s="274" t="str">
        <f t="shared" si="30"/>
        <v/>
      </c>
      <c r="O323" s="274" t="str">
        <f t="shared" si="31"/>
        <v/>
      </c>
      <c r="P323" s="42"/>
      <c r="Q323" s="25"/>
      <c r="R323" s="25"/>
      <c r="S323" s="329" t="str">
        <f t="shared" si="28"/>
        <v/>
      </c>
      <c r="T323" s="139" t="str">
        <f t="shared" si="29"/>
        <v/>
      </c>
      <c r="U323" s="276"/>
      <c r="V323" s="375" t="str">
        <f t="shared" si="32"/>
        <v/>
      </c>
      <c r="W323" s="152" t="str">
        <f t="shared" si="33"/>
        <v/>
      </c>
      <c r="X323" s="377" t="str">
        <f>IF(AND(OR(M323="KO",L323&lt;&gt;""),OR(M323="",N323="",O323="")),Listes!$A$74,IF(AND(L323&lt;S323,U323=""),Listes!$A$76,IF(AND(L323&lt;&gt;"",S323&lt;L323,T323=""),Listes!$A$78,IF(AND(Y323="",OR(M323&lt;&gt;"",N323&lt;&gt;"",O323&lt;&gt;"",P323&lt;&gt;"",Q323&lt;&gt;"",R323&lt;&gt;"")),Listes!$A$79,""))))</f>
        <v/>
      </c>
      <c r="Y323" s="44"/>
      <c r="Z323" s="9">
        <f t="shared" si="34"/>
        <v>0</v>
      </c>
    </row>
    <row r="324" spans="1:26" ht="20.100000000000001" customHeight="1" x14ac:dyDescent="0.25">
      <c r="A324" s="133">
        <v>318</v>
      </c>
      <c r="B324" s="370" t="str">
        <f>IF('Dépenses rémunération au réel'!B324="","",'Dépenses rémunération au réel'!B324)</f>
        <v/>
      </c>
      <c r="C324" s="370" t="str">
        <f>IF('Dépenses rémunération au réel'!C324="","",'Dépenses rémunération au réel'!C324)</f>
        <v/>
      </c>
      <c r="D324" s="370" t="str">
        <f>IF('Dépenses rémunération au réel'!D324="","",'Dépenses rémunération au réel'!D324)</f>
        <v/>
      </c>
      <c r="E324" s="370" t="str">
        <f>IF('Dépenses rémunération au réel'!E324="","",'Dépenses rémunération au réel'!E324)</f>
        <v/>
      </c>
      <c r="F324" s="370" t="str">
        <f>IF('Dépenses rémunération au réel'!F324="","",'Dépenses rémunération au réel'!F324)</f>
        <v/>
      </c>
      <c r="G324" s="371" t="str">
        <f>IF('Dépenses rémunération au réel'!G324="","",'Dépenses rémunération au réel'!G324)</f>
        <v/>
      </c>
      <c r="H324" s="371" t="str">
        <f>IF('Dépenses rémunération au réel'!H324="","",'Dépenses rémunération au réel'!H324)</f>
        <v/>
      </c>
      <c r="I324" s="370" t="str">
        <f>IF('Dépenses rémunération au réel'!I324="","",'Dépenses rémunération au réel'!I324)</f>
        <v/>
      </c>
      <c r="J324" s="372" t="str">
        <f>IF('Dépenses rémunération au réel'!J324="","",'Dépenses rémunération au réel'!J324)</f>
        <v/>
      </c>
      <c r="K324" s="372" t="str">
        <f>IF('Dépenses rémunération au réel'!K324="","",'Dépenses rémunération au réel'!K324)</f>
        <v/>
      </c>
      <c r="L324" s="370" t="str">
        <f>IF('Dépenses rémunération au réel'!L324="","",'Dépenses rémunération au réel'!L324)</f>
        <v/>
      </c>
      <c r="M324" s="273"/>
      <c r="N324" s="274" t="str">
        <f t="shared" si="30"/>
        <v/>
      </c>
      <c r="O324" s="274" t="str">
        <f t="shared" si="31"/>
        <v/>
      </c>
      <c r="P324" s="42"/>
      <c r="Q324" s="25"/>
      <c r="R324" s="25"/>
      <c r="S324" s="329" t="str">
        <f t="shared" si="28"/>
        <v/>
      </c>
      <c r="T324" s="139" t="str">
        <f t="shared" si="29"/>
        <v/>
      </c>
      <c r="U324" s="276"/>
      <c r="V324" s="375" t="str">
        <f t="shared" si="32"/>
        <v/>
      </c>
      <c r="W324" s="152" t="str">
        <f t="shared" si="33"/>
        <v/>
      </c>
      <c r="X324" s="377" t="str">
        <f>IF(AND(OR(M324="KO",L324&lt;&gt;""),OR(M324="",N324="",O324="")),Listes!$A$74,IF(AND(L324&lt;S324,U324=""),Listes!$A$76,IF(AND(L324&lt;&gt;"",S324&lt;L324,T324=""),Listes!$A$78,IF(AND(Y324="",OR(M324&lt;&gt;"",N324&lt;&gt;"",O324&lt;&gt;"",P324&lt;&gt;"",Q324&lt;&gt;"",R324&lt;&gt;"")),Listes!$A$79,""))))</f>
        <v/>
      </c>
      <c r="Y324" s="44"/>
      <c r="Z324" s="9">
        <f t="shared" si="34"/>
        <v>0</v>
      </c>
    </row>
    <row r="325" spans="1:26" ht="20.100000000000001" customHeight="1" x14ac:dyDescent="0.25">
      <c r="A325" s="133">
        <v>319</v>
      </c>
      <c r="B325" s="370" t="str">
        <f>IF('Dépenses rémunération au réel'!B325="","",'Dépenses rémunération au réel'!B325)</f>
        <v/>
      </c>
      <c r="C325" s="370" t="str">
        <f>IF('Dépenses rémunération au réel'!C325="","",'Dépenses rémunération au réel'!C325)</f>
        <v/>
      </c>
      <c r="D325" s="370" t="str">
        <f>IF('Dépenses rémunération au réel'!D325="","",'Dépenses rémunération au réel'!D325)</f>
        <v/>
      </c>
      <c r="E325" s="370" t="str">
        <f>IF('Dépenses rémunération au réel'!E325="","",'Dépenses rémunération au réel'!E325)</f>
        <v/>
      </c>
      <c r="F325" s="370" t="str">
        <f>IF('Dépenses rémunération au réel'!F325="","",'Dépenses rémunération au réel'!F325)</f>
        <v/>
      </c>
      <c r="G325" s="371" t="str">
        <f>IF('Dépenses rémunération au réel'!G325="","",'Dépenses rémunération au réel'!G325)</f>
        <v/>
      </c>
      <c r="H325" s="371" t="str">
        <f>IF('Dépenses rémunération au réel'!H325="","",'Dépenses rémunération au réel'!H325)</f>
        <v/>
      </c>
      <c r="I325" s="370" t="str">
        <f>IF('Dépenses rémunération au réel'!I325="","",'Dépenses rémunération au réel'!I325)</f>
        <v/>
      </c>
      <c r="J325" s="372" t="str">
        <f>IF('Dépenses rémunération au réel'!J325="","",'Dépenses rémunération au réel'!J325)</f>
        <v/>
      </c>
      <c r="K325" s="372" t="str">
        <f>IF('Dépenses rémunération au réel'!K325="","",'Dépenses rémunération au réel'!K325)</f>
        <v/>
      </c>
      <c r="L325" s="370" t="str">
        <f>IF('Dépenses rémunération au réel'!L325="","",'Dépenses rémunération au réel'!L325)</f>
        <v/>
      </c>
      <c r="M325" s="273"/>
      <c r="N325" s="274" t="str">
        <f t="shared" si="30"/>
        <v/>
      </c>
      <c r="O325" s="274" t="str">
        <f t="shared" si="31"/>
        <v/>
      </c>
      <c r="P325" s="42"/>
      <c r="Q325" s="25"/>
      <c r="R325" s="25"/>
      <c r="S325" s="329" t="str">
        <f t="shared" si="28"/>
        <v/>
      </c>
      <c r="T325" s="139" t="str">
        <f t="shared" si="29"/>
        <v/>
      </c>
      <c r="U325" s="276"/>
      <c r="V325" s="375" t="str">
        <f t="shared" si="32"/>
        <v/>
      </c>
      <c r="W325" s="152" t="str">
        <f t="shared" si="33"/>
        <v/>
      </c>
      <c r="X325" s="377" t="str">
        <f>IF(AND(OR(M325="KO",L325&lt;&gt;""),OR(M325="",N325="",O325="")),Listes!$A$74,IF(AND(L325&lt;S325,U325=""),Listes!$A$76,IF(AND(L325&lt;&gt;"",S325&lt;L325,T325=""),Listes!$A$78,IF(AND(Y325="",OR(M325&lt;&gt;"",N325&lt;&gt;"",O325&lt;&gt;"",P325&lt;&gt;"",Q325&lt;&gt;"",R325&lt;&gt;"")),Listes!$A$79,""))))</f>
        <v/>
      </c>
      <c r="Y325" s="44"/>
      <c r="Z325" s="9">
        <f t="shared" si="34"/>
        <v>0</v>
      </c>
    </row>
    <row r="326" spans="1:26" ht="20.100000000000001" customHeight="1" x14ac:dyDescent="0.25">
      <c r="A326" s="133">
        <v>320</v>
      </c>
      <c r="B326" s="370" t="str">
        <f>IF('Dépenses rémunération au réel'!B326="","",'Dépenses rémunération au réel'!B326)</f>
        <v/>
      </c>
      <c r="C326" s="370" t="str">
        <f>IF('Dépenses rémunération au réel'!C326="","",'Dépenses rémunération au réel'!C326)</f>
        <v/>
      </c>
      <c r="D326" s="370" t="str">
        <f>IF('Dépenses rémunération au réel'!D326="","",'Dépenses rémunération au réel'!D326)</f>
        <v/>
      </c>
      <c r="E326" s="370" t="str">
        <f>IF('Dépenses rémunération au réel'!E326="","",'Dépenses rémunération au réel'!E326)</f>
        <v/>
      </c>
      <c r="F326" s="370" t="str">
        <f>IF('Dépenses rémunération au réel'!F326="","",'Dépenses rémunération au réel'!F326)</f>
        <v/>
      </c>
      <c r="G326" s="371" t="str">
        <f>IF('Dépenses rémunération au réel'!G326="","",'Dépenses rémunération au réel'!G326)</f>
        <v/>
      </c>
      <c r="H326" s="371" t="str">
        <f>IF('Dépenses rémunération au réel'!H326="","",'Dépenses rémunération au réel'!H326)</f>
        <v/>
      </c>
      <c r="I326" s="370" t="str">
        <f>IF('Dépenses rémunération au réel'!I326="","",'Dépenses rémunération au réel'!I326)</f>
        <v/>
      </c>
      <c r="J326" s="372" t="str">
        <f>IF('Dépenses rémunération au réel'!J326="","",'Dépenses rémunération au réel'!J326)</f>
        <v/>
      </c>
      <c r="K326" s="372" t="str">
        <f>IF('Dépenses rémunération au réel'!K326="","",'Dépenses rémunération au réel'!K326)</f>
        <v/>
      </c>
      <c r="L326" s="370" t="str">
        <f>IF('Dépenses rémunération au réel'!L326="","",'Dépenses rémunération au réel'!L326)</f>
        <v/>
      </c>
      <c r="M326" s="273"/>
      <c r="N326" s="274" t="str">
        <f t="shared" si="30"/>
        <v/>
      </c>
      <c r="O326" s="274" t="str">
        <f t="shared" si="31"/>
        <v/>
      </c>
      <c r="P326" s="42"/>
      <c r="Q326" s="25"/>
      <c r="R326" s="25"/>
      <c r="S326" s="329" t="str">
        <f t="shared" si="28"/>
        <v/>
      </c>
      <c r="T326" s="139" t="str">
        <f t="shared" si="29"/>
        <v/>
      </c>
      <c r="U326" s="276"/>
      <c r="V326" s="375" t="str">
        <f t="shared" si="32"/>
        <v/>
      </c>
      <c r="W326" s="152" t="str">
        <f t="shared" si="33"/>
        <v/>
      </c>
      <c r="X326" s="377" t="str">
        <f>IF(AND(OR(M326="KO",L326&lt;&gt;""),OR(M326="",N326="",O326="")),Listes!$A$74,IF(AND(L326&lt;S326,U326=""),Listes!$A$76,IF(AND(L326&lt;&gt;"",S326&lt;L326,T326=""),Listes!$A$78,IF(AND(Y326="",OR(M326&lt;&gt;"",N326&lt;&gt;"",O326&lt;&gt;"",P326&lt;&gt;"",Q326&lt;&gt;"",R326&lt;&gt;"")),Listes!$A$79,""))))</f>
        <v/>
      </c>
      <c r="Y326" s="44"/>
      <c r="Z326" s="9">
        <f t="shared" si="34"/>
        <v>0</v>
      </c>
    </row>
    <row r="327" spans="1:26" ht="20.100000000000001" customHeight="1" x14ac:dyDescent="0.25">
      <c r="A327" s="133">
        <v>321</v>
      </c>
      <c r="B327" s="370" t="str">
        <f>IF('Dépenses rémunération au réel'!B327="","",'Dépenses rémunération au réel'!B327)</f>
        <v/>
      </c>
      <c r="C327" s="370" t="str">
        <f>IF('Dépenses rémunération au réel'!C327="","",'Dépenses rémunération au réel'!C327)</f>
        <v/>
      </c>
      <c r="D327" s="370" t="str">
        <f>IF('Dépenses rémunération au réel'!D327="","",'Dépenses rémunération au réel'!D327)</f>
        <v/>
      </c>
      <c r="E327" s="370" t="str">
        <f>IF('Dépenses rémunération au réel'!E327="","",'Dépenses rémunération au réel'!E327)</f>
        <v/>
      </c>
      <c r="F327" s="370" t="str">
        <f>IF('Dépenses rémunération au réel'!F327="","",'Dépenses rémunération au réel'!F327)</f>
        <v/>
      </c>
      <c r="G327" s="371" t="str">
        <f>IF('Dépenses rémunération au réel'!G327="","",'Dépenses rémunération au réel'!G327)</f>
        <v/>
      </c>
      <c r="H327" s="371" t="str">
        <f>IF('Dépenses rémunération au réel'!H327="","",'Dépenses rémunération au réel'!H327)</f>
        <v/>
      </c>
      <c r="I327" s="370" t="str">
        <f>IF('Dépenses rémunération au réel'!I327="","",'Dépenses rémunération au réel'!I327)</f>
        <v/>
      </c>
      <c r="J327" s="372" t="str">
        <f>IF('Dépenses rémunération au réel'!J327="","",'Dépenses rémunération au réel'!J327)</f>
        <v/>
      </c>
      <c r="K327" s="372" t="str">
        <f>IF('Dépenses rémunération au réel'!K327="","",'Dépenses rémunération au réel'!K327)</f>
        <v/>
      </c>
      <c r="L327" s="370" t="str">
        <f>IF('Dépenses rémunération au réel'!L327="","",'Dépenses rémunération au réel'!L327)</f>
        <v/>
      </c>
      <c r="M327" s="273"/>
      <c r="N327" s="274" t="str">
        <f t="shared" si="30"/>
        <v/>
      </c>
      <c r="O327" s="274" t="str">
        <f t="shared" si="31"/>
        <v/>
      </c>
      <c r="P327" s="42"/>
      <c r="Q327" s="25"/>
      <c r="R327" s="25"/>
      <c r="S327" s="329" t="str">
        <f t="shared" ref="S327:S390" si="35">IF($E327="","",IF(OR(($P327=0),($Q327=0)),0,$P327/$Q327*$R327))</f>
        <v/>
      </c>
      <c r="T327" s="139" t="str">
        <f t="shared" ref="T327:T390" si="36">IF($L327="","",IF($S327&gt;$L327,"Le montant éligible ne peut etre supérieur au montant présenté",""))</f>
        <v/>
      </c>
      <c r="U327" s="276"/>
      <c r="V327" s="375" t="str">
        <f t="shared" si="32"/>
        <v/>
      </c>
      <c r="W327" s="152" t="str">
        <f t="shared" si="33"/>
        <v/>
      </c>
      <c r="X327" s="377" t="str">
        <f>IF(AND(OR(M327="KO",L327&lt;&gt;""),OR(M327="",N327="",O327="")),Listes!$A$74,IF(AND(L327&lt;S327,U327=""),Listes!$A$76,IF(AND(L327&lt;&gt;"",S327&lt;L327,T327=""),Listes!$A$78,IF(AND(Y327="",OR(M327&lt;&gt;"",N327&lt;&gt;"",O327&lt;&gt;"",P327&lt;&gt;"",Q327&lt;&gt;"",R327&lt;&gt;"")),Listes!$A$79,""))))</f>
        <v/>
      </c>
      <c r="Y327" s="44"/>
      <c r="Z327" s="9">
        <f t="shared" si="34"/>
        <v>0</v>
      </c>
    </row>
    <row r="328" spans="1:26" ht="20.100000000000001" customHeight="1" x14ac:dyDescent="0.25">
      <c r="A328" s="133">
        <v>322</v>
      </c>
      <c r="B328" s="370" t="str">
        <f>IF('Dépenses rémunération au réel'!B328="","",'Dépenses rémunération au réel'!B328)</f>
        <v/>
      </c>
      <c r="C328" s="370" t="str">
        <f>IF('Dépenses rémunération au réel'!C328="","",'Dépenses rémunération au réel'!C328)</f>
        <v/>
      </c>
      <c r="D328" s="370" t="str">
        <f>IF('Dépenses rémunération au réel'!D328="","",'Dépenses rémunération au réel'!D328)</f>
        <v/>
      </c>
      <c r="E328" s="370" t="str">
        <f>IF('Dépenses rémunération au réel'!E328="","",'Dépenses rémunération au réel'!E328)</f>
        <v/>
      </c>
      <c r="F328" s="370" t="str">
        <f>IF('Dépenses rémunération au réel'!F328="","",'Dépenses rémunération au réel'!F328)</f>
        <v/>
      </c>
      <c r="G328" s="371" t="str">
        <f>IF('Dépenses rémunération au réel'!G328="","",'Dépenses rémunération au réel'!G328)</f>
        <v/>
      </c>
      <c r="H328" s="371" t="str">
        <f>IF('Dépenses rémunération au réel'!H328="","",'Dépenses rémunération au réel'!H328)</f>
        <v/>
      </c>
      <c r="I328" s="370" t="str">
        <f>IF('Dépenses rémunération au réel'!I328="","",'Dépenses rémunération au réel'!I328)</f>
        <v/>
      </c>
      <c r="J328" s="372" t="str">
        <f>IF('Dépenses rémunération au réel'!J328="","",'Dépenses rémunération au réel'!J328)</f>
        <v/>
      </c>
      <c r="K328" s="372" t="str">
        <f>IF('Dépenses rémunération au réel'!K328="","",'Dépenses rémunération au réel'!K328)</f>
        <v/>
      </c>
      <c r="L328" s="370" t="str">
        <f>IF('Dépenses rémunération au réel'!L328="","",'Dépenses rémunération au réel'!L328)</f>
        <v/>
      </c>
      <c r="M328" s="273"/>
      <c r="N328" s="274" t="str">
        <f t="shared" ref="N328:N391" si="37">IF(M328="KO","",IF(M328="","",G328))</f>
        <v/>
      </c>
      <c r="O328" s="274" t="str">
        <f t="shared" ref="O328:O391" si="38">IF(M328="KO","",IF(M328="","",H328))</f>
        <v/>
      </c>
      <c r="P328" s="42"/>
      <c r="Q328" s="25"/>
      <c r="R328" s="25"/>
      <c r="S328" s="329" t="str">
        <f t="shared" si="35"/>
        <v/>
      </c>
      <c r="T328" s="139" t="str">
        <f t="shared" si="36"/>
        <v/>
      </c>
      <c r="U328" s="276"/>
      <c r="V328" s="375" t="str">
        <f t="shared" ref="V328:V391" si="39">IF(R328="","",IF(E328="Assistant administratif et/ou financier",MIN(35000/1607*R328,35000),IF(E328="Chargé de mission",MIN(40000/1607*R328,40000),IF(E328="Coordinateur / chef de projet",MIN(50000/1607*R328,50000),IF(E328="Directeur",MIN(60000/1607*R328,60000))))))</f>
        <v/>
      </c>
      <c r="W328" s="152" t="str">
        <f t="shared" ref="W328:W391" si="40">IF(MIN(S328,V328)=0,"",MIN(S328,V328))</f>
        <v/>
      </c>
      <c r="X328" s="377" t="str">
        <f>IF(AND(OR(M328="KO",L328&lt;&gt;""),OR(M328="",N328="",O328="")),Listes!$A$74,IF(AND(L328&lt;S328,U328=""),Listes!$A$76,IF(AND(L328&lt;&gt;"",S328&lt;L328,T328=""),Listes!$A$78,IF(AND(Y328="",OR(M328&lt;&gt;"",N328&lt;&gt;"",O328&lt;&gt;"",P328&lt;&gt;"",Q328&lt;&gt;"",R328&lt;&gt;"")),Listes!$A$79,""))))</f>
        <v/>
      </c>
      <c r="Y328" s="44"/>
      <c r="Z328" s="9">
        <f t="shared" ref="Z328:Z391" si="41">IF(AND(B328&lt;&gt;"",Y328&lt;&gt;"Oui"),1,0)</f>
        <v>0</v>
      </c>
    </row>
    <row r="329" spans="1:26" ht="20.100000000000001" customHeight="1" x14ac:dyDescent="0.25">
      <c r="A329" s="133">
        <v>323</v>
      </c>
      <c r="B329" s="370" t="str">
        <f>IF('Dépenses rémunération au réel'!B329="","",'Dépenses rémunération au réel'!B329)</f>
        <v/>
      </c>
      <c r="C329" s="370" t="str">
        <f>IF('Dépenses rémunération au réel'!C329="","",'Dépenses rémunération au réel'!C329)</f>
        <v/>
      </c>
      <c r="D329" s="370" t="str">
        <f>IF('Dépenses rémunération au réel'!D329="","",'Dépenses rémunération au réel'!D329)</f>
        <v/>
      </c>
      <c r="E329" s="370" t="str">
        <f>IF('Dépenses rémunération au réel'!E329="","",'Dépenses rémunération au réel'!E329)</f>
        <v/>
      </c>
      <c r="F329" s="370" t="str">
        <f>IF('Dépenses rémunération au réel'!F329="","",'Dépenses rémunération au réel'!F329)</f>
        <v/>
      </c>
      <c r="G329" s="371" t="str">
        <f>IF('Dépenses rémunération au réel'!G329="","",'Dépenses rémunération au réel'!G329)</f>
        <v/>
      </c>
      <c r="H329" s="371" t="str">
        <f>IF('Dépenses rémunération au réel'!H329="","",'Dépenses rémunération au réel'!H329)</f>
        <v/>
      </c>
      <c r="I329" s="370" t="str">
        <f>IF('Dépenses rémunération au réel'!I329="","",'Dépenses rémunération au réel'!I329)</f>
        <v/>
      </c>
      <c r="J329" s="372" t="str">
        <f>IF('Dépenses rémunération au réel'!J329="","",'Dépenses rémunération au réel'!J329)</f>
        <v/>
      </c>
      <c r="K329" s="372" t="str">
        <f>IF('Dépenses rémunération au réel'!K329="","",'Dépenses rémunération au réel'!K329)</f>
        <v/>
      </c>
      <c r="L329" s="370" t="str">
        <f>IF('Dépenses rémunération au réel'!L329="","",'Dépenses rémunération au réel'!L329)</f>
        <v/>
      </c>
      <c r="M329" s="273"/>
      <c r="N329" s="274" t="str">
        <f t="shared" si="37"/>
        <v/>
      </c>
      <c r="O329" s="274" t="str">
        <f t="shared" si="38"/>
        <v/>
      </c>
      <c r="P329" s="42"/>
      <c r="Q329" s="25"/>
      <c r="R329" s="25"/>
      <c r="S329" s="329" t="str">
        <f t="shared" si="35"/>
        <v/>
      </c>
      <c r="T329" s="139" t="str">
        <f t="shared" si="36"/>
        <v/>
      </c>
      <c r="U329" s="276"/>
      <c r="V329" s="375" t="str">
        <f t="shared" si="39"/>
        <v/>
      </c>
      <c r="W329" s="152" t="str">
        <f t="shared" si="40"/>
        <v/>
      </c>
      <c r="X329" s="377" t="str">
        <f>IF(AND(OR(M329="KO",L329&lt;&gt;""),OR(M329="",N329="",O329="")),Listes!$A$74,IF(AND(L329&lt;S329,U329=""),Listes!$A$76,IF(AND(L329&lt;&gt;"",S329&lt;L329,T329=""),Listes!$A$78,IF(AND(Y329="",OR(M329&lt;&gt;"",N329&lt;&gt;"",O329&lt;&gt;"",P329&lt;&gt;"",Q329&lt;&gt;"",R329&lt;&gt;"")),Listes!$A$79,""))))</f>
        <v/>
      </c>
      <c r="Y329" s="44"/>
      <c r="Z329" s="9">
        <f t="shared" si="41"/>
        <v>0</v>
      </c>
    </row>
    <row r="330" spans="1:26" ht="20.100000000000001" customHeight="1" x14ac:dyDescent="0.25">
      <c r="A330" s="133">
        <v>324</v>
      </c>
      <c r="B330" s="370" t="str">
        <f>IF('Dépenses rémunération au réel'!B330="","",'Dépenses rémunération au réel'!B330)</f>
        <v/>
      </c>
      <c r="C330" s="370" t="str">
        <f>IF('Dépenses rémunération au réel'!C330="","",'Dépenses rémunération au réel'!C330)</f>
        <v/>
      </c>
      <c r="D330" s="370" t="str">
        <f>IF('Dépenses rémunération au réel'!D330="","",'Dépenses rémunération au réel'!D330)</f>
        <v/>
      </c>
      <c r="E330" s="370" t="str">
        <f>IF('Dépenses rémunération au réel'!E330="","",'Dépenses rémunération au réel'!E330)</f>
        <v/>
      </c>
      <c r="F330" s="370" t="str">
        <f>IF('Dépenses rémunération au réel'!F330="","",'Dépenses rémunération au réel'!F330)</f>
        <v/>
      </c>
      <c r="G330" s="371" t="str">
        <f>IF('Dépenses rémunération au réel'!G330="","",'Dépenses rémunération au réel'!G330)</f>
        <v/>
      </c>
      <c r="H330" s="371" t="str">
        <f>IF('Dépenses rémunération au réel'!H330="","",'Dépenses rémunération au réel'!H330)</f>
        <v/>
      </c>
      <c r="I330" s="370" t="str">
        <f>IF('Dépenses rémunération au réel'!I330="","",'Dépenses rémunération au réel'!I330)</f>
        <v/>
      </c>
      <c r="J330" s="372" t="str">
        <f>IF('Dépenses rémunération au réel'!J330="","",'Dépenses rémunération au réel'!J330)</f>
        <v/>
      </c>
      <c r="K330" s="372" t="str">
        <f>IF('Dépenses rémunération au réel'!K330="","",'Dépenses rémunération au réel'!K330)</f>
        <v/>
      </c>
      <c r="L330" s="370" t="str">
        <f>IF('Dépenses rémunération au réel'!L330="","",'Dépenses rémunération au réel'!L330)</f>
        <v/>
      </c>
      <c r="M330" s="273"/>
      <c r="N330" s="274" t="str">
        <f t="shared" si="37"/>
        <v/>
      </c>
      <c r="O330" s="274" t="str">
        <f t="shared" si="38"/>
        <v/>
      </c>
      <c r="P330" s="42"/>
      <c r="Q330" s="25"/>
      <c r="R330" s="25"/>
      <c r="S330" s="329" t="str">
        <f t="shared" si="35"/>
        <v/>
      </c>
      <c r="T330" s="139" t="str">
        <f t="shared" si="36"/>
        <v/>
      </c>
      <c r="U330" s="276"/>
      <c r="V330" s="375" t="str">
        <f t="shared" si="39"/>
        <v/>
      </c>
      <c r="W330" s="152" t="str">
        <f t="shared" si="40"/>
        <v/>
      </c>
      <c r="X330" s="377" t="str">
        <f>IF(AND(OR(M330="KO",L330&lt;&gt;""),OR(M330="",N330="",O330="")),Listes!$A$74,IF(AND(L330&lt;S330,U330=""),Listes!$A$76,IF(AND(L330&lt;&gt;"",S330&lt;L330,T330=""),Listes!$A$78,IF(AND(Y330="",OR(M330&lt;&gt;"",N330&lt;&gt;"",O330&lt;&gt;"",P330&lt;&gt;"",Q330&lt;&gt;"",R330&lt;&gt;"")),Listes!$A$79,""))))</f>
        <v/>
      </c>
      <c r="Y330" s="44"/>
      <c r="Z330" s="9">
        <f t="shared" si="41"/>
        <v>0</v>
      </c>
    </row>
    <row r="331" spans="1:26" ht="20.100000000000001" customHeight="1" x14ac:dyDescent="0.25">
      <c r="A331" s="133">
        <v>325</v>
      </c>
      <c r="B331" s="370" t="str">
        <f>IF('Dépenses rémunération au réel'!B331="","",'Dépenses rémunération au réel'!B331)</f>
        <v/>
      </c>
      <c r="C331" s="370" t="str">
        <f>IF('Dépenses rémunération au réel'!C331="","",'Dépenses rémunération au réel'!C331)</f>
        <v/>
      </c>
      <c r="D331" s="370" t="str">
        <f>IF('Dépenses rémunération au réel'!D331="","",'Dépenses rémunération au réel'!D331)</f>
        <v/>
      </c>
      <c r="E331" s="370" t="str">
        <f>IF('Dépenses rémunération au réel'!E331="","",'Dépenses rémunération au réel'!E331)</f>
        <v/>
      </c>
      <c r="F331" s="370" t="str">
        <f>IF('Dépenses rémunération au réel'!F331="","",'Dépenses rémunération au réel'!F331)</f>
        <v/>
      </c>
      <c r="G331" s="371" t="str">
        <f>IF('Dépenses rémunération au réel'!G331="","",'Dépenses rémunération au réel'!G331)</f>
        <v/>
      </c>
      <c r="H331" s="371" t="str">
        <f>IF('Dépenses rémunération au réel'!H331="","",'Dépenses rémunération au réel'!H331)</f>
        <v/>
      </c>
      <c r="I331" s="370" t="str">
        <f>IF('Dépenses rémunération au réel'!I331="","",'Dépenses rémunération au réel'!I331)</f>
        <v/>
      </c>
      <c r="J331" s="372" t="str">
        <f>IF('Dépenses rémunération au réel'!J331="","",'Dépenses rémunération au réel'!J331)</f>
        <v/>
      </c>
      <c r="K331" s="372" t="str">
        <f>IF('Dépenses rémunération au réel'!K331="","",'Dépenses rémunération au réel'!K331)</f>
        <v/>
      </c>
      <c r="L331" s="370" t="str">
        <f>IF('Dépenses rémunération au réel'!L331="","",'Dépenses rémunération au réel'!L331)</f>
        <v/>
      </c>
      <c r="M331" s="273"/>
      <c r="N331" s="274" t="str">
        <f t="shared" si="37"/>
        <v/>
      </c>
      <c r="O331" s="274" t="str">
        <f t="shared" si="38"/>
        <v/>
      </c>
      <c r="P331" s="42"/>
      <c r="Q331" s="25"/>
      <c r="R331" s="25"/>
      <c r="S331" s="329" t="str">
        <f t="shared" si="35"/>
        <v/>
      </c>
      <c r="T331" s="139" t="str">
        <f t="shared" si="36"/>
        <v/>
      </c>
      <c r="U331" s="276"/>
      <c r="V331" s="375" t="str">
        <f t="shared" si="39"/>
        <v/>
      </c>
      <c r="W331" s="152" t="str">
        <f t="shared" si="40"/>
        <v/>
      </c>
      <c r="X331" s="377" t="str">
        <f>IF(AND(OR(M331="KO",L331&lt;&gt;""),OR(M331="",N331="",O331="")),Listes!$A$74,IF(AND(L331&lt;S331,U331=""),Listes!$A$76,IF(AND(L331&lt;&gt;"",S331&lt;L331,T331=""),Listes!$A$78,IF(AND(Y331="",OR(M331&lt;&gt;"",N331&lt;&gt;"",O331&lt;&gt;"",P331&lt;&gt;"",Q331&lt;&gt;"",R331&lt;&gt;"")),Listes!$A$79,""))))</f>
        <v/>
      </c>
      <c r="Y331" s="44"/>
      <c r="Z331" s="9">
        <f t="shared" si="41"/>
        <v>0</v>
      </c>
    </row>
    <row r="332" spans="1:26" ht="20.100000000000001" customHeight="1" x14ac:dyDescent="0.25">
      <c r="A332" s="133">
        <v>326</v>
      </c>
      <c r="B332" s="370" t="str">
        <f>IF('Dépenses rémunération au réel'!B332="","",'Dépenses rémunération au réel'!B332)</f>
        <v/>
      </c>
      <c r="C332" s="370" t="str">
        <f>IF('Dépenses rémunération au réel'!C332="","",'Dépenses rémunération au réel'!C332)</f>
        <v/>
      </c>
      <c r="D332" s="370" t="str">
        <f>IF('Dépenses rémunération au réel'!D332="","",'Dépenses rémunération au réel'!D332)</f>
        <v/>
      </c>
      <c r="E332" s="370" t="str">
        <f>IF('Dépenses rémunération au réel'!E332="","",'Dépenses rémunération au réel'!E332)</f>
        <v/>
      </c>
      <c r="F332" s="370" t="str">
        <f>IF('Dépenses rémunération au réel'!F332="","",'Dépenses rémunération au réel'!F332)</f>
        <v/>
      </c>
      <c r="G332" s="371" t="str">
        <f>IF('Dépenses rémunération au réel'!G332="","",'Dépenses rémunération au réel'!G332)</f>
        <v/>
      </c>
      <c r="H332" s="371" t="str">
        <f>IF('Dépenses rémunération au réel'!H332="","",'Dépenses rémunération au réel'!H332)</f>
        <v/>
      </c>
      <c r="I332" s="370" t="str">
        <f>IF('Dépenses rémunération au réel'!I332="","",'Dépenses rémunération au réel'!I332)</f>
        <v/>
      </c>
      <c r="J332" s="372" t="str">
        <f>IF('Dépenses rémunération au réel'!J332="","",'Dépenses rémunération au réel'!J332)</f>
        <v/>
      </c>
      <c r="K332" s="372" t="str">
        <f>IF('Dépenses rémunération au réel'!K332="","",'Dépenses rémunération au réel'!K332)</f>
        <v/>
      </c>
      <c r="L332" s="370" t="str">
        <f>IF('Dépenses rémunération au réel'!L332="","",'Dépenses rémunération au réel'!L332)</f>
        <v/>
      </c>
      <c r="M332" s="273"/>
      <c r="N332" s="274" t="str">
        <f t="shared" si="37"/>
        <v/>
      </c>
      <c r="O332" s="274" t="str">
        <f t="shared" si="38"/>
        <v/>
      </c>
      <c r="P332" s="42"/>
      <c r="Q332" s="25"/>
      <c r="R332" s="25"/>
      <c r="S332" s="329" t="str">
        <f t="shared" si="35"/>
        <v/>
      </c>
      <c r="T332" s="139" t="str">
        <f t="shared" si="36"/>
        <v/>
      </c>
      <c r="U332" s="276"/>
      <c r="V332" s="375" t="str">
        <f t="shared" si="39"/>
        <v/>
      </c>
      <c r="W332" s="152" t="str">
        <f t="shared" si="40"/>
        <v/>
      </c>
      <c r="X332" s="377" t="str">
        <f>IF(AND(OR(M332="KO",L332&lt;&gt;""),OR(M332="",N332="",O332="")),Listes!$A$74,IF(AND(L332&lt;S332,U332=""),Listes!$A$76,IF(AND(L332&lt;&gt;"",S332&lt;L332,T332=""),Listes!$A$78,IF(AND(Y332="",OR(M332&lt;&gt;"",N332&lt;&gt;"",O332&lt;&gt;"",P332&lt;&gt;"",Q332&lt;&gt;"",R332&lt;&gt;"")),Listes!$A$79,""))))</f>
        <v/>
      </c>
      <c r="Y332" s="44"/>
      <c r="Z332" s="9">
        <f t="shared" si="41"/>
        <v>0</v>
      </c>
    </row>
    <row r="333" spans="1:26" ht="20.100000000000001" customHeight="1" x14ac:dyDescent="0.25">
      <c r="A333" s="133">
        <v>327</v>
      </c>
      <c r="B333" s="370" t="str">
        <f>IF('Dépenses rémunération au réel'!B333="","",'Dépenses rémunération au réel'!B333)</f>
        <v/>
      </c>
      <c r="C333" s="370" t="str">
        <f>IF('Dépenses rémunération au réel'!C333="","",'Dépenses rémunération au réel'!C333)</f>
        <v/>
      </c>
      <c r="D333" s="370" t="str">
        <f>IF('Dépenses rémunération au réel'!D333="","",'Dépenses rémunération au réel'!D333)</f>
        <v/>
      </c>
      <c r="E333" s="370" t="str">
        <f>IF('Dépenses rémunération au réel'!E333="","",'Dépenses rémunération au réel'!E333)</f>
        <v/>
      </c>
      <c r="F333" s="370" t="str">
        <f>IF('Dépenses rémunération au réel'!F333="","",'Dépenses rémunération au réel'!F333)</f>
        <v/>
      </c>
      <c r="G333" s="371" t="str">
        <f>IF('Dépenses rémunération au réel'!G333="","",'Dépenses rémunération au réel'!G333)</f>
        <v/>
      </c>
      <c r="H333" s="371" t="str">
        <f>IF('Dépenses rémunération au réel'!H333="","",'Dépenses rémunération au réel'!H333)</f>
        <v/>
      </c>
      <c r="I333" s="370" t="str">
        <f>IF('Dépenses rémunération au réel'!I333="","",'Dépenses rémunération au réel'!I333)</f>
        <v/>
      </c>
      <c r="J333" s="372" t="str">
        <f>IF('Dépenses rémunération au réel'!J333="","",'Dépenses rémunération au réel'!J333)</f>
        <v/>
      </c>
      <c r="K333" s="372" t="str">
        <f>IF('Dépenses rémunération au réel'!K333="","",'Dépenses rémunération au réel'!K333)</f>
        <v/>
      </c>
      <c r="L333" s="370" t="str">
        <f>IF('Dépenses rémunération au réel'!L333="","",'Dépenses rémunération au réel'!L333)</f>
        <v/>
      </c>
      <c r="M333" s="273"/>
      <c r="N333" s="274" t="str">
        <f t="shared" si="37"/>
        <v/>
      </c>
      <c r="O333" s="274" t="str">
        <f t="shared" si="38"/>
        <v/>
      </c>
      <c r="P333" s="42"/>
      <c r="Q333" s="25"/>
      <c r="R333" s="25"/>
      <c r="S333" s="329" t="str">
        <f t="shared" si="35"/>
        <v/>
      </c>
      <c r="T333" s="139" t="str">
        <f t="shared" si="36"/>
        <v/>
      </c>
      <c r="U333" s="276"/>
      <c r="V333" s="375" t="str">
        <f t="shared" si="39"/>
        <v/>
      </c>
      <c r="W333" s="152" t="str">
        <f t="shared" si="40"/>
        <v/>
      </c>
      <c r="X333" s="377" t="str">
        <f>IF(AND(OR(M333="KO",L333&lt;&gt;""),OR(M333="",N333="",O333="")),Listes!$A$74,IF(AND(L333&lt;S333,U333=""),Listes!$A$76,IF(AND(L333&lt;&gt;"",S333&lt;L333,T333=""),Listes!$A$78,IF(AND(Y333="",OR(M333&lt;&gt;"",N333&lt;&gt;"",O333&lt;&gt;"",P333&lt;&gt;"",Q333&lt;&gt;"",R333&lt;&gt;"")),Listes!$A$79,""))))</f>
        <v/>
      </c>
      <c r="Y333" s="44"/>
      <c r="Z333" s="9">
        <f t="shared" si="41"/>
        <v>0</v>
      </c>
    </row>
    <row r="334" spans="1:26" ht="20.100000000000001" customHeight="1" x14ac:dyDescent="0.25">
      <c r="A334" s="133">
        <v>328</v>
      </c>
      <c r="B334" s="370" t="str">
        <f>IF('Dépenses rémunération au réel'!B334="","",'Dépenses rémunération au réel'!B334)</f>
        <v/>
      </c>
      <c r="C334" s="370" t="str">
        <f>IF('Dépenses rémunération au réel'!C334="","",'Dépenses rémunération au réel'!C334)</f>
        <v/>
      </c>
      <c r="D334" s="370" t="str">
        <f>IF('Dépenses rémunération au réel'!D334="","",'Dépenses rémunération au réel'!D334)</f>
        <v/>
      </c>
      <c r="E334" s="370" t="str">
        <f>IF('Dépenses rémunération au réel'!E334="","",'Dépenses rémunération au réel'!E334)</f>
        <v/>
      </c>
      <c r="F334" s="370" t="str">
        <f>IF('Dépenses rémunération au réel'!F334="","",'Dépenses rémunération au réel'!F334)</f>
        <v/>
      </c>
      <c r="G334" s="371" t="str">
        <f>IF('Dépenses rémunération au réel'!G334="","",'Dépenses rémunération au réel'!G334)</f>
        <v/>
      </c>
      <c r="H334" s="371" t="str">
        <f>IF('Dépenses rémunération au réel'!H334="","",'Dépenses rémunération au réel'!H334)</f>
        <v/>
      </c>
      <c r="I334" s="370" t="str">
        <f>IF('Dépenses rémunération au réel'!I334="","",'Dépenses rémunération au réel'!I334)</f>
        <v/>
      </c>
      <c r="J334" s="372" t="str">
        <f>IF('Dépenses rémunération au réel'!J334="","",'Dépenses rémunération au réel'!J334)</f>
        <v/>
      </c>
      <c r="K334" s="372" t="str">
        <f>IF('Dépenses rémunération au réel'!K334="","",'Dépenses rémunération au réel'!K334)</f>
        <v/>
      </c>
      <c r="L334" s="370" t="str">
        <f>IF('Dépenses rémunération au réel'!L334="","",'Dépenses rémunération au réel'!L334)</f>
        <v/>
      </c>
      <c r="M334" s="273"/>
      <c r="N334" s="274" t="str">
        <f t="shared" si="37"/>
        <v/>
      </c>
      <c r="O334" s="274" t="str">
        <f t="shared" si="38"/>
        <v/>
      </c>
      <c r="P334" s="42"/>
      <c r="Q334" s="25"/>
      <c r="R334" s="25"/>
      <c r="S334" s="329" t="str">
        <f t="shared" si="35"/>
        <v/>
      </c>
      <c r="T334" s="139" t="str">
        <f t="shared" si="36"/>
        <v/>
      </c>
      <c r="U334" s="276"/>
      <c r="V334" s="375" t="str">
        <f t="shared" si="39"/>
        <v/>
      </c>
      <c r="W334" s="152" t="str">
        <f t="shared" si="40"/>
        <v/>
      </c>
      <c r="X334" s="377" t="str">
        <f>IF(AND(OR(M334="KO",L334&lt;&gt;""),OR(M334="",N334="",O334="")),Listes!$A$74,IF(AND(L334&lt;S334,U334=""),Listes!$A$76,IF(AND(L334&lt;&gt;"",S334&lt;L334,T334=""),Listes!$A$78,IF(AND(Y334="",OR(M334&lt;&gt;"",N334&lt;&gt;"",O334&lt;&gt;"",P334&lt;&gt;"",Q334&lt;&gt;"",R334&lt;&gt;"")),Listes!$A$79,""))))</f>
        <v/>
      </c>
      <c r="Y334" s="44"/>
      <c r="Z334" s="9">
        <f t="shared" si="41"/>
        <v>0</v>
      </c>
    </row>
    <row r="335" spans="1:26" ht="20.100000000000001" customHeight="1" x14ac:dyDescent="0.25">
      <c r="A335" s="133">
        <v>329</v>
      </c>
      <c r="B335" s="370" t="str">
        <f>IF('Dépenses rémunération au réel'!B335="","",'Dépenses rémunération au réel'!B335)</f>
        <v/>
      </c>
      <c r="C335" s="370" t="str">
        <f>IF('Dépenses rémunération au réel'!C335="","",'Dépenses rémunération au réel'!C335)</f>
        <v/>
      </c>
      <c r="D335" s="370" t="str">
        <f>IF('Dépenses rémunération au réel'!D335="","",'Dépenses rémunération au réel'!D335)</f>
        <v/>
      </c>
      <c r="E335" s="370" t="str">
        <f>IF('Dépenses rémunération au réel'!E335="","",'Dépenses rémunération au réel'!E335)</f>
        <v/>
      </c>
      <c r="F335" s="370" t="str">
        <f>IF('Dépenses rémunération au réel'!F335="","",'Dépenses rémunération au réel'!F335)</f>
        <v/>
      </c>
      <c r="G335" s="371" t="str">
        <f>IF('Dépenses rémunération au réel'!G335="","",'Dépenses rémunération au réel'!G335)</f>
        <v/>
      </c>
      <c r="H335" s="371" t="str">
        <f>IF('Dépenses rémunération au réel'!H335="","",'Dépenses rémunération au réel'!H335)</f>
        <v/>
      </c>
      <c r="I335" s="370" t="str">
        <f>IF('Dépenses rémunération au réel'!I335="","",'Dépenses rémunération au réel'!I335)</f>
        <v/>
      </c>
      <c r="J335" s="372" t="str">
        <f>IF('Dépenses rémunération au réel'!J335="","",'Dépenses rémunération au réel'!J335)</f>
        <v/>
      </c>
      <c r="K335" s="372" t="str">
        <f>IF('Dépenses rémunération au réel'!K335="","",'Dépenses rémunération au réel'!K335)</f>
        <v/>
      </c>
      <c r="L335" s="370" t="str">
        <f>IF('Dépenses rémunération au réel'!L335="","",'Dépenses rémunération au réel'!L335)</f>
        <v/>
      </c>
      <c r="M335" s="273"/>
      <c r="N335" s="274" t="str">
        <f t="shared" si="37"/>
        <v/>
      </c>
      <c r="O335" s="274" t="str">
        <f t="shared" si="38"/>
        <v/>
      </c>
      <c r="P335" s="42"/>
      <c r="Q335" s="25"/>
      <c r="R335" s="25"/>
      <c r="S335" s="329" t="str">
        <f t="shared" si="35"/>
        <v/>
      </c>
      <c r="T335" s="139" t="str">
        <f t="shared" si="36"/>
        <v/>
      </c>
      <c r="U335" s="276"/>
      <c r="V335" s="375" t="str">
        <f t="shared" si="39"/>
        <v/>
      </c>
      <c r="W335" s="152" t="str">
        <f t="shared" si="40"/>
        <v/>
      </c>
      <c r="X335" s="377" t="str">
        <f>IF(AND(OR(M335="KO",L335&lt;&gt;""),OR(M335="",N335="",O335="")),Listes!$A$74,IF(AND(L335&lt;S335,U335=""),Listes!$A$76,IF(AND(L335&lt;&gt;"",S335&lt;L335,T335=""),Listes!$A$78,IF(AND(Y335="",OR(M335&lt;&gt;"",N335&lt;&gt;"",O335&lt;&gt;"",P335&lt;&gt;"",Q335&lt;&gt;"",R335&lt;&gt;"")),Listes!$A$79,""))))</f>
        <v/>
      </c>
      <c r="Y335" s="44"/>
      <c r="Z335" s="9">
        <f t="shared" si="41"/>
        <v>0</v>
      </c>
    </row>
    <row r="336" spans="1:26" ht="20.100000000000001" customHeight="1" x14ac:dyDescent="0.25">
      <c r="A336" s="133">
        <v>330</v>
      </c>
      <c r="B336" s="370" t="str">
        <f>IF('Dépenses rémunération au réel'!B336="","",'Dépenses rémunération au réel'!B336)</f>
        <v/>
      </c>
      <c r="C336" s="370" t="str">
        <f>IF('Dépenses rémunération au réel'!C336="","",'Dépenses rémunération au réel'!C336)</f>
        <v/>
      </c>
      <c r="D336" s="370" t="str">
        <f>IF('Dépenses rémunération au réel'!D336="","",'Dépenses rémunération au réel'!D336)</f>
        <v/>
      </c>
      <c r="E336" s="370" t="str">
        <f>IF('Dépenses rémunération au réel'!E336="","",'Dépenses rémunération au réel'!E336)</f>
        <v/>
      </c>
      <c r="F336" s="370" t="str">
        <f>IF('Dépenses rémunération au réel'!F336="","",'Dépenses rémunération au réel'!F336)</f>
        <v/>
      </c>
      <c r="G336" s="371" t="str">
        <f>IF('Dépenses rémunération au réel'!G336="","",'Dépenses rémunération au réel'!G336)</f>
        <v/>
      </c>
      <c r="H336" s="371" t="str">
        <f>IF('Dépenses rémunération au réel'!H336="","",'Dépenses rémunération au réel'!H336)</f>
        <v/>
      </c>
      <c r="I336" s="370" t="str">
        <f>IF('Dépenses rémunération au réel'!I336="","",'Dépenses rémunération au réel'!I336)</f>
        <v/>
      </c>
      <c r="J336" s="372" t="str">
        <f>IF('Dépenses rémunération au réel'!J336="","",'Dépenses rémunération au réel'!J336)</f>
        <v/>
      </c>
      <c r="K336" s="372" t="str">
        <f>IF('Dépenses rémunération au réel'!K336="","",'Dépenses rémunération au réel'!K336)</f>
        <v/>
      </c>
      <c r="L336" s="370" t="str">
        <f>IF('Dépenses rémunération au réel'!L336="","",'Dépenses rémunération au réel'!L336)</f>
        <v/>
      </c>
      <c r="M336" s="273"/>
      <c r="N336" s="274" t="str">
        <f t="shared" si="37"/>
        <v/>
      </c>
      <c r="O336" s="274" t="str">
        <f t="shared" si="38"/>
        <v/>
      </c>
      <c r="P336" s="42"/>
      <c r="Q336" s="25"/>
      <c r="R336" s="25"/>
      <c r="S336" s="329" t="str">
        <f t="shared" si="35"/>
        <v/>
      </c>
      <c r="T336" s="139" t="str">
        <f t="shared" si="36"/>
        <v/>
      </c>
      <c r="U336" s="276"/>
      <c r="V336" s="375" t="str">
        <f t="shared" si="39"/>
        <v/>
      </c>
      <c r="W336" s="152" t="str">
        <f t="shared" si="40"/>
        <v/>
      </c>
      <c r="X336" s="377" t="str">
        <f>IF(AND(OR(M336="KO",L336&lt;&gt;""),OR(M336="",N336="",O336="")),Listes!$A$74,IF(AND(L336&lt;S336,U336=""),Listes!$A$76,IF(AND(L336&lt;&gt;"",S336&lt;L336,T336=""),Listes!$A$78,IF(AND(Y336="",OR(M336&lt;&gt;"",N336&lt;&gt;"",O336&lt;&gt;"",P336&lt;&gt;"",Q336&lt;&gt;"",R336&lt;&gt;"")),Listes!$A$79,""))))</f>
        <v/>
      </c>
      <c r="Y336" s="44"/>
      <c r="Z336" s="9">
        <f t="shared" si="41"/>
        <v>0</v>
      </c>
    </row>
    <row r="337" spans="1:26" ht="20.100000000000001" customHeight="1" x14ac:dyDescent="0.25">
      <c r="A337" s="133">
        <v>331</v>
      </c>
      <c r="B337" s="370" t="str">
        <f>IF('Dépenses rémunération au réel'!B337="","",'Dépenses rémunération au réel'!B337)</f>
        <v/>
      </c>
      <c r="C337" s="370" t="str">
        <f>IF('Dépenses rémunération au réel'!C337="","",'Dépenses rémunération au réel'!C337)</f>
        <v/>
      </c>
      <c r="D337" s="370" t="str">
        <f>IF('Dépenses rémunération au réel'!D337="","",'Dépenses rémunération au réel'!D337)</f>
        <v/>
      </c>
      <c r="E337" s="370" t="str">
        <f>IF('Dépenses rémunération au réel'!E337="","",'Dépenses rémunération au réel'!E337)</f>
        <v/>
      </c>
      <c r="F337" s="370" t="str">
        <f>IF('Dépenses rémunération au réel'!F337="","",'Dépenses rémunération au réel'!F337)</f>
        <v/>
      </c>
      <c r="G337" s="371" t="str">
        <f>IF('Dépenses rémunération au réel'!G337="","",'Dépenses rémunération au réel'!G337)</f>
        <v/>
      </c>
      <c r="H337" s="371" t="str">
        <f>IF('Dépenses rémunération au réel'!H337="","",'Dépenses rémunération au réel'!H337)</f>
        <v/>
      </c>
      <c r="I337" s="370" t="str">
        <f>IF('Dépenses rémunération au réel'!I337="","",'Dépenses rémunération au réel'!I337)</f>
        <v/>
      </c>
      <c r="J337" s="372" t="str">
        <f>IF('Dépenses rémunération au réel'!J337="","",'Dépenses rémunération au réel'!J337)</f>
        <v/>
      </c>
      <c r="K337" s="372" t="str">
        <f>IF('Dépenses rémunération au réel'!K337="","",'Dépenses rémunération au réel'!K337)</f>
        <v/>
      </c>
      <c r="L337" s="370" t="str">
        <f>IF('Dépenses rémunération au réel'!L337="","",'Dépenses rémunération au réel'!L337)</f>
        <v/>
      </c>
      <c r="M337" s="273"/>
      <c r="N337" s="274" t="str">
        <f t="shared" si="37"/>
        <v/>
      </c>
      <c r="O337" s="274" t="str">
        <f t="shared" si="38"/>
        <v/>
      </c>
      <c r="P337" s="42"/>
      <c r="Q337" s="25"/>
      <c r="R337" s="25"/>
      <c r="S337" s="329" t="str">
        <f t="shared" si="35"/>
        <v/>
      </c>
      <c r="T337" s="139" t="str">
        <f t="shared" si="36"/>
        <v/>
      </c>
      <c r="U337" s="276"/>
      <c r="V337" s="375" t="str">
        <f t="shared" si="39"/>
        <v/>
      </c>
      <c r="W337" s="152" t="str">
        <f t="shared" si="40"/>
        <v/>
      </c>
      <c r="X337" s="377" t="str">
        <f>IF(AND(OR(M337="KO",L337&lt;&gt;""),OR(M337="",N337="",O337="")),Listes!$A$74,IF(AND(L337&lt;S337,U337=""),Listes!$A$76,IF(AND(L337&lt;&gt;"",S337&lt;L337,T337=""),Listes!$A$78,IF(AND(Y337="",OR(M337&lt;&gt;"",N337&lt;&gt;"",O337&lt;&gt;"",P337&lt;&gt;"",Q337&lt;&gt;"",R337&lt;&gt;"")),Listes!$A$79,""))))</f>
        <v/>
      </c>
      <c r="Y337" s="44"/>
      <c r="Z337" s="9">
        <f t="shared" si="41"/>
        <v>0</v>
      </c>
    </row>
    <row r="338" spans="1:26" ht="20.100000000000001" customHeight="1" x14ac:dyDescent="0.25">
      <c r="A338" s="133">
        <v>332</v>
      </c>
      <c r="B338" s="370" t="str">
        <f>IF('Dépenses rémunération au réel'!B338="","",'Dépenses rémunération au réel'!B338)</f>
        <v/>
      </c>
      <c r="C338" s="370" t="str">
        <f>IF('Dépenses rémunération au réel'!C338="","",'Dépenses rémunération au réel'!C338)</f>
        <v/>
      </c>
      <c r="D338" s="370" t="str">
        <f>IF('Dépenses rémunération au réel'!D338="","",'Dépenses rémunération au réel'!D338)</f>
        <v/>
      </c>
      <c r="E338" s="370" t="str">
        <f>IF('Dépenses rémunération au réel'!E338="","",'Dépenses rémunération au réel'!E338)</f>
        <v/>
      </c>
      <c r="F338" s="370" t="str">
        <f>IF('Dépenses rémunération au réel'!F338="","",'Dépenses rémunération au réel'!F338)</f>
        <v/>
      </c>
      <c r="G338" s="371" t="str">
        <f>IF('Dépenses rémunération au réel'!G338="","",'Dépenses rémunération au réel'!G338)</f>
        <v/>
      </c>
      <c r="H338" s="371" t="str">
        <f>IF('Dépenses rémunération au réel'!H338="","",'Dépenses rémunération au réel'!H338)</f>
        <v/>
      </c>
      <c r="I338" s="370" t="str">
        <f>IF('Dépenses rémunération au réel'!I338="","",'Dépenses rémunération au réel'!I338)</f>
        <v/>
      </c>
      <c r="J338" s="372" t="str">
        <f>IF('Dépenses rémunération au réel'!J338="","",'Dépenses rémunération au réel'!J338)</f>
        <v/>
      </c>
      <c r="K338" s="372" t="str">
        <f>IF('Dépenses rémunération au réel'!K338="","",'Dépenses rémunération au réel'!K338)</f>
        <v/>
      </c>
      <c r="L338" s="370" t="str">
        <f>IF('Dépenses rémunération au réel'!L338="","",'Dépenses rémunération au réel'!L338)</f>
        <v/>
      </c>
      <c r="M338" s="273"/>
      <c r="N338" s="274" t="str">
        <f t="shared" si="37"/>
        <v/>
      </c>
      <c r="O338" s="274" t="str">
        <f t="shared" si="38"/>
        <v/>
      </c>
      <c r="P338" s="42"/>
      <c r="Q338" s="25"/>
      <c r="R338" s="25"/>
      <c r="S338" s="329" t="str">
        <f t="shared" si="35"/>
        <v/>
      </c>
      <c r="T338" s="139" t="str">
        <f t="shared" si="36"/>
        <v/>
      </c>
      <c r="U338" s="276"/>
      <c r="V338" s="375" t="str">
        <f t="shared" si="39"/>
        <v/>
      </c>
      <c r="W338" s="152" t="str">
        <f t="shared" si="40"/>
        <v/>
      </c>
      <c r="X338" s="377" t="str">
        <f>IF(AND(OR(M338="KO",L338&lt;&gt;""),OR(M338="",N338="",O338="")),Listes!$A$74,IF(AND(L338&lt;S338,U338=""),Listes!$A$76,IF(AND(L338&lt;&gt;"",S338&lt;L338,T338=""),Listes!$A$78,IF(AND(Y338="",OR(M338&lt;&gt;"",N338&lt;&gt;"",O338&lt;&gt;"",P338&lt;&gt;"",Q338&lt;&gt;"",R338&lt;&gt;"")),Listes!$A$79,""))))</f>
        <v/>
      </c>
      <c r="Y338" s="44"/>
      <c r="Z338" s="9">
        <f t="shared" si="41"/>
        <v>0</v>
      </c>
    </row>
    <row r="339" spans="1:26" ht="20.100000000000001" customHeight="1" x14ac:dyDescent="0.25">
      <c r="A339" s="133">
        <v>333</v>
      </c>
      <c r="B339" s="370" t="str">
        <f>IF('Dépenses rémunération au réel'!B339="","",'Dépenses rémunération au réel'!B339)</f>
        <v/>
      </c>
      <c r="C339" s="370" t="str">
        <f>IF('Dépenses rémunération au réel'!C339="","",'Dépenses rémunération au réel'!C339)</f>
        <v/>
      </c>
      <c r="D339" s="370" t="str">
        <f>IF('Dépenses rémunération au réel'!D339="","",'Dépenses rémunération au réel'!D339)</f>
        <v/>
      </c>
      <c r="E339" s="370" t="str">
        <f>IF('Dépenses rémunération au réel'!E339="","",'Dépenses rémunération au réel'!E339)</f>
        <v/>
      </c>
      <c r="F339" s="370" t="str">
        <f>IF('Dépenses rémunération au réel'!F339="","",'Dépenses rémunération au réel'!F339)</f>
        <v/>
      </c>
      <c r="G339" s="371" t="str">
        <f>IF('Dépenses rémunération au réel'!G339="","",'Dépenses rémunération au réel'!G339)</f>
        <v/>
      </c>
      <c r="H339" s="371" t="str">
        <f>IF('Dépenses rémunération au réel'!H339="","",'Dépenses rémunération au réel'!H339)</f>
        <v/>
      </c>
      <c r="I339" s="370" t="str">
        <f>IF('Dépenses rémunération au réel'!I339="","",'Dépenses rémunération au réel'!I339)</f>
        <v/>
      </c>
      <c r="J339" s="372" t="str">
        <f>IF('Dépenses rémunération au réel'!J339="","",'Dépenses rémunération au réel'!J339)</f>
        <v/>
      </c>
      <c r="K339" s="372" t="str">
        <f>IF('Dépenses rémunération au réel'!K339="","",'Dépenses rémunération au réel'!K339)</f>
        <v/>
      </c>
      <c r="L339" s="370" t="str">
        <f>IF('Dépenses rémunération au réel'!L339="","",'Dépenses rémunération au réel'!L339)</f>
        <v/>
      </c>
      <c r="M339" s="273"/>
      <c r="N339" s="274" t="str">
        <f t="shared" si="37"/>
        <v/>
      </c>
      <c r="O339" s="274" t="str">
        <f t="shared" si="38"/>
        <v/>
      </c>
      <c r="P339" s="42"/>
      <c r="Q339" s="25"/>
      <c r="R339" s="25"/>
      <c r="S339" s="329" t="str">
        <f t="shared" si="35"/>
        <v/>
      </c>
      <c r="T339" s="139" t="str">
        <f t="shared" si="36"/>
        <v/>
      </c>
      <c r="U339" s="276"/>
      <c r="V339" s="375" t="str">
        <f t="shared" si="39"/>
        <v/>
      </c>
      <c r="W339" s="152" t="str">
        <f t="shared" si="40"/>
        <v/>
      </c>
      <c r="X339" s="377" t="str">
        <f>IF(AND(OR(M339="KO",L339&lt;&gt;""),OR(M339="",N339="",O339="")),Listes!$A$74,IF(AND(L339&lt;S339,U339=""),Listes!$A$76,IF(AND(L339&lt;&gt;"",S339&lt;L339,T339=""),Listes!$A$78,IF(AND(Y339="",OR(M339&lt;&gt;"",N339&lt;&gt;"",O339&lt;&gt;"",P339&lt;&gt;"",Q339&lt;&gt;"",R339&lt;&gt;"")),Listes!$A$79,""))))</f>
        <v/>
      </c>
      <c r="Y339" s="44"/>
      <c r="Z339" s="9">
        <f t="shared" si="41"/>
        <v>0</v>
      </c>
    </row>
    <row r="340" spans="1:26" ht="20.100000000000001" customHeight="1" x14ac:dyDescent="0.25">
      <c r="A340" s="133">
        <v>334</v>
      </c>
      <c r="B340" s="370" t="str">
        <f>IF('Dépenses rémunération au réel'!B340="","",'Dépenses rémunération au réel'!B340)</f>
        <v/>
      </c>
      <c r="C340" s="370" t="str">
        <f>IF('Dépenses rémunération au réel'!C340="","",'Dépenses rémunération au réel'!C340)</f>
        <v/>
      </c>
      <c r="D340" s="370" t="str">
        <f>IF('Dépenses rémunération au réel'!D340="","",'Dépenses rémunération au réel'!D340)</f>
        <v/>
      </c>
      <c r="E340" s="370" t="str">
        <f>IF('Dépenses rémunération au réel'!E340="","",'Dépenses rémunération au réel'!E340)</f>
        <v/>
      </c>
      <c r="F340" s="370" t="str">
        <f>IF('Dépenses rémunération au réel'!F340="","",'Dépenses rémunération au réel'!F340)</f>
        <v/>
      </c>
      <c r="G340" s="371" t="str">
        <f>IF('Dépenses rémunération au réel'!G340="","",'Dépenses rémunération au réel'!G340)</f>
        <v/>
      </c>
      <c r="H340" s="371" t="str">
        <f>IF('Dépenses rémunération au réel'!H340="","",'Dépenses rémunération au réel'!H340)</f>
        <v/>
      </c>
      <c r="I340" s="370" t="str">
        <f>IF('Dépenses rémunération au réel'!I340="","",'Dépenses rémunération au réel'!I340)</f>
        <v/>
      </c>
      <c r="J340" s="372" t="str">
        <f>IF('Dépenses rémunération au réel'!J340="","",'Dépenses rémunération au réel'!J340)</f>
        <v/>
      </c>
      <c r="K340" s="372" t="str">
        <f>IF('Dépenses rémunération au réel'!K340="","",'Dépenses rémunération au réel'!K340)</f>
        <v/>
      </c>
      <c r="L340" s="370" t="str">
        <f>IF('Dépenses rémunération au réel'!L340="","",'Dépenses rémunération au réel'!L340)</f>
        <v/>
      </c>
      <c r="M340" s="273"/>
      <c r="N340" s="274" t="str">
        <f t="shared" si="37"/>
        <v/>
      </c>
      <c r="O340" s="274" t="str">
        <f t="shared" si="38"/>
        <v/>
      </c>
      <c r="P340" s="42"/>
      <c r="Q340" s="25"/>
      <c r="R340" s="25"/>
      <c r="S340" s="329" t="str">
        <f t="shared" si="35"/>
        <v/>
      </c>
      <c r="T340" s="139" t="str">
        <f t="shared" si="36"/>
        <v/>
      </c>
      <c r="U340" s="276"/>
      <c r="V340" s="375" t="str">
        <f t="shared" si="39"/>
        <v/>
      </c>
      <c r="W340" s="152" t="str">
        <f t="shared" si="40"/>
        <v/>
      </c>
      <c r="X340" s="377" t="str">
        <f>IF(AND(OR(M340="KO",L340&lt;&gt;""),OR(M340="",N340="",O340="")),Listes!$A$74,IF(AND(L340&lt;S340,U340=""),Listes!$A$76,IF(AND(L340&lt;&gt;"",S340&lt;L340,T340=""),Listes!$A$78,IF(AND(Y340="",OR(M340&lt;&gt;"",N340&lt;&gt;"",O340&lt;&gt;"",P340&lt;&gt;"",Q340&lt;&gt;"",R340&lt;&gt;"")),Listes!$A$79,""))))</f>
        <v/>
      </c>
      <c r="Y340" s="44"/>
      <c r="Z340" s="9">
        <f t="shared" si="41"/>
        <v>0</v>
      </c>
    </row>
    <row r="341" spans="1:26" ht="20.100000000000001" customHeight="1" x14ac:dyDescent="0.25">
      <c r="A341" s="133">
        <v>335</v>
      </c>
      <c r="B341" s="370" t="str">
        <f>IF('Dépenses rémunération au réel'!B341="","",'Dépenses rémunération au réel'!B341)</f>
        <v/>
      </c>
      <c r="C341" s="370" t="str">
        <f>IF('Dépenses rémunération au réel'!C341="","",'Dépenses rémunération au réel'!C341)</f>
        <v/>
      </c>
      <c r="D341" s="370" t="str">
        <f>IF('Dépenses rémunération au réel'!D341="","",'Dépenses rémunération au réel'!D341)</f>
        <v/>
      </c>
      <c r="E341" s="370" t="str">
        <f>IF('Dépenses rémunération au réel'!E341="","",'Dépenses rémunération au réel'!E341)</f>
        <v/>
      </c>
      <c r="F341" s="370" t="str">
        <f>IF('Dépenses rémunération au réel'!F341="","",'Dépenses rémunération au réel'!F341)</f>
        <v/>
      </c>
      <c r="G341" s="371" t="str">
        <f>IF('Dépenses rémunération au réel'!G341="","",'Dépenses rémunération au réel'!G341)</f>
        <v/>
      </c>
      <c r="H341" s="371" t="str">
        <f>IF('Dépenses rémunération au réel'!H341="","",'Dépenses rémunération au réel'!H341)</f>
        <v/>
      </c>
      <c r="I341" s="370" t="str">
        <f>IF('Dépenses rémunération au réel'!I341="","",'Dépenses rémunération au réel'!I341)</f>
        <v/>
      </c>
      <c r="J341" s="372" t="str">
        <f>IF('Dépenses rémunération au réel'!J341="","",'Dépenses rémunération au réel'!J341)</f>
        <v/>
      </c>
      <c r="K341" s="372" t="str">
        <f>IF('Dépenses rémunération au réel'!K341="","",'Dépenses rémunération au réel'!K341)</f>
        <v/>
      </c>
      <c r="L341" s="370" t="str">
        <f>IF('Dépenses rémunération au réel'!L341="","",'Dépenses rémunération au réel'!L341)</f>
        <v/>
      </c>
      <c r="M341" s="273"/>
      <c r="N341" s="274" t="str">
        <f t="shared" si="37"/>
        <v/>
      </c>
      <c r="O341" s="274" t="str">
        <f t="shared" si="38"/>
        <v/>
      </c>
      <c r="P341" s="42"/>
      <c r="Q341" s="25"/>
      <c r="R341" s="25"/>
      <c r="S341" s="329" t="str">
        <f t="shared" si="35"/>
        <v/>
      </c>
      <c r="T341" s="139" t="str">
        <f t="shared" si="36"/>
        <v/>
      </c>
      <c r="U341" s="276"/>
      <c r="V341" s="375" t="str">
        <f t="shared" si="39"/>
        <v/>
      </c>
      <c r="W341" s="152" t="str">
        <f t="shared" si="40"/>
        <v/>
      </c>
      <c r="X341" s="377" t="str">
        <f>IF(AND(OR(M341="KO",L341&lt;&gt;""),OR(M341="",N341="",O341="")),Listes!$A$74,IF(AND(L341&lt;S341,U341=""),Listes!$A$76,IF(AND(L341&lt;&gt;"",S341&lt;L341,T341=""),Listes!$A$78,IF(AND(Y341="",OR(M341&lt;&gt;"",N341&lt;&gt;"",O341&lt;&gt;"",P341&lt;&gt;"",Q341&lt;&gt;"",R341&lt;&gt;"")),Listes!$A$79,""))))</f>
        <v/>
      </c>
      <c r="Y341" s="44"/>
      <c r="Z341" s="9">
        <f t="shared" si="41"/>
        <v>0</v>
      </c>
    </row>
    <row r="342" spans="1:26" ht="20.100000000000001" customHeight="1" x14ac:dyDescent="0.25">
      <c r="A342" s="133">
        <v>336</v>
      </c>
      <c r="B342" s="370" t="str">
        <f>IF('Dépenses rémunération au réel'!B342="","",'Dépenses rémunération au réel'!B342)</f>
        <v/>
      </c>
      <c r="C342" s="370" t="str">
        <f>IF('Dépenses rémunération au réel'!C342="","",'Dépenses rémunération au réel'!C342)</f>
        <v/>
      </c>
      <c r="D342" s="370" t="str">
        <f>IF('Dépenses rémunération au réel'!D342="","",'Dépenses rémunération au réel'!D342)</f>
        <v/>
      </c>
      <c r="E342" s="370" t="str">
        <f>IF('Dépenses rémunération au réel'!E342="","",'Dépenses rémunération au réel'!E342)</f>
        <v/>
      </c>
      <c r="F342" s="370" t="str">
        <f>IF('Dépenses rémunération au réel'!F342="","",'Dépenses rémunération au réel'!F342)</f>
        <v/>
      </c>
      <c r="G342" s="371" t="str">
        <f>IF('Dépenses rémunération au réel'!G342="","",'Dépenses rémunération au réel'!G342)</f>
        <v/>
      </c>
      <c r="H342" s="371" t="str">
        <f>IF('Dépenses rémunération au réel'!H342="","",'Dépenses rémunération au réel'!H342)</f>
        <v/>
      </c>
      <c r="I342" s="370" t="str">
        <f>IF('Dépenses rémunération au réel'!I342="","",'Dépenses rémunération au réel'!I342)</f>
        <v/>
      </c>
      <c r="J342" s="372" t="str">
        <f>IF('Dépenses rémunération au réel'!J342="","",'Dépenses rémunération au réel'!J342)</f>
        <v/>
      </c>
      <c r="K342" s="372" t="str">
        <f>IF('Dépenses rémunération au réel'!K342="","",'Dépenses rémunération au réel'!K342)</f>
        <v/>
      </c>
      <c r="L342" s="370" t="str">
        <f>IF('Dépenses rémunération au réel'!L342="","",'Dépenses rémunération au réel'!L342)</f>
        <v/>
      </c>
      <c r="M342" s="273"/>
      <c r="N342" s="274" t="str">
        <f t="shared" si="37"/>
        <v/>
      </c>
      <c r="O342" s="274" t="str">
        <f t="shared" si="38"/>
        <v/>
      </c>
      <c r="P342" s="42"/>
      <c r="Q342" s="25"/>
      <c r="R342" s="25"/>
      <c r="S342" s="329" t="str">
        <f t="shared" si="35"/>
        <v/>
      </c>
      <c r="T342" s="139" t="str">
        <f t="shared" si="36"/>
        <v/>
      </c>
      <c r="U342" s="276"/>
      <c r="V342" s="375" t="str">
        <f t="shared" si="39"/>
        <v/>
      </c>
      <c r="W342" s="152" t="str">
        <f t="shared" si="40"/>
        <v/>
      </c>
      <c r="X342" s="377" t="str">
        <f>IF(AND(OR(M342="KO",L342&lt;&gt;""),OR(M342="",N342="",O342="")),Listes!$A$74,IF(AND(L342&lt;S342,U342=""),Listes!$A$76,IF(AND(L342&lt;&gt;"",S342&lt;L342,T342=""),Listes!$A$78,IF(AND(Y342="",OR(M342&lt;&gt;"",N342&lt;&gt;"",O342&lt;&gt;"",P342&lt;&gt;"",Q342&lt;&gt;"",R342&lt;&gt;"")),Listes!$A$79,""))))</f>
        <v/>
      </c>
      <c r="Y342" s="44"/>
      <c r="Z342" s="9">
        <f t="shared" si="41"/>
        <v>0</v>
      </c>
    </row>
    <row r="343" spans="1:26" ht="20.100000000000001" customHeight="1" x14ac:dyDescent="0.25">
      <c r="A343" s="133">
        <v>337</v>
      </c>
      <c r="B343" s="370" t="str">
        <f>IF('Dépenses rémunération au réel'!B343="","",'Dépenses rémunération au réel'!B343)</f>
        <v/>
      </c>
      <c r="C343" s="370" t="str">
        <f>IF('Dépenses rémunération au réel'!C343="","",'Dépenses rémunération au réel'!C343)</f>
        <v/>
      </c>
      <c r="D343" s="370" t="str">
        <f>IF('Dépenses rémunération au réel'!D343="","",'Dépenses rémunération au réel'!D343)</f>
        <v/>
      </c>
      <c r="E343" s="370" t="str">
        <f>IF('Dépenses rémunération au réel'!E343="","",'Dépenses rémunération au réel'!E343)</f>
        <v/>
      </c>
      <c r="F343" s="370" t="str">
        <f>IF('Dépenses rémunération au réel'!F343="","",'Dépenses rémunération au réel'!F343)</f>
        <v/>
      </c>
      <c r="G343" s="371" t="str">
        <f>IF('Dépenses rémunération au réel'!G343="","",'Dépenses rémunération au réel'!G343)</f>
        <v/>
      </c>
      <c r="H343" s="371" t="str">
        <f>IF('Dépenses rémunération au réel'!H343="","",'Dépenses rémunération au réel'!H343)</f>
        <v/>
      </c>
      <c r="I343" s="370" t="str">
        <f>IF('Dépenses rémunération au réel'!I343="","",'Dépenses rémunération au réel'!I343)</f>
        <v/>
      </c>
      <c r="J343" s="372" t="str">
        <f>IF('Dépenses rémunération au réel'!J343="","",'Dépenses rémunération au réel'!J343)</f>
        <v/>
      </c>
      <c r="K343" s="372" t="str">
        <f>IF('Dépenses rémunération au réel'!K343="","",'Dépenses rémunération au réel'!K343)</f>
        <v/>
      </c>
      <c r="L343" s="370" t="str">
        <f>IF('Dépenses rémunération au réel'!L343="","",'Dépenses rémunération au réel'!L343)</f>
        <v/>
      </c>
      <c r="M343" s="273"/>
      <c r="N343" s="274" t="str">
        <f t="shared" si="37"/>
        <v/>
      </c>
      <c r="O343" s="274" t="str">
        <f t="shared" si="38"/>
        <v/>
      </c>
      <c r="P343" s="42"/>
      <c r="Q343" s="25"/>
      <c r="R343" s="25"/>
      <c r="S343" s="329" t="str">
        <f t="shared" si="35"/>
        <v/>
      </c>
      <c r="T343" s="139" t="str">
        <f t="shared" si="36"/>
        <v/>
      </c>
      <c r="U343" s="276"/>
      <c r="V343" s="375" t="str">
        <f t="shared" si="39"/>
        <v/>
      </c>
      <c r="W343" s="152" t="str">
        <f t="shared" si="40"/>
        <v/>
      </c>
      <c r="X343" s="377" t="str">
        <f>IF(AND(OR(M343="KO",L343&lt;&gt;""),OR(M343="",N343="",O343="")),Listes!$A$74,IF(AND(L343&lt;S343,U343=""),Listes!$A$76,IF(AND(L343&lt;&gt;"",S343&lt;L343,T343=""),Listes!$A$78,IF(AND(Y343="",OR(M343&lt;&gt;"",N343&lt;&gt;"",O343&lt;&gt;"",P343&lt;&gt;"",Q343&lt;&gt;"",R343&lt;&gt;"")),Listes!$A$79,""))))</f>
        <v/>
      </c>
      <c r="Y343" s="44"/>
      <c r="Z343" s="9">
        <f t="shared" si="41"/>
        <v>0</v>
      </c>
    </row>
    <row r="344" spans="1:26" ht="20.100000000000001" customHeight="1" x14ac:dyDescent="0.25">
      <c r="A344" s="133">
        <v>338</v>
      </c>
      <c r="B344" s="370" t="str">
        <f>IF('Dépenses rémunération au réel'!B344="","",'Dépenses rémunération au réel'!B344)</f>
        <v/>
      </c>
      <c r="C344" s="370" t="str">
        <f>IF('Dépenses rémunération au réel'!C344="","",'Dépenses rémunération au réel'!C344)</f>
        <v/>
      </c>
      <c r="D344" s="370" t="str">
        <f>IF('Dépenses rémunération au réel'!D344="","",'Dépenses rémunération au réel'!D344)</f>
        <v/>
      </c>
      <c r="E344" s="370" t="str">
        <f>IF('Dépenses rémunération au réel'!E344="","",'Dépenses rémunération au réel'!E344)</f>
        <v/>
      </c>
      <c r="F344" s="370" t="str">
        <f>IF('Dépenses rémunération au réel'!F344="","",'Dépenses rémunération au réel'!F344)</f>
        <v/>
      </c>
      <c r="G344" s="371" t="str">
        <f>IF('Dépenses rémunération au réel'!G344="","",'Dépenses rémunération au réel'!G344)</f>
        <v/>
      </c>
      <c r="H344" s="371" t="str">
        <f>IF('Dépenses rémunération au réel'!H344="","",'Dépenses rémunération au réel'!H344)</f>
        <v/>
      </c>
      <c r="I344" s="370" t="str">
        <f>IF('Dépenses rémunération au réel'!I344="","",'Dépenses rémunération au réel'!I344)</f>
        <v/>
      </c>
      <c r="J344" s="372" t="str">
        <f>IF('Dépenses rémunération au réel'!J344="","",'Dépenses rémunération au réel'!J344)</f>
        <v/>
      </c>
      <c r="K344" s="372" t="str">
        <f>IF('Dépenses rémunération au réel'!K344="","",'Dépenses rémunération au réel'!K344)</f>
        <v/>
      </c>
      <c r="L344" s="370" t="str">
        <f>IF('Dépenses rémunération au réel'!L344="","",'Dépenses rémunération au réel'!L344)</f>
        <v/>
      </c>
      <c r="M344" s="273"/>
      <c r="N344" s="274" t="str">
        <f t="shared" si="37"/>
        <v/>
      </c>
      <c r="O344" s="274" t="str">
        <f t="shared" si="38"/>
        <v/>
      </c>
      <c r="P344" s="42"/>
      <c r="Q344" s="25"/>
      <c r="R344" s="25"/>
      <c r="S344" s="329" t="str">
        <f t="shared" si="35"/>
        <v/>
      </c>
      <c r="T344" s="139" t="str">
        <f t="shared" si="36"/>
        <v/>
      </c>
      <c r="U344" s="276"/>
      <c r="V344" s="375" t="str">
        <f t="shared" si="39"/>
        <v/>
      </c>
      <c r="W344" s="152" t="str">
        <f t="shared" si="40"/>
        <v/>
      </c>
      <c r="X344" s="377" t="str">
        <f>IF(AND(OR(M344="KO",L344&lt;&gt;""),OR(M344="",N344="",O344="")),Listes!$A$74,IF(AND(L344&lt;S344,U344=""),Listes!$A$76,IF(AND(L344&lt;&gt;"",S344&lt;L344,T344=""),Listes!$A$78,IF(AND(Y344="",OR(M344&lt;&gt;"",N344&lt;&gt;"",O344&lt;&gt;"",P344&lt;&gt;"",Q344&lt;&gt;"",R344&lt;&gt;"")),Listes!$A$79,""))))</f>
        <v/>
      </c>
      <c r="Y344" s="44"/>
      <c r="Z344" s="9">
        <f t="shared" si="41"/>
        <v>0</v>
      </c>
    </row>
    <row r="345" spans="1:26" ht="20.100000000000001" customHeight="1" x14ac:dyDescent="0.25">
      <c r="A345" s="133">
        <v>339</v>
      </c>
      <c r="B345" s="370" t="str">
        <f>IF('Dépenses rémunération au réel'!B345="","",'Dépenses rémunération au réel'!B345)</f>
        <v/>
      </c>
      <c r="C345" s="370" t="str">
        <f>IF('Dépenses rémunération au réel'!C345="","",'Dépenses rémunération au réel'!C345)</f>
        <v/>
      </c>
      <c r="D345" s="370" t="str">
        <f>IF('Dépenses rémunération au réel'!D345="","",'Dépenses rémunération au réel'!D345)</f>
        <v/>
      </c>
      <c r="E345" s="370" t="str">
        <f>IF('Dépenses rémunération au réel'!E345="","",'Dépenses rémunération au réel'!E345)</f>
        <v/>
      </c>
      <c r="F345" s="370" t="str">
        <f>IF('Dépenses rémunération au réel'!F345="","",'Dépenses rémunération au réel'!F345)</f>
        <v/>
      </c>
      <c r="G345" s="371" t="str">
        <f>IF('Dépenses rémunération au réel'!G345="","",'Dépenses rémunération au réel'!G345)</f>
        <v/>
      </c>
      <c r="H345" s="371" t="str">
        <f>IF('Dépenses rémunération au réel'!H345="","",'Dépenses rémunération au réel'!H345)</f>
        <v/>
      </c>
      <c r="I345" s="370" t="str">
        <f>IF('Dépenses rémunération au réel'!I345="","",'Dépenses rémunération au réel'!I345)</f>
        <v/>
      </c>
      <c r="J345" s="372" t="str">
        <f>IF('Dépenses rémunération au réel'!J345="","",'Dépenses rémunération au réel'!J345)</f>
        <v/>
      </c>
      <c r="K345" s="372" t="str">
        <f>IF('Dépenses rémunération au réel'!K345="","",'Dépenses rémunération au réel'!K345)</f>
        <v/>
      </c>
      <c r="L345" s="370" t="str">
        <f>IF('Dépenses rémunération au réel'!L345="","",'Dépenses rémunération au réel'!L345)</f>
        <v/>
      </c>
      <c r="M345" s="273"/>
      <c r="N345" s="274" t="str">
        <f t="shared" si="37"/>
        <v/>
      </c>
      <c r="O345" s="274" t="str">
        <f t="shared" si="38"/>
        <v/>
      </c>
      <c r="P345" s="42"/>
      <c r="Q345" s="25"/>
      <c r="R345" s="25"/>
      <c r="S345" s="329" t="str">
        <f t="shared" si="35"/>
        <v/>
      </c>
      <c r="T345" s="139" t="str">
        <f t="shared" si="36"/>
        <v/>
      </c>
      <c r="U345" s="276"/>
      <c r="V345" s="375" t="str">
        <f t="shared" si="39"/>
        <v/>
      </c>
      <c r="W345" s="152" t="str">
        <f t="shared" si="40"/>
        <v/>
      </c>
      <c r="X345" s="377" t="str">
        <f>IF(AND(OR(M345="KO",L345&lt;&gt;""),OR(M345="",N345="",O345="")),Listes!$A$74,IF(AND(L345&lt;S345,U345=""),Listes!$A$76,IF(AND(L345&lt;&gt;"",S345&lt;L345,T345=""),Listes!$A$78,IF(AND(Y345="",OR(M345&lt;&gt;"",N345&lt;&gt;"",O345&lt;&gt;"",P345&lt;&gt;"",Q345&lt;&gt;"",R345&lt;&gt;"")),Listes!$A$79,""))))</f>
        <v/>
      </c>
      <c r="Y345" s="44"/>
      <c r="Z345" s="9">
        <f t="shared" si="41"/>
        <v>0</v>
      </c>
    </row>
    <row r="346" spans="1:26" ht="20.100000000000001" customHeight="1" x14ac:dyDescent="0.25">
      <c r="A346" s="133">
        <v>340</v>
      </c>
      <c r="B346" s="370" t="str">
        <f>IF('Dépenses rémunération au réel'!B346="","",'Dépenses rémunération au réel'!B346)</f>
        <v/>
      </c>
      <c r="C346" s="370" t="str">
        <f>IF('Dépenses rémunération au réel'!C346="","",'Dépenses rémunération au réel'!C346)</f>
        <v/>
      </c>
      <c r="D346" s="370" t="str">
        <f>IF('Dépenses rémunération au réel'!D346="","",'Dépenses rémunération au réel'!D346)</f>
        <v/>
      </c>
      <c r="E346" s="370" t="str">
        <f>IF('Dépenses rémunération au réel'!E346="","",'Dépenses rémunération au réel'!E346)</f>
        <v/>
      </c>
      <c r="F346" s="370" t="str">
        <f>IF('Dépenses rémunération au réel'!F346="","",'Dépenses rémunération au réel'!F346)</f>
        <v/>
      </c>
      <c r="G346" s="371" t="str">
        <f>IF('Dépenses rémunération au réel'!G346="","",'Dépenses rémunération au réel'!G346)</f>
        <v/>
      </c>
      <c r="H346" s="371" t="str">
        <f>IF('Dépenses rémunération au réel'!H346="","",'Dépenses rémunération au réel'!H346)</f>
        <v/>
      </c>
      <c r="I346" s="370" t="str">
        <f>IF('Dépenses rémunération au réel'!I346="","",'Dépenses rémunération au réel'!I346)</f>
        <v/>
      </c>
      <c r="J346" s="372" t="str">
        <f>IF('Dépenses rémunération au réel'!J346="","",'Dépenses rémunération au réel'!J346)</f>
        <v/>
      </c>
      <c r="K346" s="372" t="str">
        <f>IF('Dépenses rémunération au réel'!K346="","",'Dépenses rémunération au réel'!K346)</f>
        <v/>
      </c>
      <c r="L346" s="370" t="str">
        <f>IF('Dépenses rémunération au réel'!L346="","",'Dépenses rémunération au réel'!L346)</f>
        <v/>
      </c>
      <c r="M346" s="273"/>
      <c r="N346" s="274" t="str">
        <f t="shared" si="37"/>
        <v/>
      </c>
      <c r="O346" s="274" t="str">
        <f t="shared" si="38"/>
        <v/>
      </c>
      <c r="P346" s="42"/>
      <c r="Q346" s="25"/>
      <c r="R346" s="25"/>
      <c r="S346" s="329" t="str">
        <f t="shared" si="35"/>
        <v/>
      </c>
      <c r="T346" s="139" t="str">
        <f t="shared" si="36"/>
        <v/>
      </c>
      <c r="U346" s="276"/>
      <c r="V346" s="375" t="str">
        <f t="shared" si="39"/>
        <v/>
      </c>
      <c r="W346" s="152" t="str">
        <f t="shared" si="40"/>
        <v/>
      </c>
      <c r="X346" s="377" t="str">
        <f>IF(AND(OR(M346="KO",L346&lt;&gt;""),OR(M346="",N346="",O346="")),Listes!$A$74,IF(AND(L346&lt;S346,U346=""),Listes!$A$76,IF(AND(L346&lt;&gt;"",S346&lt;L346,T346=""),Listes!$A$78,IF(AND(Y346="",OR(M346&lt;&gt;"",N346&lt;&gt;"",O346&lt;&gt;"",P346&lt;&gt;"",Q346&lt;&gt;"",R346&lt;&gt;"")),Listes!$A$79,""))))</f>
        <v/>
      </c>
      <c r="Y346" s="44"/>
      <c r="Z346" s="9">
        <f t="shared" si="41"/>
        <v>0</v>
      </c>
    </row>
    <row r="347" spans="1:26" ht="20.100000000000001" customHeight="1" x14ac:dyDescent="0.25">
      <c r="A347" s="133">
        <v>341</v>
      </c>
      <c r="B347" s="370" t="str">
        <f>IF('Dépenses rémunération au réel'!B347="","",'Dépenses rémunération au réel'!B347)</f>
        <v/>
      </c>
      <c r="C347" s="370" t="str">
        <f>IF('Dépenses rémunération au réel'!C347="","",'Dépenses rémunération au réel'!C347)</f>
        <v/>
      </c>
      <c r="D347" s="370" t="str">
        <f>IF('Dépenses rémunération au réel'!D347="","",'Dépenses rémunération au réel'!D347)</f>
        <v/>
      </c>
      <c r="E347" s="370" t="str">
        <f>IF('Dépenses rémunération au réel'!E347="","",'Dépenses rémunération au réel'!E347)</f>
        <v/>
      </c>
      <c r="F347" s="370" t="str">
        <f>IF('Dépenses rémunération au réel'!F347="","",'Dépenses rémunération au réel'!F347)</f>
        <v/>
      </c>
      <c r="G347" s="371" t="str">
        <f>IF('Dépenses rémunération au réel'!G347="","",'Dépenses rémunération au réel'!G347)</f>
        <v/>
      </c>
      <c r="H347" s="371" t="str">
        <f>IF('Dépenses rémunération au réel'!H347="","",'Dépenses rémunération au réel'!H347)</f>
        <v/>
      </c>
      <c r="I347" s="370" t="str">
        <f>IF('Dépenses rémunération au réel'!I347="","",'Dépenses rémunération au réel'!I347)</f>
        <v/>
      </c>
      <c r="J347" s="372" t="str">
        <f>IF('Dépenses rémunération au réel'!J347="","",'Dépenses rémunération au réel'!J347)</f>
        <v/>
      </c>
      <c r="K347" s="372" t="str">
        <f>IF('Dépenses rémunération au réel'!K347="","",'Dépenses rémunération au réel'!K347)</f>
        <v/>
      </c>
      <c r="L347" s="370" t="str">
        <f>IF('Dépenses rémunération au réel'!L347="","",'Dépenses rémunération au réel'!L347)</f>
        <v/>
      </c>
      <c r="M347" s="273"/>
      <c r="N347" s="274" t="str">
        <f t="shared" si="37"/>
        <v/>
      </c>
      <c r="O347" s="274" t="str">
        <f t="shared" si="38"/>
        <v/>
      </c>
      <c r="P347" s="42"/>
      <c r="Q347" s="25"/>
      <c r="R347" s="25"/>
      <c r="S347" s="329" t="str">
        <f t="shared" si="35"/>
        <v/>
      </c>
      <c r="T347" s="139" t="str">
        <f t="shared" si="36"/>
        <v/>
      </c>
      <c r="U347" s="276"/>
      <c r="V347" s="375" t="str">
        <f t="shared" si="39"/>
        <v/>
      </c>
      <c r="W347" s="152" t="str">
        <f t="shared" si="40"/>
        <v/>
      </c>
      <c r="X347" s="377" t="str">
        <f>IF(AND(OR(M347="KO",L347&lt;&gt;""),OR(M347="",N347="",O347="")),Listes!$A$74,IF(AND(L347&lt;S347,U347=""),Listes!$A$76,IF(AND(L347&lt;&gt;"",S347&lt;L347,T347=""),Listes!$A$78,IF(AND(Y347="",OR(M347&lt;&gt;"",N347&lt;&gt;"",O347&lt;&gt;"",P347&lt;&gt;"",Q347&lt;&gt;"",R347&lt;&gt;"")),Listes!$A$79,""))))</f>
        <v/>
      </c>
      <c r="Y347" s="44"/>
      <c r="Z347" s="9">
        <f t="shared" si="41"/>
        <v>0</v>
      </c>
    </row>
    <row r="348" spans="1:26" ht="20.100000000000001" customHeight="1" x14ac:dyDescent="0.25">
      <c r="A348" s="133">
        <v>342</v>
      </c>
      <c r="B348" s="370" t="str">
        <f>IF('Dépenses rémunération au réel'!B348="","",'Dépenses rémunération au réel'!B348)</f>
        <v/>
      </c>
      <c r="C348" s="370" t="str">
        <f>IF('Dépenses rémunération au réel'!C348="","",'Dépenses rémunération au réel'!C348)</f>
        <v/>
      </c>
      <c r="D348" s="370" t="str">
        <f>IF('Dépenses rémunération au réel'!D348="","",'Dépenses rémunération au réel'!D348)</f>
        <v/>
      </c>
      <c r="E348" s="370" t="str">
        <f>IF('Dépenses rémunération au réel'!E348="","",'Dépenses rémunération au réel'!E348)</f>
        <v/>
      </c>
      <c r="F348" s="370" t="str">
        <f>IF('Dépenses rémunération au réel'!F348="","",'Dépenses rémunération au réel'!F348)</f>
        <v/>
      </c>
      <c r="G348" s="371" t="str">
        <f>IF('Dépenses rémunération au réel'!G348="","",'Dépenses rémunération au réel'!G348)</f>
        <v/>
      </c>
      <c r="H348" s="371" t="str">
        <f>IF('Dépenses rémunération au réel'!H348="","",'Dépenses rémunération au réel'!H348)</f>
        <v/>
      </c>
      <c r="I348" s="370" t="str">
        <f>IF('Dépenses rémunération au réel'!I348="","",'Dépenses rémunération au réel'!I348)</f>
        <v/>
      </c>
      <c r="J348" s="372" t="str">
        <f>IF('Dépenses rémunération au réel'!J348="","",'Dépenses rémunération au réel'!J348)</f>
        <v/>
      </c>
      <c r="K348" s="372" t="str">
        <f>IF('Dépenses rémunération au réel'!K348="","",'Dépenses rémunération au réel'!K348)</f>
        <v/>
      </c>
      <c r="L348" s="370" t="str">
        <f>IF('Dépenses rémunération au réel'!L348="","",'Dépenses rémunération au réel'!L348)</f>
        <v/>
      </c>
      <c r="M348" s="273"/>
      <c r="N348" s="274" t="str">
        <f t="shared" si="37"/>
        <v/>
      </c>
      <c r="O348" s="274" t="str">
        <f t="shared" si="38"/>
        <v/>
      </c>
      <c r="P348" s="42"/>
      <c r="Q348" s="25"/>
      <c r="R348" s="25"/>
      <c r="S348" s="329" t="str">
        <f t="shared" si="35"/>
        <v/>
      </c>
      <c r="T348" s="139" t="str">
        <f t="shared" si="36"/>
        <v/>
      </c>
      <c r="U348" s="276"/>
      <c r="V348" s="375" t="str">
        <f t="shared" si="39"/>
        <v/>
      </c>
      <c r="W348" s="152" t="str">
        <f t="shared" si="40"/>
        <v/>
      </c>
      <c r="X348" s="377" t="str">
        <f>IF(AND(OR(M348="KO",L348&lt;&gt;""),OR(M348="",N348="",O348="")),Listes!$A$74,IF(AND(L348&lt;S348,U348=""),Listes!$A$76,IF(AND(L348&lt;&gt;"",S348&lt;L348,T348=""),Listes!$A$78,IF(AND(Y348="",OR(M348&lt;&gt;"",N348&lt;&gt;"",O348&lt;&gt;"",P348&lt;&gt;"",Q348&lt;&gt;"",R348&lt;&gt;"")),Listes!$A$79,""))))</f>
        <v/>
      </c>
      <c r="Y348" s="44"/>
      <c r="Z348" s="9">
        <f t="shared" si="41"/>
        <v>0</v>
      </c>
    </row>
    <row r="349" spans="1:26" ht="20.100000000000001" customHeight="1" x14ac:dyDescent="0.25">
      <c r="A349" s="133">
        <v>343</v>
      </c>
      <c r="B349" s="370" t="str">
        <f>IF('Dépenses rémunération au réel'!B349="","",'Dépenses rémunération au réel'!B349)</f>
        <v/>
      </c>
      <c r="C349" s="370" t="str">
        <f>IF('Dépenses rémunération au réel'!C349="","",'Dépenses rémunération au réel'!C349)</f>
        <v/>
      </c>
      <c r="D349" s="370" t="str">
        <f>IF('Dépenses rémunération au réel'!D349="","",'Dépenses rémunération au réel'!D349)</f>
        <v/>
      </c>
      <c r="E349" s="370" t="str">
        <f>IF('Dépenses rémunération au réel'!E349="","",'Dépenses rémunération au réel'!E349)</f>
        <v/>
      </c>
      <c r="F349" s="370" t="str">
        <f>IF('Dépenses rémunération au réel'!F349="","",'Dépenses rémunération au réel'!F349)</f>
        <v/>
      </c>
      <c r="G349" s="371" t="str">
        <f>IF('Dépenses rémunération au réel'!G349="","",'Dépenses rémunération au réel'!G349)</f>
        <v/>
      </c>
      <c r="H349" s="371" t="str">
        <f>IF('Dépenses rémunération au réel'!H349="","",'Dépenses rémunération au réel'!H349)</f>
        <v/>
      </c>
      <c r="I349" s="370" t="str">
        <f>IF('Dépenses rémunération au réel'!I349="","",'Dépenses rémunération au réel'!I349)</f>
        <v/>
      </c>
      <c r="J349" s="372" t="str">
        <f>IF('Dépenses rémunération au réel'!J349="","",'Dépenses rémunération au réel'!J349)</f>
        <v/>
      </c>
      <c r="K349" s="372" t="str">
        <f>IF('Dépenses rémunération au réel'!K349="","",'Dépenses rémunération au réel'!K349)</f>
        <v/>
      </c>
      <c r="L349" s="370" t="str">
        <f>IF('Dépenses rémunération au réel'!L349="","",'Dépenses rémunération au réel'!L349)</f>
        <v/>
      </c>
      <c r="M349" s="273"/>
      <c r="N349" s="274" t="str">
        <f t="shared" si="37"/>
        <v/>
      </c>
      <c r="O349" s="274" t="str">
        <f t="shared" si="38"/>
        <v/>
      </c>
      <c r="P349" s="42"/>
      <c r="Q349" s="25"/>
      <c r="R349" s="25"/>
      <c r="S349" s="329" t="str">
        <f t="shared" si="35"/>
        <v/>
      </c>
      <c r="T349" s="139" t="str">
        <f t="shared" si="36"/>
        <v/>
      </c>
      <c r="U349" s="276"/>
      <c r="V349" s="375" t="str">
        <f t="shared" si="39"/>
        <v/>
      </c>
      <c r="W349" s="152" t="str">
        <f t="shared" si="40"/>
        <v/>
      </c>
      <c r="X349" s="377" t="str">
        <f>IF(AND(OR(M349="KO",L349&lt;&gt;""),OR(M349="",N349="",O349="")),Listes!$A$74,IF(AND(L349&lt;S349,U349=""),Listes!$A$76,IF(AND(L349&lt;&gt;"",S349&lt;L349,T349=""),Listes!$A$78,IF(AND(Y349="",OR(M349&lt;&gt;"",N349&lt;&gt;"",O349&lt;&gt;"",P349&lt;&gt;"",Q349&lt;&gt;"",R349&lt;&gt;"")),Listes!$A$79,""))))</f>
        <v/>
      </c>
      <c r="Y349" s="44"/>
      <c r="Z349" s="9">
        <f t="shared" si="41"/>
        <v>0</v>
      </c>
    </row>
    <row r="350" spans="1:26" ht="20.100000000000001" customHeight="1" x14ac:dyDescent="0.25">
      <c r="A350" s="133">
        <v>344</v>
      </c>
      <c r="B350" s="370" t="str">
        <f>IF('Dépenses rémunération au réel'!B350="","",'Dépenses rémunération au réel'!B350)</f>
        <v/>
      </c>
      <c r="C350" s="370" t="str">
        <f>IF('Dépenses rémunération au réel'!C350="","",'Dépenses rémunération au réel'!C350)</f>
        <v/>
      </c>
      <c r="D350" s="370" t="str">
        <f>IF('Dépenses rémunération au réel'!D350="","",'Dépenses rémunération au réel'!D350)</f>
        <v/>
      </c>
      <c r="E350" s="370" t="str">
        <f>IF('Dépenses rémunération au réel'!E350="","",'Dépenses rémunération au réel'!E350)</f>
        <v/>
      </c>
      <c r="F350" s="370" t="str">
        <f>IF('Dépenses rémunération au réel'!F350="","",'Dépenses rémunération au réel'!F350)</f>
        <v/>
      </c>
      <c r="G350" s="371" t="str">
        <f>IF('Dépenses rémunération au réel'!G350="","",'Dépenses rémunération au réel'!G350)</f>
        <v/>
      </c>
      <c r="H350" s="371" t="str">
        <f>IF('Dépenses rémunération au réel'!H350="","",'Dépenses rémunération au réel'!H350)</f>
        <v/>
      </c>
      <c r="I350" s="370" t="str">
        <f>IF('Dépenses rémunération au réel'!I350="","",'Dépenses rémunération au réel'!I350)</f>
        <v/>
      </c>
      <c r="J350" s="372" t="str">
        <f>IF('Dépenses rémunération au réel'!J350="","",'Dépenses rémunération au réel'!J350)</f>
        <v/>
      </c>
      <c r="K350" s="372" t="str">
        <f>IF('Dépenses rémunération au réel'!K350="","",'Dépenses rémunération au réel'!K350)</f>
        <v/>
      </c>
      <c r="L350" s="370" t="str">
        <f>IF('Dépenses rémunération au réel'!L350="","",'Dépenses rémunération au réel'!L350)</f>
        <v/>
      </c>
      <c r="M350" s="273"/>
      <c r="N350" s="274" t="str">
        <f t="shared" si="37"/>
        <v/>
      </c>
      <c r="O350" s="274" t="str">
        <f t="shared" si="38"/>
        <v/>
      </c>
      <c r="P350" s="42"/>
      <c r="Q350" s="25"/>
      <c r="R350" s="25"/>
      <c r="S350" s="329" t="str">
        <f t="shared" si="35"/>
        <v/>
      </c>
      <c r="T350" s="139" t="str">
        <f t="shared" si="36"/>
        <v/>
      </c>
      <c r="U350" s="276"/>
      <c r="V350" s="375" t="str">
        <f t="shared" si="39"/>
        <v/>
      </c>
      <c r="W350" s="152" t="str">
        <f t="shared" si="40"/>
        <v/>
      </c>
      <c r="X350" s="377" t="str">
        <f>IF(AND(OR(M350="KO",L350&lt;&gt;""),OR(M350="",N350="",O350="")),Listes!$A$74,IF(AND(L350&lt;S350,U350=""),Listes!$A$76,IF(AND(L350&lt;&gt;"",S350&lt;L350,T350=""),Listes!$A$78,IF(AND(Y350="",OR(M350&lt;&gt;"",N350&lt;&gt;"",O350&lt;&gt;"",P350&lt;&gt;"",Q350&lt;&gt;"",R350&lt;&gt;"")),Listes!$A$79,""))))</f>
        <v/>
      </c>
      <c r="Y350" s="44"/>
      <c r="Z350" s="9">
        <f t="shared" si="41"/>
        <v>0</v>
      </c>
    </row>
    <row r="351" spans="1:26" ht="20.100000000000001" customHeight="1" x14ac:dyDescent="0.25">
      <c r="A351" s="133">
        <v>345</v>
      </c>
      <c r="B351" s="370" t="str">
        <f>IF('Dépenses rémunération au réel'!B351="","",'Dépenses rémunération au réel'!B351)</f>
        <v/>
      </c>
      <c r="C351" s="370" t="str">
        <f>IF('Dépenses rémunération au réel'!C351="","",'Dépenses rémunération au réel'!C351)</f>
        <v/>
      </c>
      <c r="D351" s="370" t="str">
        <f>IF('Dépenses rémunération au réel'!D351="","",'Dépenses rémunération au réel'!D351)</f>
        <v/>
      </c>
      <c r="E351" s="370" t="str">
        <f>IF('Dépenses rémunération au réel'!E351="","",'Dépenses rémunération au réel'!E351)</f>
        <v/>
      </c>
      <c r="F351" s="370" t="str">
        <f>IF('Dépenses rémunération au réel'!F351="","",'Dépenses rémunération au réel'!F351)</f>
        <v/>
      </c>
      <c r="G351" s="371" t="str">
        <f>IF('Dépenses rémunération au réel'!G351="","",'Dépenses rémunération au réel'!G351)</f>
        <v/>
      </c>
      <c r="H351" s="371" t="str">
        <f>IF('Dépenses rémunération au réel'!H351="","",'Dépenses rémunération au réel'!H351)</f>
        <v/>
      </c>
      <c r="I351" s="370" t="str">
        <f>IF('Dépenses rémunération au réel'!I351="","",'Dépenses rémunération au réel'!I351)</f>
        <v/>
      </c>
      <c r="J351" s="372" t="str">
        <f>IF('Dépenses rémunération au réel'!J351="","",'Dépenses rémunération au réel'!J351)</f>
        <v/>
      </c>
      <c r="K351" s="372" t="str">
        <f>IF('Dépenses rémunération au réel'!K351="","",'Dépenses rémunération au réel'!K351)</f>
        <v/>
      </c>
      <c r="L351" s="370" t="str">
        <f>IF('Dépenses rémunération au réel'!L351="","",'Dépenses rémunération au réel'!L351)</f>
        <v/>
      </c>
      <c r="M351" s="273"/>
      <c r="N351" s="274" t="str">
        <f t="shared" si="37"/>
        <v/>
      </c>
      <c r="O351" s="274" t="str">
        <f t="shared" si="38"/>
        <v/>
      </c>
      <c r="P351" s="42"/>
      <c r="Q351" s="25"/>
      <c r="R351" s="25"/>
      <c r="S351" s="329" t="str">
        <f t="shared" si="35"/>
        <v/>
      </c>
      <c r="T351" s="139" t="str">
        <f t="shared" si="36"/>
        <v/>
      </c>
      <c r="U351" s="276"/>
      <c r="V351" s="375" t="str">
        <f t="shared" si="39"/>
        <v/>
      </c>
      <c r="W351" s="152" t="str">
        <f t="shared" si="40"/>
        <v/>
      </c>
      <c r="X351" s="377" t="str">
        <f>IF(AND(OR(M351="KO",L351&lt;&gt;""),OR(M351="",N351="",O351="")),Listes!$A$74,IF(AND(L351&lt;S351,U351=""),Listes!$A$76,IF(AND(L351&lt;&gt;"",S351&lt;L351,T351=""),Listes!$A$78,IF(AND(Y351="",OR(M351&lt;&gt;"",N351&lt;&gt;"",O351&lt;&gt;"",P351&lt;&gt;"",Q351&lt;&gt;"",R351&lt;&gt;"")),Listes!$A$79,""))))</f>
        <v/>
      </c>
      <c r="Y351" s="44"/>
      <c r="Z351" s="9">
        <f t="shared" si="41"/>
        <v>0</v>
      </c>
    </row>
    <row r="352" spans="1:26" ht="20.100000000000001" customHeight="1" x14ac:dyDescent="0.25">
      <c r="A352" s="133">
        <v>346</v>
      </c>
      <c r="B352" s="370" t="str">
        <f>IF('Dépenses rémunération au réel'!B352="","",'Dépenses rémunération au réel'!B352)</f>
        <v/>
      </c>
      <c r="C352" s="370" t="str">
        <f>IF('Dépenses rémunération au réel'!C352="","",'Dépenses rémunération au réel'!C352)</f>
        <v/>
      </c>
      <c r="D352" s="370" t="str">
        <f>IF('Dépenses rémunération au réel'!D352="","",'Dépenses rémunération au réel'!D352)</f>
        <v/>
      </c>
      <c r="E352" s="370" t="str">
        <f>IF('Dépenses rémunération au réel'!E352="","",'Dépenses rémunération au réel'!E352)</f>
        <v/>
      </c>
      <c r="F352" s="370" t="str">
        <f>IF('Dépenses rémunération au réel'!F352="","",'Dépenses rémunération au réel'!F352)</f>
        <v/>
      </c>
      <c r="G352" s="371" t="str">
        <f>IF('Dépenses rémunération au réel'!G352="","",'Dépenses rémunération au réel'!G352)</f>
        <v/>
      </c>
      <c r="H352" s="371" t="str">
        <f>IF('Dépenses rémunération au réel'!H352="","",'Dépenses rémunération au réel'!H352)</f>
        <v/>
      </c>
      <c r="I352" s="370" t="str">
        <f>IF('Dépenses rémunération au réel'!I352="","",'Dépenses rémunération au réel'!I352)</f>
        <v/>
      </c>
      <c r="J352" s="372" t="str">
        <f>IF('Dépenses rémunération au réel'!J352="","",'Dépenses rémunération au réel'!J352)</f>
        <v/>
      </c>
      <c r="K352" s="372" t="str">
        <f>IF('Dépenses rémunération au réel'!K352="","",'Dépenses rémunération au réel'!K352)</f>
        <v/>
      </c>
      <c r="L352" s="370" t="str">
        <f>IF('Dépenses rémunération au réel'!L352="","",'Dépenses rémunération au réel'!L352)</f>
        <v/>
      </c>
      <c r="M352" s="273"/>
      <c r="N352" s="274" t="str">
        <f t="shared" si="37"/>
        <v/>
      </c>
      <c r="O352" s="274" t="str">
        <f t="shared" si="38"/>
        <v/>
      </c>
      <c r="P352" s="42"/>
      <c r="Q352" s="25"/>
      <c r="R352" s="25"/>
      <c r="S352" s="329" t="str">
        <f t="shared" si="35"/>
        <v/>
      </c>
      <c r="T352" s="139" t="str">
        <f t="shared" si="36"/>
        <v/>
      </c>
      <c r="U352" s="276"/>
      <c r="V352" s="375" t="str">
        <f t="shared" si="39"/>
        <v/>
      </c>
      <c r="W352" s="152" t="str">
        <f t="shared" si="40"/>
        <v/>
      </c>
      <c r="X352" s="377" t="str">
        <f>IF(AND(OR(M352="KO",L352&lt;&gt;""),OR(M352="",N352="",O352="")),Listes!$A$74,IF(AND(L352&lt;S352,U352=""),Listes!$A$76,IF(AND(L352&lt;&gt;"",S352&lt;L352,T352=""),Listes!$A$78,IF(AND(Y352="",OR(M352&lt;&gt;"",N352&lt;&gt;"",O352&lt;&gt;"",P352&lt;&gt;"",Q352&lt;&gt;"",R352&lt;&gt;"")),Listes!$A$79,""))))</f>
        <v/>
      </c>
      <c r="Y352" s="44"/>
      <c r="Z352" s="9">
        <f t="shared" si="41"/>
        <v>0</v>
      </c>
    </row>
    <row r="353" spans="1:26" ht="20.100000000000001" customHeight="1" x14ac:dyDescent="0.25">
      <c r="A353" s="133">
        <v>347</v>
      </c>
      <c r="B353" s="370" t="str">
        <f>IF('Dépenses rémunération au réel'!B353="","",'Dépenses rémunération au réel'!B353)</f>
        <v/>
      </c>
      <c r="C353" s="370" t="str">
        <f>IF('Dépenses rémunération au réel'!C353="","",'Dépenses rémunération au réel'!C353)</f>
        <v/>
      </c>
      <c r="D353" s="370" t="str">
        <f>IF('Dépenses rémunération au réel'!D353="","",'Dépenses rémunération au réel'!D353)</f>
        <v/>
      </c>
      <c r="E353" s="370" t="str">
        <f>IF('Dépenses rémunération au réel'!E353="","",'Dépenses rémunération au réel'!E353)</f>
        <v/>
      </c>
      <c r="F353" s="370" t="str">
        <f>IF('Dépenses rémunération au réel'!F353="","",'Dépenses rémunération au réel'!F353)</f>
        <v/>
      </c>
      <c r="G353" s="371" t="str">
        <f>IF('Dépenses rémunération au réel'!G353="","",'Dépenses rémunération au réel'!G353)</f>
        <v/>
      </c>
      <c r="H353" s="371" t="str">
        <f>IF('Dépenses rémunération au réel'!H353="","",'Dépenses rémunération au réel'!H353)</f>
        <v/>
      </c>
      <c r="I353" s="370" t="str">
        <f>IF('Dépenses rémunération au réel'!I353="","",'Dépenses rémunération au réel'!I353)</f>
        <v/>
      </c>
      <c r="J353" s="372" t="str">
        <f>IF('Dépenses rémunération au réel'!J353="","",'Dépenses rémunération au réel'!J353)</f>
        <v/>
      </c>
      <c r="K353" s="372" t="str">
        <f>IF('Dépenses rémunération au réel'!K353="","",'Dépenses rémunération au réel'!K353)</f>
        <v/>
      </c>
      <c r="L353" s="370" t="str">
        <f>IF('Dépenses rémunération au réel'!L353="","",'Dépenses rémunération au réel'!L353)</f>
        <v/>
      </c>
      <c r="M353" s="273"/>
      <c r="N353" s="274" t="str">
        <f t="shared" si="37"/>
        <v/>
      </c>
      <c r="O353" s="274" t="str">
        <f t="shared" si="38"/>
        <v/>
      </c>
      <c r="P353" s="42"/>
      <c r="Q353" s="25"/>
      <c r="R353" s="25"/>
      <c r="S353" s="329" t="str">
        <f t="shared" si="35"/>
        <v/>
      </c>
      <c r="T353" s="139" t="str">
        <f t="shared" si="36"/>
        <v/>
      </c>
      <c r="U353" s="276"/>
      <c r="V353" s="375" t="str">
        <f t="shared" si="39"/>
        <v/>
      </c>
      <c r="W353" s="152" t="str">
        <f t="shared" si="40"/>
        <v/>
      </c>
      <c r="X353" s="377" t="str">
        <f>IF(AND(OR(M353="KO",L353&lt;&gt;""),OR(M353="",N353="",O353="")),Listes!$A$74,IF(AND(L353&lt;S353,U353=""),Listes!$A$76,IF(AND(L353&lt;&gt;"",S353&lt;L353,T353=""),Listes!$A$78,IF(AND(Y353="",OR(M353&lt;&gt;"",N353&lt;&gt;"",O353&lt;&gt;"",P353&lt;&gt;"",Q353&lt;&gt;"",R353&lt;&gt;"")),Listes!$A$79,""))))</f>
        <v/>
      </c>
      <c r="Y353" s="44"/>
      <c r="Z353" s="9">
        <f t="shared" si="41"/>
        <v>0</v>
      </c>
    </row>
    <row r="354" spans="1:26" ht="20.100000000000001" customHeight="1" x14ac:dyDescent="0.25">
      <c r="A354" s="133">
        <v>348</v>
      </c>
      <c r="B354" s="370" t="str">
        <f>IF('Dépenses rémunération au réel'!B354="","",'Dépenses rémunération au réel'!B354)</f>
        <v/>
      </c>
      <c r="C354" s="370" t="str">
        <f>IF('Dépenses rémunération au réel'!C354="","",'Dépenses rémunération au réel'!C354)</f>
        <v/>
      </c>
      <c r="D354" s="370" t="str">
        <f>IF('Dépenses rémunération au réel'!D354="","",'Dépenses rémunération au réel'!D354)</f>
        <v/>
      </c>
      <c r="E354" s="370" t="str">
        <f>IF('Dépenses rémunération au réel'!E354="","",'Dépenses rémunération au réel'!E354)</f>
        <v/>
      </c>
      <c r="F354" s="370" t="str">
        <f>IF('Dépenses rémunération au réel'!F354="","",'Dépenses rémunération au réel'!F354)</f>
        <v/>
      </c>
      <c r="G354" s="371" t="str">
        <f>IF('Dépenses rémunération au réel'!G354="","",'Dépenses rémunération au réel'!G354)</f>
        <v/>
      </c>
      <c r="H354" s="371" t="str">
        <f>IF('Dépenses rémunération au réel'!H354="","",'Dépenses rémunération au réel'!H354)</f>
        <v/>
      </c>
      <c r="I354" s="370" t="str">
        <f>IF('Dépenses rémunération au réel'!I354="","",'Dépenses rémunération au réel'!I354)</f>
        <v/>
      </c>
      <c r="J354" s="372" t="str">
        <f>IF('Dépenses rémunération au réel'!J354="","",'Dépenses rémunération au réel'!J354)</f>
        <v/>
      </c>
      <c r="K354" s="372" t="str">
        <f>IF('Dépenses rémunération au réel'!K354="","",'Dépenses rémunération au réel'!K354)</f>
        <v/>
      </c>
      <c r="L354" s="370" t="str">
        <f>IF('Dépenses rémunération au réel'!L354="","",'Dépenses rémunération au réel'!L354)</f>
        <v/>
      </c>
      <c r="M354" s="273"/>
      <c r="N354" s="274" t="str">
        <f t="shared" si="37"/>
        <v/>
      </c>
      <c r="O354" s="274" t="str">
        <f t="shared" si="38"/>
        <v/>
      </c>
      <c r="P354" s="42"/>
      <c r="Q354" s="25"/>
      <c r="R354" s="25"/>
      <c r="S354" s="329" t="str">
        <f t="shared" si="35"/>
        <v/>
      </c>
      <c r="T354" s="139" t="str">
        <f t="shared" si="36"/>
        <v/>
      </c>
      <c r="U354" s="276"/>
      <c r="V354" s="375" t="str">
        <f t="shared" si="39"/>
        <v/>
      </c>
      <c r="W354" s="152" t="str">
        <f t="shared" si="40"/>
        <v/>
      </c>
      <c r="X354" s="377" t="str">
        <f>IF(AND(OR(M354="KO",L354&lt;&gt;""),OR(M354="",N354="",O354="")),Listes!$A$74,IF(AND(L354&lt;S354,U354=""),Listes!$A$76,IF(AND(L354&lt;&gt;"",S354&lt;L354,T354=""),Listes!$A$78,IF(AND(Y354="",OR(M354&lt;&gt;"",N354&lt;&gt;"",O354&lt;&gt;"",P354&lt;&gt;"",Q354&lt;&gt;"",R354&lt;&gt;"")),Listes!$A$79,""))))</f>
        <v/>
      </c>
      <c r="Y354" s="44"/>
      <c r="Z354" s="9">
        <f t="shared" si="41"/>
        <v>0</v>
      </c>
    </row>
    <row r="355" spans="1:26" ht="20.100000000000001" customHeight="1" x14ac:dyDescent="0.25">
      <c r="A355" s="133">
        <v>349</v>
      </c>
      <c r="B355" s="370" t="str">
        <f>IF('Dépenses rémunération au réel'!B355="","",'Dépenses rémunération au réel'!B355)</f>
        <v/>
      </c>
      <c r="C355" s="370" t="str">
        <f>IF('Dépenses rémunération au réel'!C355="","",'Dépenses rémunération au réel'!C355)</f>
        <v/>
      </c>
      <c r="D355" s="370" t="str">
        <f>IF('Dépenses rémunération au réel'!D355="","",'Dépenses rémunération au réel'!D355)</f>
        <v/>
      </c>
      <c r="E355" s="370" t="str">
        <f>IF('Dépenses rémunération au réel'!E355="","",'Dépenses rémunération au réel'!E355)</f>
        <v/>
      </c>
      <c r="F355" s="370" t="str">
        <f>IF('Dépenses rémunération au réel'!F355="","",'Dépenses rémunération au réel'!F355)</f>
        <v/>
      </c>
      <c r="G355" s="371" t="str">
        <f>IF('Dépenses rémunération au réel'!G355="","",'Dépenses rémunération au réel'!G355)</f>
        <v/>
      </c>
      <c r="H355" s="371" t="str">
        <f>IF('Dépenses rémunération au réel'!H355="","",'Dépenses rémunération au réel'!H355)</f>
        <v/>
      </c>
      <c r="I355" s="370" t="str">
        <f>IF('Dépenses rémunération au réel'!I355="","",'Dépenses rémunération au réel'!I355)</f>
        <v/>
      </c>
      <c r="J355" s="372" t="str">
        <f>IF('Dépenses rémunération au réel'!J355="","",'Dépenses rémunération au réel'!J355)</f>
        <v/>
      </c>
      <c r="K355" s="372" t="str">
        <f>IF('Dépenses rémunération au réel'!K355="","",'Dépenses rémunération au réel'!K355)</f>
        <v/>
      </c>
      <c r="L355" s="370" t="str">
        <f>IF('Dépenses rémunération au réel'!L355="","",'Dépenses rémunération au réel'!L355)</f>
        <v/>
      </c>
      <c r="M355" s="273"/>
      <c r="N355" s="274" t="str">
        <f t="shared" si="37"/>
        <v/>
      </c>
      <c r="O355" s="274" t="str">
        <f t="shared" si="38"/>
        <v/>
      </c>
      <c r="P355" s="42"/>
      <c r="Q355" s="25"/>
      <c r="R355" s="25"/>
      <c r="S355" s="329" t="str">
        <f t="shared" si="35"/>
        <v/>
      </c>
      <c r="T355" s="139" t="str">
        <f t="shared" si="36"/>
        <v/>
      </c>
      <c r="U355" s="276"/>
      <c r="V355" s="375" t="str">
        <f t="shared" si="39"/>
        <v/>
      </c>
      <c r="W355" s="152" t="str">
        <f t="shared" si="40"/>
        <v/>
      </c>
      <c r="X355" s="377" t="str">
        <f>IF(AND(OR(M355="KO",L355&lt;&gt;""),OR(M355="",N355="",O355="")),Listes!$A$74,IF(AND(L355&lt;S355,U355=""),Listes!$A$76,IF(AND(L355&lt;&gt;"",S355&lt;L355,T355=""),Listes!$A$78,IF(AND(Y355="",OR(M355&lt;&gt;"",N355&lt;&gt;"",O355&lt;&gt;"",P355&lt;&gt;"",Q355&lt;&gt;"",R355&lt;&gt;"")),Listes!$A$79,""))))</f>
        <v/>
      </c>
      <c r="Y355" s="44"/>
      <c r="Z355" s="9">
        <f t="shared" si="41"/>
        <v>0</v>
      </c>
    </row>
    <row r="356" spans="1:26" ht="20.100000000000001" customHeight="1" x14ac:dyDescent="0.25">
      <c r="A356" s="133">
        <v>350</v>
      </c>
      <c r="B356" s="370" t="str">
        <f>IF('Dépenses rémunération au réel'!B356="","",'Dépenses rémunération au réel'!B356)</f>
        <v/>
      </c>
      <c r="C356" s="370" t="str">
        <f>IF('Dépenses rémunération au réel'!C356="","",'Dépenses rémunération au réel'!C356)</f>
        <v/>
      </c>
      <c r="D356" s="370" t="str">
        <f>IF('Dépenses rémunération au réel'!D356="","",'Dépenses rémunération au réel'!D356)</f>
        <v/>
      </c>
      <c r="E356" s="370" t="str">
        <f>IF('Dépenses rémunération au réel'!E356="","",'Dépenses rémunération au réel'!E356)</f>
        <v/>
      </c>
      <c r="F356" s="370" t="str">
        <f>IF('Dépenses rémunération au réel'!F356="","",'Dépenses rémunération au réel'!F356)</f>
        <v/>
      </c>
      <c r="G356" s="371" t="str">
        <f>IF('Dépenses rémunération au réel'!G356="","",'Dépenses rémunération au réel'!G356)</f>
        <v/>
      </c>
      <c r="H356" s="371" t="str">
        <f>IF('Dépenses rémunération au réel'!H356="","",'Dépenses rémunération au réel'!H356)</f>
        <v/>
      </c>
      <c r="I356" s="370" t="str">
        <f>IF('Dépenses rémunération au réel'!I356="","",'Dépenses rémunération au réel'!I356)</f>
        <v/>
      </c>
      <c r="J356" s="372" t="str">
        <f>IF('Dépenses rémunération au réel'!J356="","",'Dépenses rémunération au réel'!J356)</f>
        <v/>
      </c>
      <c r="K356" s="372" t="str">
        <f>IF('Dépenses rémunération au réel'!K356="","",'Dépenses rémunération au réel'!K356)</f>
        <v/>
      </c>
      <c r="L356" s="370" t="str">
        <f>IF('Dépenses rémunération au réel'!L356="","",'Dépenses rémunération au réel'!L356)</f>
        <v/>
      </c>
      <c r="M356" s="273"/>
      <c r="N356" s="274" t="str">
        <f t="shared" si="37"/>
        <v/>
      </c>
      <c r="O356" s="274" t="str">
        <f t="shared" si="38"/>
        <v/>
      </c>
      <c r="P356" s="42"/>
      <c r="Q356" s="25"/>
      <c r="R356" s="25"/>
      <c r="S356" s="329" t="str">
        <f t="shared" si="35"/>
        <v/>
      </c>
      <c r="T356" s="139" t="str">
        <f t="shared" si="36"/>
        <v/>
      </c>
      <c r="U356" s="276"/>
      <c r="V356" s="375" t="str">
        <f t="shared" si="39"/>
        <v/>
      </c>
      <c r="W356" s="152" t="str">
        <f t="shared" si="40"/>
        <v/>
      </c>
      <c r="X356" s="377" t="str">
        <f>IF(AND(OR(M356="KO",L356&lt;&gt;""),OR(M356="",N356="",O356="")),Listes!$A$74,IF(AND(L356&lt;S356,U356=""),Listes!$A$76,IF(AND(L356&lt;&gt;"",S356&lt;L356,T356=""),Listes!$A$78,IF(AND(Y356="",OR(M356&lt;&gt;"",N356&lt;&gt;"",O356&lt;&gt;"",P356&lt;&gt;"",Q356&lt;&gt;"",R356&lt;&gt;"")),Listes!$A$79,""))))</f>
        <v/>
      </c>
      <c r="Y356" s="44"/>
      <c r="Z356" s="9">
        <f t="shared" si="41"/>
        <v>0</v>
      </c>
    </row>
    <row r="357" spans="1:26" ht="20.100000000000001" customHeight="1" x14ac:dyDescent="0.25">
      <c r="A357" s="133">
        <v>351</v>
      </c>
      <c r="B357" s="370" t="str">
        <f>IF('Dépenses rémunération au réel'!B357="","",'Dépenses rémunération au réel'!B357)</f>
        <v/>
      </c>
      <c r="C357" s="370" t="str">
        <f>IF('Dépenses rémunération au réel'!C357="","",'Dépenses rémunération au réel'!C357)</f>
        <v/>
      </c>
      <c r="D357" s="370" t="str">
        <f>IF('Dépenses rémunération au réel'!D357="","",'Dépenses rémunération au réel'!D357)</f>
        <v/>
      </c>
      <c r="E357" s="370" t="str">
        <f>IF('Dépenses rémunération au réel'!E357="","",'Dépenses rémunération au réel'!E357)</f>
        <v/>
      </c>
      <c r="F357" s="370" t="str">
        <f>IF('Dépenses rémunération au réel'!F357="","",'Dépenses rémunération au réel'!F357)</f>
        <v/>
      </c>
      <c r="G357" s="371" t="str">
        <f>IF('Dépenses rémunération au réel'!G357="","",'Dépenses rémunération au réel'!G357)</f>
        <v/>
      </c>
      <c r="H357" s="371" t="str">
        <f>IF('Dépenses rémunération au réel'!H357="","",'Dépenses rémunération au réel'!H357)</f>
        <v/>
      </c>
      <c r="I357" s="370" t="str">
        <f>IF('Dépenses rémunération au réel'!I357="","",'Dépenses rémunération au réel'!I357)</f>
        <v/>
      </c>
      <c r="J357" s="372" t="str">
        <f>IF('Dépenses rémunération au réel'!J357="","",'Dépenses rémunération au réel'!J357)</f>
        <v/>
      </c>
      <c r="K357" s="372" t="str">
        <f>IF('Dépenses rémunération au réel'!K357="","",'Dépenses rémunération au réel'!K357)</f>
        <v/>
      </c>
      <c r="L357" s="370" t="str">
        <f>IF('Dépenses rémunération au réel'!L357="","",'Dépenses rémunération au réel'!L357)</f>
        <v/>
      </c>
      <c r="M357" s="273"/>
      <c r="N357" s="274" t="str">
        <f t="shared" si="37"/>
        <v/>
      </c>
      <c r="O357" s="274" t="str">
        <f t="shared" si="38"/>
        <v/>
      </c>
      <c r="P357" s="42"/>
      <c r="Q357" s="25"/>
      <c r="R357" s="25"/>
      <c r="S357" s="329" t="str">
        <f t="shared" si="35"/>
        <v/>
      </c>
      <c r="T357" s="139" t="str">
        <f t="shared" si="36"/>
        <v/>
      </c>
      <c r="U357" s="276"/>
      <c r="V357" s="375" t="str">
        <f t="shared" si="39"/>
        <v/>
      </c>
      <c r="W357" s="152" t="str">
        <f t="shared" si="40"/>
        <v/>
      </c>
      <c r="X357" s="377" t="str">
        <f>IF(AND(OR(M357="KO",L357&lt;&gt;""),OR(M357="",N357="",O357="")),Listes!$A$74,IF(AND(L357&lt;S357,U357=""),Listes!$A$76,IF(AND(L357&lt;&gt;"",S357&lt;L357,T357=""),Listes!$A$78,IF(AND(Y357="",OR(M357&lt;&gt;"",N357&lt;&gt;"",O357&lt;&gt;"",P357&lt;&gt;"",Q357&lt;&gt;"",R357&lt;&gt;"")),Listes!$A$79,""))))</f>
        <v/>
      </c>
      <c r="Y357" s="44"/>
      <c r="Z357" s="9">
        <f t="shared" si="41"/>
        <v>0</v>
      </c>
    </row>
    <row r="358" spans="1:26" ht="20.100000000000001" customHeight="1" x14ac:dyDescent="0.25">
      <c r="A358" s="133">
        <v>352</v>
      </c>
      <c r="B358" s="370" t="str">
        <f>IF('Dépenses rémunération au réel'!B358="","",'Dépenses rémunération au réel'!B358)</f>
        <v/>
      </c>
      <c r="C358" s="370" t="str">
        <f>IF('Dépenses rémunération au réel'!C358="","",'Dépenses rémunération au réel'!C358)</f>
        <v/>
      </c>
      <c r="D358" s="370" t="str">
        <f>IF('Dépenses rémunération au réel'!D358="","",'Dépenses rémunération au réel'!D358)</f>
        <v/>
      </c>
      <c r="E358" s="370" t="str">
        <f>IF('Dépenses rémunération au réel'!E358="","",'Dépenses rémunération au réel'!E358)</f>
        <v/>
      </c>
      <c r="F358" s="370" t="str">
        <f>IF('Dépenses rémunération au réel'!F358="","",'Dépenses rémunération au réel'!F358)</f>
        <v/>
      </c>
      <c r="G358" s="371" t="str">
        <f>IF('Dépenses rémunération au réel'!G358="","",'Dépenses rémunération au réel'!G358)</f>
        <v/>
      </c>
      <c r="H358" s="371" t="str">
        <f>IF('Dépenses rémunération au réel'!H358="","",'Dépenses rémunération au réel'!H358)</f>
        <v/>
      </c>
      <c r="I358" s="370" t="str">
        <f>IF('Dépenses rémunération au réel'!I358="","",'Dépenses rémunération au réel'!I358)</f>
        <v/>
      </c>
      <c r="J358" s="372" t="str">
        <f>IF('Dépenses rémunération au réel'!J358="","",'Dépenses rémunération au réel'!J358)</f>
        <v/>
      </c>
      <c r="K358" s="372" t="str">
        <f>IF('Dépenses rémunération au réel'!K358="","",'Dépenses rémunération au réel'!K358)</f>
        <v/>
      </c>
      <c r="L358" s="370" t="str">
        <f>IF('Dépenses rémunération au réel'!L358="","",'Dépenses rémunération au réel'!L358)</f>
        <v/>
      </c>
      <c r="M358" s="273"/>
      <c r="N358" s="274" t="str">
        <f t="shared" si="37"/>
        <v/>
      </c>
      <c r="O358" s="274" t="str">
        <f t="shared" si="38"/>
        <v/>
      </c>
      <c r="P358" s="42"/>
      <c r="Q358" s="25"/>
      <c r="R358" s="25"/>
      <c r="S358" s="329" t="str">
        <f t="shared" si="35"/>
        <v/>
      </c>
      <c r="T358" s="139" t="str">
        <f t="shared" si="36"/>
        <v/>
      </c>
      <c r="U358" s="276"/>
      <c r="V358" s="375" t="str">
        <f t="shared" si="39"/>
        <v/>
      </c>
      <c r="W358" s="152" t="str">
        <f t="shared" si="40"/>
        <v/>
      </c>
      <c r="X358" s="377" t="str">
        <f>IF(AND(OR(M358="KO",L358&lt;&gt;""),OR(M358="",N358="",O358="")),Listes!$A$74,IF(AND(L358&lt;S358,U358=""),Listes!$A$76,IF(AND(L358&lt;&gt;"",S358&lt;L358,T358=""),Listes!$A$78,IF(AND(Y358="",OR(M358&lt;&gt;"",N358&lt;&gt;"",O358&lt;&gt;"",P358&lt;&gt;"",Q358&lt;&gt;"",R358&lt;&gt;"")),Listes!$A$79,""))))</f>
        <v/>
      </c>
      <c r="Y358" s="44"/>
      <c r="Z358" s="9">
        <f t="shared" si="41"/>
        <v>0</v>
      </c>
    </row>
    <row r="359" spans="1:26" ht="20.100000000000001" customHeight="1" x14ac:dyDescent="0.25">
      <c r="A359" s="133">
        <v>353</v>
      </c>
      <c r="B359" s="370" t="str">
        <f>IF('Dépenses rémunération au réel'!B359="","",'Dépenses rémunération au réel'!B359)</f>
        <v/>
      </c>
      <c r="C359" s="370" t="str">
        <f>IF('Dépenses rémunération au réel'!C359="","",'Dépenses rémunération au réel'!C359)</f>
        <v/>
      </c>
      <c r="D359" s="370" t="str">
        <f>IF('Dépenses rémunération au réel'!D359="","",'Dépenses rémunération au réel'!D359)</f>
        <v/>
      </c>
      <c r="E359" s="370" t="str">
        <f>IF('Dépenses rémunération au réel'!E359="","",'Dépenses rémunération au réel'!E359)</f>
        <v/>
      </c>
      <c r="F359" s="370" t="str">
        <f>IF('Dépenses rémunération au réel'!F359="","",'Dépenses rémunération au réel'!F359)</f>
        <v/>
      </c>
      <c r="G359" s="371" t="str">
        <f>IF('Dépenses rémunération au réel'!G359="","",'Dépenses rémunération au réel'!G359)</f>
        <v/>
      </c>
      <c r="H359" s="371" t="str">
        <f>IF('Dépenses rémunération au réel'!H359="","",'Dépenses rémunération au réel'!H359)</f>
        <v/>
      </c>
      <c r="I359" s="370" t="str">
        <f>IF('Dépenses rémunération au réel'!I359="","",'Dépenses rémunération au réel'!I359)</f>
        <v/>
      </c>
      <c r="J359" s="372" t="str">
        <f>IF('Dépenses rémunération au réel'!J359="","",'Dépenses rémunération au réel'!J359)</f>
        <v/>
      </c>
      <c r="K359" s="372" t="str">
        <f>IF('Dépenses rémunération au réel'!K359="","",'Dépenses rémunération au réel'!K359)</f>
        <v/>
      </c>
      <c r="L359" s="370" t="str">
        <f>IF('Dépenses rémunération au réel'!L359="","",'Dépenses rémunération au réel'!L359)</f>
        <v/>
      </c>
      <c r="M359" s="273"/>
      <c r="N359" s="274" t="str">
        <f t="shared" si="37"/>
        <v/>
      </c>
      <c r="O359" s="274" t="str">
        <f t="shared" si="38"/>
        <v/>
      </c>
      <c r="P359" s="42"/>
      <c r="Q359" s="25"/>
      <c r="R359" s="25"/>
      <c r="S359" s="329" t="str">
        <f t="shared" si="35"/>
        <v/>
      </c>
      <c r="T359" s="139" t="str">
        <f t="shared" si="36"/>
        <v/>
      </c>
      <c r="U359" s="276"/>
      <c r="V359" s="375" t="str">
        <f t="shared" si="39"/>
        <v/>
      </c>
      <c r="W359" s="152" t="str">
        <f t="shared" si="40"/>
        <v/>
      </c>
      <c r="X359" s="377" t="str">
        <f>IF(AND(OR(M359="KO",L359&lt;&gt;""),OR(M359="",N359="",O359="")),Listes!$A$74,IF(AND(L359&lt;S359,U359=""),Listes!$A$76,IF(AND(L359&lt;&gt;"",S359&lt;L359,T359=""),Listes!$A$78,IF(AND(Y359="",OR(M359&lt;&gt;"",N359&lt;&gt;"",O359&lt;&gt;"",P359&lt;&gt;"",Q359&lt;&gt;"",R359&lt;&gt;"")),Listes!$A$79,""))))</f>
        <v/>
      </c>
      <c r="Y359" s="44"/>
      <c r="Z359" s="9">
        <f t="shared" si="41"/>
        <v>0</v>
      </c>
    </row>
    <row r="360" spans="1:26" ht="20.100000000000001" customHeight="1" x14ac:dyDescent="0.25">
      <c r="A360" s="133">
        <v>354</v>
      </c>
      <c r="B360" s="370" t="str">
        <f>IF('Dépenses rémunération au réel'!B360="","",'Dépenses rémunération au réel'!B360)</f>
        <v/>
      </c>
      <c r="C360" s="370" t="str">
        <f>IF('Dépenses rémunération au réel'!C360="","",'Dépenses rémunération au réel'!C360)</f>
        <v/>
      </c>
      <c r="D360" s="370" t="str">
        <f>IF('Dépenses rémunération au réel'!D360="","",'Dépenses rémunération au réel'!D360)</f>
        <v/>
      </c>
      <c r="E360" s="370" t="str">
        <f>IF('Dépenses rémunération au réel'!E360="","",'Dépenses rémunération au réel'!E360)</f>
        <v/>
      </c>
      <c r="F360" s="370" t="str">
        <f>IF('Dépenses rémunération au réel'!F360="","",'Dépenses rémunération au réel'!F360)</f>
        <v/>
      </c>
      <c r="G360" s="371" t="str">
        <f>IF('Dépenses rémunération au réel'!G360="","",'Dépenses rémunération au réel'!G360)</f>
        <v/>
      </c>
      <c r="H360" s="371" t="str">
        <f>IF('Dépenses rémunération au réel'!H360="","",'Dépenses rémunération au réel'!H360)</f>
        <v/>
      </c>
      <c r="I360" s="370" t="str">
        <f>IF('Dépenses rémunération au réel'!I360="","",'Dépenses rémunération au réel'!I360)</f>
        <v/>
      </c>
      <c r="J360" s="372" t="str">
        <f>IF('Dépenses rémunération au réel'!J360="","",'Dépenses rémunération au réel'!J360)</f>
        <v/>
      </c>
      <c r="K360" s="372" t="str">
        <f>IF('Dépenses rémunération au réel'!K360="","",'Dépenses rémunération au réel'!K360)</f>
        <v/>
      </c>
      <c r="L360" s="370" t="str">
        <f>IF('Dépenses rémunération au réel'!L360="","",'Dépenses rémunération au réel'!L360)</f>
        <v/>
      </c>
      <c r="M360" s="273"/>
      <c r="N360" s="274" t="str">
        <f t="shared" si="37"/>
        <v/>
      </c>
      <c r="O360" s="274" t="str">
        <f t="shared" si="38"/>
        <v/>
      </c>
      <c r="P360" s="42"/>
      <c r="Q360" s="25"/>
      <c r="R360" s="25"/>
      <c r="S360" s="329" t="str">
        <f t="shared" si="35"/>
        <v/>
      </c>
      <c r="T360" s="139" t="str">
        <f t="shared" si="36"/>
        <v/>
      </c>
      <c r="U360" s="276"/>
      <c r="V360" s="375" t="str">
        <f t="shared" si="39"/>
        <v/>
      </c>
      <c r="W360" s="152" t="str">
        <f t="shared" si="40"/>
        <v/>
      </c>
      <c r="X360" s="377" t="str">
        <f>IF(AND(OR(M360="KO",L360&lt;&gt;""),OR(M360="",N360="",O360="")),Listes!$A$74,IF(AND(L360&lt;S360,U360=""),Listes!$A$76,IF(AND(L360&lt;&gt;"",S360&lt;L360,T360=""),Listes!$A$78,IF(AND(Y360="",OR(M360&lt;&gt;"",N360&lt;&gt;"",O360&lt;&gt;"",P360&lt;&gt;"",Q360&lt;&gt;"",R360&lt;&gt;"")),Listes!$A$79,""))))</f>
        <v/>
      </c>
      <c r="Y360" s="44"/>
      <c r="Z360" s="9">
        <f t="shared" si="41"/>
        <v>0</v>
      </c>
    </row>
    <row r="361" spans="1:26" ht="20.100000000000001" customHeight="1" x14ac:dyDescent="0.25">
      <c r="A361" s="133">
        <v>355</v>
      </c>
      <c r="B361" s="370" t="str">
        <f>IF('Dépenses rémunération au réel'!B361="","",'Dépenses rémunération au réel'!B361)</f>
        <v/>
      </c>
      <c r="C361" s="370" t="str">
        <f>IF('Dépenses rémunération au réel'!C361="","",'Dépenses rémunération au réel'!C361)</f>
        <v/>
      </c>
      <c r="D361" s="370" t="str">
        <f>IF('Dépenses rémunération au réel'!D361="","",'Dépenses rémunération au réel'!D361)</f>
        <v/>
      </c>
      <c r="E361" s="370" t="str">
        <f>IF('Dépenses rémunération au réel'!E361="","",'Dépenses rémunération au réel'!E361)</f>
        <v/>
      </c>
      <c r="F361" s="370" t="str">
        <f>IF('Dépenses rémunération au réel'!F361="","",'Dépenses rémunération au réel'!F361)</f>
        <v/>
      </c>
      <c r="G361" s="371" t="str">
        <f>IF('Dépenses rémunération au réel'!G361="","",'Dépenses rémunération au réel'!G361)</f>
        <v/>
      </c>
      <c r="H361" s="371" t="str">
        <f>IF('Dépenses rémunération au réel'!H361="","",'Dépenses rémunération au réel'!H361)</f>
        <v/>
      </c>
      <c r="I361" s="370" t="str">
        <f>IF('Dépenses rémunération au réel'!I361="","",'Dépenses rémunération au réel'!I361)</f>
        <v/>
      </c>
      <c r="J361" s="372" t="str">
        <f>IF('Dépenses rémunération au réel'!J361="","",'Dépenses rémunération au réel'!J361)</f>
        <v/>
      </c>
      <c r="K361" s="372" t="str">
        <f>IF('Dépenses rémunération au réel'!K361="","",'Dépenses rémunération au réel'!K361)</f>
        <v/>
      </c>
      <c r="L361" s="370" t="str">
        <f>IF('Dépenses rémunération au réel'!L361="","",'Dépenses rémunération au réel'!L361)</f>
        <v/>
      </c>
      <c r="M361" s="273"/>
      <c r="N361" s="274" t="str">
        <f t="shared" si="37"/>
        <v/>
      </c>
      <c r="O361" s="274" t="str">
        <f t="shared" si="38"/>
        <v/>
      </c>
      <c r="P361" s="42"/>
      <c r="Q361" s="25"/>
      <c r="R361" s="25"/>
      <c r="S361" s="329" t="str">
        <f t="shared" si="35"/>
        <v/>
      </c>
      <c r="T361" s="139" t="str">
        <f t="shared" si="36"/>
        <v/>
      </c>
      <c r="U361" s="276"/>
      <c r="V361" s="375" t="str">
        <f t="shared" si="39"/>
        <v/>
      </c>
      <c r="W361" s="152" t="str">
        <f t="shared" si="40"/>
        <v/>
      </c>
      <c r="X361" s="377" t="str">
        <f>IF(AND(OR(M361="KO",L361&lt;&gt;""),OR(M361="",N361="",O361="")),Listes!$A$74,IF(AND(L361&lt;S361,U361=""),Listes!$A$76,IF(AND(L361&lt;&gt;"",S361&lt;L361,T361=""),Listes!$A$78,IF(AND(Y361="",OR(M361&lt;&gt;"",N361&lt;&gt;"",O361&lt;&gt;"",P361&lt;&gt;"",Q361&lt;&gt;"",R361&lt;&gt;"")),Listes!$A$79,""))))</f>
        <v/>
      </c>
      <c r="Y361" s="44"/>
      <c r="Z361" s="9">
        <f t="shared" si="41"/>
        <v>0</v>
      </c>
    </row>
    <row r="362" spans="1:26" ht="20.100000000000001" customHeight="1" x14ac:dyDescent="0.25">
      <c r="A362" s="133">
        <v>356</v>
      </c>
      <c r="B362" s="370" t="str">
        <f>IF('Dépenses rémunération au réel'!B362="","",'Dépenses rémunération au réel'!B362)</f>
        <v/>
      </c>
      <c r="C362" s="370" t="str">
        <f>IF('Dépenses rémunération au réel'!C362="","",'Dépenses rémunération au réel'!C362)</f>
        <v/>
      </c>
      <c r="D362" s="370" t="str">
        <f>IF('Dépenses rémunération au réel'!D362="","",'Dépenses rémunération au réel'!D362)</f>
        <v/>
      </c>
      <c r="E362" s="370" t="str">
        <f>IF('Dépenses rémunération au réel'!E362="","",'Dépenses rémunération au réel'!E362)</f>
        <v/>
      </c>
      <c r="F362" s="370" t="str">
        <f>IF('Dépenses rémunération au réel'!F362="","",'Dépenses rémunération au réel'!F362)</f>
        <v/>
      </c>
      <c r="G362" s="371" t="str">
        <f>IF('Dépenses rémunération au réel'!G362="","",'Dépenses rémunération au réel'!G362)</f>
        <v/>
      </c>
      <c r="H362" s="371" t="str">
        <f>IF('Dépenses rémunération au réel'!H362="","",'Dépenses rémunération au réel'!H362)</f>
        <v/>
      </c>
      <c r="I362" s="370" t="str">
        <f>IF('Dépenses rémunération au réel'!I362="","",'Dépenses rémunération au réel'!I362)</f>
        <v/>
      </c>
      <c r="J362" s="372" t="str">
        <f>IF('Dépenses rémunération au réel'!J362="","",'Dépenses rémunération au réel'!J362)</f>
        <v/>
      </c>
      <c r="K362" s="372" t="str">
        <f>IF('Dépenses rémunération au réel'!K362="","",'Dépenses rémunération au réel'!K362)</f>
        <v/>
      </c>
      <c r="L362" s="370" t="str">
        <f>IF('Dépenses rémunération au réel'!L362="","",'Dépenses rémunération au réel'!L362)</f>
        <v/>
      </c>
      <c r="M362" s="273"/>
      <c r="N362" s="274" t="str">
        <f t="shared" si="37"/>
        <v/>
      </c>
      <c r="O362" s="274" t="str">
        <f t="shared" si="38"/>
        <v/>
      </c>
      <c r="P362" s="42"/>
      <c r="Q362" s="25"/>
      <c r="R362" s="25"/>
      <c r="S362" s="329" t="str">
        <f t="shared" si="35"/>
        <v/>
      </c>
      <c r="T362" s="139" t="str">
        <f t="shared" si="36"/>
        <v/>
      </c>
      <c r="U362" s="276"/>
      <c r="V362" s="375" t="str">
        <f t="shared" si="39"/>
        <v/>
      </c>
      <c r="W362" s="152" t="str">
        <f t="shared" si="40"/>
        <v/>
      </c>
      <c r="X362" s="377" t="str">
        <f>IF(AND(OR(M362="KO",L362&lt;&gt;""),OR(M362="",N362="",O362="")),Listes!$A$74,IF(AND(L362&lt;S362,U362=""),Listes!$A$76,IF(AND(L362&lt;&gt;"",S362&lt;L362,T362=""),Listes!$A$78,IF(AND(Y362="",OR(M362&lt;&gt;"",N362&lt;&gt;"",O362&lt;&gt;"",P362&lt;&gt;"",Q362&lt;&gt;"",R362&lt;&gt;"")),Listes!$A$79,""))))</f>
        <v/>
      </c>
      <c r="Y362" s="44"/>
      <c r="Z362" s="9">
        <f t="shared" si="41"/>
        <v>0</v>
      </c>
    </row>
    <row r="363" spans="1:26" ht="20.100000000000001" customHeight="1" x14ac:dyDescent="0.25">
      <c r="A363" s="133">
        <v>357</v>
      </c>
      <c r="B363" s="370" t="str">
        <f>IF('Dépenses rémunération au réel'!B363="","",'Dépenses rémunération au réel'!B363)</f>
        <v/>
      </c>
      <c r="C363" s="370" t="str">
        <f>IF('Dépenses rémunération au réel'!C363="","",'Dépenses rémunération au réel'!C363)</f>
        <v/>
      </c>
      <c r="D363" s="370" t="str">
        <f>IF('Dépenses rémunération au réel'!D363="","",'Dépenses rémunération au réel'!D363)</f>
        <v/>
      </c>
      <c r="E363" s="370" t="str">
        <f>IF('Dépenses rémunération au réel'!E363="","",'Dépenses rémunération au réel'!E363)</f>
        <v/>
      </c>
      <c r="F363" s="370" t="str">
        <f>IF('Dépenses rémunération au réel'!F363="","",'Dépenses rémunération au réel'!F363)</f>
        <v/>
      </c>
      <c r="G363" s="371" t="str">
        <f>IF('Dépenses rémunération au réel'!G363="","",'Dépenses rémunération au réel'!G363)</f>
        <v/>
      </c>
      <c r="H363" s="371" t="str">
        <f>IF('Dépenses rémunération au réel'!H363="","",'Dépenses rémunération au réel'!H363)</f>
        <v/>
      </c>
      <c r="I363" s="370" t="str">
        <f>IF('Dépenses rémunération au réel'!I363="","",'Dépenses rémunération au réel'!I363)</f>
        <v/>
      </c>
      <c r="J363" s="372" t="str">
        <f>IF('Dépenses rémunération au réel'!J363="","",'Dépenses rémunération au réel'!J363)</f>
        <v/>
      </c>
      <c r="K363" s="372" t="str">
        <f>IF('Dépenses rémunération au réel'!K363="","",'Dépenses rémunération au réel'!K363)</f>
        <v/>
      </c>
      <c r="L363" s="370" t="str">
        <f>IF('Dépenses rémunération au réel'!L363="","",'Dépenses rémunération au réel'!L363)</f>
        <v/>
      </c>
      <c r="M363" s="273"/>
      <c r="N363" s="274" t="str">
        <f t="shared" si="37"/>
        <v/>
      </c>
      <c r="O363" s="274" t="str">
        <f t="shared" si="38"/>
        <v/>
      </c>
      <c r="P363" s="42"/>
      <c r="Q363" s="25"/>
      <c r="R363" s="25"/>
      <c r="S363" s="329" t="str">
        <f t="shared" si="35"/>
        <v/>
      </c>
      <c r="T363" s="139" t="str">
        <f t="shared" si="36"/>
        <v/>
      </c>
      <c r="U363" s="276"/>
      <c r="V363" s="375" t="str">
        <f t="shared" si="39"/>
        <v/>
      </c>
      <c r="W363" s="152" t="str">
        <f t="shared" si="40"/>
        <v/>
      </c>
      <c r="X363" s="377" t="str">
        <f>IF(AND(OR(M363="KO",L363&lt;&gt;""),OR(M363="",N363="",O363="")),Listes!$A$74,IF(AND(L363&lt;S363,U363=""),Listes!$A$76,IF(AND(L363&lt;&gt;"",S363&lt;L363,T363=""),Listes!$A$78,IF(AND(Y363="",OR(M363&lt;&gt;"",N363&lt;&gt;"",O363&lt;&gt;"",P363&lt;&gt;"",Q363&lt;&gt;"",R363&lt;&gt;"")),Listes!$A$79,""))))</f>
        <v/>
      </c>
      <c r="Y363" s="44"/>
      <c r="Z363" s="9">
        <f t="shared" si="41"/>
        <v>0</v>
      </c>
    </row>
    <row r="364" spans="1:26" ht="20.100000000000001" customHeight="1" x14ac:dyDescent="0.25">
      <c r="A364" s="133">
        <v>358</v>
      </c>
      <c r="B364" s="370" t="str">
        <f>IF('Dépenses rémunération au réel'!B364="","",'Dépenses rémunération au réel'!B364)</f>
        <v/>
      </c>
      <c r="C364" s="370" t="str">
        <f>IF('Dépenses rémunération au réel'!C364="","",'Dépenses rémunération au réel'!C364)</f>
        <v/>
      </c>
      <c r="D364" s="370" t="str">
        <f>IF('Dépenses rémunération au réel'!D364="","",'Dépenses rémunération au réel'!D364)</f>
        <v/>
      </c>
      <c r="E364" s="370" t="str">
        <f>IF('Dépenses rémunération au réel'!E364="","",'Dépenses rémunération au réel'!E364)</f>
        <v/>
      </c>
      <c r="F364" s="370" t="str">
        <f>IF('Dépenses rémunération au réel'!F364="","",'Dépenses rémunération au réel'!F364)</f>
        <v/>
      </c>
      <c r="G364" s="371" t="str">
        <f>IF('Dépenses rémunération au réel'!G364="","",'Dépenses rémunération au réel'!G364)</f>
        <v/>
      </c>
      <c r="H364" s="371" t="str">
        <f>IF('Dépenses rémunération au réel'!H364="","",'Dépenses rémunération au réel'!H364)</f>
        <v/>
      </c>
      <c r="I364" s="370" t="str">
        <f>IF('Dépenses rémunération au réel'!I364="","",'Dépenses rémunération au réel'!I364)</f>
        <v/>
      </c>
      <c r="J364" s="372" t="str">
        <f>IF('Dépenses rémunération au réel'!J364="","",'Dépenses rémunération au réel'!J364)</f>
        <v/>
      </c>
      <c r="K364" s="372" t="str">
        <f>IF('Dépenses rémunération au réel'!K364="","",'Dépenses rémunération au réel'!K364)</f>
        <v/>
      </c>
      <c r="L364" s="370" t="str">
        <f>IF('Dépenses rémunération au réel'!L364="","",'Dépenses rémunération au réel'!L364)</f>
        <v/>
      </c>
      <c r="M364" s="273"/>
      <c r="N364" s="274" t="str">
        <f t="shared" si="37"/>
        <v/>
      </c>
      <c r="O364" s="274" t="str">
        <f t="shared" si="38"/>
        <v/>
      </c>
      <c r="P364" s="42"/>
      <c r="Q364" s="25"/>
      <c r="R364" s="25"/>
      <c r="S364" s="329" t="str">
        <f t="shared" si="35"/>
        <v/>
      </c>
      <c r="T364" s="139" t="str">
        <f t="shared" si="36"/>
        <v/>
      </c>
      <c r="U364" s="276"/>
      <c r="V364" s="375" t="str">
        <f t="shared" si="39"/>
        <v/>
      </c>
      <c r="W364" s="152" t="str">
        <f t="shared" si="40"/>
        <v/>
      </c>
      <c r="X364" s="377" t="str">
        <f>IF(AND(OR(M364="KO",L364&lt;&gt;""),OR(M364="",N364="",O364="")),Listes!$A$74,IF(AND(L364&lt;S364,U364=""),Listes!$A$76,IF(AND(L364&lt;&gt;"",S364&lt;L364,T364=""),Listes!$A$78,IF(AND(Y364="",OR(M364&lt;&gt;"",N364&lt;&gt;"",O364&lt;&gt;"",P364&lt;&gt;"",Q364&lt;&gt;"",R364&lt;&gt;"")),Listes!$A$79,""))))</f>
        <v/>
      </c>
      <c r="Y364" s="44"/>
      <c r="Z364" s="9">
        <f t="shared" si="41"/>
        <v>0</v>
      </c>
    </row>
    <row r="365" spans="1:26" ht="20.100000000000001" customHeight="1" x14ac:dyDescent="0.25">
      <c r="A365" s="133">
        <v>359</v>
      </c>
      <c r="B365" s="370" t="str">
        <f>IF('Dépenses rémunération au réel'!B365="","",'Dépenses rémunération au réel'!B365)</f>
        <v/>
      </c>
      <c r="C365" s="370" t="str">
        <f>IF('Dépenses rémunération au réel'!C365="","",'Dépenses rémunération au réel'!C365)</f>
        <v/>
      </c>
      <c r="D365" s="370" t="str">
        <f>IF('Dépenses rémunération au réel'!D365="","",'Dépenses rémunération au réel'!D365)</f>
        <v/>
      </c>
      <c r="E365" s="370" t="str">
        <f>IF('Dépenses rémunération au réel'!E365="","",'Dépenses rémunération au réel'!E365)</f>
        <v/>
      </c>
      <c r="F365" s="370" t="str">
        <f>IF('Dépenses rémunération au réel'!F365="","",'Dépenses rémunération au réel'!F365)</f>
        <v/>
      </c>
      <c r="G365" s="371" t="str">
        <f>IF('Dépenses rémunération au réel'!G365="","",'Dépenses rémunération au réel'!G365)</f>
        <v/>
      </c>
      <c r="H365" s="371" t="str">
        <f>IF('Dépenses rémunération au réel'!H365="","",'Dépenses rémunération au réel'!H365)</f>
        <v/>
      </c>
      <c r="I365" s="370" t="str">
        <f>IF('Dépenses rémunération au réel'!I365="","",'Dépenses rémunération au réel'!I365)</f>
        <v/>
      </c>
      <c r="J365" s="372" t="str">
        <f>IF('Dépenses rémunération au réel'!J365="","",'Dépenses rémunération au réel'!J365)</f>
        <v/>
      </c>
      <c r="K365" s="372" t="str">
        <f>IF('Dépenses rémunération au réel'!K365="","",'Dépenses rémunération au réel'!K365)</f>
        <v/>
      </c>
      <c r="L365" s="370" t="str">
        <f>IF('Dépenses rémunération au réel'!L365="","",'Dépenses rémunération au réel'!L365)</f>
        <v/>
      </c>
      <c r="M365" s="273"/>
      <c r="N365" s="274" t="str">
        <f t="shared" si="37"/>
        <v/>
      </c>
      <c r="O365" s="274" t="str">
        <f t="shared" si="38"/>
        <v/>
      </c>
      <c r="P365" s="42"/>
      <c r="Q365" s="25"/>
      <c r="R365" s="25"/>
      <c r="S365" s="329" t="str">
        <f t="shared" si="35"/>
        <v/>
      </c>
      <c r="T365" s="139" t="str">
        <f t="shared" si="36"/>
        <v/>
      </c>
      <c r="U365" s="276"/>
      <c r="V365" s="375" t="str">
        <f t="shared" si="39"/>
        <v/>
      </c>
      <c r="W365" s="152" t="str">
        <f t="shared" si="40"/>
        <v/>
      </c>
      <c r="X365" s="377" t="str">
        <f>IF(AND(OR(M365="KO",L365&lt;&gt;""),OR(M365="",N365="",O365="")),Listes!$A$74,IF(AND(L365&lt;S365,U365=""),Listes!$A$76,IF(AND(L365&lt;&gt;"",S365&lt;L365,T365=""),Listes!$A$78,IF(AND(Y365="",OR(M365&lt;&gt;"",N365&lt;&gt;"",O365&lt;&gt;"",P365&lt;&gt;"",Q365&lt;&gt;"",R365&lt;&gt;"")),Listes!$A$79,""))))</f>
        <v/>
      </c>
      <c r="Y365" s="44"/>
      <c r="Z365" s="9">
        <f t="shared" si="41"/>
        <v>0</v>
      </c>
    </row>
    <row r="366" spans="1:26" ht="20.100000000000001" customHeight="1" x14ac:dyDescent="0.25">
      <c r="A366" s="133">
        <v>360</v>
      </c>
      <c r="B366" s="370" t="str">
        <f>IF('Dépenses rémunération au réel'!B366="","",'Dépenses rémunération au réel'!B366)</f>
        <v/>
      </c>
      <c r="C366" s="370" t="str">
        <f>IF('Dépenses rémunération au réel'!C366="","",'Dépenses rémunération au réel'!C366)</f>
        <v/>
      </c>
      <c r="D366" s="370" t="str">
        <f>IF('Dépenses rémunération au réel'!D366="","",'Dépenses rémunération au réel'!D366)</f>
        <v/>
      </c>
      <c r="E366" s="370" t="str">
        <f>IF('Dépenses rémunération au réel'!E366="","",'Dépenses rémunération au réel'!E366)</f>
        <v/>
      </c>
      <c r="F366" s="370" t="str">
        <f>IF('Dépenses rémunération au réel'!F366="","",'Dépenses rémunération au réel'!F366)</f>
        <v/>
      </c>
      <c r="G366" s="371" t="str">
        <f>IF('Dépenses rémunération au réel'!G366="","",'Dépenses rémunération au réel'!G366)</f>
        <v/>
      </c>
      <c r="H366" s="371" t="str">
        <f>IF('Dépenses rémunération au réel'!H366="","",'Dépenses rémunération au réel'!H366)</f>
        <v/>
      </c>
      <c r="I366" s="370" t="str">
        <f>IF('Dépenses rémunération au réel'!I366="","",'Dépenses rémunération au réel'!I366)</f>
        <v/>
      </c>
      <c r="J366" s="372" t="str">
        <f>IF('Dépenses rémunération au réel'!J366="","",'Dépenses rémunération au réel'!J366)</f>
        <v/>
      </c>
      <c r="K366" s="372" t="str">
        <f>IF('Dépenses rémunération au réel'!K366="","",'Dépenses rémunération au réel'!K366)</f>
        <v/>
      </c>
      <c r="L366" s="370" t="str">
        <f>IF('Dépenses rémunération au réel'!L366="","",'Dépenses rémunération au réel'!L366)</f>
        <v/>
      </c>
      <c r="M366" s="273"/>
      <c r="N366" s="274" t="str">
        <f t="shared" si="37"/>
        <v/>
      </c>
      <c r="O366" s="274" t="str">
        <f t="shared" si="38"/>
        <v/>
      </c>
      <c r="P366" s="42"/>
      <c r="Q366" s="25"/>
      <c r="R366" s="25"/>
      <c r="S366" s="329" t="str">
        <f t="shared" si="35"/>
        <v/>
      </c>
      <c r="T366" s="139" t="str">
        <f t="shared" si="36"/>
        <v/>
      </c>
      <c r="U366" s="276"/>
      <c r="V366" s="375" t="str">
        <f t="shared" si="39"/>
        <v/>
      </c>
      <c r="W366" s="152" t="str">
        <f t="shared" si="40"/>
        <v/>
      </c>
      <c r="X366" s="377" t="str">
        <f>IF(AND(OR(M366="KO",L366&lt;&gt;""),OR(M366="",N366="",O366="")),Listes!$A$74,IF(AND(L366&lt;S366,U366=""),Listes!$A$76,IF(AND(L366&lt;&gt;"",S366&lt;L366,T366=""),Listes!$A$78,IF(AND(Y366="",OR(M366&lt;&gt;"",N366&lt;&gt;"",O366&lt;&gt;"",P366&lt;&gt;"",Q366&lt;&gt;"",R366&lt;&gt;"")),Listes!$A$79,""))))</f>
        <v/>
      </c>
      <c r="Y366" s="44"/>
      <c r="Z366" s="9">
        <f t="shared" si="41"/>
        <v>0</v>
      </c>
    </row>
    <row r="367" spans="1:26" ht="20.100000000000001" customHeight="1" x14ac:dyDescent="0.25">
      <c r="A367" s="133">
        <v>361</v>
      </c>
      <c r="B367" s="370" t="str">
        <f>IF('Dépenses rémunération au réel'!B367="","",'Dépenses rémunération au réel'!B367)</f>
        <v/>
      </c>
      <c r="C367" s="370" t="str">
        <f>IF('Dépenses rémunération au réel'!C367="","",'Dépenses rémunération au réel'!C367)</f>
        <v/>
      </c>
      <c r="D367" s="370" t="str">
        <f>IF('Dépenses rémunération au réel'!D367="","",'Dépenses rémunération au réel'!D367)</f>
        <v/>
      </c>
      <c r="E367" s="370" t="str">
        <f>IF('Dépenses rémunération au réel'!E367="","",'Dépenses rémunération au réel'!E367)</f>
        <v/>
      </c>
      <c r="F367" s="370" t="str">
        <f>IF('Dépenses rémunération au réel'!F367="","",'Dépenses rémunération au réel'!F367)</f>
        <v/>
      </c>
      <c r="G367" s="371" t="str">
        <f>IF('Dépenses rémunération au réel'!G367="","",'Dépenses rémunération au réel'!G367)</f>
        <v/>
      </c>
      <c r="H367" s="371" t="str">
        <f>IF('Dépenses rémunération au réel'!H367="","",'Dépenses rémunération au réel'!H367)</f>
        <v/>
      </c>
      <c r="I367" s="370" t="str">
        <f>IF('Dépenses rémunération au réel'!I367="","",'Dépenses rémunération au réel'!I367)</f>
        <v/>
      </c>
      <c r="J367" s="372" t="str">
        <f>IF('Dépenses rémunération au réel'!J367="","",'Dépenses rémunération au réel'!J367)</f>
        <v/>
      </c>
      <c r="K367" s="372" t="str">
        <f>IF('Dépenses rémunération au réel'!K367="","",'Dépenses rémunération au réel'!K367)</f>
        <v/>
      </c>
      <c r="L367" s="370" t="str">
        <f>IF('Dépenses rémunération au réel'!L367="","",'Dépenses rémunération au réel'!L367)</f>
        <v/>
      </c>
      <c r="M367" s="273"/>
      <c r="N367" s="274" t="str">
        <f t="shared" si="37"/>
        <v/>
      </c>
      <c r="O367" s="274" t="str">
        <f t="shared" si="38"/>
        <v/>
      </c>
      <c r="P367" s="42"/>
      <c r="Q367" s="25"/>
      <c r="R367" s="25"/>
      <c r="S367" s="329" t="str">
        <f t="shared" si="35"/>
        <v/>
      </c>
      <c r="T367" s="139" t="str">
        <f t="shared" si="36"/>
        <v/>
      </c>
      <c r="U367" s="276"/>
      <c r="V367" s="375" t="str">
        <f t="shared" si="39"/>
        <v/>
      </c>
      <c r="W367" s="152" t="str">
        <f t="shared" si="40"/>
        <v/>
      </c>
      <c r="X367" s="377" t="str">
        <f>IF(AND(OR(M367="KO",L367&lt;&gt;""),OR(M367="",N367="",O367="")),Listes!$A$74,IF(AND(L367&lt;S367,U367=""),Listes!$A$76,IF(AND(L367&lt;&gt;"",S367&lt;L367,T367=""),Listes!$A$78,IF(AND(Y367="",OR(M367&lt;&gt;"",N367&lt;&gt;"",O367&lt;&gt;"",P367&lt;&gt;"",Q367&lt;&gt;"",R367&lt;&gt;"")),Listes!$A$79,""))))</f>
        <v/>
      </c>
      <c r="Y367" s="44"/>
      <c r="Z367" s="9">
        <f t="shared" si="41"/>
        <v>0</v>
      </c>
    </row>
    <row r="368" spans="1:26" ht="20.100000000000001" customHeight="1" x14ac:dyDescent="0.25">
      <c r="A368" s="133">
        <v>362</v>
      </c>
      <c r="B368" s="370" t="str">
        <f>IF('Dépenses rémunération au réel'!B368="","",'Dépenses rémunération au réel'!B368)</f>
        <v/>
      </c>
      <c r="C368" s="370" t="str">
        <f>IF('Dépenses rémunération au réel'!C368="","",'Dépenses rémunération au réel'!C368)</f>
        <v/>
      </c>
      <c r="D368" s="370" t="str">
        <f>IF('Dépenses rémunération au réel'!D368="","",'Dépenses rémunération au réel'!D368)</f>
        <v/>
      </c>
      <c r="E368" s="370" t="str">
        <f>IF('Dépenses rémunération au réel'!E368="","",'Dépenses rémunération au réel'!E368)</f>
        <v/>
      </c>
      <c r="F368" s="370" t="str">
        <f>IF('Dépenses rémunération au réel'!F368="","",'Dépenses rémunération au réel'!F368)</f>
        <v/>
      </c>
      <c r="G368" s="371" t="str">
        <f>IF('Dépenses rémunération au réel'!G368="","",'Dépenses rémunération au réel'!G368)</f>
        <v/>
      </c>
      <c r="H368" s="371" t="str">
        <f>IF('Dépenses rémunération au réel'!H368="","",'Dépenses rémunération au réel'!H368)</f>
        <v/>
      </c>
      <c r="I368" s="370" t="str">
        <f>IF('Dépenses rémunération au réel'!I368="","",'Dépenses rémunération au réel'!I368)</f>
        <v/>
      </c>
      <c r="J368" s="372" t="str">
        <f>IF('Dépenses rémunération au réel'!J368="","",'Dépenses rémunération au réel'!J368)</f>
        <v/>
      </c>
      <c r="K368" s="372" t="str">
        <f>IF('Dépenses rémunération au réel'!K368="","",'Dépenses rémunération au réel'!K368)</f>
        <v/>
      </c>
      <c r="L368" s="370" t="str">
        <f>IF('Dépenses rémunération au réel'!L368="","",'Dépenses rémunération au réel'!L368)</f>
        <v/>
      </c>
      <c r="M368" s="273"/>
      <c r="N368" s="274" t="str">
        <f t="shared" si="37"/>
        <v/>
      </c>
      <c r="O368" s="274" t="str">
        <f t="shared" si="38"/>
        <v/>
      </c>
      <c r="P368" s="42"/>
      <c r="Q368" s="25"/>
      <c r="R368" s="25"/>
      <c r="S368" s="329" t="str">
        <f t="shared" si="35"/>
        <v/>
      </c>
      <c r="T368" s="139" t="str">
        <f t="shared" si="36"/>
        <v/>
      </c>
      <c r="U368" s="276"/>
      <c r="V368" s="375" t="str">
        <f t="shared" si="39"/>
        <v/>
      </c>
      <c r="W368" s="152" t="str">
        <f t="shared" si="40"/>
        <v/>
      </c>
      <c r="X368" s="377" t="str">
        <f>IF(AND(OR(M368="KO",L368&lt;&gt;""),OR(M368="",N368="",O368="")),Listes!$A$74,IF(AND(L368&lt;S368,U368=""),Listes!$A$76,IF(AND(L368&lt;&gt;"",S368&lt;L368,T368=""),Listes!$A$78,IF(AND(Y368="",OR(M368&lt;&gt;"",N368&lt;&gt;"",O368&lt;&gt;"",P368&lt;&gt;"",Q368&lt;&gt;"",R368&lt;&gt;"")),Listes!$A$79,""))))</f>
        <v/>
      </c>
      <c r="Y368" s="44"/>
      <c r="Z368" s="9">
        <f t="shared" si="41"/>
        <v>0</v>
      </c>
    </row>
    <row r="369" spans="1:26" ht="20.100000000000001" customHeight="1" x14ac:dyDescent="0.25">
      <c r="A369" s="133">
        <v>363</v>
      </c>
      <c r="B369" s="370" t="str">
        <f>IF('Dépenses rémunération au réel'!B369="","",'Dépenses rémunération au réel'!B369)</f>
        <v/>
      </c>
      <c r="C369" s="370" t="str">
        <f>IF('Dépenses rémunération au réel'!C369="","",'Dépenses rémunération au réel'!C369)</f>
        <v/>
      </c>
      <c r="D369" s="370" t="str">
        <f>IF('Dépenses rémunération au réel'!D369="","",'Dépenses rémunération au réel'!D369)</f>
        <v/>
      </c>
      <c r="E369" s="370" t="str">
        <f>IF('Dépenses rémunération au réel'!E369="","",'Dépenses rémunération au réel'!E369)</f>
        <v/>
      </c>
      <c r="F369" s="370" t="str">
        <f>IF('Dépenses rémunération au réel'!F369="","",'Dépenses rémunération au réel'!F369)</f>
        <v/>
      </c>
      <c r="G369" s="371" t="str">
        <f>IF('Dépenses rémunération au réel'!G369="","",'Dépenses rémunération au réel'!G369)</f>
        <v/>
      </c>
      <c r="H369" s="371" t="str">
        <f>IF('Dépenses rémunération au réel'!H369="","",'Dépenses rémunération au réel'!H369)</f>
        <v/>
      </c>
      <c r="I369" s="370" t="str">
        <f>IF('Dépenses rémunération au réel'!I369="","",'Dépenses rémunération au réel'!I369)</f>
        <v/>
      </c>
      <c r="J369" s="372" t="str">
        <f>IF('Dépenses rémunération au réel'!J369="","",'Dépenses rémunération au réel'!J369)</f>
        <v/>
      </c>
      <c r="K369" s="372" t="str">
        <f>IF('Dépenses rémunération au réel'!K369="","",'Dépenses rémunération au réel'!K369)</f>
        <v/>
      </c>
      <c r="L369" s="370" t="str">
        <f>IF('Dépenses rémunération au réel'!L369="","",'Dépenses rémunération au réel'!L369)</f>
        <v/>
      </c>
      <c r="M369" s="273"/>
      <c r="N369" s="274" t="str">
        <f t="shared" si="37"/>
        <v/>
      </c>
      <c r="O369" s="274" t="str">
        <f t="shared" si="38"/>
        <v/>
      </c>
      <c r="P369" s="42"/>
      <c r="Q369" s="25"/>
      <c r="R369" s="25"/>
      <c r="S369" s="329" t="str">
        <f t="shared" si="35"/>
        <v/>
      </c>
      <c r="T369" s="139" t="str">
        <f t="shared" si="36"/>
        <v/>
      </c>
      <c r="U369" s="276"/>
      <c r="V369" s="375" t="str">
        <f t="shared" si="39"/>
        <v/>
      </c>
      <c r="W369" s="152" t="str">
        <f t="shared" si="40"/>
        <v/>
      </c>
      <c r="X369" s="377" t="str">
        <f>IF(AND(OR(M369="KO",L369&lt;&gt;""),OR(M369="",N369="",O369="")),Listes!$A$74,IF(AND(L369&lt;S369,U369=""),Listes!$A$76,IF(AND(L369&lt;&gt;"",S369&lt;L369,T369=""),Listes!$A$78,IF(AND(Y369="",OR(M369&lt;&gt;"",N369&lt;&gt;"",O369&lt;&gt;"",P369&lt;&gt;"",Q369&lt;&gt;"",R369&lt;&gt;"")),Listes!$A$79,""))))</f>
        <v/>
      </c>
      <c r="Y369" s="44"/>
      <c r="Z369" s="9">
        <f t="shared" si="41"/>
        <v>0</v>
      </c>
    </row>
    <row r="370" spans="1:26" ht="20.100000000000001" customHeight="1" x14ac:dyDescent="0.25">
      <c r="A370" s="133">
        <v>364</v>
      </c>
      <c r="B370" s="370" t="str">
        <f>IF('Dépenses rémunération au réel'!B370="","",'Dépenses rémunération au réel'!B370)</f>
        <v/>
      </c>
      <c r="C370" s="370" t="str">
        <f>IF('Dépenses rémunération au réel'!C370="","",'Dépenses rémunération au réel'!C370)</f>
        <v/>
      </c>
      <c r="D370" s="370" t="str">
        <f>IF('Dépenses rémunération au réel'!D370="","",'Dépenses rémunération au réel'!D370)</f>
        <v/>
      </c>
      <c r="E370" s="370" t="str">
        <f>IF('Dépenses rémunération au réel'!E370="","",'Dépenses rémunération au réel'!E370)</f>
        <v/>
      </c>
      <c r="F370" s="370" t="str">
        <f>IF('Dépenses rémunération au réel'!F370="","",'Dépenses rémunération au réel'!F370)</f>
        <v/>
      </c>
      <c r="G370" s="371" t="str">
        <f>IF('Dépenses rémunération au réel'!G370="","",'Dépenses rémunération au réel'!G370)</f>
        <v/>
      </c>
      <c r="H370" s="371" t="str">
        <f>IF('Dépenses rémunération au réel'!H370="","",'Dépenses rémunération au réel'!H370)</f>
        <v/>
      </c>
      <c r="I370" s="370" t="str">
        <f>IF('Dépenses rémunération au réel'!I370="","",'Dépenses rémunération au réel'!I370)</f>
        <v/>
      </c>
      <c r="J370" s="372" t="str">
        <f>IF('Dépenses rémunération au réel'!J370="","",'Dépenses rémunération au réel'!J370)</f>
        <v/>
      </c>
      <c r="K370" s="372" t="str">
        <f>IF('Dépenses rémunération au réel'!K370="","",'Dépenses rémunération au réel'!K370)</f>
        <v/>
      </c>
      <c r="L370" s="370" t="str">
        <f>IF('Dépenses rémunération au réel'!L370="","",'Dépenses rémunération au réel'!L370)</f>
        <v/>
      </c>
      <c r="M370" s="273"/>
      <c r="N370" s="274" t="str">
        <f t="shared" si="37"/>
        <v/>
      </c>
      <c r="O370" s="274" t="str">
        <f t="shared" si="38"/>
        <v/>
      </c>
      <c r="P370" s="42"/>
      <c r="Q370" s="25"/>
      <c r="R370" s="25"/>
      <c r="S370" s="329" t="str">
        <f t="shared" si="35"/>
        <v/>
      </c>
      <c r="T370" s="139" t="str">
        <f t="shared" si="36"/>
        <v/>
      </c>
      <c r="U370" s="276"/>
      <c r="V370" s="375" t="str">
        <f t="shared" si="39"/>
        <v/>
      </c>
      <c r="W370" s="152" t="str">
        <f t="shared" si="40"/>
        <v/>
      </c>
      <c r="X370" s="377" t="str">
        <f>IF(AND(OR(M370="KO",L370&lt;&gt;""),OR(M370="",N370="",O370="")),Listes!$A$74,IF(AND(L370&lt;S370,U370=""),Listes!$A$76,IF(AND(L370&lt;&gt;"",S370&lt;L370,T370=""),Listes!$A$78,IF(AND(Y370="",OR(M370&lt;&gt;"",N370&lt;&gt;"",O370&lt;&gt;"",P370&lt;&gt;"",Q370&lt;&gt;"",R370&lt;&gt;"")),Listes!$A$79,""))))</f>
        <v/>
      </c>
      <c r="Y370" s="44"/>
      <c r="Z370" s="9">
        <f t="shared" si="41"/>
        <v>0</v>
      </c>
    </row>
    <row r="371" spans="1:26" ht="20.100000000000001" customHeight="1" x14ac:dyDescent="0.25">
      <c r="A371" s="133">
        <v>365</v>
      </c>
      <c r="B371" s="370" t="str">
        <f>IF('Dépenses rémunération au réel'!B371="","",'Dépenses rémunération au réel'!B371)</f>
        <v/>
      </c>
      <c r="C371" s="370" t="str">
        <f>IF('Dépenses rémunération au réel'!C371="","",'Dépenses rémunération au réel'!C371)</f>
        <v/>
      </c>
      <c r="D371" s="370" t="str">
        <f>IF('Dépenses rémunération au réel'!D371="","",'Dépenses rémunération au réel'!D371)</f>
        <v/>
      </c>
      <c r="E371" s="370" t="str">
        <f>IF('Dépenses rémunération au réel'!E371="","",'Dépenses rémunération au réel'!E371)</f>
        <v/>
      </c>
      <c r="F371" s="370" t="str">
        <f>IF('Dépenses rémunération au réel'!F371="","",'Dépenses rémunération au réel'!F371)</f>
        <v/>
      </c>
      <c r="G371" s="371" t="str">
        <f>IF('Dépenses rémunération au réel'!G371="","",'Dépenses rémunération au réel'!G371)</f>
        <v/>
      </c>
      <c r="H371" s="371" t="str">
        <f>IF('Dépenses rémunération au réel'!H371="","",'Dépenses rémunération au réel'!H371)</f>
        <v/>
      </c>
      <c r="I371" s="370" t="str">
        <f>IF('Dépenses rémunération au réel'!I371="","",'Dépenses rémunération au réel'!I371)</f>
        <v/>
      </c>
      <c r="J371" s="372" t="str">
        <f>IF('Dépenses rémunération au réel'!J371="","",'Dépenses rémunération au réel'!J371)</f>
        <v/>
      </c>
      <c r="K371" s="372" t="str">
        <f>IF('Dépenses rémunération au réel'!K371="","",'Dépenses rémunération au réel'!K371)</f>
        <v/>
      </c>
      <c r="L371" s="370" t="str">
        <f>IF('Dépenses rémunération au réel'!L371="","",'Dépenses rémunération au réel'!L371)</f>
        <v/>
      </c>
      <c r="M371" s="273"/>
      <c r="N371" s="274" t="str">
        <f t="shared" si="37"/>
        <v/>
      </c>
      <c r="O371" s="274" t="str">
        <f t="shared" si="38"/>
        <v/>
      </c>
      <c r="P371" s="42"/>
      <c r="Q371" s="25"/>
      <c r="R371" s="25"/>
      <c r="S371" s="329" t="str">
        <f t="shared" si="35"/>
        <v/>
      </c>
      <c r="T371" s="139" t="str">
        <f t="shared" si="36"/>
        <v/>
      </c>
      <c r="U371" s="276"/>
      <c r="V371" s="375" t="str">
        <f t="shared" si="39"/>
        <v/>
      </c>
      <c r="W371" s="152" t="str">
        <f t="shared" si="40"/>
        <v/>
      </c>
      <c r="X371" s="377" t="str">
        <f>IF(AND(OR(M371="KO",L371&lt;&gt;""),OR(M371="",N371="",O371="")),Listes!$A$74,IF(AND(L371&lt;S371,U371=""),Listes!$A$76,IF(AND(L371&lt;&gt;"",S371&lt;L371,T371=""),Listes!$A$78,IF(AND(Y371="",OR(M371&lt;&gt;"",N371&lt;&gt;"",O371&lt;&gt;"",P371&lt;&gt;"",Q371&lt;&gt;"",R371&lt;&gt;"")),Listes!$A$79,""))))</f>
        <v/>
      </c>
      <c r="Y371" s="44"/>
      <c r="Z371" s="9">
        <f t="shared" si="41"/>
        <v>0</v>
      </c>
    </row>
    <row r="372" spans="1:26" ht="20.100000000000001" customHeight="1" x14ac:dyDescent="0.25">
      <c r="A372" s="133">
        <v>366</v>
      </c>
      <c r="B372" s="370" t="str">
        <f>IF('Dépenses rémunération au réel'!B372="","",'Dépenses rémunération au réel'!B372)</f>
        <v/>
      </c>
      <c r="C372" s="370" t="str">
        <f>IF('Dépenses rémunération au réel'!C372="","",'Dépenses rémunération au réel'!C372)</f>
        <v/>
      </c>
      <c r="D372" s="370" t="str">
        <f>IF('Dépenses rémunération au réel'!D372="","",'Dépenses rémunération au réel'!D372)</f>
        <v/>
      </c>
      <c r="E372" s="370" t="str">
        <f>IF('Dépenses rémunération au réel'!E372="","",'Dépenses rémunération au réel'!E372)</f>
        <v/>
      </c>
      <c r="F372" s="370" t="str">
        <f>IF('Dépenses rémunération au réel'!F372="","",'Dépenses rémunération au réel'!F372)</f>
        <v/>
      </c>
      <c r="G372" s="371" t="str">
        <f>IF('Dépenses rémunération au réel'!G372="","",'Dépenses rémunération au réel'!G372)</f>
        <v/>
      </c>
      <c r="H372" s="371" t="str">
        <f>IF('Dépenses rémunération au réel'!H372="","",'Dépenses rémunération au réel'!H372)</f>
        <v/>
      </c>
      <c r="I372" s="370" t="str">
        <f>IF('Dépenses rémunération au réel'!I372="","",'Dépenses rémunération au réel'!I372)</f>
        <v/>
      </c>
      <c r="J372" s="372" t="str">
        <f>IF('Dépenses rémunération au réel'!J372="","",'Dépenses rémunération au réel'!J372)</f>
        <v/>
      </c>
      <c r="K372" s="372" t="str">
        <f>IF('Dépenses rémunération au réel'!K372="","",'Dépenses rémunération au réel'!K372)</f>
        <v/>
      </c>
      <c r="L372" s="370" t="str">
        <f>IF('Dépenses rémunération au réel'!L372="","",'Dépenses rémunération au réel'!L372)</f>
        <v/>
      </c>
      <c r="M372" s="273"/>
      <c r="N372" s="274" t="str">
        <f t="shared" si="37"/>
        <v/>
      </c>
      <c r="O372" s="274" t="str">
        <f t="shared" si="38"/>
        <v/>
      </c>
      <c r="P372" s="42"/>
      <c r="Q372" s="25"/>
      <c r="R372" s="25"/>
      <c r="S372" s="329" t="str">
        <f t="shared" si="35"/>
        <v/>
      </c>
      <c r="T372" s="139" t="str">
        <f t="shared" si="36"/>
        <v/>
      </c>
      <c r="U372" s="276"/>
      <c r="V372" s="375" t="str">
        <f t="shared" si="39"/>
        <v/>
      </c>
      <c r="W372" s="152" t="str">
        <f t="shared" si="40"/>
        <v/>
      </c>
      <c r="X372" s="377" t="str">
        <f>IF(AND(OR(M372="KO",L372&lt;&gt;""),OR(M372="",N372="",O372="")),Listes!$A$74,IF(AND(L372&lt;S372,U372=""),Listes!$A$76,IF(AND(L372&lt;&gt;"",S372&lt;L372,T372=""),Listes!$A$78,IF(AND(Y372="",OR(M372&lt;&gt;"",N372&lt;&gt;"",O372&lt;&gt;"",P372&lt;&gt;"",Q372&lt;&gt;"",R372&lt;&gt;"")),Listes!$A$79,""))))</f>
        <v/>
      </c>
      <c r="Y372" s="44"/>
      <c r="Z372" s="9">
        <f t="shared" si="41"/>
        <v>0</v>
      </c>
    </row>
    <row r="373" spans="1:26" ht="20.100000000000001" customHeight="1" x14ac:dyDescent="0.25">
      <c r="A373" s="133">
        <v>367</v>
      </c>
      <c r="B373" s="370" t="str">
        <f>IF('Dépenses rémunération au réel'!B373="","",'Dépenses rémunération au réel'!B373)</f>
        <v/>
      </c>
      <c r="C373" s="370" t="str">
        <f>IF('Dépenses rémunération au réel'!C373="","",'Dépenses rémunération au réel'!C373)</f>
        <v/>
      </c>
      <c r="D373" s="370" t="str">
        <f>IF('Dépenses rémunération au réel'!D373="","",'Dépenses rémunération au réel'!D373)</f>
        <v/>
      </c>
      <c r="E373" s="370" t="str">
        <f>IF('Dépenses rémunération au réel'!E373="","",'Dépenses rémunération au réel'!E373)</f>
        <v/>
      </c>
      <c r="F373" s="370" t="str">
        <f>IF('Dépenses rémunération au réel'!F373="","",'Dépenses rémunération au réel'!F373)</f>
        <v/>
      </c>
      <c r="G373" s="371" t="str">
        <f>IF('Dépenses rémunération au réel'!G373="","",'Dépenses rémunération au réel'!G373)</f>
        <v/>
      </c>
      <c r="H373" s="371" t="str">
        <f>IF('Dépenses rémunération au réel'!H373="","",'Dépenses rémunération au réel'!H373)</f>
        <v/>
      </c>
      <c r="I373" s="370" t="str">
        <f>IF('Dépenses rémunération au réel'!I373="","",'Dépenses rémunération au réel'!I373)</f>
        <v/>
      </c>
      <c r="J373" s="372" t="str">
        <f>IF('Dépenses rémunération au réel'!J373="","",'Dépenses rémunération au réel'!J373)</f>
        <v/>
      </c>
      <c r="K373" s="372" t="str">
        <f>IF('Dépenses rémunération au réel'!K373="","",'Dépenses rémunération au réel'!K373)</f>
        <v/>
      </c>
      <c r="L373" s="370" t="str">
        <f>IF('Dépenses rémunération au réel'!L373="","",'Dépenses rémunération au réel'!L373)</f>
        <v/>
      </c>
      <c r="M373" s="273"/>
      <c r="N373" s="274" t="str">
        <f t="shared" si="37"/>
        <v/>
      </c>
      <c r="O373" s="274" t="str">
        <f t="shared" si="38"/>
        <v/>
      </c>
      <c r="P373" s="42"/>
      <c r="Q373" s="25"/>
      <c r="R373" s="25"/>
      <c r="S373" s="329" t="str">
        <f t="shared" si="35"/>
        <v/>
      </c>
      <c r="T373" s="139" t="str">
        <f t="shared" si="36"/>
        <v/>
      </c>
      <c r="U373" s="276"/>
      <c r="V373" s="375" t="str">
        <f t="shared" si="39"/>
        <v/>
      </c>
      <c r="W373" s="152" t="str">
        <f t="shared" si="40"/>
        <v/>
      </c>
      <c r="X373" s="377" t="str">
        <f>IF(AND(OR(M373="KO",L373&lt;&gt;""),OR(M373="",N373="",O373="")),Listes!$A$74,IF(AND(L373&lt;S373,U373=""),Listes!$A$76,IF(AND(L373&lt;&gt;"",S373&lt;L373,T373=""),Listes!$A$78,IF(AND(Y373="",OR(M373&lt;&gt;"",N373&lt;&gt;"",O373&lt;&gt;"",P373&lt;&gt;"",Q373&lt;&gt;"",R373&lt;&gt;"")),Listes!$A$79,""))))</f>
        <v/>
      </c>
      <c r="Y373" s="44"/>
      <c r="Z373" s="9">
        <f t="shared" si="41"/>
        <v>0</v>
      </c>
    </row>
    <row r="374" spans="1:26" ht="20.100000000000001" customHeight="1" x14ac:dyDescent="0.25">
      <c r="A374" s="133">
        <v>368</v>
      </c>
      <c r="B374" s="370" t="str">
        <f>IF('Dépenses rémunération au réel'!B374="","",'Dépenses rémunération au réel'!B374)</f>
        <v/>
      </c>
      <c r="C374" s="370" t="str">
        <f>IF('Dépenses rémunération au réel'!C374="","",'Dépenses rémunération au réel'!C374)</f>
        <v/>
      </c>
      <c r="D374" s="370" t="str">
        <f>IF('Dépenses rémunération au réel'!D374="","",'Dépenses rémunération au réel'!D374)</f>
        <v/>
      </c>
      <c r="E374" s="370" t="str">
        <f>IF('Dépenses rémunération au réel'!E374="","",'Dépenses rémunération au réel'!E374)</f>
        <v/>
      </c>
      <c r="F374" s="370" t="str">
        <f>IF('Dépenses rémunération au réel'!F374="","",'Dépenses rémunération au réel'!F374)</f>
        <v/>
      </c>
      <c r="G374" s="371" t="str">
        <f>IF('Dépenses rémunération au réel'!G374="","",'Dépenses rémunération au réel'!G374)</f>
        <v/>
      </c>
      <c r="H374" s="371" t="str">
        <f>IF('Dépenses rémunération au réel'!H374="","",'Dépenses rémunération au réel'!H374)</f>
        <v/>
      </c>
      <c r="I374" s="370" t="str">
        <f>IF('Dépenses rémunération au réel'!I374="","",'Dépenses rémunération au réel'!I374)</f>
        <v/>
      </c>
      <c r="J374" s="372" t="str">
        <f>IF('Dépenses rémunération au réel'!J374="","",'Dépenses rémunération au réel'!J374)</f>
        <v/>
      </c>
      <c r="K374" s="372" t="str">
        <f>IF('Dépenses rémunération au réel'!K374="","",'Dépenses rémunération au réel'!K374)</f>
        <v/>
      </c>
      <c r="L374" s="370" t="str">
        <f>IF('Dépenses rémunération au réel'!L374="","",'Dépenses rémunération au réel'!L374)</f>
        <v/>
      </c>
      <c r="M374" s="273"/>
      <c r="N374" s="274" t="str">
        <f t="shared" si="37"/>
        <v/>
      </c>
      <c r="O374" s="274" t="str">
        <f t="shared" si="38"/>
        <v/>
      </c>
      <c r="P374" s="42"/>
      <c r="Q374" s="25"/>
      <c r="R374" s="25"/>
      <c r="S374" s="329" t="str">
        <f t="shared" si="35"/>
        <v/>
      </c>
      <c r="T374" s="139" t="str">
        <f t="shared" si="36"/>
        <v/>
      </c>
      <c r="U374" s="276"/>
      <c r="V374" s="375" t="str">
        <f t="shared" si="39"/>
        <v/>
      </c>
      <c r="W374" s="152" t="str">
        <f t="shared" si="40"/>
        <v/>
      </c>
      <c r="X374" s="377" t="str">
        <f>IF(AND(OR(M374="KO",L374&lt;&gt;""),OR(M374="",N374="",O374="")),Listes!$A$74,IF(AND(L374&lt;S374,U374=""),Listes!$A$76,IF(AND(L374&lt;&gt;"",S374&lt;L374,T374=""),Listes!$A$78,IF(AND(Y374="",OR(M374&lt;&gt;"",N374&lt;&gt;"",O374&lt;&gt;"",P374&lt;&gt;"",Q374&lt;&gt;"",R374&lt;&gt;"")),Listes!$A$79,""))))</f>
        <v/>
      </c>
      <c r="Y374" s="44"/>
      <c r="Z374" s="9">
        <f t="shared" si="41"/>
        <v>0</v>
      </c>
    </row>
    <row r="375" spans="1:26" ht="20.100000000000001" customHeight="1" x14ac:dyDescent="0.25">
      <c r="A375" s="133">
        <v>369</v>
      </c>
      <c r="B375" s="370" t="str">
        <f>IF('Dépenses rémunération au réel'!B375="","",'Dépenses rémunération au réel'!B375)</f>
        <v/>
      </c>
      <c r="C375" s="370" t="str">
        <f>IF('Dépenses rémunération au réel'!C375="","",'Dépenses rémunération au réel'!C375)</f>
        <v/>
      </c>
      <c r="D375" s="370" t="str">
        <f>IF('Dépenses rémunération au réel'!D375="","",'Dépenses rémunération au réel'!D375)</f>
        <v/>
      </c>
      <c r="E375" s="370" t="str">
        <f>IF('Dépenses rémunération au réel'!E375="","",'Dépenses rémunération au réel'!E375)</f>
        <v/>
      </c>
      <c r="F375" s="370" t="str">
        <f>IF('Dépenses rémunération au réel'!F375="","",'Dépenses rémunération au réel'!F375)</f>
        <v/>
      </c>
      <c r="G375" s="371" t="str">
        <f>IF('Dépenses rémunération au réel'!G375="","",'Dépenses rémunération au réel'!G375)</f>
        <v/>
      </c>
      <c r="H375" s="371" t="str">
        <f>IF('Dépenses rémunération au réel'!H375="","",'Dépenses rémunération au réel'!H375)</f>
        <v/>
      </c>
      <c r="I375" s="370" t="str">
        <f>IF('Dépenses rémunération au réel'!I375="","",'Dépenses rémunération au réel'!I375)</f>
        <v/>
      </c>
      <c r="J375" s="372" t="str">
        <f>IF('Dépenses rémunération au réel'!J375="","",'Dépenses rémunération au réel'!J375)</f>
        <v/>
      </c>
      <c r="K375" s="372" t="str">
        <f>IF('Dépenses rémunération au réel'!K375="","",'Dépenses rémunération au réel'!K375)</f>
        <v/>
      </c>
      <c r="L375" s="370" t="str">
        <f>IF('Dépenses rémunération au réel'!L375="","",'Dépenses rémunération au réel'!L375)</f>
        <v/>
      </c>
      <c r="M375" s="273"/>
      <c r="N375" s="274" t="str">
        <f t="shared" si="37"/>
        <v/>
      </c>
      <c r="O375" s="274" t="str">
        <f t="shared" si="38"/>
        <v/>
      </c>
      <c r="P375" s="42"/>
      <c r="Q375" s="25"/>
      <c r="R375" s="25"/>
      <c r="S375" s="329" t="str">
        <f t="shared" si="35"/>
        <v/>
      </c>
      <c r="T375" s="139" t="str">
        <f t="shared" si="36"/>
        <v/>
      </c>
      <c r="U375" s="276"/>
      <c r="V375" s="375" t="str">
        <f t="shared" si="39"/>
        <v/>
      </c>
      <c r="W375" s="152" t="str">
        <f t="shared" si="40"/>
        <v/>
      </c>
      <c r="X375" s="377" t="str">
        <f>IF(AND(OR(M375="KO",L375&lt;&gt;""),OR(M375="",N375="",O375="")),Listes!$A$74,IF(AND(L375&lt;S375,U375=""),Listes!$A$76,IF(AND(L375&lt;&gt;"",S375&lt;L375,T375=""),Listes!$A$78,IF(AND(Y375="",OR(M375&lt;&gt;"",N375&lt;&gt;"",O375&lt;&gt;"",P375&lt;&gt;"",Q375&lt;&gt;"",R375&lt;&gt;"")),Listes!$A$79,""))))</f>
        <v/>
      </c>
      <c r="Y375" s="44"/>
      <c r="Z375" s="9">
        <f t="shared" si="41"/>
        <v>0</v>
      </c>
    </row>
    <row r="376" spans="1:26" ht="20.100000000000001" customHeight="1" x14ac:dyDescent="0.25">
      <c r="A376" s="133">
        <v>370</v>
      </c>
      <c r="B376" s="370" t="str">
        <f>IF('Dépenses rémunération au réel'!B376="","",'Dépenses rémunération au réel'!B376)</f>
        <v/>
      </c>
      <c r="C376" s="370" t="str">
        <f>IF('Dépenses rémunération au réel'!C376="","",'Dépenses rémunération au réel'!C376)</f>
        <v/>
      </c>
      <c r="D376" s="370" t="str">
        <f>IF('Dépenses rémunération au réel'!D376="","",'Dépenses rémunération au réel'!D376)</f>
        <v/>
      </c>
      <c r="E376" s="370" t="str">
        <f>IF('Dépenses rémunération au réel'!E376="","",'Dépenses rémunération au réel'!E376)</f>
        <v/>
      </c>
      <c r="F376" s="370" t="str">
        <f>IF('Dépenses rémunération au réel'!F376="","",'Dépenses rémunération au réel'!F376)</f>
        <v/>
      </c>
      <c r="G376" s="371" t="str">
        <f>IF('Dépenses rémunération au réel'!G376="","",'Dépenses rémunération au réel'!G376)</f>
        <v/>
      </c>
      <c r="H376" s="371" t="str">
        <f>IF('Dépenses rémunération au réel'!H376="","",'Dépenses rémunération au réel'!H376)</f>
        <v/>
      </c>
      <c r="I376" s="370" t="str">
        <f>IF('Dépenses rémunération au réel'!I376="","",'Dépenses rémunération au réel'!I376)</f>
        <v/>
      </c>
      <c r="J376" s="372" t="str">
        <f>IF('Dépenses rémunération au réel'!J376="","",'Dépenses rémunération au réel'!J376)</f>
        <v/>
      </c>
      <c r="K376" s="372" t="str">
        <f>IF('Dépenses rémunération au réel'!K376="","",'Dépenses rémunération au réel'!K376)</f>
        <v/>
      </c>
      <c r="L376" s="370" t="str">
        <f>IF('Dépenses rémunération au réel'!L376="","",'Dépenses rémunération au réel'!L376)</f>
        <v/>
      </c>
      <c r="M376" s="273"/>
      <c r="N376" s="274" t="str">
        <f t="shared" si="37"/>
        <v/>
      </c>
      <c r="O376" s="274" t="str">
        <f t="shared" si="38"/>
        <v/>
      </c>
      <c r="P376" s="42"/>
      <c r="Q376" s="25"/>
      <c r="R376" s="25"/>
      <c r="S376" s="329" t="str">
        <f t="shared" si="35"/>
        <v/>
      </c>
      <c r="T376" s="139" t="str">
        <f t="shared" si="36"/>
        <v/>
      </c>
      <c r="U376" s="276"/>
      <c r="V376" s="375" t="str">
        <f t="shared" si="39"/>
        <v/>
      </c>
      <c r="W376" s="152" t="str">
        <f t="shared" si="40"/>
        <v/>
      </c>
      <c r="X376" s="377" t="str">
        <f>IF(AND(OR(M376="KO",L376&lt;&gt;""),OR(M376="",N376="",O376="")),Listes!$A$74,IF(AND(L376&lt;S376,U376=""),Listes!$A$76,IF(AND(L376&lt;&gt;"",S376&lt;L376,T376=""),Listes!$A$78,IF(AND(Y376="",OR(M376&lt;&gt;"",N376&lt;&gt;"",O376&lt;&gt;"",P376&lt;&gt;"",Q376&lt;&gt;"",R376&lt;&gt;"")),Listes!$A$79,""))))</f>
        <v/>
      </c>
      <c r="Y376" s="44"/>
      <c r="Z376" s="9">
        <f t="shared" si="41"/>
        <v>0</v>
      </c>
    </row>
    <row r="377" spans="1:26" ht="20.100000000000001" customHeight="1" x14ac:dyDescent="0.25">
      <c r="A377" s="133">
        <v>371</v>
      </c>
      <c r="B377" s="370" t="str">
        <f>IF('Dépenses rémunération au réel'!B377="","",'Dépenses rémunération au réel'!B377)</f>
        <v/>
      </c>
      <c r="C377" s="370" t="str">
        <f>IF('Dépenses rémunération au réel'!C377="","",'Dépenses rémunération au réel'!C377)</f>
        <v/>
      </c>
      <c r="D377" s="370" t="str">
        <f>IF('Dépenses rémunération au réel'!D377="","",'Dépenses rémunération au réel'!D377)</f>
        <v/>
      </c>
      <c r="E377" s="370" t="str">
        <f>IF('Dépenses rémunération au réel'!E377="","",'Dépenses rémunération au réel'!E377)</f>
        <v/>
      </c>
      <c r="F377" s="370" t="str">
        <f>IF('Dépenses rémunération au réel'!F377="","",'Dépenses rémunération au réel'!F377)</f>
        <v/>
      </c>
      <c r="G377" s="371" t="str">
        <f>IF('Dépenses rémunération au réel'!G377="","",'Dépenses rémunération au réel'!G377)</f>
        <v/>
      </c>
      <c r="H377" s="371" t="str">
        <f>IF('Dépenses rémunération au réel'!H377="","",'Dépenses rémunération au réel'!H377)</f>
        <v/>
      </c>
      <c r="I377" s="370" t="str">
        <f>IF('Dépenses rémunération au réel'!I377="","",'Dépenses rémunération au réel'!I377)</f>
        <v/>
      </c>
      <c r="J377" s="372" t="str">
        <f>IF('Dépenses rémunération au réel'!J377="","",'Dépenses rémunération au réel'!J377)</f>
        <v/>
      </c>
      <c r="K377" s="372" t="str">
        <f>IF('Dépenses rémunération au réel'!K377="","",'Dépenses rémunération au réel'!K377)</f>
        <v/>
      </c>
      <c r="L377" s="370" t="str">
        <f>IF('Dépenses rémunération au réel'!L377="","",'Dépenses rémunération au réel'!L377)</f>
        <v/>
      </c>
      <c r="M377" s="273"/>
      <c r="N377" s="274" t="str">
        <f t="shared" si="37"/>
        <v/>
      </c>
      <c r="O377" s="274" t="str">
        <f t="shared" si="38"/>
        <v/>
      </c>
      <c r="P377" s="42"/>
      <c r="Q377" s="25"/>
      <c r="R377" s="25"/>
      <c r="S377" s="329" t="str">
        <f t="shared" si="35"/>
        <v/>
      </c>
      <c r="T377" s="139" t="str">
        <f t="shared" si="36"/>
        <v/>
      </c>
      <c r="U377" s="276"/>
      <c r="V377" s="375" t="str">
        <f t="shared" si="39"/>
        <v/>
      </c>
      <c r="W377" s="152" t="str">
        <f t="shared" si="40"/>
        <v/>
      </c>
      <c r="X377" s="377" t="str">
        <f>IF(AND(OR(M377="KO",L377&lt;&gt;""),OR(M377="",N377="",O377="")),Listes!$A$74,IF(AND(L377&lt;S377,U377=""),Listes!$A$76,IF(AND(L377&lt;&gt;"",S377&lt;L377,T377=""),Listes!$A$78,IF(AND(Y377="",OR(M377&lt;&gt;"",N377&lt;&gt;"",O377&lt;&gt;"",P377&lt;&gt;"",Q377&lt;&gt;"",R377&lt;&gt;"")),Listes!$A$79,""))))</f>
        <v/>
      </c>
      <c r="Y377" s="44"/>
      <c r="Z377" s="9">
        <f t="shared" si="41"/>
        <v>0</v>
      </c>
    </row>
    <row r="378" spans="1:26" ht="20.100000000000001" customHeight="1" x14ac:dyDescent="0.25">
      <c r="A378" s="133">
        <v>372</v>
      </c>
      <c r="B378" s="370" t="str">
        <f>IF('Dépenses rémunération au réel'!B378="","",'Dépenses rémunération au réel'!B378)</f>
        <v/>
      </c>
      <c r="C378" s="370" t="str">
        <f>IF('Dépenses rémunération au réel'!C378="","",'Dépenses rémunération au réel'!C378)</f>
        <v/>
      </c>
      <c r="D378" s="370" t="str">
        <f>IF('Dépenses rémunération au réel'!D378="","",'Dépenses rémunération au réel'!D378)</f>
        <v/>
      </c>
      <c r="E378" s="370" t="str">
        <f>IF('Dépenses rémunération au réel'!E378="","",'Dépenses rémunération au réel'!E378)</f>
        <v/>
      </c>
      <c r="F378" s="370" t="str">
        <f>IF('Dépenses rémunération au réel'!F378="","",'Dépenses rémunération au réel'!F378)</f>
        <v/>
      </c>
      <c r="G378" s="371" t="str">
        <f>IF('Dépenses rémunération au réel'!G378="","",'Dépenses rémunération au réel'!G378)</f>
        <v/>
      </c>
      <c r="H378" s="371" t="str">
        <f>IF('Dépenses rémunération au réel'!H378="","",'Dépenses rémunération au réel'!H378)</f>
        <v/>
      </c>
      <c r="I378" s="370" t="str">
        <f>IF('Dépenses rémunération au réel'!I378="","",'Dépenses rémunération au réel'!I378)</f>
        <v/>
      </c>
      <c r="J378" s="372" t="str">
        <f>IF('Dépenses rémunération au réel'!J378="","",'Dépenses rémunération au réel'!J378)</f>
        <v/>
      </c>
      <c r="K378" s="372" t="str">
        <f>IF('Dépenses rémunération au réel'!K378="","",'Dépenses rémunération au réel'!K378)</f>
        <v/>
      </c>
      <c r="L378" s="370" t="str">
        <f>IF('Dépenses rémunération au réel'!L378="","",'Dépenses rémunération au réel'!L378)</f>
        <v/>
      </c>
      <c r="M378" s="273"/>
      <c r="N378" s="274" t="str">
        <f t="shared" si="37"/>
        <v/>
      </c>
      <c r="O378" s="274" t="str">
        <f t="shared" si="38"/>
        <v/>
      </c>
      <c r="P378" s="42"/>
      <c r="Q378" s="25"/>
      <c r="R378" s="25"/>
      <c r="S378" s="329" t="str">
        <f t="shared" si="35"/>
        <v/>
      </c>
      <c r="T378" s="139" t="str">
        <f t="shared" si="36"/>
        <v/>
      </c>
      <c r="U378" s="276"/>
      <c r="V378" s="375" t="str">
        <f t="shared" si="39"/>
        <v/>
      </c>
      <c r="W378" s="152" t="str">
        <f t="shared" si="40"/>
        <v/>
      </c>
      <c r="X378" s="377" t="str">
        <f>IF(AND(OR(M378="KO",L378&lt;&gt;""),OR(M378="",N378="",O378="")),Listes!$A$74,IF(AND(L378&lt;S378,U378=""),Listes!$A$76,IF(AND(L378&lt;&gt;"",S378&lt;L378,T378=""),Listes!$A$78,IF(AND(Y378="",OR(M378&lt;&gt;"",N378&lt;&gt;"",O378&lt;&gt;"",P378&lt;&gt;"",Q378&lt;&gt;"",R378&lt;&gt;"")),Listes!$A$79,""))))</f>
        <v/>
      </c>
      <c r="Y378" s="44"/>
      <c r="Z378" s="9">
        <f t="shared" si="41"/>
        <v>0</v>
      </c>
    </row>
    <row r="379" spans="1:26" ht="20.100000000000001" customHeight="1" x14ac:dyDescent="0.25">
      <c r="A379" s="133">
        <v>373</v>
      </c>
      <c r="B379" s="370" t="str">
        <f>IF('Dépenses rémunération au réel'!B379="","",'Dépenses rémunération au réel'!B379)</f>
        <v/>
      </c>
      <c r="C379" s="370" t="str">
        <f>IF('Dépenses rémunération au réel'!C379="","",'Dépenses rémunération au réel'!C379)</f>
        <v/>
      </c>
      <c r="D379" s="370" t="str">
        <f>IF('Dépenses rémunération au réel'!D379="","",'Dépenses rémunération au réel'!D379)</f>
        <v/>
      </c>
      <c r="E379" s="370" t="str">
        <f>IF('Dépenses rémunération au réel'!E379="","",'Dépenses rémunération au réel'!E379)</f>
        <v/>
      </c>
      <c r="F379" s="370" t="str">
        <f>IF('Dépenses rémunération au réel'!F379="","",'Dépenses rémunération au réel'!F379)</f>
        <v/>
      </c>
      <c r="G379" s="371" t="str">
        <f>IF('Dépenses rémunération au réel'!G379="","",'Dépenses rémunération au réel'!G379)</f>
        <v/>
      </c>
      <c r="H379" s="371" t="str">
        <f>IF('Dépenses rémunération au réel'!H379="","",'Dépenses rémunération au réel'!H379)</f>
        <v/>
      </c>
      <c r="I379" s="370" t="str">
        <f>IF('Dépenses rémunération au réel'!I379="","",'Dépenses rémunération au réel'!I379)</f>
        <v/>
      </c>
      <c r="J379" s="372" t="str">
        <f>IF('Dépenses rémunération au réel'!J379="","",'Dépenses rémunération au réel'!J379)</f>
        <v/>
      </c>
      <c r="K379" s="372" t="str">
        <f>IF('Dépenses rémunération au réel'!K379="","",'Dépenses rémunération au réel'!K379)</f>
        <v/>
      </c>
      <c r="L379" s="370" t="str">
        <f>IF('Dépenses rémunération au réel'!L379="","",'Dépenses rémunération au réel'!L379)</f>
        <v/>
      </c>
      <c r="M379" s="273"/>
      <c r="N379" s="274" t="str">
        <f t="shared" si="37"/>
        <v/>
      </c>
      <c r="O379" s="274" t="str">
        <f t="shared" si="38"/>
        <v/>
      </c>
      <c r="P379" s="42"/>
      <c r="Q379" s="25"/>
      <c r="R379" s="25"/>
      <c r="S379" s="329" t="str">
        <f t="shared" si="35"/>
        <v/>
      </c>
      <c r="T379" s="139" t="str">
        <f t="shared" si="36"/>
        <v/>
      </c>
      <c r="U379" s="276"/>
      <c r="V379" s="375" t="str">
        <f t="shared" si="39"/>
        <v/>
      </c>
      <c r="W379" s="152" t="str">
        <f t="shared" si="40"/>
        <v/>
      </c>
      <c r="X379" s="377" t="str">
        <f>IF(AND(OR(M379="KO",L379&lt;&gt;""),OR(M379="",N379="",O379="")),Listes!$A$74,IF(AND(L379&lt;S379,U379=""),Listes!$A$76,IF(AND(L379&lt;&gt;"",S379&lt;L379,T379=""),Listes!$A$78,IF(AND(Y379="",OR(M379&lt;&gt;"",N379&lt;&gt;"",O379&lt;&gt;"",P379&lt;&gt;"",Q379&lt;&gt;"",R379&lt;&gt;"")),Listes!$A$79,""))))</f>
        <v/>
      </c>
      <c r="Y379" s="44"/>
      <c r="Z379" s="9">
        <f t="shared" si="41"/>
        <v>0</v>
      </c>
    </row>
    <row r="380" spans="1:26" ht="20.100000000000001" customHeight="1" x14ac:dyDescent="0.25">
      <c r="A380" s="133">
        <v>374</v>
      </c>
      <c r="B380" s="370" t="str">
        <f>IF('Dépenses rémunération au réel'!B380="","",'Dépenses rémunération au réel'!B380)</f>
        <v/>
      </c>
      <c r="C380" s="370" t="str">
        <f>IF('Dépenses rémunération au réel'!C380="","",'Dépenses rémunération au réel'!C380)</f>
        <v/>
      </c>
      <c r="D380" s="370" t="str">
        <f>IF('Dépenses rémunération au réel'!D380="","",'Dépenses rémunération au réel'!D380)</f>
        <v/>
      </c>
      <c r="E380" s="370" t="str">
        <f>IF('Dépenses rémunération au réel'!E380="","",'Dépenses rémunération au réel'!E380)</f>
        <v/>
      </c>
      <c r="F380" s="370" t="str">
        <f>IF('Dépenses rémunération au réel'!F380="","",'Dépenses rémunération au réel'!F380)</f>
        <v/>
      </c>
      <c r="G380" s="371" t="str">
        <f>IF('Dépenses rémunération au réel'!G380="","",'Dépenses rémunération au réel'!G380)</f>
        <v/>
      </c>
      <c r="H380" s="371" t="str">
        <f>IF('Dépenses rémunération au réel'!H380="","",'Dépenses rémunération au réel'!H380)</f>
        <v/>
      </c>
      <c r="I380" s="370" t="str">
        <f>IF('Dépenses rémunération au réel'!I380="","",'Dépenses rémunération au réel'!I380)</f>
        <v/>
      </c>
      <c r="J380" s="372" t="str">
        <f>IF('Dépenses rémunération au réel'!J380="","",'Dépenses rémunération au réel'!J380)</f>
        <v/>
      </c>
      <c r="K380" s="372" t="str">
        <f>IF('Dépenses rémunération au réel'!K380="","",'Dépenses rémunération au réel'!K380)</f>
        <v/>
      </c>
      <c r="L380" s="370" t="str">
        <f>IF('Dépenses rémunération au réel'!L380="","",'Dépenses rémunération au réel'!L380)</f>
        <v/>
      </c>
      <c r="M380" s="273"/>
      <c r="N380" s="274" t="str">
        <f t="shared" si="37"/>
        <v/>
      </c>
      <c r="O380" s="274" t="str">
        <f t="shared" si="38"/>
        <v/>
      </c>
      <c r="P380" s="42"/>
      <c r="Q380" s="25"/>
      <c r="R380" s="25"/>
      <c r="S380" s="329" t="str">
        <f t="shared" si="35"/>
        <v/>
      </c>
      <c r="T380" s="139" t="str">
        <f t="shared" si="36"/>
        <v/>
      </c>
      <c r="U380" s="276"/>
      <c r="V380" s="375" t="str">
        <f t="shared" si="39"/>
        <v/>
      </c>
      <c r="W380" s="152" t="str">
        <f t="shared" si="40"/>
        <v/>
      </c>
      <c r="X380" s="377" t="str">
        <f>IF(AND(OR(M380="KO",L380&lt;&gt;""),OR(M380="",N380="",O380="")),Listes!$A$74,IF(AND(L380&lt;S380,U380=""),Listes!$A$76,IF(AND(L380&lt;&gt;"",S380&lt;L380,T380=""),Listes!$A$78,IF(AND(Y380="",OR(M380&lt;&gt;"",N380&lt;&gt;"",O380&lt;&gt;"",P380&lt;&gt;"",Q380&lt;&gt;"",R380&lt;&gt;"")),Listes!$A$79,""))))</f>
        <v/>
      </c>
      <c r="Y380" s="44"/>
      <c r="Z380" s="9">
        <f t="shared" si="41"/>
        <v>0</v>
      </c>
    </row>
    <row r="381" spans="1:26" ht="20.100000000000001" customHeight="1" x14ac:dyDescent="0.25">
      <c r="A381" s="133">
        <v>375</v>
      </c>
      <c r="B381" s="370" t="str">
        <f>IF('Dépenses rémunération au réel'!B381="","",'Dépenses rémunération au réel'!B381)</f>
        <v/>
      </c>
      <c r="C381" s="370" t="str">
        <f>IF('Dépenses rémunération au réel'!C381="","",'Dépenses rémunération au réel'!C381)</f>
        <v/>
      </c>
      <c r="D381" s="370" t="str">
        <f>IF('Dépenses rémunération au réel'!D381="","",'Dépenses rémunération au réel'!D381)</f>
        <v/>
      </c>
      <c r="E381" s="370" t="str">
        <f>IF('Dépenses rémunération au réel'!E381="","",'Dépenses rémunération au réel'!E381)</f>
        <v/>
      </c>
      <c r="F381" s="370" t="str">
        <f>IF('Dépenses rémunération au réel'!F381="","",'Dépenses rémunération au réel'!F381)</f>
        <v/>
      </c>
      <c r="G381" s="371" t="str">
        <f>IF('Dépenses rémunération au réel'!G381="","",'Dépenses rémunération au réel'!G381)</f>
        <v/>
      </c>
      <c r="H381" s="371" t="str">
        <f>IF('Dépenses rémunération au réel'!H381="","",'Dépenses rémunération au réel'!H381)</f>
        <v/>
      </c>
      <c r="I381" s="370" t="str">
        <f>IF('Dépenses rémunération au réel'!I381="","",'Dépenses rémunération au réel'!I381)</f>
        <v/>
      </c>
      <c r="J381" s="372" t="str">
        <f>IF('Dépenses rémunération au réel'!J381="","",'Dépenses rémunération au réel'!J381)</f>
        <v/>
      </c>
      <c r="K381" s="372" t="str">
        <f>IF('Dépenses rémunération au réel'!K381="","",'Dépenses rémunération au réel'!K381)</f>
        <v/>
      </c>
      <c r="L381" s="370" t="str">
        <f>IF('Dépenses rémunération au réel'!L381="","",'Dépenses rémunération au réel'!L381)</f>
        <v/>
      </c>
      <c r="M381" s="273"/>
      <c r="N381" s="274" t="str">
        <f t="shared" si="37"/>
        <v/>
      </c>
      <c r="O381" s="274" t="str">
        <f t="shared" si="38"/>
        <v/>
      </c>
      <c r="P381" s="42"/>
      <c r="Q381" s="25"/>
      <c r="R381" s="25"/>
      <c r="S381" s="329" t="str">
        <f t="shared" si="35"/>
        <v/>
      </c>
      <c r="T381" s="139" t="str">
        <f t="shared" si="36"/>
        <v/>
      </c>
      <c r="U381" s="276"/>
      <c r="V381" s="375" t="str">
        <f t="shared" si="39"/>
        <v/>
      </c>
      <c r="W381" s="152" t="str">
        <f t="shared" si="40"/>
        <v/>
      </c>
      <c r="X381" s="377" t="str">
        <f>IF(AND(OR(M381="KO",L381&lt;&gt;""),OR(M381="",N381="",O381="")),Listes!$A$74,IF(AND(L381&lt;S381,U381=""),Listes!$A$76,IF(AND(L381&lt;&gt;"",S381&lt;L381,T381=""),Listes!$A$78,IF(AND(Y381="",OR(M381&lt;&gt;"",N381&lt;&gt;"",O381&lt;&gt;"",P381&lt;&gt;"",Q381&lt;&gt;"",R381&lt;&gt;"")),Listes!$A$79,""))))</f>
        <v/>
      </c>
      <c r="Y381" s="44"/>
      <c r="Z381" s="9">
        <f t="shared" si="41"/>
        <v>0</v>
      </c>
    </row>
    <row r="382" spans="1:26" ht="20.100000000000001" customHeight="1" x14ac:dyDescent="0.25">
      <c r="A382" s="133">
        <v>376</v>
      </c>
      <c r="B382" s="370" t="str">
        <f>IF('Dépenses rémunération au réel'!B382="","",'Dépenses rémunération au réel'!B382)</f>
        <v/>
      </c>
      <c r="C382" s="370" t="str">
        <f>IF('Dépenses rémunération au réel'!C382="","",'Dépenses rémunération au réel'!C382)</f>
        <v/>
      </c>
      <c r="D382" s="370" t="str">
        <f>IF('Dépenses rémunération au réel'!D382="","",'Dépenses rémunération au réel'!D382)</f>
        <v/>
      </c>
      <c r="E382" s="370" t="str">
        <f>IF('Dépenses rémunération au réel'!E382="","",'Dépenses rémunération au réel'!E382)</f>
        <v/>
      </c>
      <c r="F382" s="370" t="str">
        <f>IF('Dépenses rémunération au réel'!F382="","",'Dépenses rémunération au réel'!F382)</f>
        <v/>
      </c>
      <c r="G382" s="371" t="str">
        <f>IF('Dépenses rémunération au réel'!G382="","",'Dépenses rémunération au réel'!G382)</f>
        <v/>
      </c>
      <c r="H382" s="371" t="str">
        <f>IF('Dépenses rémunération au réel'!H382="","",'Dépenses rémunération au réel'!H382)</f>
        <v/>
      </c>
      <c r="I382" s="370" t="str">
        <f>IF('Dépenses rémunération au réel'!I382="","",'Dépenses rémunération au réel'!I382)</f>
        <v/>
      </c>
      <c r="J382" s="372" t="str">
        <f>IF('Dépenses rémunération au réel'!J382="","",'Dépenses rémunération au réel'!J382)</f>
        <v/>
      </c>
      <c r="K382" s="372" t="str">
        <f>IF('Dépenses rémunération au réel'!K382="","",'Dépenses rémunération au réel'!K382)</f>
        <v/>
      </c>
      <c r="L382" s="370" t="str">
        <f>IF('Dépenses rémunération au réel'!L382="","",'Dépenses rémunération au réel'!L382)</f>
        <v/>
      </c>
      <c r="M382" s="273"/>
      <c r="N382" s="274" t="str">
        <f t="shared" si="37"/>
        <v/>
      </c>
      <c r="O382" s="274" t="str">
        <f t="shared" si="38"/>
        <v/>
      </c>
      <c r="P382" s="42"/>
      <c r="Q382" s="25"/>
      <c r="R382" s="25"/>
      <c r="S382" s="329" t="str">
        <f t="shared" si="35"/>
        <v/>
      </c>
      <c r="T382" s="139" t="str">
        <f t="shared" si="36"/>
        <v/>
      </c>
      <c r="U382" s="276"/>
      <c r="V382" s="375" t="str">
        <f t="shared" si="39"/>
        <v/>
      </c>
      <c r="W382" s="152" t="str">
        <f t="shared" si="40"/>
        <v/>
      </c>
      <c r="X382" s="377" t="str">
        <f>IF(AND(OR(M382="KO",L382&lt;&gt;""),OR(M382="",N382="",O382="")),Listes!$A$74,IF(AND(L382&lt;S382,U382=""),Listes!$A$76,IF(AND(L382&lt;&gt;"",S382&lt;L382,T382=""),Listes!$A$78,IF(AND(Y382="",OR(M382&lt;&gt;"",N382&lt;&gt;"",O382&lt;&gt;"",P382&lt;&gt;"",Q382&lt;&gt;"",R382&lt;&gt;"")),Listes!$A$79,""))))</f>
        <v/>
      </c>
      <c r="Y382" s="44"/>
      <c r="Z382" s="9">
        <f t="shared" si="41"/>
        <v>0</v>
      </c>
    </row>
    <row r="383" spans="1:26" ht="20.100000000000001" customHeight="1" x14ac:dyDescent="0.25">
      <c r="A383" s="133">
        <v>377</v>
      </c>
      <c r="B383" s="370" t="str">
        <f>IF('Dépenses rémunération au réel'!B383="","",'Dépenses rémunération au réel'!B383)</f>
        <v/>
      </c>
      <c r="C383" s="370" t="str">
        <f>IF('Dépenses rémunération au réel'!C383="","",'Dépenses rémunération au réel'!C383)</f>
        <v/>
      </c>
      <c r="D383" s="370" t="str">
        <f>IF('Dépenses rémunération au réel'!D383="","",'Dépenses rémunération au réel'!D383)</f>
        <v/>
      </c>
      <c r="E383" s="370" t="str">
        <f>IF('Dépenses rémunération au réel'!E383="","",'Dépenses rémunération au réel'!E383)</f>
        <v/>
      </c>
      <c r="F383" s="370" t="str">
        <f>IF('Dépenses rémunération au réel'!F383="","",'Dépenses rémunération au réel'!F383)</f>
        <v/>
      </c>
      <c r="G383" s="371" t="str">
        <f>IF('Dépenses rémunération au réel'!G383="","",'Dépenses rémunération au réel'!G383)</f>
        <v/>
      </c>
      <c r="H383" s="371" t="str">
        <f>IF('Dépenses rémunération au réel'!H383="","",'Dépenses rémunération au réel'!H383)</f>
        <v/>
      </c>
      <c r="I383" s="370" t="str">
        <f>IF('Dépenses rémunération au réel'!I383="","",'Dépenses rémunération au réel'!I383)</f>
        <v/>
      </c>
      <c r="J383" s="372" t="str">
        <f>IF('Dépenses rémunération au réel'!J383="","",'Dépenses rémunération au réel'!J383)</f>
        <v/>
      </c>
      <c r="K383" s="372" t="str">
        <f>IF('Dépenses rémunération au réel'!K383="","",'Dépenses rémunération au réel'!K383)</f>
        <v/>
      </c>
      <c r="L383" s="370" t="str">
        <f>IF('Dépenses rémunération au réel'!L383="","",'Dépenses rémunération au réel'!L383)</f>
        <v/>
      </c>
      <c r="M383" s="273"/>
      <c r="N383" s="274" t="str">
        <f t="shared" si="37"/>
        <v/>
      </c>
      <c r="O383" s="274" t="str">
        <f t="shared" si="38"/>
        <v/>
      </c>
      <c r="P383" s="42"/>
      <c r="Q383" s="25"/>
      <c r="R383" s="25"/>
      <c r="S383" s="329" t="str">
        <f t="shared" si="35"/>
        <v/>
      </c>
      <c r="T383" s="139" t="str">
        <f t="shared" si="36"/>
        <v/>
      </c>
      <c r="U383" s="276"/>
      <c r="V383" s="375" t="str">
        <f t="shared" si="39"/>
        <v/>
      </c>
      <c r="W383" s="152" t="str">
        <f t="shared" si="40"/>
        <v/>
      </c>
      <c r="X383" s="377" t="str">
        <f>IF(AND(OR(M383="KO",L383&lt;&gt;""),OR(M383="",N383="",O383="")),Listes!$A$74,IF(AND(L383&lt;S383,U383=""),Listes!$A$76,IF(AND(L383&lt;&gt;"",S383&lt;L383,T383=""),Listes!$A$78,IF(AND(Y383="",OR(M383&lt;&gt;"",N383&lt;&gt;"",O383&lt;&gt;"",P383&lt;&gt;"",Q383&lt;&gt;"",R383&lt;&gt;"")),Listes!$A$79,""))))</f>
        <v/>
      </c>
      <c r="Y383" s="44"/>
      <c r="Z383" s="9">
        <f t="shared" si="41"/>
        <v>0</v>
      </c>
    </row>
    <row r="384" spans="1:26" ht="20.100000000000001" customHeight="1" x14ac:dyDescent="0.25">
      <c r="A384" s="133">
        <v>378</v>
      </c>
      <c r="B384" s="370" t="str">
        <f>IF('Dépenses rémunération au réel'!B384="","",'Dépenses rémunération au réel'!B384)</f>
        <v/>
      </c>
      <c r="C384" s="370" t="str">
        <f>IF('Dépenses rémunération au réel'!C384="","",'Dépenses rémunération au réel'!C384)</f>
        <v/>
      </c>
      <c r="D384" s="370" t="str">
        <f>IF('Dépenses rémunération au réel'!D384="","",'Dépenses rémunération au réel'!D384)</f>
        <v/>
      </c>
      <c r="E384" s="370" t="str">
        <f>IF('Dépenses rémunération au réel'!E384="","",'Dépenses rémunération au réel'!E384)</f>
        <v/>
      </c>
      <c r="F384" s="370" t="str">
        <f>IF('Dépenses rémunération au réel'!F384="","",'Dépenses rémunération au réel'!F384)</f>
        <v/>
      </c>
      <c r="G384" s="371" t="str">
        <f>IF('Dépenses rémunération au réel'!G384="","",'Dépenses rémunération au réel'!G384)</f>
        <v/>
      </c>
      <c r="H384" s="371" t="str">
        <f>IF('Dépenses rémunération au réel'!H384="","",'Dépenses rémunération au réel'!H384)</f>
        <v/>
      </c>
      <c r="I384" s="370" t="str">
        <f>IF('Dépenses rémunération au réel'!I384="","",'Dépenses rémunération au réel'!I384)</f>
        <v/>
      </c>
      <c r="J384" s="372" t="str">
        <f>IF('Dépenses rémunération au réel'!J384="","",'Dépenses rémunération au réel'!J384)</f>
        <v/>
      </c>
      <c r="K384" s="372" t="str">
        <f>IF('Dépenses rémunération au réel'!K384="","",'Dépenses rémunération au réel'!K384)</f>
        <v/>
      </c>
      <c r="L384" s="370" t="str">
        <f>IF('Dépenses rémunération au réel'!L384="","",'Dépenses rémunération au réel'!L384)</f>
        <v/>
      </c>
      <c r="M384" s="273"/>
      <c r="N384" s="274" t="str">
        <f t="shared" si="37"/>
        <v/>
      </c>
      <c r="O384" s="274" t="str">
        <f t="shared" si="38"/>
        <v/>
      </c>
      <c r="P384" s="42"/>
      <c r="Q384" s="25"/>
      <c r="R384" s="25"/>
      <c r="S384" s="329" t="str">
        <f t="shared" si="35"/>
        <v/>
      </c>
      <c r="T384" s="139" t="str">
        <f t="shared" si="36"/>
        <v/>
      </c>
      <c r="U384" s="276"/>
      <c r="V384" s="375" t="str">
        <f t="shared" si="39"/>
        <v/>
      </c>
      <c r="W384" s="152" t="str">
        <f t="shared" si="40"/>
        <v/>
      </c>
      <c r="X384" s="377" t="str">
        <f>IF(AND(OR(M384="KO",L384&lt;&gt;""),OR(M384="",N384="",O384="")),Listes!$A$74,IF(AND(L384&lt;S384,U384=""),Listes!$A$76,IF(AND(L384&lt;&gt;"",S384&lt;L384,T384=""),Listes!$A$78,IF(AND(Y384="",OR(M384&lt;&gt;"",N384&lt;&gt;"",O384&lt;&gt;"",P384&lt;&gt;"",Q384&lt;&gt;"",R384&lt;&gt;"")),Listes!$A$79,""))))</f>
        <v/>
      </c>
      <c r="Y384" s="44"/>
      <c r="Z384" s="9">
        <f t="shared" si="41"/>
        <v>0</v>
      </c>
    </row>
    <row r="385" spans="1:26" ht="20.100000000000001" customHeight="1" x14ac:dyDescent="0.25">
      <c r="A385" s="133">
        <v>379</v>
      </c>
      <c r="B385" s="370" t="str">
        <f>IF('Dépenses rémunération au réel'!B385="","",'Dépenses rémunération au réel'!B385)</f>
        <v/>
      </c>
      <c r="C385" s="370" t="str">
        <f>IF('Dépenses rémunération au réel'!C385="","",'Dépenses rémunération au réel'!C385)</f>
        <v/>
      </c>
      <c r="D385" s="370" t="str">
        <f>IF('Dépenses rémunération au réel'!D385="","",'Dépenses rémunération au réel'!D385)</f>
        <v/>
      </c>
      <c r="E385" s="370" t="str">
        <f>IF('Dépenses rémunération au réel'!E385="","",'Dépenses rémunération au réel'!E385)</f>
        <v/>
      </c>
      <c r="F385" s="370" t="str">
        <f>IF('Dépenses rémunération au réel'!F385="","",'Dépenses rémunération au réel'!F385)</f>
        <v/>
      </c>
      <c r="G385" s="371" t="str">
        <f>IF('Dépenses rémunération au réel'!G385="","",'Dépenses rémunération au réel'!G385)</f>
        <v/>
      </c>
      <c r="H385" s="371" t="str">
        <f>IF('Dépenses rémunération au réel'!H385="","",'Dépenses rémunération au réel'!H385)</f>
        <v/>
      </c>
      <c r="I385" s="370" t="str">
        <f>IF('Dépenses rémunération au réel'!I385="","",'Dépenses rémunération au réel'!I385)</f>
        <v/>
      </c>
      <c r="J385" s="372" t="str">
        <f>IF('Dépenses rémunération au réel'!J385="","",'Dépenses rémunération au réel'!J385)</f>
        <v/>
      </c>
      <c r="K385" s="372" t="str">
        <f>IF('Dépenses rémunération au réel'!K385="","",'Dépenses rémunération au réel'!K385)</f>
        <v/>
      </c>
      <c r="L385" s="370" t="str">
        <f>IF('Dépenses rémunération au réel'!L385="","",'Dépenses rémunération au réel'!L385)</f>
        <v/>
      </c>
      <c r="M385" s="273"/>
      <c r="N385" s="274" t="str">
        <f t="shared" si="37"/>
        <v/>
      </c>
      <c r="O385" s="274" t="str">
        <f t="shared" si="38"/>
        <v/>
      </c>
      <c r="P385" s="42"/>
      <c r="Q385" s="25"/>
      <c r="R385" s="25"/>
      <c r="S385" s="329" t="str">
        <f t="shared" si="35"/>
        <v/>
      </c>
      <c r="T385" s="139" t="str">
        <f t="shared" si="36"/>
        <v/>
      </c>
      <c r="U385" s="276"/>
      <c r="V385" s="375" t="str">
        <f t="shared" si="39"/>
        <v/>
      </c>
      <c r="W385" s="152" t="str">
        <f t="shared" si="40"/>
        <v/>
      </c>
      <c r="X385" s="377" t="str">
        <f>IF(AND(OR(M385="KO",L385&lt;&gt;""),OR(M385="",N385="",O385="")),Listes!$A$74,IF(AND(L385&lt;S385,U385=""),Listes!$A$76,IF(AND(L385&lt;&gt;"",S385&lt;L385,T385=""),Listes!$A$78,IF(AND(Y385="",OR(M385&lt;&gt;"",N385&lt;&gt;"",O385&lt;&gt;"",P385&lt;&gt;"",Q385&lt;&gt;"",R385&lt;&gt;"")),Listes!$A$79,""))))</f>
        <v/>
      </c>
      <c r="Y385" s="44"/>
      <c r="Z385" s="9">
        <f t="shared" si="41"/>
        <v>0</v>
      </c>
    </row>
    <row r="386" spans="1:26" ht="20.100000000000001" customHeight="1" x14ac:dyDescent="0.25">
      <c r="A386" s="133">
        <v>380</v>
      </c>
      <c r="B386" s="370" t="str">
        <f>IF('Dépenses rémunération au réel'!B386="","",'Dépenses rémunération au réel'!B386)</f>
        <v/>
      </c>
      <c r="C386" s="370" t="str">
        <f>IF('Dépenses rémunération au réel'!C386="","",'Dépenses rémunération au réel'!C386)</f>
        <v/>
      </c>
      <c r="D386" s="370" t="str">
        <f>IF('Dépenses rémunération au réel'!D386="","",'Dépenses rémunération au réel'!D386)</f>
        <v/>
      </c>
      <c r="E386" s="370" t="str">
        <f>IF('Dépenses rémunération au réel'!E386="","",'Dépenses rémunération au réel'!E386)</f>
        <v/>
      </c>
      <c r="F386" s="370" t="str">
        <f>IF('Dépenses rémunération au réel'!F386="","",'Dépenses rémunération au réel'!F386)</f>
        <v/>
      </c>
      <c r="G386" s="371" t="str">
        <f>IF('Dépenses rémunération au réel'!G386="","",'Dépenses rémunération au réel'!G386)</f>
        <v/>
      </c>
      <c r="H386" s="371" t="str">
        <f>IF('Dépenses rémunération au réel'!H386="","",'Dépenses rémunération au réel'!H386)</f>
        <v/>
      </c>
      <c r="I386" s="370" t="str">
        <f>IF('Dépenses rémunération au réel'!I386="","",'Dépenses rémunération au réel'!I386)</f>
        <v/>
      </c>
      <c r="J386" s="372" t="str">
        <f>IF('Dépenses rémunération au réel'!J386="","",'Dépenses rémunération au réel'!J386)</f>
        <v/>
      </c>
      <c r="K386" s="372" t="str">
        <f>IF('Dépenses rémunération au réel'!K386="","",'Dépenses rémunération au réel'!K386)</f>
        <v/>
      </c>
      <c r="L386" s="370" t="str">
        <f>IF('Dépenses rémunération au réel'!L386="","",'Dépenses rémunération au réel'!L386)</f>
        <v/>
      </c>
      <c r="M386" s="273"/>
      <c r="N386" s="274" t="str">
        <f t="shared" si="37"/>
        <v/>
      </c>
      <c r="O386" s="274" t="str">
        <f t="shared" si="38"/>
        <v/>
      </c>
      <c r="P386" s="42"/>
      <c r="Q386" s="25"/>
      <c r="R386" s="25"/>
      <c r="S386" s="329" t="str">
        <f t="shared" si="35"/>
        <v/>
      </c>
      <c r="T386" s="139" t="str">
        <f t="shared" si="36"/>
        <v/>
      </c>
      <c r="U386" s="276"/>
      <c r="V386" s="375" t="str">
        <f t="shared" si="39"/>
        <v/>
      </c>
      <c r="W386" s="152" t="str">
        <f t="shared" si="40"/>
        <v/>
      </c>
      <c r="X386" s="377" t="str">
        <f>IF(AND(OR(M386="KO",L386&lt;&gt;""),OR(M386="",N386="",O386="")),Listes!$A$74,IF(AND(L386&lt;S386,U386=""),Listes!$A$76,IF(AND(L386&lt;&gt;"",S386&lt;L386,T386=""),Listes!$A$78,IF(AND(Y386="",OR(M386&lt;&gt;"",N386&lt;&gt;"",O386&lt;&gt;"",P386&lt;&gt;"",Q386&lt;&gt;"",R386&lt;&gt;"")),Listes!$A$79,""))))</f>
        <v/>
      </c>
      <c r="Y386" s="44"/>
      <c r="Z386" s="9">
        <f t="shared" si="41"/>
        <v>0</v>
      </c>
    </row>
    <row r="387" spans="1:26" ht="20.100000000000001" customHeight="1" x14ac:dyDescent="0.25">
      <c r="A387" s="133">
        <v>381</v>
      </c>
      <c r="B387" s="370" t="str">
        <f>IF('Dépenses rémunération au réel'!B387="","",'Dépenses rémunération au réel'!B387)</f>
        <v/>
      </c>
      <c r="C387" s="370" t="str">
        <f>IF('Dépenses rémunération au réel'!C387="","",'Dépenses rémunération au réel'!C387)</f>
        <v/>
      </c>
      <c r="D387" s="370" t="str">
        <f>IF('Dépenses rémunération au réel'!D387="","",'Dépenses rémunération au réel'!D387)</f>
        <v/>
      </c>
      <c r="E387" s="370" t="str">
        <f>IF('Dépenses rémunération au réel'!E387="","",'Dépenses rémunération au réel'!E387)</f>
        <v/>
      </c>
      <c r="F387" s="370" t="str">
        <f>IF('Dépenses rémunération au réel'!F387="","",'Dépenses rémunération au réel'!F387)</f>
        <v/>
      </c>
      <c r="G387" s="371" t="str">
        <f>IF('Dépenses rémunération au réel'!G387="","",'Dépenses rémunération au réel'!G387)</f>
        <v/>
      </c>
      <c r="H387" s="371" t="str">
        <f>IF('Dépenses rémunération au réel'!H387="","",'Dépenses rémunération au réel'!H387)</f>
        <v/>
      </c>
      <c r="I387" s="370" t="str">
        <f>IF('Dépenses rémunération au réel'!I387="","",'Dépenses rémunération au réel'!I387)</f>
        <v/>
      </c>
      <c r="J387" s="372" t="str">
        <f>IF('Dépenses rémunération au réel'!J387="","",'Dépenses rémunération au réel'!J387)</f>
        <v/>
      </c>
      <c r="K387" s="372" t="str">
        <f>IF('Dépenses rémunération au réel'!K387="","",'Dépenses rémunération au réel'!K387)</f>
        <v/>
      </c>
      <c r="L387" s="370" t="str">
        <f>IF('Dépenses rémunération au réel'!L387="","",'Dépenses rémunération au réel'!L387)</f>
        <v/>
      </c>
      <c r="M387" s="273"/>
      <c r="N387" s="274" t="str">
        <f t="shared" si="37"/>
        <v/>
      </c>
      <c r="O387" s="274" t="str">
        <f t="shared" si="38"/>
        <v/>
      </c>
      <c r="P387" s="42"/>
      <c r="Q387" s="25"/>
      <c r="R387" s="25"/>
      <c r="S387" s="329" t="str">
        <f t="shared" si="35"/>
        <v/>
      </c>
      <c r="T387" s="139" t="str">
        <f t="shared" si="36"/>
        <v/>
      </c>
      <c r="U387" s="276"/>
      <c r="V387" s="375" t="str">
        <f t="shared" si="39"/>
        <v/>
      </c>
      <c r="W387" s="152" t="str">
        <f t="shared" si="40"/>
        <v/>
      </c>
      <c r="X387" s="377" t="str">
        <f>IF(AND(OR(M387="KO",L387&lt;&gt;""),OR(M387="",N387="",O387="")),Listes!$A$74,IF(AND(L387&lt;S387,U387=""),Listes!$A$76,IF(AND(L387&lt;&gt;"",S387&lt;L387,T387=""),Listes!$A$78,IF(AND(Y387="",OR(M387&lt;&gt;"",N387&lt;&gt;"",O387&lt;&gt;"",P387&lt;&gt;"",Q387&lt;&gt;"",R387&lt;&gt;"")),Listes!$A$79,""))))</f>
        <v/>
      </c>
      <c r="Y387" s="44"/>
      <c r="Z387" s="9">
        <f t="shared" si="41"/>
        <v>0</v>
      </c>
    </row>
    <row r="388" spans="1:26" ht="20.100000000000001" customHeight="1" x14ac:dyDescent="0.25">
      <c r="A388" s="133">
        <v>382</v>
      </c>
      <c r="B388" s="370" t="str">
        <f>IF('Dépenses rémunération au réel'!B388="","",'Dépenses rémunération au réel'!B388)</f>
        <v/>
      </c>
      <c r="C388" s="370" t="str">
        <f>IF('Dépenses rémunération au réel'!C388="","",'Dépenses rémunération au réel'!C388)</f>
        <v/>
      </c>
      <c r="D388" s="370" t="str">
        <f>IF('Dépenses rémunération au réel'!D388="","",'Dépenses rémunération au réel'!D388)</f>
        <v/>
      </c>
      <c r="E388" s="370" t="str">
        <f>IF('Dépenses rémunération au réel'!E388="","",'Dépenses rémunération au réel'!E388)</f>
        <v/>
      </c>
      <c r="F388" s="370" t="str">
        <f>IF('Dépenses rémunération au réel'!F388="","",'Dépenses rémunération au réel'!F388)</f>
        <v/>
      </c>
      <c r="G388" s="371" t="str">
        <f>IF('Dépenses rémunération au réel'!G388="","",'Dépenses rémunération au réel'!G388)</f>
        <v/>
      </c>
      <c r="H388" s="371" t="str">
        <f>IF('Dépenses rémunération au réel'!H388="","",'Dépenses rémunération au réel'!H388)</f>
        <v/>
      </c>
      <c r="I388" s="370" t="str">
        <f>IF('Dépenses rémunération au réel'!I388="","",'Dépenses rémunération au réel'!I388)</f>
        <v/>
      </c>
      <c r="J388" s="372" t="str">
        <f>IF('Dépenses rémunération au réel'!J388="","",'Dépenses rémunération au réel'!J388)</f>
        <v/>
      </c>
      <c r="K388" s="372" t="str">
        <f>IF('Dépenses rémunération au réel'!K388="","",'Dépenses rémunération au réel'!K388)</f>
        <v/>
      </c>
      <c r="L388" s="370" t="str">
        <f>IF('Dépenses rémunération au réel'!L388="","",'Dépenses rémunération au réel'!L388)</f>
        <v/>
      </c>
      <c r="M388" s="273"/>
      <c r="N388" s="274" t="str">
        <f t="shared" si="37"/>
        <v/>
      </c>
      <c r="O388" s="274" t="str">
        <f t="shared" si="38"/>
        <v/>
      </c>
      <c r="P388" s="42"/>
      <c r="Q388" s="25"/>
      <c r="R388" s="25"/>
      <c r="S388" s="329" t="str">
        <f t="shared" si="35"/>
        <v/>
      </c>
      <c r="T388" s="139" t="str">
        <f t="shared" si="36"/>
        <v/>
      </c>
      <c r="U388" s="276"/>
      <c r="V388" s="375" t="str">
        <f t="shared" si="39"/>
        <v/>
      </c>
      <c r="W388" s="152" t="str">
        <f t="shared" si="40"/>
        <v/>
      </c>
      <c r="X388" s="377" t="str">
        <f>IF(AND(OR(M388="KO",L388&lt;&gt;""),OR(M388="",N388="",O388="")),Listes!$A$74,IF(AND(L388&lt;S388,U388=""),Listes!$A$76,IF(AND(L388&lt;&gt;"",S388&lt;L388,T388=""),Listes!$A$78,IF(AND(Y388="",OR(M388&lt;&gt;"",N388&lt;&gt;"",O388&lt;&gt;"",P388&lt;&gt;"",Q388&lt;&gt;"",R388&lt;&gt;"")),Listes!$A$79,""))))</f>
        <v/>
      </c>
      <c r="Y388" s="44"/>
      <c r="Z388" s="9">
        <f t="shared" si="41"/>
        <v>0</v>
      </c>
    </row>
    <row r="389" spans="1:26" ht="20.100000000000001" customHeight="1" x14ac:dyDescent="0.25">
      <c r="A389" s="133">
        <v>383</v>
      </c>
      <c r="B389" s="370" t="str">
        <f>IF('Dépenses rémunération au réel'!B389="","",'Dépenses rémunération au réel'!B389)</f>
        <v/>
      </c>
      <c r="C389" s="370" t="str">
        <f>IF('Dépenses rémunération au réel'!C389="","",'Dépenses rémunération au réel'!C389)</f>
        <v/>
      </c>
      <c r="D389" s="370" t="str">
        <f>IF('Dépenses rémunération au réel'!D389="","",'Dépenses rémunération au réel'!D389)</f>
        <v/>
      </c>
      <c r="E389" s="370" t="str">
        <f>IF('Dépenses rémunération au réel'!E389="","",'Dépenses rémunération au réel'!E389)</f>
        <v/>
      </c>
      <c r="F389" s="370" t="str">
        <f>IF('Dépenses rémunération au réel'!F389="","",'Dépenses rémunération au réel'!F389)</f>
        <v/>
      </c>
      <c r="G389" s="371" t="str">
        <f>IF('Dépenses rémunération au réel'!G389="","",'Dépenses rémunération au réel'!G389)</f>
        <v/>
      </c>
      <c r="H389" s="371" t="str">
        <f>IF('Dépenses rémunération au réel'!H389="","",'Dépenses rémunération au réel'!H389)</f>
        <v/>
      </c>
      <c r="I389" s="370" t="str">
        <f>IF('Dépenses rémunération au réel'!I389="","",'Dépenses rémunération au réel'!I389)</f>
        <v/>
      </c>
      <c r="J389" s="372" t="str">
        <f>IF('Dépenses rémunération au réel'!J389="","",'Dépenses rémunération au réel'!J389)</f>
        <v/>
      </c>
      <c r="K389" s="372" t="str">
        <f>IF('Dépenses rémunération au réel'!K389="","",'Dépenses rémunération au réel'!K389)</f>
        <v/>
      </c>
      <c r="L389" s="370" t="str">
        <f>IF('Dépenses rémunération au réel'!L389="","",'Dépenses rémunération au réel'!L389)</f>
        <v/>
      </c>
      <c r="M389" s="273"/>
      <c r="N389" s="274" t="str">
        <f t="shared" si="37"/>
        <v/>
      </c>
      <c r="O389" s="274" t="str">
        <f t="shared" si="38"/>
        <v/>
      </c>
      <c r="P389" s="42"/>
      <c r="Q389" s="25"/>
      <c r="R389" s="25"/>
      <c r="S389" s="329" t="str">
        <f t="shared" si="35"/>
        <v/>
      </c>
      <c r="T389" s="139" t="str">
        <f t="shared" si="36"/>
        <v/>
      </c>
      <c r="U389" s="276"/>
      <c r="V389" s="375" t="str">
        <f t="shared" si="39"/>
        <v/>
      </c>
      <c r="W389" s="152" t="str">
        <f t="shared" si="40"/>
        <v/>
      </c>
      <c r="X389" s="377" t="str">
        <f>IF(AND(OR(M389="KO",L389&lt;&gt;""),OR(M389="",N389="",O389="")),Listes!$A$74,IF(AND(L389&lt;S389,U389=""),Listes!$A$76,IF(AND(L389&lt;&gt;"",S389&lt;L389,T389=""),Listes!$A$78,IF(AND(Y389="",OR(M389&lt;&gt;"",N389&lt;&gt;"",O389&lt;&gt;"",P389&lt;&gt;"",Q389&lt;&gt;"",R389&lt;&gt;"")),Listes!$A$79,""))))</f>
        <v/>
      </c>
      <c r="Y389" s="44"/>
      <c r="Z389" s="9">
        <f t="shared" si="41"/>
        <v>0</v>
      </c>
    </row>
    <row r="390" spans="1:26" ht="20.100000000000001" customHeight="1" x14ac:dyDescent="0.25">
      <c r="A390" s="133">
        <v>384</v>
      </c>
      <c r="B390" s="370" t="str">
        <f>IF('Dépenses rémunération au réel'!B390="","",'Dépenses rémunération au réel'!B390)</f>
        <v/>
      </c>
      <c r="C390" s="370" t="str">
        <f>IF('Dépenses rémunération au réel'!C390="","",'Dépenses rémunération au réel'!C390)</f>
        <v/>
      </c>
      <c r="D390" s="370" t="str">
        <f>IF('Dépenses rémunération au réel'!D390="","",'Dépenses rémunération au réel'!D390)</f>
        <v/>
      </c>
      <c r="E390" s="370" t="str">
        <f>IF('Dépenses rémunération au réel'!E390="","",'Dépenses rémunération au réel'!E390)</f>
        <v/>
      </c>
      <c r="F390" s="370" t="str">
        <f>IF('Dépenses rémunération au réel'!F390="","",'Dépenses rémunération au réel'!F390)</f>
        <v/>
      </c>
      <c r="G390" s="371" t="str">
        <f>IF('Dépenses rémunération au réel'!G390="","",'Dépenses rémunération au réel'!G390)</f>
        <v/>
      </c>
      <c r="H390" s="371" t="str">
        <f>IF('Dépenses rémunération au réel'!H390="","",'Dépenses rémunération au réel'!H390)</f>
        <v/>
      </c>
      <c r="I390" s="370" t="str">
        <f>IF('Dépenses rémunération au réel'!I390="","",'Dépenses rémunération au réel'!I390)</f>
        <v/>
      </c>
      <c r="J390" s="372" t="str">
        <f>IF('Dépenses rémunération au réel'!J390="","",'Dépenses rémunération au réel'!J390)</f>
        <v/>
      </c>
      <c r="K390" s="372" t="str">
        <f>IF('Dépenses rémunération au réel'!K390="","",'Dépenses rémunération au réel'!K390)</f>
        <v/>
      </c>
      <c r="L390" s="370" t="str">
        <f>IF('Dépenses rémunération au réel'!L390="","",'Dépenses rémunération au réel'!L390)</f>
        <v/>
      </c>
      <c r="M390" s="273"/>
      <c r="N390" s="274" t="str">
        <f t="shared" si="37"/>
        <v/>
      </c>
      <c r="O390" s="274" t="str">
        <f t="shared" si="38"/>
        <v/>
      </c>
      <c r="P390" s="42"/>
      <c r="Q390" s="25"/>
      <c r="R390" s="25"/>
      <c r="S390" s="329" t="str">
        <f t="shared" si="35"/>
        <v/>
      </c>
      <c r="T390" s="139" t="str">
        <f t="shared" si="36"/>
        <v/>
      </c>
      <c r="U390" s="276"/>
      <c r="V390" s="375" t="str">
        <f t="shared" si="39"/>
        <v/>
      </c>
      <c r="W390" s="152" t="str">
        <f t="shared" si="40"/>
        <v/>
      </c>
      <c r="X390" s="377" t="str">
        <f>IF(AND(OR(M390="KO",L390&lt;&gt;""),OR(M390="",N390="",O390="")),Listes!$A$74,IF(AND(L390&lt;S390,U390=""),Listes!$A$76,IF(AND(L390&lt;&gt;"",S390&lt;L390,T390=""),Listes!$A$78,IF(AND(Y390="",OR(M390&lt;&gt;"",N390&lt;&gt;"",O390&lt;&gt;"",P390&lt;&gt;"",Q390&lt;&gt;"",R390&lt;&gt;"")),Listes!$A$79,""))))</f>
        <v/>
      </c>
      <c r="Y390" s="44"/>
      <c r="Z390" s="9">
        <f t="shared" si="41"/>
        <v>0</v>
      </c>
    </row>
    <row r="391" spans="1:26" ht="20.100000000000001" customHeight="1" x14ac:dyDescent="0.25">
      <c r="A391" s="133">
        <v>385</v>
      </c>
      <c r="B391" s="370" t="str">
        <f>IF('Dépenses rémunération au réel'!B391="","",'Dépenses rémunération au réel'!B391)</f>
        <v/>
      </c>
      <c r="C391" s="370" t="str">
        <f>IF('Dépenses rémunération au réel'!C391="","",'Dépenses rémunération au réel'!C391)</f>
        <v/>
      </c>
      <c r="D391" s="370" t="str">
        <f>IF('Dépenses rémunération au réel'!D391="","",'Dépenses rémunération au réel'!D391)</f>
        <v/>
      </c>
      <c r="E391" s="370" t="str">
        <f>IF('Dépenses rémunération au réel'!E391="","",'Dépenses rémunération au réel'!E391)</f>
        <v/>
      </c>
      <c r="F391" s="370" t="str">
        <f>IF('Dépenses rémunération au réel'!F391="","",'Dépenses rémunération au réel'!F391)</f>
        <v/>
      </c>
      <c r="G391" s="371" t="str">
        <f>IF('Dépenses rémunération au réel'!G391="","",'Dépenses rémunération au réel'!G391)</f>
        <v/>
      </c>
      <c r="H391" s="371" t="str">
        <f>IF('Dépenses rémunération au réel'!H391="","",'Dépenses rémunération au réel'!H391)</f>
        <v/>
      </c>
      <c r="I391" s="370" t="str">
        <f>IF('Dépenses rémunération au réel'!I391="","",'Dépenses rémunération au réel'!I391)</f>
        <v/>
      </c>
      <c r="J391" s="372" t="str">
        <f>IF('Dépenses rémunération au réel'!J391="","",'Dépenses rémunération au réel'!J391)</f>
        <v/>
      </c>
      <c r="K391" s="372" t="str">
        <f>IF('Dépenses rémunération au réel'!K391="","",'Dépenses rémunération au réel'!K391)</f>
        <v/>
      </c>
      <c r="L391" s="370" t="str">
        <f>IF('Dépenses rémunération au réel'!L391="","",'Dépenses rémunération au réel'!L391)</f>
        <v/>
      </c>
      <c r="M391" s="273"/>
      <c r="N391" s="274" t="str">
        <f t="shared" si="37"/>
        <v/>
      </c>
      <c r="O391" s="274" t="str">
        <f t="shared" si="38"/>
        <v/>
      </c>
      <c r="P391" s="42"/>
      <c r="Q391" s="25"/>
      <c r="R391" s="25"/>
      <c r="S391" s="329" t="str">
        <f t="shared" ref="S391:S454" si="42">IF($E391="","",IF(OR(($P391=0),($Q391=0)),0,$P391/$Q391*$R391))</f>
        <v/>
      </c>
      <c r="T391" s="139" t="str">
        <f t="shared" ref="T391:T454" si="43">IF($L391="","",IF($S391&gt;$L391,"Le montant éligible ne peut etre supérieur au montant présenté",""))</f>
        <v/>
      </c>
      <c r="U391" s="276"/>
      <c r="V391" s="375" t="str">
        <f t="shared" si="39"/>
        <v/>
      </c>
      <c r="W391" s="152" t="str">
        <f t="shared" si="40"/>
        <v/>
      </c>
      <c r="X391" s="377" t="str">
        <f>IF(AND(OR(M391="KO",L391&lt;&gt;""),OR(M391="",N391="",O391="")),Listes!$A$74,IF(AND(L391&lt;S391,U391=""),Listes!$A$76,IF(AND(L391&lt;&gt;"",S391&lt;L391,T391=""),Listes!$A$78,IF(AND(Y391="",OR(M391&lt;&gt;"",N391&lt;&gt;"",O391&lt;&gt;"",P391&lt;&gt;"",Q391&lt;&gt;"",R391&lt;&gt;"")),Listes!$A$79,""))))</f>
        <v/>
      </c>
      <c r="Y391" s="44"/>
      <c r="Z391" s="9">
        <f t="shared" si="41"/>
        <v>0</v>
      </c>
    </row>
    <row r="392" spans="1:26" ht="20.100000000000001" customHeight="1" x14ac:dyDescent="0.25">
      <c r="A392" s="133">
        <v>386</v>
      </c>
      <c r="B392" s="370" t="str">
        <f>IF('Dépenses rémunération au réel'!B392="","",'Dépenses rémunération au réel'!B392)</f>
        <v/>
      </c>
      <c r="C392" s="370" t="str">
        <f>IF('Dépenses rémunération au réel'!C392="","",'Dépenses rémunération au réel'!C392)</f>
        <v/>
      </c>
      <c r="D392" s="370" t="str">
        <f>IF('Dépenses rémunération au réel'!D392="","",'Dépenses rémunération au réel'!D392)</f>
        <v/>
      </c>
      <c r="E392" s="370" t="str">
        <f>IF('Dépenses rémunération au réel'!E392="","",'Dépenses rémunération au réel'!E392)</f>
        <v/>
      </c>
      <c r="F392" s="370" t="str">
        <f>IF('Dépenses rémunération au réel'!F392="","",'Dépenses rémunération au réel'!F392)</f>
        <v/>
      </c>
      <c r="G392" s="371" t="str">
        <f>IF('Dépenses rémunération au réel'!G392="","",'Dépenses rémunération au réel'!G392)</f>
        <v/>
      </c>
      <c r="H392" s="371" t="str">
        <f>IF('Dépenses rémunération au réel'!H392="","",'Dépenses rémunération au réel'!H392)</f>
        <v/>
      </c>
      <c r="I392" s="370" t="str">
        <f>IF('Dépenses rémunération au réel'!I392="","",'Dépenses rémunération au réel'!I392)</f>
        <v/>
      </c>
      <c r="J392" s="372" t="str">
        <f>IF('Dépenses rémunération au réel'!J392="","",'Dépenses rémunération au réel'!J392)</f>
        <v/>
      </c>
      <c r="K392" s="372" t="str">
        <f>IF('Dépenses rémunération au réel'!K392="","",'Dépenses rémunération au réel'!K392)</f>
        <v/>
      </c>
      <c r="L392" s="370" t="str">
        <f>IF('Dépenses rémunération au réel'!L392="","",'Dépenses rémunération au réel'!L392)</f>
        <v/>
      </c>
      <c r="M392" s="273"/>
      <c r="N392" s="274" t="str">
        <f t="shared" ref="N392:N455" si="44">IF(M392="KO","",IF(M392="","",G392))</f>
        <v/>
      </c>
      <c r="O392" s="274" t="str">
        <f t="shared" ref="O392:O455" si="45">IF(M392="KO","",IF(M392="","",H392))</f>
        <v/>
      </c>
      <c r="P392" s="42"/>
      <c r="Q392" s="25"/>
      <c r="R392" s="25"/>
      <c r="S392" s="329" t="str">
        <f t="shared" si="42"/>
        <v/>
      </c>
      <c r="T392" s="139" t="str">
        <f t="shared" si="43"/>
        <v/>
      </c>
      <c r="U392" s="276"/>
      <c r="V392" s="375" t="str">
        <f t="shared" ref="V392:V455" si="46">IF(R392="","",IF(E392="Assistant administratif et/ou financier",MIN(35000/1607*R392,35000),IF(E392="Chargé de mission",MIN(40000/1607*R392,40000),IF(E392="Coordinateur / chef de projet",MIN(50000/1607*R392,50000),IF(E392="Directeur",MIN(60000/1607*R392,60000))))))</f>
        <v/>
      </c>
      <c r="W392" s="152" t="str">
        <f t="shared" ref="W392:W455" si="47">IF(MIN(S392,V392)=0,"",MIN(S392,V392))</f>
        <v/>
      </c>
      <c r="X392" s="377" t="str">
        <f>IF(AND(OR(M392="KO",L392&lt;&gt;""),OR(M392="",N392="",O392="")),Listes!$A$74,IF(AND(L392&lt;S392,U392=""),Listes!$A$76,IF(AND(L392&lt;&gt;"",S392&lt;L392,T392=""),Listes!$A$78,IF(AND(Y392="",OR(M392&lt;&gt;"",N392&lt;&gt;"",O392&lt;&gt;"",P392&lt;&gt;"",Q392&lt;&gt;"",R392&lt;&gt;"")),Listes!$A$79,""))))</f>
        <v/>
      </c>
      <c r="Y392" s="44"/>
      <c r="Z392" s="9">
        <f t="shared" ref="Z392:Z455" si="48">IF(AND(B392&lt;&gt;"",Y392&lt;&gt;"Oui"),1,0)</f>
        <v>0</v>
      </c>
    </row>
    <row r="393" spans="1:26" ht="20.100000000000001" customHeight="1" x14ac:dyDescent="0.25">
      <c r="A393" s="133">
        <v>387</v>
      </c>
      <c r="B393" s="370" t="str">
        <f>IF('Dépenses rémunération au réel'!B393="","",'Dépenses rémunération au réel'!B393)</f>
        <v/>
      </c>
      <c r="C393" s="370" t="str">
        <f>IF('Dépenses rémunération au réel'!C393="","",'Dépenses rémunération au réel'!C393)</f>
        <v/>
      </c>
      <c r="D393" s="370" t="str">
        <f>IF('Dépenses rémunération au réel'!D393="","",'Dépenses rémunération au réel'!D393)</f>
        <v/>
      </c>
      <c r="E393" s="370" t="str">
        <f>IF('Dépenses rémunération au réel'!E393="","",'Dépenses rémunération au réel'!E393)</f>
        <v/>
      </c>
      <c r="F393" s="370" t="str">
        <f>IF('Dépenses rémunération au réel'!F393="","",'Dépenses rémunération au réel'!F393)</f>
        <v/>
      </c>
      <c r="G393" s="371" t="str">
        <f>IF('Dépenses rémunération au réel'!G393="","",'Dépenses rémunération au réel'!G393)</f>
        <v/>
      </c>
      <c r="H393" s="371" t="str">
        <f>IF('Dépenses rémunération au réel'!H393="","",'Dépenses rémunération au réel'!H393)</f>
        <v/>
      </c>
      <c r="I393" s="370" t="str">
        <f>IF('Dépenses rémunération au réel'!I393="","",'Dépenses rémunération au réel'!I393)</f>
        <v/>
      </c>
      <c r="J393" s="372" t="str">
        <f>IF('Dépenses rémunération au réel'!J393="","",'Dépenses rémunération au réel'!J393)</f>
        <v/>
      </c>
      <c r="K393" s="372" t="str">
        <f>IF('Dépenses rémunération au réel'!K393="","",'Dépenses rémunération au réel'!K393)</f>
        <v/>
      </c>
      <c r="L393" s="370" t="str">
        <f>IF('Dépenses rémunération au réel'!L393="","",'Dépenses rémunération au réel'!L393)</f>
        <v/>
      </c>
      <c r="M393" s="273"/>
      <c r="N393" s="274" t="str">
        <f t="shared" si="44"/>
        <v/>
      </c>
      <c r="O393" s="274" t="str">
        <f t="shared" si="45"/>
        <v/>
      </c>
      <c r="P393" s="42"/>
      <c r="Q393" s="25"/>
      <c r="R393" s="25"/>
      <c r="S393" s="329" t="str">
        <f t="shared" si="42"/>
        <v/>
      </c>
      <c r="T393" s="139" t="str">
        <f t="shared" si="43"/>
        <v/>
      </c>
      <c r="U393" s="276"/>
      <c r="V393" s="375" t="str">
        <f t="shared" si="46"/>
        <v/>
      </c>
      <c r="W393" s="152" t="str">
        <f t="shared" si="47"/>
        <v/>
      </c>
      <c r="X393" s="377" t="str">
        <f>IF(AND(OR(M393="KO",L393&lt;&gt;""),OR(M393="",N393="",O393="")),Listes!$A$74,IF(AND(L393&lt;S393,U393=""),Listes!$A$76,IF(AND(L393&lt;&gt;"",S393&lt;L393,T393=""),Listes!$A$78,IF(AND(Y393="",OR(M393&lt;&gt;"",N393&lt;&gt;"",O393&lt;&gt;"",P393&lt;&gt;"",Q393&lt;&gt;"",R393&lt;&gt;"")),Listes!$A$79,""))))</f>
        <v/>
      </c>
      <c r="Y393" s="44"/>
      <c r="Z393" s="9">
        <f t="shared" si="48"/>
        <v>0</v>
      </c>
    </row>
    <row r="394" spans="1:26" ht="20.100000000000001" customHeight="1" x14ac:dyDescent="0.25">
      <c r="A394" s="133">
        <v>388</v>
      </c>
      <c r="B394" s="370" t="str">
        <f>IF('Dépenses rémunération au réel'!B394="","",'Dépenses rémunération au réel'!B394)</f>
        <v/>
      </c>
      <c r="C394" s="370" t="str">
        <f>IF('Dépenses rémunération au réel'!C394="","",'Dépenses rémunération au réel'!C394)</f>
        <v/>
      </c>
      <c r="D394" s="370" t="str">
        <f>IF('Dépenses rémunération au réel'!D394="","",'Dépenses rémunération au réel'!D394)</f>
        <v/>
      </c>
      <c r="E394" s="370" t="str">
        <f>IF('Dépenses rémunération au réel'!E394="","",'Dépenses rémunération au réel'!E394)</f>
        <v/>
      </c>
      <c r="F394" s="370" t="str">
        <f>IF('Dépenses rémunération au réel'!F394="","",'Dépenses rémunération au réel'!F394)</f>
        <v/>
      </c>
      <c r="G394" s="371" t="str">
        <f>IF('Dépenses rémunération au réel'!G394="","",'Dépenses rémunération au réel'!G394)</f>
        <v/>
      </c>
      <c r="H394" s="371" t="str">
        <f>IF('Dépenses rémunération au réel'!H394="","",'Dépenses rémunération au réel'!H394)</f>
        <v/>
      </c>
      <c r="I394" s="370" t="str">
        <f>IF('Dépenses rémunération au réel'!I394="","",'Dépenses rémunération au réel'!I394)</f>
        <v/>
      </c>
      <c r="J394" s="372" t="str">
        <f>IF('Dépenses rémunération au réel'!J394="","",'Dépenses rémunération au réel'!J394)</f>
        <v/>
      </c>
      <c r="K394" s="372" t="str">
        <f>IF('Dépenses rémunération au réel'!K394="","",'Dépenses rémunération au réel'!K394)</f>
        <v/>
      </c>
      <c r="L394" s="370" t="str">
        <f>IF('Dépenses rémunération au réel'!L394="","",'Dépenses rémunération au réel'!L394)</f>
        <v/>
      </c>
      <c r="M394" s="273"/>
      <c r="N394" s="274" t="str">
        <f t="shared" si="44"/>
        <v/>
      </c>
      <c r="O394" s="274" t="str">
        <f t="shared" si="45"/>
        <v/>
      </c>
      <c r="P394" s="42"/>
      <c r="Q394" s="25"/>
      <c r="R394" s="25"/>
      <c r="S394" s="329" t="str">
        <f t="shared" si="42"/>
        <v/>
      </c>
      <c r="T394" s="139" t="str">
        <f t="shared" si="43"/>
        <v/>
      </c>
      <c r="U394" s="276"/>
      <c r="V394" s="375" t="str">
        <f t="shared" si="46"/>
        <v/>
      </c>
      <c r="W394" s="152" t="str">
        <f t="shared" si="47"/>
        <v/>
      </c>
      <c r="X394" s="377" t="str">
        <f>IF(AND(OR(M394="KO",L394&lt;&gt;""),OR(M394="",N394="",O394="")),Listes!$A$74,IF(AND(L394&lt;S394,U394=""),Listes!$A$76,IF(AND(L394&lt;&gt;"",S394&lt;L394,T394=""),Listes!$A$78,IF(AND(Y394="",OR(M394&lt;&gt;"",N394&lt;&gt;"",O394&lt;&gt;"",P394&lt;&gt;"",Q394&lt;&gt;"",R394&lt;&gt;"")),Listes!$A$79,""))))</f>
        <v/>
      </c>
      <c r="Y394" s="44"/>
      <c r="Z394" s="9">
        <f t="shared" si="48"/>
        <v>0</v>
      </c>
    </row>
    <row r="395" spans="1:26" ht="20.100000000000001" customHeight="1" x14ac:dyDescent="0.25">
      <c r="A395" s="133">
        <v>389</v>
      </c>
      <c r="B395" s="370" t="str">
        <f>IF('Dépenses rémunération au réel'!B395="","",'Dépenses rémunération au réel'!B395)</f>
        <v/>
      </c>
      <c r="C395" s="370" t="str">
        <f>IF('Dépenses rémunération au réel'!C395="","",'Dépenses rémunération au réel'!C395)</f>
        <v/>
      </c>
      <c r="D395" s="370" t="str">
        <f>IF('Dépenses rémunération au réel'!D395="","",'Dépenses rémunération au réel'!D395)</f>
        <v/>
      </c>
      <c r="E395" s="370" t="str">
        <f>IF('Dépenses rémunération au réel'!E395="","",'Dépenses rémunération au réel'!E395)</f>
        <v/>
      </c>
      <c r="F395" s="370" t="str">
        <f>IF('Dépenses rémunération au réel'!F395="","",'Dépenses rémunération au réel'!F395)</f>
        <v/>
      </c>
      <c r="G395" s="371" t="str">
        <f>IF('Dépenses rémunération au réel'!G395="","",'Dépenses rémunération au réel'!G395)</f>
        <v/>
      </c>
      <c r="H395" s="371" t="str">
        <f>IF('Dépenses rémunération au réel'!H395="","",'Dépenses rémunération au réel'!H395)</f>
        <v/>
      </c>
      <c r="I395" s="370" t="str">
        <f>IF('Dépenses rémunération au réel'!I395="","",'Dépenses rémunération au réel'!I395)</f>
        <v/>
      </c>
      <c r="J395" s="372" t="str">
        <f>IF('Dépenses rémunération au réel'!J395="","",'Dépenses rémunération au réel'!J395)</f>
        <v/>
      </c>
      <c r="K395" s="372" t="str">
        <f>IF('Dépenses rémunération au réel'!K395="","",'Dépenses rémunération au réel'!K395)</f>
        <v/>
      </c>
      <c r="L395" s="370" t="str">
        <f>IF('Dépenses rémunération au réel'!L395="","",'Dépenses rémunération au réel'!L395)</f>
        <v/>
      </c>
      <c r="M395" s="273"/>
      <c r="N395" s="274" t="str">
        <f t="shared" si="44"/>
        <v/>
      </c>
      <c r="O395" s="274" t="str">
        <f t="shared" si="45"/>
        <v/>
      </c>
      <c r="P395" s="42"/>
      <c r="Q395" s="25"/>
      <c r="R395" s="25"/>
      <c r="S395" s="329" t="str">
        <f t="shared" si="42"/>
        <v/>
      </c>
      <c r="T395" s="139" t="str">
        <f t="shared" si="43"/>
        <v/>
      </c>
      <c r="U395" s="276"/>
      <c r="V395" s="375" t="str">
        <f t="shared" si="46"/>
        <v/>
      </c>
      <c r="W395" s="152" t="str">
        <f t="shared" si="47"/>
        <v/>
      </c>
      <c r="X395" s="377" t="str">
        <f>IF(AND(OR(M395="KO",L395&lt;&gt;""),OR(M395="",N395="",O395="")),Listes!$A$74,IF(AND(L395&lt;S395,U395=""),Listes!$A$76,IF(AND(L395&lt;&gt;"",S395&lt;L395,T395=""),Listes!$A$78,IF(AND(Y395="",OR(M395&lt;&gt;"",N395&lt;&gt;"",O395&lt;&gt;"",P395&lt;&gt;"",Q395&lt;&gt;"",R395&lt;&gt;"")),Listes!$A$79,""))))</f>
        <v/>
      </c>
      <c r="Y395" s="44"/>
      <c r="Z395" s="9">
        <f t="shared" si="48"/>
        <v>0</v>
      </c>
    </row>
    <row r="396" spans="1:26" ht="20.100000000000001" customHeight="1" x14ac:dyDescent="0.25">
      <c r="A396" s="133">
        <v>390</v>
      </c>
      <c r="B396" s="370" t="str">
        <f>IF('Dépenses rémunération au réel'!B396="","",'Dépenses rémunération au réel'!B396)</f>
        <v/>
      </c>
      <c r="C396" s="370" t="str">
        <f>IF('Dépenses rémunération au réel'!C396="","",'Dépenses rémunération au réel'!C396)</f>
        <v/>
      </c>
      <c r="D396" s="370" t="str">
        <f>IF('Dépenses rémunération au réel'!D396="","",'Dépenses rémunération au réel'!D396)</f>
        <v/>
      </c>
      <c r="E396" s="370" t="str">
        <f>IF('Dépenses rémunération au réel'!E396="","",'Dépenses rémunération au réel'!E396)</f>
        <v/>
      </c>
      <c r="F396" s="370" t="str">
        <f>IF('Dépenses rémunération au réel'!F396="","",'Dépenses rémunération au réel'!F396)</f>
        <v/>
      </c>
      <c r="G396" s="371" t="str">
        <f>IF('Dépenses rémunération au réel'!G396="","",'Dépenses rémunération au réel'!G396)</f>
        <v/>
      </c>
      <c r="H396" s="371" t="str">
        <f>IF('Dépenses rémunération au réel'!H396="","",'Dépenses rémunération au réel'!H396)</f>
        <v/>
      </c>
      <c r="I396" s="370" t="str">
        <f>IF('Dépenses rémunération au réel'!I396="","",'Dépenses rémunération au réel'!I396)</f>
        <v/>
      </c>
      <c r="J396" s="372" t="str">
        <f>IF('Dépenses rémunération au réel'!J396="","",'Dépenses rémunération au réel'!J396)</f>
        <v/>
      </c>
      <c r="K396" s="372" t="str">
        <f>IF('Dépenses rémunération au réel'!K396="","",'Dépenses rémunération au réel'!K396)</f>
        <v/>
      </c>
      <c r="L396" s="370" t="str">
        <f>IF('Dépenses rémunération au réel'!L396="","",'Dépenses rémunération au réel'!L396)</f>
        <v/>
      </c>
      <c r="M396" s="273"/>
      <c r="N396" s="274" t="str">
        <f t="shared" si="44"/>
        <v/>
      </c>
      <c r="O396" s="274" t="str">
        <f t="shared" si="45"/>
        <v/>
      </c>
      <c r="P396" s="42"/>
      <c r="Q396" s="25"/>
      <c r="R396" s="25"/>
      <c r="S396" s="329" t="str">
        <f t="shared" si="42"/>
        <v/>
      </c>
      <c r="T396" s="139" t="str">
        <f t="shared" si="43"/>
        <v/>
      </c>
      <c r="U396" s="276"/>
      <c r="V396" s="375" t="str">
        <f t="shared" si="46"/>
        <v/>
      </c>
      <c r="W396" s="152" t="str">
        <f t="shared" si="47"/>
        <v/>
      </c>
      <c r="X396" s="377" t="str">
        <f>IF(AND(OR(M396="KO",L396&lt;&gt;""),OR(M396="",N396="",O396="")),Listes!$A$74,IF(AND(L396&lt;S396,U396=""),Listes!$A$76,IF(AND(L396&lt;&gt;"",S396&lt;L396,T396=""),Listes!$A$78,IF(AND(Y396="",OR(M396&lt;&gt;"",N396&lt;&gt;"",O396&lt;&gt;"",P396&lt;&gt;"",Q396&lt;&gt;"",R396&lt;&gt;"")),Listes!$A$79,""))))</f>
        <v/>
      </c>
      <c r="Y396" s="44"/>
      <c r="Z396" s="9">
        <f t="shared" si="48"/>
        <v>0</v>
      </c>
    </row>
    <row r="397" spans="1:26" ht="20.100000000000001" customHeight="1" x14ac:dyDescent="0.25">
      <c r="A397" s="133">
        <v>391</v>
      </c>
      <c r="B397" s="370" t="str">
        <f>IF('Dépenses rémunération au réel'!B397="","",'Dépenses rémunération au réel'!B397)</f>
        <v/>
      </c>
      <c r="C397" s="370" t="str">
        <f>IF('Dépenses rémunération au réel'!C397="","",'Dépenses rémunération au réel'!C397)</f>
        <v/>
      </c>
      <c r="D397" s="370" t="str">
        <f>IF('Dépenses rémunération au réel'!D397="","",'Dépenses rémunération au réel'!D397)</f>
        <v/>
      </c>
      <c r="E397" s="370" t="str">
        <f>IF('Dépenses rémunération au réel'!E397="","",'Dépenses rémunération au réel'!E397)</f>
        <v/>
      </c>
      <c r="F397" s="370" t="str">
        <f>IF('Dépenses rémunération au réel'!F397="","",'Dépenses rémunération au réel'!F397)</f>
        <v/>
      </c>
      <c r="G397" s="371" t="str">
        <f>IF('Dépenses rémunération au réel'!G397="","",'Dépenses rémunération au réel'!G397)</f>
        <v/>
      </c>
      <c r="H397" s="371" t="str">
        <f>IF('Dépenses rémunération au réel'!H397="","",'Dépenses rémunération au réel'!H397)</f>
        <v/>
      </c>
      <c r="I397" s="370" t="str">
        <f>IF('Dépenses rémunération au réel'!I397="","",'Dépenses rémunération au réel'!I397)</f>
        <v/>
      </c>
      <c r="J397" s="372" t="str">
        <f>IF('Dépenses rémunération au réel'!J397="","",'Dépenses rémunération au réel'!J397)</f>
        <v/>
      </c>
      <c r="K397" s="372" t="str">
        <f>IF('Dépenses rémunération au réel'!K397="","",'Dépenses rémunération au réel'!K397)</f>
        <v/>
      </c>
      <c r="L397" s="370" t="str">
        <f>IF('Dépenses rémunération au réel'!L397="","",'Dépenses rémunération au réel'!L397)</f>
        <v/>
      </c>
      <c r="M397" s="273"/>
      <c r="N397" s="274" t="str">
        <f t="shared" si="44"/>
        <v/>
      </c>
      <c r="O397" s="274" t="str">
        <f t="shared" si="45"/>
        <v/>
      </c>
      <c r="P397" s="42"/>
      <c r="Q397" s="25"/>
      <c r="R397" s="25"/>
      <c r="S397" s="329" t="str">
        <f t="shared" si="42"/>
        <v/>
      </c>
      <c r="T397" s="139" t="str">
        <f t="shared" si="43"/>
        <v/>
      </c>
      <c r="U397" s="276"/>
      <c r="V397" s="375" t="str">
        <f t="shared" si="46"/>
        <v/>
      </c>
      <c r="W397" s="152" t="str">
        <f t="shared" si="47"/>
        <v/>
      </c>
      <c r="X397" s="377" t="str">
        <f>IF(AND(OR(M397="KO",L397&lt;&gt;""),OR(M397="",N397="",O397="")),Listes!$A$74,IF(AND(L397&lt;S397,U397=""),Listes!$A$76,IF(AND(L397&lt;&gt;"",S397&lt;L397,T397=""),Listes!$A$78,IF(AND(Y397="",OR(M397&lt;&gt;"",N397&lt;&gt;"",O397&lt;&gt;"",P397&lt;&gt;"",Q397&lt;&gt;"",R397&lt;&gt;"")),Listes!$A$79,""))))</f>
        <v/>
      </c>
      <c r="Y397" s="44"/>
      <c r="Z397" s="9">
        <f t="shared" si="48"/>
        <v>0</v>
      </c>
    </row>
    <row r="398" spans="1:26" ht="20.100000000000001" customHeight="1" x14ac:dyDescent="0.25">
      <c r="A398" s="133">
        <v>392</v>
      </c>
      <c r="B398" s="370" t="str">
        <f>IF('Dépenses rémunération au réel'!B398="","",'Dépenses rémunération au réel'!B398)</f>
        <v/>
      </c>
      <c r="C398" s="370" t="str">
        <f>IF('Dépenses rémunération au réel'!C398="","",'Dépenses rémunération au réel'!C398)</f>
        <v/>
      </c>
      <c r="D398" s="370" t="str">
        <f>IF('Dépenses rémunération au réel'!D398="","",'Dépenses rémunération au réel'!D398)</f>
        <v/>
      </c>
      <c r="E398" s="370" t="str">
        <f>IF('Dépenses rémunération au réel'!E398="","",'Dépenses rémunération au réel'!E398)</f>
        <v/>
      </c>
      <c r="F398" s="370" t="str">
        <f>IF('Dépenses rémunération au réel'!F398="","",'Dépenses rémunération au réel'!F398)</f>
        <v/>
      </c>
      <c r="G398" s="371" t="str">
        <f>IF('Dépenses rémunération au réel'!G398="","",'Dépenses rémunération au réel'!G398)</f>
        <v/>
      </c>
      <c r="H398" s="371" t="str">
        <f>IF('Dépenses rémunération au réel'!H398="","",'Dépenses rémunération au réel'!H398)</f>
        <v/>
      </c>
      <c r="I398" s="370" t="str">
        <f>IF('Dépenses rémunération au réel'!I398="","",'Dépenses rémunération au réel'!I398)</f>
        <v/>
      </c>
      <c r="J398" s="372" t="str">
        <f>IF('Dépenses rémunération au réel'!J398="","",'Dépenses rémunération au réel'!J398)</f>
        <v/>
      </c>
      <c r="K398" s="372" t="str">
        <f>IF('Dépenses rémunération au réel'!K398="","",'Dépenses rémunération au réel'!K398)</f>
        <v/>
      </c>
      <c r="L398" s="370" t="str">
        <f>IF('Dépenses rémunération au réel'!L398="","",'Dépenses rémunération au réel'!L398)</f>
        <v/>
      </c>
      <c r="M398" s="273"/>
      <c r="N398" s="274" t="str">
        <f t="shared" si="44"/>
        <v/>
      </c>
      <c r="O398" s="274" t="str">
        <f t="shared" si="45"/>
        <v/>
      </c>
      <c r="P398" s="42"/>
      <c r="Q398" s="25"/>
      <c r="R398" s="25"/>
      <c r="S398" s="329" t="str">
        <f t="shared" si="42"/>
        <v/>
      </c>
      <c r="T398" s="139" t="str">
        <f t="shared" si="43"/>
        <v/>
      </c>
      <c r="U398" s="276"/>
      <c r="V398" s="375" t="str">
        <f t="shared" si="46"/>
        <v/>
      </c>
      <c r="W398" s="152" t="str">
        <f t="shared" si="47"/>
        <v/>
      </c>
      <c r="X398" s="377" t="str">
        <f>IF(AND(OR(M398="KO",L398&lt;&gt;""),OR(M398="",N398="",O398="")),Listes!$A$74,IF(AND(L398&lt;S398,U398=""),Listes!$A$76,IF(AND(L398&lt;&gt;"",S398&lt;L398,T398=""),Listes!$A$78,IF(AND(Y398="",OR(M398&lt;&gt;"",N398&lt;&gt;"",O398&lt;&gt;"",P398&lt;&gt;"",Q398&lt;&gt;"",R398&lt;&gt;"")),Listes!$A$79,""))))</f>
        <v/>
      </c>
      <c r="Y398" s="44"/>
      <c r="Z398" s="9">
        <f t="shared" si="48"/>
        <v>0</v>
      </c>
    </row>
    <row r="399" spans="1:26" ht="20.100000000000001" customHeight="1" x14ac:dyDescent="0.25">
      <c r="A399" s="133">
        <v>393</v>
      </c>
      <c r="B399" s="370" t="str">
        <f>IF('Dépenses rémunération au réel'!B399="","",'Dépenses rémunération au réel'!B399)</f>
        <v/>
      </c>
      <c r="C399" s="370" t="str">
        <f>IF('Dépenses rémunération au réel'!C399="","",'Dépenses rémunération au réel'!C399)</f>
        <v/>
      </c>
      <c r="D399" s="370" t="str">
        <f>IF('Dépenses rémunération au réel'!D399="","",'Dépenses rémunération au réel'!D399)</f>
        <v/>
      </c>
      <c r="E399" s="370" t="str">
        <f>IF('Dépenses rémunération au réel'!E399="","",'Dépenses rémunération au réel'!E399)</f>
        <v/>
      </c>
      <c r="F399" s="370" t="str">
        <f>IF('Dépenses rémunération au réel'!F399="","",'Dépenses rémunération au réel'!F399)</f>
        <v/>
      </c>
      <c r="G399" s="371" t="str">
        <f>IF('Dépenses rémunération au réel'!G399="","",'Dépenses rémunération au réel'!G399)</f>
        <v/>
      </c>
      <c r="H399" s="371" t="str">
        <f>IF('Dépenses rémunération au réel'!H399="","",'Dépenses rémunération au réel'!H399)</f>
        <v/>
      </c>
      <c r="I399" s="370" t="str">
        <f>IF('Dépenses rémunération au réel'!I399="","",'Dépenses rémunération au réel'!I399)</f>
        <v/>
      </c>
      <c r="J399" s="372" t="str">
        <f>IF('Dépenses rémunération au réel'!J399="","",'Dépenses rémunération au réel'!J399)</f>
        <v/>
      </c>
      <c r="K399" s="372" t="str">
        <f>IF('Dépenses rémunération au réel'!K399="","",'Dépenses rémunération au réel'!K399)</f>
        <v/>
      </c>
      <c r="L399" s="370" t="str">
        <f>IF('Dépenses rémunération au réel'!L399="","",'Dépenses rémunération au réel'!L399)</f>
        <v/>
      </c>
      <c r="M399" s="273"/>
      <c r="N399" s="274" t="str">
        <f t="shared" si="44"/>
        <v/>
      </c>
      <c r="O399" s="274" t="str">
        <f t="shared" si="45"/>
        <v/>
      </c>
      <c r="P399" s="42"/>
      <c r="Q399" s="25"/>
      <c r="R399" s="25"/>
      <c r="S399" s="329" t="str">
        <f t="shared" si="42"/>
        <v/>
      </c>
      <c r="T399" s="139" t="str">
        <f t="shared" si="43"/>
        <v/>
      </c>
      <c r="U399" s="276"/>
      <c r="V399" s="375" t="str">
        <f t="shared" si="46"/>
        <v/>
      </c>
      <c r="W399" s="152" t="str">
        <f t="shared" si="47"/>
        <v/>
      </c>
      <c r="X399" s="377" t="str">
        <f>IF(AND(OR(M399="KO",L399&lt;&gt;""),OR(M399="",N399="",O399="")),Listes!$A$74,IF(AND(L399&lt;S399,U399=""),Listes!$A$76,IF(AND(L399&lt;&gt;"",S399&lt;L399,T399=""),Listes!$A$78,IF(AND(Y399="",OR(M399&lt;&gt;"",N399&lt;&gt;"",O399&lt;&gt;"",P399&lt;&gt;"",Q399&lt;&gt;"",R399&lt;&gt;"")),Listes!$A$79,""))))</f>
        <v/>
      </c>
      <c r="Y399" s="44"/>
      <c r="Z399" s="9">
        <f t="shared" si="48"/>
        <v>0</v>
      </c>
    </row>
    <row r="400" spans="1:26" ht="20.100000000000001" customHeight="1" x14ac:dyDescent="0.25">
      <c r="A400" s="133">
        <v>394</v>
      </c>
      <c r="B400" s="370" t="str">
        <f>IF('Dépenses rémunération au réel'!B400="","",'Dépenses rémunération au réel'!B400)</f>
        <v/>
      </c>
      <c r="C400" s="370" t="str">
        <f>IF('Dépenses rémunération au réel'!C400="","",'Dépenses rémunération au réel'!C400)</f>
        <v/>
      </c>
      <c r="D400" s="370" t="str">
        <f>IF('Dépenses rémunération au réel'!D400="","",'Dépenses rémunération au réel'!D400)</f>
        <v/>
      </c>
      <c r="E400" s="370" t="str">
        <f>IF('Dépenses rémunération au réel'!E400="","",'Dépenses rémunération au réel'!E400)</f>
        <v/>
      </c>
      <c r="F400" s="370" t="str">
        <f>IF('Dépenses rémunération au réel'!F400="","",'Dépenses rémunération au réel'!F400)</f>
        <v/>
      </c>
      <c r="G400" s="371" t="str">
        <f>IF('Dépenses rémunération au réel'!G400="","",'Dépenses rémunération au réel'!G400)</f>
        <v/>
      </c>
      <c r="H400" s="371" t="str">
        <f>IF('Dépenses rémunération au réel'!H400="","",'Dépenses rémunération au réel'!H400)</f>
        <v/>
      </c>
      <c r="I400" s="370" t="str">
        <f>IF('Dépenses rémunération au réel'!I400="","",'Dépenses rémunération au réel'!I400)</f>
        <v/>
      </c>
      <c r="J400" s="372" t="str">
        <f>IF('Dépenses rémunération au réel'!J400="","",'Dépenses rémunération au réel'!J400)</f>
        <v/>
      </c>
      <c r="K400" s="372" t="str">
        <f>IF('Dépenses rémunération au réel'!K400="","",'Dépenses rémunération au réel'!K400)</f>
        <v/>
      </c>
      <c r="L400" s="370" t="str">
        <f>IF('Dépenses rémunération au réel'!L400="","",'Dépenses rémunération au réel'!L400)</f>
        <v/>
      </c>
      <c r="M400" s="273"/>
      <c r="N400" s="274" t="str">
        <f t="shared" si="44"/>
        <v/>
      </c>
      <c r="O400" s="274" t="str">
        <f t="shared" si="45"/>
        <v/>
      </c>
      <c r="P400" s="42"/>
      <c r="Q400" s="25"/>
      <c r="R400" s="25"/>
      <c r="S400" s="329" t="str">
        <f t="shared" si="42"/>
        <v/>
      </c>
      <c r="T400" s="139" t="str">
        <f t="shared" si="43"/>
        <v/>
      </c>
      <c r="U400" s="276"/>
      <c r="V400" s="375" t="str">
        <f t="shared" si="46"/>
        <v/>
      </c>
      <c r="W400" s="152" t="str">
        <f t="shared" si="47"/>
        <v/>
      </c>
      <c r="X400" s="377" t="str">
        <f>IF(AND(OR(M400="KO",L400&lt;&gt;""),OR(M400="",N400="",O400="")),Listes!$A$74,IF(AND(L400&lt;S400,U400=""),Listes!$A$76,IF(AND(L400&lt;&gt;"",S400&lt;L400,T400=""),Listes!$A$78,IF(AND(Y400="",OR(M400&lt;&gt;"",N400&lt;&gt;"",O400&lt;&gt;"",P400&lt;&gt;"",Q400&lt;&gt;"",R400&lt;&gt;"")),Listes!$A$79,""))))</f>
        <v/>
      </c>
      <c r="Y400" s="44"/>
      <c r="Z400" s="9">
        <f t="shared" si="48"/>
        <v>0</v>
      </c>
    </row>
    <row r="401" spans="1:26" ht="20.100000000000001" customHeight="1" x14ac:dyDescent="0.25">
      <c r="A401" s="133">
        <v>395</v>
      </c>
      <c r="B401" s="370" t="str">
        <f>IF('Dépenses rémunération au réel'!B401="","",'Dépenses rémunération au réel'!B401)</f>
        <v/>
      </c>
      <c r="C401" s="370" t="str">
        <f>IF('Dépenses rémunération au réel'!C401="","",'Dépenses rémunération au réel'!C401)</f>
        <v/>
      </c>
      <c r="D401" s="370" t="str">
        <f>IF('Dépenses rémunération au réel'!D401="","",'Dépenses rémunération au réel'!D401)</f>
        <v/>
      </c>
      <c r="E401" s="370" t="str">
        <f>IF('Dépenses rémunération au réel'!E401="","",'Dépenses rémunération au réel'!E401)</f>
        <v/>
      </c>
      <c r="F401" s="370" t="str">
        <f>IF('Dépenses rémunération au réel'!F401="","",'Dépenses rémunération au réel'!F401)</f>
        <v/>
      </c>
      <c r="G401" s="371" t="str">
        <f>IF('Dépenses rémunération au réel'!G401="","",'Dépenses rémunération au réel'!G401)</f>
        <v/>
      </c>
      <c r="H401" s="371" t="str">
        <f>IF('Dépenses rémunération au réel'!H401="","",'Dépenses rémunération au réel'!H401)</f>
        <v/>
      </c>
      <c r="I401" s="370" t="str">
        <f>IF('Dépenses rémunération au réel'!I401="","",'Dépenses rémunération au réel'!I401)</f>
        <v/>
      </c>
      <c r="J401" s="372" t="str">
        <f>IF('Dépenses rémunération au réel'!J401="","",'Dépenses rémunération au réel'!J401)</f>
        <v/>
      </c>
      <c r="K401" s="372" t="str">
        <f>IF('Dépenses rémunération au réel'!K401="","",'Dépenses rémunération au réel'!K401)</f>
        <v/>
      </c>
      <c r="L401" s="370" t="str">
        <f>IF('Dépenses rémunération au réel'!L401="","",'Dépenses rémunération au réel'!L401)</f>
        <v/>
      </c>
      <c r="M401" s="273"/>
      <c r="N401" s="274" t="str">
        <f t="shared" si="44"/>
        <v/>
      </c>
      <c r="O401" s="274" t="str">
        <f t="shared" si="45"/>
        <v/>
      </c>
      <c r="P401" s="42"/>
      <c r="Q401" s="25"/>
      <c r="R401" s="25"/>
      <c r="S401" s="329" t="str">
        <f t="shared" si="42"/>
        <v/>
      </c>
      <c r="T401" s="139" t="str">
        <f t="shared" si="43"/>
        <v/>
      </c>
      <c r="U401" s="276"/>
      <c r="V401" s="375" t="str">
        <f t="shared" si="46"/>
        <v/>
      </c>
      <c r="W401" s="152" t="str">
        <f t="shared" si="47"/>
        <v/>
      </c>
      <c r="X401" s="377" t="str">
        <f>IF(AND(OR(M401="KO",L401&lt;&gt;""),OR(M401="",N401="",O401="")),Listes!$A$74,IF(AND(L401&lt;S401,U401=""),Listes!$A$76,IF(AND(L401&lt;&gt;"",S401&lt;L401,T401=""),Listes!$A$78,IF(AND(Y401="",OR(M401&lt;&gt;"",N401&lt;&gt;"",O401&lt;&gt;"",P401&lt;&gt;"",Q401&lt;&gt;"",R401&lt;&gt;"")),Listes!$A$79,""))))</f>
        <v/>
      </c>
      <c r="Y401" s="44"/>
      <c r="Z401" s="9">
        <f t="shared" si="48"/>
        <v>0</v>
      </c>
    </row>
    <row r="402" spans="1:26" ht="20.100000000000001" customHeight="1" x14ac:dyDescent="0.25">
      <c r="A402" s="133">
        <v>396</v>
      </c>
      <c r="B402" s="370" t="str">
        <f>IF('Dépenses rémunération au réel'!B402="","",'Dépenses rémunération au réel'!B402)</f>
        <v/>
      </c>
      <c r="C402" s="370" t="str">
        <f>IF('Dépenses rémunération au réel'!C402="","",'Dépenses rémunération au réel'!C402)</f>
        <v/>
      </c>
      <c r="D402" s="370" t="str">
        <f>IF('Dépenses rémunération au réel'!D402="","",'Dépenses rémunération au réel'!D402)</f>
        <v/>
      </c>
      <c r="E402" s="370" t="str">
        <f>IF('Dépenses rémunération au réel'!E402="","",'Dépenses rémunération au réel'!E402)</f>
        <v/>
      </c>
      <c r="F402" s="370" t="str">
        <f>IF('Dépenses rémunération au réel'!F402="","",'Dépenses rémunération au réel'!F402)</f>
        <v/>
      </c>
      <c r="G402" s="371" t="str">
        <f>IF('Dépenses rémunération au réel'!G402="","",'Dépenses rémunération au réel'!G402)</f>
        <v/>
      </c>
      <c r="H402" s="371" t="str">
        <f>IF('Dépenses rémunération au réel'!H402="","",'Dépenses rémunération au réel'!H402)</f>
        <v/>
      </c>
      <c r="I402" s="370" t="str">
        <f>IF('Dépenses rémunération au réel'!I402="","",'Dépenses rémunération au réel'!I402)</f>
        <v/>
      </c>
      <c r="J402" s="372" t="str">
        <f>IF('Dépenses rémunération au réel'!J402="","",'Dépenses rémunération au réel'!J402)</f>
        <v/>
      </c>
      <c r="K402" s="372" t="str">
        <f>IF('Dépenses rémunération au réel'!K402="","",'Dépenses rémunération au réel'!K402)</f>
        <v/>
      </c>
      <c r="L402" s="370" t="str">
        <f>IF('Dépenses rémunération au réel'!L402="","",'Dépenses rémunération au réel'!L402)</f>
        <v/>
      </c>
      <c r="M402" s="273"/>
      <c r="N402" s="274" t="str">
        <f t="shared" si="44"/>
        <v/>
      </c>
      <c r="O402" s="274" t="str">
        <f t="shared" si="45"/>
        <v/>
      </c>
      <c r="P402" s="42"/>
      <c r="Q402" s="25"/>
      <c r="R402" s="25"/>
      <c r="S402" s="329" t="str">
        <f t="shared" si="42"/>
        <v/>
      </c>
      <c r="T402" s="139" t="str">
        <f t="shared" si="43"/>
        <v/>
      </c>
      <c r="U402" s="276"/>
      <c r="V402" s="375" t="str">
        <f t="shared" si="46"/>
        <v/>
      </c>
      <c r="W402" s="152" t="str">
        <f t="shared" si="47"/>
        <v/>
      </c>
      <c r="X402" s="377" t="str">
        <f>IF(AND(OR(M402="KO",L402&lt;&gt;""),OR(M402="",N402="",O402="")),Listes!$A$74,IF(AND(L402&lt;S402,U402=""),Listes!$A$76,IF(AND(L402&lt;&gt;"",S402&lt;L402,T402=""),Listes!$A$78,IF(AND(Y402="",OR(M402&lt;&gt;"",N402&lt;&gt;"",O402&lt;&gt;"",P402&lt;&gt;"",Q402&lt;&gt;"",R402&lt;&gt;"")),Listes!$A$79,""))))</f>
        <v/>
      </c>
      <c r="Y402" s="44"/>
      <c r="Z402" s="9">
        <f t="shared" si="48"/>
        <v>0</v>
      </c>
    </row>
    <row r="403" spans="1:26" ht="20.100000000000001" customHeight="1" x14ac:dyDescent="0.25">
      <c r="A403" s="133">
        <v>397</v>
      </c>
      <c r="B403" s="370" t="str">
        <f>IF('Dépenses rémunération au réel'!B403="","",'Dépenses rémunération au réel'!B403)</f>
        <v/>
      </c>
      <c r="C403" s="370" t="str">
        <f>IF('Dépenses rémunération au réel'!C403="","",'Dépenses rémunération au réel'!C403)</f>
        <v/>
      </c>
      <c r="D403" s="370" t="str">
        <f>IF('Dépenses rémunération au réel'!D403="","",'Dépenses rémunération au réel'!D403)</f>
        <v/>
      </c>
      <c r="E403" s="370" t="str">
        <f>IF('Dépenses rémunération au réel'!E403="","",'Dépenses rémunération au réel'!E403)</f>
        <v/>
      </c>
      <c r="F403" s="370" t="str">
        <f>IF('Dépenses rémunération au réel'!F403="","",'Dépenses rémunération au réel'!F403)</f>
        <v/>
      </c>
      <c r="G403" s="371" t="str">
        <f>IF('Dépenses rémunération au réel'!G403="","",'Dépenses rémunération au réel'!G403)</f>
        <v/>
      </c>
      <c r="H403" s="371" t="str">
        <f>IF('Dépenses rémunération au réel'!H403="","",'Dépenses rémunération au réel'!H403)</f>
        <v/>
      </c>
      <c r="I403" s="370" t="str">
        <f>IF('Dépenses rémunération au réel'!I403="","",'Dépenses rémunération au réel'!I403)</f>
        <v/>
      </c>
      <c r="J403" s="372" t="str">
        <f>IF('Dépenses rémunération au réel'!J403="","",'Dépenses rémunération au réel'!J403)</f>
        <v/>
      </c>
      <c r="K403" s="372" t="str">
        <f>IF('Dépenses rémunération au réel'!K403="","",'Dépenses rémunération au réel'!K403)</f>
        <v/>
      </c>
      <c r="L403" s="370" t="str">
        <f>IF('Dépenses rémunération au réel'!L403="","",'Dépenses rémunération au réel'!L403)</f>
        <v/>
      </c>
      <c r="M403" s="273"/>
      <c r="N403" s="274" t="str">
        <f t="shared" si="44"/>
        <v/>
      </c>
      <c r="O403" s="274" t="str">
        <f t="shared" si="45"/>
        <v/>
      </c>
      <c r="P403" s="42"/>
      <c r="Q403" s="25"/>
      <c r="R403" s="25"/>
      <c r="S403" s="329" t="str">
        <f t="shared" si="42"/>
        <v/>
      </c>
      <c r="T403" s="139" t="str">
        <f t="shared" si="43"/>
        <v/>
      </c>
      <c r="U403" s="276"/>
      <c r="V403" s="375" t="str">
        <f t="shared" si="46"/>
        <v/>
      </c>
      <c r="W403" s="152" t="str">
        <f t="shared" si="47"/>
        <v/>
      </c>
      <c r="X403" s="377" t="str">
        <f>IF(AND(OR(M403="KO",L403&lt;&gt;""),OR(M403="",N403="",O403="")),Listes!$A$74,IF(AND(L403&lt;S403,U403=""),Listes!$A$76,IF(AND(L403&lt;&gt;"",S403&lt;L403,T403=""),Listes!$A$78,IF(AND(Y403="",OR(M403&lt;&gt;"",N403&lt;&gt;"",O403&lt;&gt;"",P403&lt;&gt;"",Q403&lt;&gt;"",R403&lt;&gt;"")),Listes!$A$79,""))))</f>
        <v/>
      </c>
      <c r="Y403" s="44"/>
      <c r="Z403" s="9">
        <f t="shared" si="48"/>
        <v>0</v>
      </c>
    </row>
    <row r="404" spans="1:26" ht="20.100000000000001" customHeight="1" x14ac:dyDescent="0.25">
      <c r="A404" s="133">
        <v>398</v>
      </c>
      <c r="B404" s="370" t="str">
        <f>IF('Dépenses rémunération au réel'!B404="","",'Dépenses rémunération au réel'!B404)</f>
        <v/>
      </c>
      <c r="C404" s="370" t="str">
        <f>IF('Dépenses rémunération au réel'!C404="","",'Dépenses rémunération au réel'!C404)</f>
        <v/>
      </c>
      <c r="D404" s="370" t="str">
        <f>IF('Dépenses rémunération au réel'!D404="","",'Dépenses rémunération au réel'!D404)</f>
        <v/>
      </c>
      <c r="E404" s="370" t="str">
        <f>IF('Dépenses rémunération au réel'!E404="","",'Dépenses rémunération au réel'!E404)</f>
        <v/>
      </c>
      <c r="F404" s="370" t="str">
        <f>IF('Dépenses rémunération au réel'!F404="","",'Dépenses rémunération au réel'!F404)</f>
        <v/>
      </c>
      <c r="G404" s="371" t="str">
        <f>IF('Dépenses rémunération au réel'!G404="","",'Dépenses rémunération au réel'!G404)</f>
        <v/>
      </c>
      <c r="H404" s="371" t="str">
        <f>IF('Dépenses rémunération au réel'!H404="","",'Dépenses rémunération au réel'!H404)</f>
        <v/>
      </c>
      <c r="I404" s="370" t="str">
        <f>IF('Dépenses rémunération au réel'!I404="","",'Dépenses rémunération au réel'!I404)</f>
        <v/>
      </c>
      <c r="J404" s="372" t="str">
        <f>IF('Dépenses rémunération au réel'!J404="","",'Dépenses rémunération au réel'!J404)</f>
        <v/>
      </c>
      <c r="K404" s="372" t="str">
        <f>IF('Dépenses rémunération au réel'!K404="","",'Dépenses rémunération au réel'!K404)</f>
        <v/>
      </c>
      <c r="L404" s="370" t="str">
        <f>IF('Dépenses rémunération au réel'!L404="","",'Dépenses rémunération au réel'!L404)</f>
        <v/>
      </c>
      <c r="M404" s="273"/>
      <c r="N404" s="274" t="str">
        <f t="shared" si="44"/>
        <v/>
      </c>
      <c r="O404" s="274" t="str">
        <f t="shared" si="45"/>
        <v/>
      </c>
      <c r="P404" s="42"/>
      <c r="Q404" s="25"/>
      <c r="R404" s="25"/>
      <c r="S404" s="329" t="str">
        <f t="shared" si="42"/>
        <v/>
      </c>
      <c r="T404" s="139" t="str">
        <f t="shared" si="43"/>
        <v/>
      </c>
      <c r="U404" s="276"/>
      <c r="V404" s="375" t="str">
        <f t="shared" si="46"/>
        <v/>
      </c>
      <c r="W404" s="152" t="str">
        <f t="shared" si="47"/>
        <v/>
      </c>
      <c r="X404" s="377" t="str">
        <f>IF(AND(OR(M404="KO",L404&lt;&gt;""),OR(M404="",N404="",O404="")),Listes!$A$74,IF(AND(L404&lt;S404,U404=""),Listes!$A$76,IF(AND(L404&lt;&gt;"",S404&lt;L404,T404=""),Listes!$A$78,IF(AND(Y404="",OR(M404&lt;&gt;"",N404&lt;&gt;"",O404&lt;&gt;"",P404&lt;&gt;"",Q404&lt;&gt;"",R404&lt;&gt;"")),Listes!$A$79,""))))</f>
        <v/>
      </c>
      <c r="Y404" s="44"/>
      <c r="Z404" s="9">
        <f t="shared" si="48"/>
        <v>0</v>
      </c>
    </row>
    <row r="405" spans="1:26" ht="20.100000000000001" customHeight="1" x14ac:dyDescent="0.25">
      <c r="A405" s="133">
        <v>399</v>
      </c>
      <c r="B405" s="370" t="str">
        <f>IF('Dépenses rémunération au réel'!B405="","",'Dépenses rémunération au réel'!B405)</f>
        <v/>
      </c>
      <c r="C405" s="370" t="str">
        <f>IF('Dépenses rémunération au réel'!C405="","",'Dépenses rémunération au réel'!C405)</f>
        <v/>
      </c>
      <c r="D405" s="370" t="str">
        <f>IF('Dépenses rémunération au réel'!D405="","",'Dépenses rémunération au réel'!D405)</f>
        <v/>
      </c>
      <c r="E405" s="370" t="str">
        <f>IF('Dépenses rémunération au réel'!E405="","",'Dépenses rémunération au réel'!E405)</f>
        <v/>
      </c>
      <c r="F405" s="370" t="str">
        <f>IF('Dépenses rémunération au réel'!F405="","",'Dépenses rémunération au réel'!F405)</f>
        <v/>
      </c>
      <c r="G405" s="371" t="str">
        <f>IF('Dépenses rémunération au réel'!G405="","",'Dépenses rémunération au réel'!G405)</f>
        <v/>
      </c>
      <c r="H405" s="371" t="str">
        <f>IF('Dépenses rémunération au réel'!H405="","",'Dépenses rémunération au réel'!H405)</f>
        <v/>
      </c>
      <c r="I405" s="370" t="str">
        <f>IF('Dépenses rémunération au réel'!I405="","",'Dépenses rémunération au réel'!I405)</f>
        <v/>
      </c>
      <c r="J405" s="372" t="str">
        <f>IF('Dépenses rémunération au réel'!J405="","",'Dépenses rémunération au réel'!J405)</f>
        <v/>
      </c>
      <c r="K405" s="372" t="str">
        <f>IF('Dépenses rémunération au réel'!K405="","",'Dépenses rémunération au réel'!K405)</f>
        <v/>
      </c>
      <c r="L405" s="370" t="str">
        <f>IF('Dépenses rémunération au réel'!L405="","",'Dépenses rémunération au réel'!L405)</f>
        <v/>
      </c>
      <c r="M405" s="273"/>
      <c r="N405" s="274" t="str">
        <f t="shared" si="44"/>
        <v/>
      </c>
      <c r="O405" s="274" t="str">
        <f t="shared" si="45"/>
        <v/>
      </c>
      <c r="P405" s="42"/>
      <c r="Q405" s="25"/>
      <c r="R405" s="25"/>
      <c r="S405" s="329" t="str">
        <f t="shared" si="42"/>
        <v/>
      </c>
      <c r="T405" s="139" t="str">
        <f t="shared" si="43"/>
        <v/>
      </c>
      <c r="U405" s="276"/>
      <c r="V405" s="375" t="str">
        <f t="shared" si="46"/>
        <v/>
      </c>
      <c r="W405" s="152" t="str">
        <f t="shared" si="47"/>
        <v/>
      </c>
      <c r="X405" s="377" t="str">
        <f>IF(AND(OR(M405="KO",L405&lt;&gt;""),OR(M405="",N405="",O405="")),Listes!$A$74,IF(AND(L405&lt;S405,U405=""),Listes!$A$76,IF(AND(L405&lt;&gt;"",S405&lt;L405,T405=""),Listes!$A$78,IF(AND(Y405="",OR(M405&lt;&gt;"",N405&lt;&gt;"",O405&lt;&gt;"",P405&lt;&gt;"",Q405&lt;&gt;"",R405&lt;&gt;"")),Listes!$A$79,""))))</f>
        <v/>
      </c>
      <c r="Y405" s="44"/>
      <c r="Z405" s="9">
        <f t="shared" si="48"/>
        <v>0</v>
      </c>
    </row>
    <row r="406" spans="1:26" ht="20.100000000000001" customHeight="1" x14ac:dyDescent="0.25">
      <c r="A406" s="133">
        <v>400</v>
      </c>
      <c r="B406" s="370" t="str">
        <f>IF('Dépenses rémunération au réel'!B406="","",'Dépenses rémunération au réel'!B406)</f>
        <v/>
      </c>
      <c r="C406" s="370" t="str">
        <f>IF('Dépenses rémunération au réel'!C406="","",'Dépenses rémunération au réel'!C406)</f>
        <v/>
      </c>
      <c r="D406" s="370" t="str">
        <f>IF('Dépenses rémunération au réel'!D406="","",'Dépenses rémunération au réel'!D406)</f>
        <v/>
      </c>
      <c r="E406" s="370" t="str">
        <f>IF('Dépenses rémunération au réel'!E406="","",'Dépenses rémunération au réel'!E406)</f>
        <v/>
      </c>
      <c r="F406" s="370" t="str">
        <f>IF('Dépenses rémunération au réel'!F406="","",'Dépenses rémunération au réel'!F406)</f>
        <v/>
      </c>
      <c r="G406" s="371" t="str">
        <f>IF('Dépenses rémunération au réel'!G406="","",'Dépenses rémunération au réel'!G406)</f>
        <v/>
      </c>
      <c r="H406" s="371" t="str">
        <f>IF('Dépenses rémunération au réel'!H406="","",'Dépenses rémunération au réel'!H406)</f>
        <v/>
      </c>
      <c r="I406" s="370" t="str">
        <f>IF('Dépenses rémunération au réel'!I406="","",'Dépenses rémunération au réel'!I406)</f>
        <v/>
      </c>
      <c r="J406" s="372" t="str">
        <f>IF('Dépenses rémunération au réel'!J406="","",'Dépenses rémunération au réel'!J406)</f>
        <v/>
      </c>
      <c r="K406" s="372" t="str">
        <f>IF('Dépenses rémunération au réel'!K406="","",'Dépenses rémunération au réel'!K406)</f>
        <v/>
      </c>
      <c r="L406" s="370" t="str">
        <f>IF('Dépenses rémunération au réel'!L406="","",'Dépenses rémunération au réel'!L406)</f>
        <v/>
      </c>
      <c r="M406" s="273"/>
      <c r="N406" s="274" t="str">
        <f t="shared" si="44"/>
        <v/>
      </c>
      <c r="O406" s="274" t="str">
        <f t="shared" si="45"/>
        <v/>
      </c>
      <c r="P406" s="42"/>
      <c r="Q406" s="25"/>
      <c r="R406" s="25"/>
      <c r="S406" s="329" t="str">
        <f t="shared" si="42"/>
        <v/>
      </c>
      <c r="T406" s="139" t="str">
        <f t="shared" si="43"/>
        <v/>
      </c>
      <c r="U406" s="276"/>
      <c r="V406" s="375" t="str">
        <f t="shared" si="46"/>
        <v/>
      </c>
      <c r="W406" s="152" t="str">
        <f t="shared" si="47"/>
        <v/>
      </c>
      <c r="X406" s="377" t="str">
        <f>IF(AND(OR(M406="KO",L406&lt;&gt;""),OR(M406="",N406="",O406="")),Listes!$A$74,IF(AND(L406&lt;S406,U406=""),Listes!$A$76,IF(AND(L406&lt;&gt;"",S406&lt;L406,T406=""),Listes!$A$78,IF(AND(Y406="",OR(M406&lt;&gt;"",N406&lt;&gt;"",O406&lt;&gt;"",P406&lt;&gt;"",Q406&lt;&gt;"",R406&lt;&gt;"")),Listes!$A$79,""))))</f>
        <v/>
      </c>
      <c r="Y406" s="44"/>
      <c r="Z406" s="9">
        <f t="shared" si="48"/>
        <v>0</v>
      </c>
    </row>
    <row r="407" spans="1:26" ht="20.100000000000001" customHeight="1" x14ac:dyDescent="0.25">
      <c r="A407" s="133">
        <v>401</v>
      </c>
      <c r="B407" s="370" t="str">
        <f>IF('Dépenses rémunération au réel'!B407="","",'Dépenses rémunération au réel'!B407)</f>
        <v/>
      </c>
      <c r="C407" s="370" t="str">
        <f>IF('Dépenses rémunération au réel'!C407="","",'Dépenses rémunération au réel'!C407)</f>
        <v/>
      </c>
      <c r="D407" s="370" t="str">
        <f>IF('Dépenses rémunération au réel'!D407="","",'Dépenses rémunération au réel'!D407)</f>
        <v/>
      </c>
      <c r="E407" s="370" t="str">
        <f>IF('Dépenses rémunération au réel'!E407="","",'Dépenses rémunération au réel'!E407)</f>
        <v/>
      </c>
      <c r="F407" s="370" t="str">
        <f>IF('Dépenses rémunération au réel'!F407="","",'Dépenses rémunération au réel'!F407)</f>
        <v/>
      </c>
      <c r="G407" s="371" t="str">
        <f>IF('Dépenses rémunération au réel'!G407="","",'Dépenses rémunération au réel'!G407)</f>
        <v/>
      </c>
      <c r="H407" s="371" t="str">
        <f>IF('Dépenses rémunération au réel'!H407="","",'Dépenses rémunération au réel'!H407)</f>
        <v/>
      </c>
      <c r="I407" s="370" t="str">
        <f>IF('Dépenses rémunération au réel'!I407="","",'Dépenses rémunération au réel'!I407)</f>
        <v/>
      </c>
      <c r="J407" s="372" t="str">
        <f>IF('Dépenses rémunération au réel'!J407="","",'Dépenses rémunération au réel'!J407)</f>
        <v/>
      </c>
      <c r="K407" s="372" t="str">
        <f>IF('Dépenses rémunération au réel'!K407="","",'Dépenses rémunération au réel'!K407)</f>
        <v/>
      </c>
      <c r="L407" s="370" t="str">
        <f>IF('Dépenses rémunération au réel'!L407="","",'Dépenses rémunération au réel'!L407)</f>
        <v/>
      </c>
      <c r="M407" s="273"/>
      <c r="N407" s="274" t="str">
        <f t="shared" si="44"/>
        <v/>
      </c>
      <c r="O407" s="274" t="str">
        <f t="shared" si="45"/>
        <v/>
      </c>
      <c r="P407" s="42"/>
      <c r="Q407" s="25"/>
      <c r="R407" s="25"/>
      <c r="S407" s="329" t="str">
        <f t="shared" si="42"/>
        <v/>
      </c>
      <c r="T407" s="139" t="str">
        <f t="shared" si="43"/>
        <v/>
      </c>
      <c r="U407" s="276"/>
      <c r="V407" s="375" t="str">
        <f t="shared" si="46"/>
        <v/>
      </c>
      <c r="W407" s="152" t="str">
        <f t="shared" si="47"/>
        <v/>
      </c>
      <c r="X407" s="377" t="str">
        <f>IF(AND(OR(M407="KO",L407&lt;&gt;""),OR(M407="",N407="",O407="")),Listes!$A$74,IF(AND(L407&lt;S407,U407=""),Listes!$A$76,IF(AND(L407&lt;&gt;"",S407&lt;L407,T407=""),Listes!$A$78,IF(AND(Y407="",OR(M407&lt;&gt;"",N407&lt;&gt;"",O407&lt;&gt;"",P407&lt;&gt;"",Q407&lt;&gt;"",R407&lt;&gt;"")),Listes!$A$79,""))))</f>
        <v/>
      </c>
      <c r="Y407" s="44"/>
      <c r="Z407" s="9">
        <f t="shared" si="48"/>
        <v>0</v>
      </c>
    </row>
    <row r="408" spans="1:26" ht="20.100000000000001" customHeight="1" x14ac:dyDescent="0.25">
      <c r="A408" s="133">
        <v>402</v>
      </c>
      <c r="B408" s="370" t="str">
        <f>IF('Dépenses rémunération au réel'!B408="","",'Dépenses rémunération au réel'!B408)</f>
        <v/>
      </c>
      <c r="C408" s="370" t="str">
        <f>IF('Dépenses rémunération au réel'!C408="","",'Dépenses rémunération au réel'!C408)</f>
        <v/>
      </c>
      <c r="D408" s="370" t="str">
        <f>IF('Dépenses rémunération au réel'!D408="","",'Dépenses rémunération au réel'!D408)</f>
        <v/>
      </c>
      <c r="E408" s="370" t="str">
        <f>IF('Dépenses rémunération au réel'!E408="","",'Dépenses rémunération au réel'!E408)</f>
        <v/>
      </c>
      <c r="F408" s="370" t="str">
        <f>IF('Dépenses rémunération au réel'!F408="","",'Dépenses rémunération au réel'!F408)</f>
        <v/>
      </c>
      <c r="G408" s="371" t="str">
        <f>IF('Dépenses rémunération au réel'!G408="","",'Dépenses rémunération au réel'!G408)</f>
        <v/>
      </c>
      <c r="H408" s="371" t="str">
        <f>IF('Dépenses rémunération au réel'!H408="","",'Dépenses rémunération au réel'!H408)</f>
        <v/>
      </c>
      <c r="I408" s="370" t="str">
        <f>IF('Dépenses rémunération au réel'!I408="","",'Dépenses rémunération au réel'!I408)</f>
        <v/>
      </c>
      <c r="J408" s="372" t="str">
        <f>IF('Dépenses rémunération au réel'!J408="","",'Dépenses rémunération au réel'!J408)</f>
        <v/>
      </c>
      <c r="K408" s="372" t="str">
        <f>IF('Dépenses rémunération au réel'!K408="","",'Dépenses rémunération au réel'!K408)</f>
        <v/>
      </c>
      <c r="L408" s="370" t="str">
        <f>IF('Dépenses rémunération au réel'!L408="","",'Dépenses rémunération au réel'!L408)</f>
        <v/>
      </c>
      <c r="M408" s="273"/>
      <c r="N408" s="274" t="str">
        <f t="shared" si="44"/>
        <v/>
      </c>
      <c r="O408" s="274" t="str">
        <f t="shared" si="45"/>
        <v/>
      </c>
      <c r="P408" s="42"/>
      <c r="Q408" s="25"/>
      <c r="R408" s="25"/>
      <c r="S408" s="329" t="str">
        <f t="shared" si="42"/>
        <v/>
      </c>
      <c r="T408" s="139" t="str">
        <f t="shared" si="43"/>
        <v/>
      </c>
      <c r="U408" s="276"/>
      <c r="V408" s="375" t="str">
        <f t="shared" si="46"/>
        <v/>
      </c>
      <c r="W408" s="152" t="str">
        <f t="shared" si="47"/>
        <v/>
      </c>
      <c r="X408" s="377" t="str">
        <f>IF(AND(OR(M408="KO",L408&lt;&gt;""),OR(M408="",N408="",O408="")),Listes!$A$74,IF(AND(L408&lt;S408,U408=""),Listes!$A$76,IF(AND(L408&lt;&gt;"",S408&lt;L408,T408=""),Listes!$A$78,IF(AND(Y408="",OR(M408&lt;&gt;"",N408&lt;&gt;"",O408&lt;&gt;"",P408&lt;&gt;"",Q408&lt;&gt;"",R408&lt;&gt;"")),Listes!$A$79,""))))</f>
        <v/>
      </c>
      <c r="Y408" s="44"/>
      <c r="Z408" s="9">
        <f t="shared" si="48"/>
        <v>0</v>
      </c>
    </row>
    <row r="409" spans="1:26" ht="20.100000000000001" customHeight="1" x14ac:dyDescent="0.25">
      <c r="A409" s="133">
        <v>403</v>
      </c>
      <c r="B409" s="370" t="str">
        <f>IF('Dépenses rémunération au réel'!B409="","",'Dépenses rémunération au réel'!B409)</f>
        <v/>
      </c>
      <c r="C409" s="370" t="str">
        <f>IF('Dépenses rémunération au réel'!C409="","",'Dépenses rémunération au réel'!C409)</f>
        <v/>
      </c>
      <c r="D409" s="370" t="str">
        <f>IF('Dépenses rémunération au réel'!D409="","",'Dépenses rémunération au réel'!D409)</f>
        <v/>
      </c>
      <c r="E409" s="370" t="str">
        <f>IF('Dépenses rémunération au réel'!E409="","",'Dépenses rémunération au réel'!E409)</f>
        <v/>
      </c>
      <c r="F409" s="370" t="str">
        <f>IF('Dépenses rémunération au réel'!F409="","",'Dépenses rémunération au réel'!F409)</f>
        <v/>
      </c>
      <c r="G409" s="371" t="str">
        <f>IF('Dépenses rémunération au réel'!G409="","",'Dépenses rémunération au réel'!G409)</f>
        <v/>
      </c>
      <c r="H409" s="371" t="str">
        <f>IF('Dépenses rémunération au réel'!H409="","",'Dépenses rémunération au réel'!H409)</f>
        <v/>
      </c>
      <c r="I409" s="370" t="str">
        <f>IF('Dépenses rémunération au réel'!I409="","",'Dépenses rémunération au réel'!I409)</f>
        <v/>
      </c>
      <c r="J409" s="372" t="str">
        <f>IF('Dépenses rémunération au réel'!J409="","",'Dépenses rémunération au réel'!J409)</f>
        <v/>
      </c>
      <c r="K409" s="372" t="str">
        <f>IF('Dépenses rémunération au réel'!K409="","",'Dépenses rémunération au réel'!K409)</f>
        <v/>
      </c>
      <c r="L409" s="370" t="str">
        <f>IF('Dépenses rémunération au réel'!L409="","",'Dépenses rémunération au réel'!L409)</f>
        <v/>
      </c>
      <c r="M409" s="273"/>
      <c r="N409" s="274" t="str">
        <f t="shared" si="44"/>
        <v/>
      </c>
      <c r="O409" s="274" t="str">
        <f t="shared" si="45"/>
        <v/>
      </c>
      <c r="P409" s="42"/>
      <c r="Q409" s="25"/>
      <c r="R409" s="25"/>
      <c r="S409" s="329" t="str">
        <f t="shared" si="42"/>
        <v/>
      </c>
      <c r="T409" s="139" t="str">
        <f t="shared" si="43"/>
        <v/>
      </c>
      <c r="U409" s="276"/>
      <c r="V409" s="375" t="str">
        <f t="shared" si="46"/>
        <v/>
      </c>
      <c r="W409" s="152" t="str">
        <f t="shared" si="47"/>
        <v/>
      </c>
      <c r="X409" s="377" t="str">
        <f>IF(AND(OR(M409="KO",L409&lt;&gt;""),OR(M409="",N409="",O409="")),Listes!$A$74,IF(AND(L409&lt;S409,U409=""),Listes!$A$76,IF(AND(L409&lt;&gt;"",S409&lt;L409,T409=""),Listes!$A$78,IF(AND(Y409="",OR(M409&lt;&gt;"",N409&lt;&gt;"",O409&lt;&gt;"",P409&lt;&gt;"",Q409&lt;&gt;"",R409&lt;&gt;"")),Listes!$A$79,""))))</f>
        <v/>
      </c>
      <c r="Y409" s="44"/>
      <c r="Z409" s="9">
        <f t="shared" si="48"/>
        <v>0</v>
      </c>
    </row>
    <row r="410" spans="1:26" ht="20.100000000000001" customHeight="1" x14ac:dyDescent="0.25">
      <c r="A410" s="133">
        <v>404</v>
      </c>
      <c r="B410" s="370" t="str">
        <f>IF('Dépenses rémunération au réel'!B410="","",'Dépenses rémunération au réel'!B410)</f>
        <v/>
      </c>
      <c r="C410" s="370" t="str">
        <f>IF('Dépenses rémunération au réel'!C410="","",'Dépenses rémunération au réel'!C410)</f>
        <v/>
      </c>
      <c r="D410" s="370" t="str">
        <f>IF('Dépenses rémunération au réel'!D410="","",'Dépenses rémunération au réel'!D410)</f>
        <v/>
      </c>
      <c r="E410" s="370" t="str">
        <f>IF('Dépenses rémunération au réel'!E410="","",'Dépenses rémunération au réel'!E410)</f>
        <v/>
      </c>
      <c r="F410" s="370" t="str">
        <f>IF('Dépenses rémunération au réel'!F410="","",'Dépenses rémunération au réel'!F410)</f>
        <v/>
      </c>
      <c r="G410" s="371" t="str">
        <f>IF('Dépenses rémunération au réel'!G410="","",'Dépenses rémunération au réel'!G410)</f>
        <v/>
      </c>
      <c r="H410" s="371" t="str">
        <f>IF('Dépenses rémunération au réel'!H410="","",'Dépenses rémunération au réel'!H410)</f>
        <v/>
      </c>
      <c r="I410" s="370" t="str">
        <f>IF('Dépenses rémunération au réel'!I410="","",'Dépenses rémunération au réel'!I410)</f>
        <v/>
      </c>
      <c r="J410" s="372" t="str">
        <f>IF('Dépenses rémunération au réel'!J410="","",'Dépenses rémunération au réel'!J410)</f>
        <v/>
      </c>
      <c r="K410" s="372" t="str">
        <f>IF('Dépenses rémunération au réel'!K410="","",'Dépenses rémunération au réel'!K410)</f>
        <v/>
      </c>
      <c r="L410" s="370" t="str">
        <f>IF('Dépenses rémunération au réel'!L410="","",'Dépenses rémunération au réel'!L410)</f>
        <v/>
      </c>
      <c r="M410" s="273"/>
      <c r="N410" s="274" t="str">
        <f t="shared" si="44"/>
        <v/>
      </c>
      <c r="O410" s="274" t="str">
        <f t="shared" si="45"/>
        <v/>
      </c>
      <c r="P410" s="42"/>
      <c r="Q410" s="25"/>
      <c r="R410" s="25"/>
      <c r="S410" s="329" t="str">
        <f t="shared" si="42"/>
        <v/>
      </c>
      <c r="T410" s="139" t="str">
        <f t="shared" si="43"/>
        <v/>
      </c>
      <c r="U410" s="276"/>
      <c r="V410" s="375" t="str">
        <f t="shared" si="46"/>
        <v/>
      </c>
      <c r="W410" s="152" t="str">
        <f t="shared" si="47"/>
        <v/>
      </c>
      <c r="X410" s="377" t="str">
        <f>IF(AND(OR(M410="KO",L410&lt;&gt;""),OR(M410="",N410="",O410="")),Listes!$A$74,IF(AND(L410&lt;S410,U410=""),Listes!$A$76,IF(AND(L410&lt;&gt;"",S410&lt;L410,T410=""),Listes!$A$78,IF(AND(Y410="",OR(M410&lt;&gt;"",N410&lt;&gt;"",O410&lt;&gt;"",P410&lt;&gt;"",Q410&lt;&gt;"",R410&lt;&gt;"")),Listes!$A$79,""))))</f>
        <v/>
      </c>
      <c r="Y410" s="44"/>
      <c r="Z410" s="9">
        <f t="shared" si="48"/>
        <v>0</v>
      </c>
    </row>
    <row r="411" spans="1:26" ht="20.100000000000001" customHeight="1" x14ac:dyDescent="0.25">
      <c r="A411" s="133">
        <v>405</v>
      </c>
      <c r="B411" s="370" t="str">
        <f>IF('Dépenses rémunération au réel'!B411="","",'Dépenses rémunération au réel'!B411)</f>
        <v/>
      </c>
      <c r="C411" s="370" t="str">
        <f>IF('Dépenses rémunération au réel'!C411="","",'Dépenses rémunération au réel'!C411)</f>
        <v/>
      </c>
      <c r="D411" s="370" t="str">
        <f>IF('Dépenses rémunération au réel'!D411="","",'Dépenses rémunération au réel'!D411)</f>
        <v/>
      </c>
      <c r="E411" s="370" t="str">
        <f>IF('Dépenses rémunération au réel'!E411="","",'Dépenses rémunération au réel'!E411)</f>
        <v/>
      </c>
      <c r="F411" s="370" t="str">
        <f>IF('Dépenses rémunération au réel'!F411="","",'Dépenses rémunération au réel'!F411)</f>
        <v/>
      </c>
      <c r="G411" s="371" t="str">
        <f>IF('Dépenses rémunération au réel'!G411="","",'Dépenses rémunération au réel'!G411)</f>
        <v/>
      </c>
      <c r="H411" s="371" t="str">
        <f>IF('Dépenses rémunération au réel'!H411="","",'Dépenses rémunération au réel'!H411)</f>
        <v/>
      </c>
      <c r="I411" s="370" t="str">
        <f>IF('Dépenses rémunération au réel'!I411="","",'Dépenses rémunération au réel'!I411)</f>
        <v/>
      </c>
      <c r="J411" s="372" t="str">
        <f>IF('Dépenses rémunération au réel'!J411="","",'Dépenses rémunération au réel'!J411)</f>
        <v/>
      </c>
      <c r="K411" s="372" t="str">
        <f>IF('Dépenses rémunération au réel'!K411="","",'Dépenses rémunération au réel'!K411)</f>
        <v/>
      </c>
      <c r="L411" s="370" t="str">
        <f>IF('Dépenses rémunération au réel'!L411="","",'Dépenses rémunération au réel'!L411)</f>
        <v/>
      </c>
      <c r="M411" s="273"/>
      <c r="N411" s="274" t="str">
        <f t="shared" si="44"/>
        <v/>
      </c>
      <c r="O411" s="274" t="str">
        <f t="shared" si="45"/>
        <v/>
      </c>
      <c r="P411" s="42"/>
      <c r="Q411" s="25"/>
      <c r="R411" s="25"/>
      <c r="S411" s="329" t="str">
        <f t="shared" si="42"/>
        <v/>
      </c>
      <c r="T411" s="139" t="str">
        <f t="shared" si="43"/>
        <v/>
      </c>
      <c r="U411" s="276"/>
      <c r="V411" s="375" t="str">
        <f t="shared" si="46"/>
        <v/>
      </c>
      <c r="W411" s="152" t="str">
        <f t="shared" si="47"/>
        <v/>
      </c>
      <c r="X411" s="377" t="str">
        <f>IF(AND(OR(M411="KO",L411&lt;&gt;""),OR(M411="",N411="",O411="")),Listes!$A$74,IF(AND(L411&lt;S411,U411=""),Listes!$A$76,IF(AND(L411&lt;&gt;"",S411&lt;L411,T411=""),Listes!$A$78,IF(AND(Y411="",OR(M411&lt;&gt;"",N411&lt;&gt;"",O411&lt;&gt;"",P411&lt;&gt;"",Q411&lt;&gt;"",R411&lt;&gt;"")),Listes!$A$79,""))))</f>
        <v/>
      </c>
      <c r="Y411" s="44"/>
      <c r="Z411" s="9">
        <f t="shared" si="48"/>
        <v>0</v>
      </c>
    </row>
    <row r="412" spans="1:26" ht="20.100000000000001" customHeight="1" x14ac:dyDescent="0.25">
      <c r="A412" s="133">
        <v>406</v>
      </c>
      <c r="B412" s="370" t="str">
        <f>IF('Dépenses rémunération au réel'!B412="","",'Dépenses rémunération au réel'!B412)</f>
        <v/>
      </c>
      <c r="C412" s="370" t="str">
        <f>IF('Dépenses rémunération au réel'!C412="","",'Dépenses rémunération au réel'!C412)</f>
        <v/>
      </c>
      <c r="D412" s="370" t="str">
        <f>IF('Dépenses rémunération au réel'!D412="","",'Dépenses rémunération au réel'!D412)</f>
        <v/>
      </c>
      <c r="E412" s="370" t="str">
        <f>IF('Dépenses rémunération au réel'!E412="","",'Dépenses rémunération au réel'!E412)</f>
        <v/>
      </c>
      <c r="F412" s="370" t="str">
        <f>IF('Dépenses rémunération au réel'!F412="","",'Dépenses rémunération au réel'!F412)</f>
        <v/>
      </c>
      <c r="G412" s="371" t="str">
        <f>IF('Dépenses rémunération au réel'!G412="","",'Dépenses rémunération au réel'!G412)</f>
        <v/>
      </c>
      <c r="H412" s="371" t="str">
        <f>IF('Dépenses rémunération au réel'!H412="","",'Dépenses rémunération au réel'!H412)</f>
        <v/>
      </c>
      <c r="I412" s="370" t="str">
        <f>IF('Dépenses rémunération au réel'!I412="","",'Dépenses rémunération au réel'!I412)</f>
        <v/>
      </c>
      <c r="J412" s="372" t="str">
        <f>IF('Dépenses rémunération au réel'!J412="","",'Dépenses rémunération au réel'!J412)</f>
        <v/>
      </c>
      <c r="K412" s="372" t="str">
        <f>IF('Dépenses rémunération au réel'!K412="","",'Dépenses rémunération au réel'!K412)</f>
        <v/>
      </c>
      <c r="L412" s="370" t="str">
        <f>IF('Dépenses rémunération au réel'!L412="","",'Dépenses rémunération au réel'!L412)</f>
        <v/>
      </c>
      <c r="M412" s="273"/>
      <c r="N412" s="274" t="str">
        <f t="shared" si="44"/>
        <v/>
      </c>
      <c r="O412" s="274" t="str">
        <f t="shared" si="45"/>
        <v/>
      </c>
      <c r="P412" s="42"/>
      <c r="Q412" s="25"/>
      <c r="R412" s="25"/>
      <c r="S412" s="329" t="str">
        <f t="shared" si="42"/>
        <v/>
      </c>
      <c r="T412" s="139" t="str">
        <f t="shared" si="43"/>
        <v/>
      </c>
      <c r="U412" s="276"/>
      <c r="V412" s="375" t="str">
        <f t="shared" si="46"/>
        <v/>
      </c>
      <c r="W412" s="152" t="str">
        <f t="shared" si="47"/>
        <v/>
      </c>
      <c r="X412" s="377" t="str">
        <f>IF(AND(OR(M412="KO",L412&lt;&gt;""),OR(M412="",N412="",O412="")),Listes!$A$74,IF(AND(L412&lt;S412,U412=""),Listes!$A$76,IF(AND(L412&lt;&gt;"",S412&lt;L412,T412=""),Listes!$A$78,IF(AND(Y412="",OR(M412&lt;&gt;"",N412&lt;&gt;"",O412&lt;&gt;"",P412&lt;&gt;"",Q412&lt;&gt;"",R412&lt;&gt;"")),Listes!$A$79,""))))</f>
        <v/>
      </c>
      <c r="Y412" s="44"/>
      <c r="Z412" s="9">
        <f t="shared" si="48"/>
        <v>0</v>
      </c>
    </row>
    <row r="413" spans="1:26" ht="20.100000000000001" customHeight="1" x14ac:dyDescent="0.25">
      <c r="A413" s="133">
        <v>407</v>
      </c>
      <c r="B413" s="370" t="str">
        <f>IF('Dépenses rémunération au réel'!B413="","",'Dépenses rémunération au réel'!B413)</f>
        <v/>
      </c>
      <c r="C413" s="370" t="str">
        <f>IF('Dépenses rémunération au réel'!C413="","",'Dépenses rémunération au réel'!C413)</f>
        <v/>
      </c>
      <c r="D413" s="370" t="str">
        <f>IF('Dépenses rémunération au réel'!D413="","",'Dépenses rémunération au réel'!D413)</f>
        <v/>
      </c>
      <c r="E413" s="370" t="str">
        <f>IF('Dépenses rémunération au réel'!E413="","",'Dépenses rémunération au réel'!E413)</f>
        <v/>
      </c>
      <c r="F413" s="370" t="str">
        <f>IF('Dépenses rémunération au réel'!F413="","",'Dépenses rémunération au réel'!F413)</f>
        <v/>
      </c>
      <c r="G413" s="371" t="str">
        <f>IF('Dépenses rémunération au réel'!G413="","",'Dépenses rémunération au réel'!G413)</f>
        <v/>
      </c>
      <c r="H413" s="371" t="str">
        <f>IF('Dépenses rémunération au réel'!H413="","",'Dépenses rémunération au réel'!H413)</f>
        <v/>
      </c>
      <c r="I413" s="370" t="str">
        <f>IF('Dépenses rémunération au réel'!I413="","",'Dépenses rémunération au réel'!I413)</f>
        <v/>
      </c>
      <c r="J413" s="372" t="str">
        <f>IF('Dépenses rémunération au réel'!J413="","",'Dépenses rémunération au réel'!J413)</f>
        <v/>
      </c>
      <c r="K413" s="372" t="str">
        <f>IF('Dépenses rémunération au réel'!K413="","",'Dépenses rémunération au réel'!K413)</f>
        <v/>
      </c>
      <c r="L413" s="370" t="str">
        <f>IF('Dépenses rémunération au réel'!L413="","",'Dépenses rémunération au réel'!L413)</f>
        <v/>
      </c>
      <c r="M413" s="273"/>
      <c r="N413" s="274" t="str">
        <f t="shared" si="44"/>
        <v/>
      </c>
      <c r="O413" s="274" t="str">
        <f t="shared" si="45"/>
        <v/>
      </c>
      <c r="P413" s="42"/>
      <c r="Q413" s="25"/>
      <c r="R413" s="25"/>
      <c r="S413" s="329" t="str">
        <f t="shared" si="42"/>
        <v/>
      </c>
      <c r="T413" s="139" t="str">
        <f t="shared" si="43"/>
        <v/>
      </c>
      <c r="U413" s="276"/>
      <c r="V413" s="375" t="str">
        <f t="shared" si="46"/>
        <v/>
      </c>
      <c r="W413" s="152" t="str">
        <f t="shared" si="47"/>
        <v/>
      </c>
      <c r="X413" s="377" t="str">
        <f>IF(AND(OR(M413="KO",L413&lt;&gt;""),OR(M413="",N413="",O413="")),Listes!$A$74,IF(AND(L413&lt;S413,U413=""),Listes!$A$76,IF(AND(L413&lt;&gt;"",S413&lt;L413,T413=""),Listes!$A$78,IF(AND(Y413="",OR(M413&lt;&gt;"",N413&lt;&gt;"",O413&lt;&gt;"",P413&lt;&gt;"",Q413&lt;&gt;"",R413&lt;&gt;"")),Listes!$A$79,""))))</f>
        <v/>
      </c>
      <c r="Y413" s="44"/>
      <c r="Z413" s="9">
        <f t="shared" si="48"/>
        <v>0</v>
      </c>
    </row>
    <row r="414" spans="1:26" ht="20.100000000000001" customHeight="1" x14ac:dyDescent="0.25">
      <c r="A414" s="133">
        <v>408</v>
      </c>
      <c r="B414" s="370" t="str">
        <f>IF('Dépenses rémunération au réel'!B414="","",'Dépenses rémunération au réel'!B414)</f>
        <v/>
      </c>
      <c r="C414" s="370" t="str">
        <f>IF('Dépenses rémunération au réel'!C414="","",'Dépenses rémunération au réel'!C414)</f>
        <v/>
      </c>
      <c r="D414" s="370" t="str">
        <f>IF('Dépenses rémunération au réel'!D414="","",'Dépenses rémunération au réel'!D414)</f>
        <v/>
      </c>
      <c r="E414" s="370" t="str">
        <f>IF('Dépenses rémunération au réel'!E414="","",'Dépenses rémunération au réel'!E414)</f>
        <v/>
      </c>
      <c r="F414" s="370" t="str">
        <f>IF('Dépenses rémunération au réel'!F414="","",'Dépenses rémunération au réel'!F414)</f>
        <v/>
      </c>
      <c r="G414" s="371" t="str">
        <f>IF('Dépenses rémunération au réel'!G414="","",'Dépenses rémunération au réel'!G414)</f>
        <v/>
      </c>
      <c r="H414" s="371" t="str">
        <f>IF('Dépenses rémunération au réel'!H414="","",'Dépenses rémunération au réel'!H414)</f>
        <v/>
      </c>
      <c r="I414" s="370" t="str">
        <f>IF('Dépenses rémunération au réel'!I414="","",'Dépenses rémunération au réel'!I414)</f>
        <v/>
      </c>
      <c r="J414" s="372" t="str">
        <f>IF('Dépenses rémunération au réel'!J414="","",'Dépenses rémunération au réel'!J414)</f>
        <v/>
      </c>
      <c r="K414" s="372" t="str">
        <f>IF('Dépenses rémunération au réel'!K414="","",'Dépenses rémunération au réel'!K414)</f>
        <v/>
      </c>
      <c r="L414" s="370" t="str">
        <f>IF('Dépenses rémunération au réel'!L414="","",'Dépenses rémunération au réel'!L414)</f>
        <v/>
      </c>
      <c r="M414" s="273"/>
      <c r="N414" s="274" t="str">
        <f t="shared" si="44"/>
        <v/>
      </c>
      <c r="O414" s="274" t="str">
        <f t="shared" si="45"/>
        <v/>
      </c>
      <c r="P414" s="42"/>
      <c r="Q414" s="25"/>
      <c r="R414" s="25"/>
      <c r="S414" s="329" t="str">
        <f t="shared" si="42"/>
        <v/>
      </c>
      <c r="T414" s="139" t="str">
        <f t="shared" si="43"/>
        <v/>
      </c>
      <c r="U414" s="276"/>
      <c r="V414" s="375" t="str">
        <f t="shared" si="46"/>
        <v/>
      </c>
      <c r="W414" s="152" t="str">
        <f t="shared" si="47"/>
        <v/>
      </c>
      <c r="X414" s="377" t="str">
        <f>IF(AND(OR(M414="KO",L414&lt;&gt;""),OR(M414="",N414="",O414="")),Listes!$A$74,IF(AND(L414&lt;S414,U414=""),Listes!$A$76,IF(AND(L414&lt;&gt;"",S414&lt;L414,T414=""),Listes!$A$78,IF(AND(Y414="",OR(M414&lt;&gt;"",N414&lt;&gt;"",O414&lt;&gt;"",P414&lt;&gt;"",Q414&lt;&gt;"",R414&lt;&gt;"")),Listes!$A$79,""))))</f>
        <v/>
      </c>
      <c r="Y414" s="44"/>
      <c r="Z414" s="9">
        <f t="shared" si="48"/>
        <v>0</v>
      </c>
    </row>
    <row r="415" spans="1:26" ht="20.100000000000001" customHeight="1" x14ac:dyDescent="0.25">
      <c r="A415" s="133">
        <v>409</v>
      </c>
      <c r="B415" s="370" t="str">
        <f>IF('Dépenses rémunération au réel'!B415="","",'Dépenses rémunération au réel'!B415)</f>
        <v/>
      </c>
      <c r="C415" s="370" t="str">
        <f>IF('Dépenses rémunération au réel'!C415="","",'Dépenses rémunération au réel'!C415)</f>
        <v/>
      </c>
      <c r="D415" s="370" t="str">
        <f>IF('Dépenses rémunération au réel'!D415="","",'Dépenses rémunération au réel'!D415)</f>
        <v/>
      </c>
      <c r="E415" s="370" t="str">
        <f>IF('Dépenses rémunération au réel'!E415="","",'Dépenses rémunération au réel'!E415)</f>
        <v/>
      </c>
      <c r="F415" s="370" t="str">
        <f>IF('Dépenses rémunération au réel'!F415="","",'Dépenses rémunération au réel'!F415)</f>
        <v/>
      </c>
      <c r="G415" s="371" t="str">
        <f>IF('Dépenses rémunération au réel'!G415="","",'Dépenses rémunération au réel'!G415)</f>
        <v/>
      </c>
      <c r="H415" s="371" t="str">
        <f>IF('Dépenses rémunération au réel'!H415="","",'Dépenses rémunération au réel'!H415)</f>
        <v/>
      </c>
      <c r="I415" s="370" t="str">
        <f>IF('Dépenses rémunération au réel'!I415="","",'Dépenses rémunération au réel'!I415)</f>
        <v/>
      </c>
      <c r="J415" s="372" t="str">
        <f>IF('Dépenses rémunération au réel'!J415="","",'Dépenses rémunération au réel'!J415)</f>
        <v/>
      </c>
      <c r="K415" s="372" t="str">
        <f>IF('Dépenses rémunération au réel'!K415="","",'Dépenses rémunération au réel'!K415)</f>
        <v/>
      </c>
      <c r="L415" s="370" t="str">
        <f>IF('Dépenses rémunération au réel'!L415="","",'Dépenses rémunération au réel'!L415)</f>
        <v/>
      </c>
      <c r="M415" s="273"/>
      <c r="N415" s="274" t="str">
        <f t="shared" si="44"/>
        <v/>
      </c>
      <c r="O415" s="274" t="str">
        <f t="shared" si="45"/>
        <v/>
      </c>
      <c r="P415" s="42"/>
      <c r="Q415" s="25"/>
      <c r="R415" s="25"/>
      <c r="S415" s="329" t="str">
        <f t="shared" si="42"/>
        <v/>
      </c>
      <c r="T415" s="139" t="str">
        <f t="shared" si="43"/>
        <v/>
      </c>
      <c r="U415" s="276"/>
      <c r="V415" s="375" t="str">
        <f t="shared" si="46"/>
        <v/>
      </c>
      <c r="W415" s="152" t="str">
        <f t="shared" si="47"/>
        <v/>
      </c>
      <c r="X415" s="377" t="str">
        <f>IF(AND(OR(M415="KO",L415&lt;&gt;""),OR(M415="",N415="",O415="")),Listes!$A$74,IF(AND(L415&lt;S415,U415=""),Listes!$A$76,IF(AND(L415&lt;&gt;"",S415&lt;L415,T415=""),Listes!$A$78,IF(AND(Y415="",OR(M415&lt;&gt;"",N415&lt;&gt;"",O415&lt;&gt;"",P415&lt;&gt;"",Q415&lt;&gt;"",R415&lt;&gt;"")),Listes!$A$79,""))))</f>
        <v/>
      </c>
      <c r="Y415" s="44"/>
      <c r="Z415" s="9">
        <f t="shared" si="48"/>
        <v>0</v>
      </c>
    </row>
    <row r="416" spans="1:26" ht="20.100000000000001" customHeight="1" x14ac:dyDescent="0.25">
      <c r="A416" s="133">
        <v>410</v>
      </c>
      <c r="B416" s="370" t="str">
        <f>IF('Dépenses rémunération au réel'!B416="","",'Dépenses rémunération au réel'!B416)</f>
        <v/>
      </c>
      <c r="C416" s="370" t="str">
        <f>IF('Dépenses rémunération au réel'!C416="","",'Dépenses rémunération au réel'!C416)</f>
        <v/>
      </c>
      <c r="D416" s="370" t="str">
        <f>IF('Dépenses rémunération au réel'!D416="","",'Dépenses rémunération au réel'!D416)</f>
        <v/>
      </c>
      <c r="E416" s="370" t="str">
        <f>IF('Dépenses rémunération au réel'!E416="","",'Dépenses rémunération au réel'!E416)</f>
        <v/>
      </c>
      <c r="F416" s="370" t="str">
        <f>IF('Dépenses rémunération au réel'!F416="","",'Dépenses rémunération au réel'!F416)</f>
        <v/>
      </c>
      <c r="G416" s="371" t="str">
        <f>IF('Dépenses rémunération au réel'!G416="","",'Dépenses rémunération au réel'!G416)</f>
        <v/>
      </c>
      <c r="H416" s="371" t="str">
        <f>IF('Dépenses rémunération au réel'!H416="","",'Dépenses rémunération au réel'!H416)</f>
        <v/>
      </c>
      <c r="I416" s="370" t="str">
        <f>IF('Dépenses rémunération au réel'!I416="","",'Dépenses rémunération au réel'!I416)</f>
        <v/>
      </c>
      <c r="J416" s="372" t="str">
        <f>IF('Dépenses rémunération au réel'!J416="","",'Dépenses rémunération au réel'!J416)</f>
        <v/>
      </c>
      <c r="K416" s="372" t="str">
        <f>IF('Dépenses rémunération au réel'!K416="","",'Dépenses rémunération au réel'!K416)</f>
        <v/>
      </c>
      <c r="L416" s="370" t="str">
        <f>IF('Dépenses rémunération au réel'!L416="","",'Dépenses rémunération au réel'!L416)</f>
        <v/>
      </c>
      <c r="M416" s="273"/>
      <c r="N416" s="274" t="str">
        <f t="shared" si="44"/>
        <v/>
      </c>
      <c r="O416" s="274" t="str">
        <f t="shared" si="45"/>
        <v/>
      </c>
      <c r="P416" s="42"/>
      <c r="Q416" s="25"/>
      <c r="R416" s="25"/>
      <c r="S416" s="329" t="str">
        <f t="shared" si="42"/>
        <v/>
      </c>
      <c r="T416" s="139" t="str">
        <f t="shared" si="43"/>
        <v/>
      </c>
      <c r="U416" s="276"/>
      <c r="V416" s="375" t="str">
        <f t="shared" si="46"/>
        <v/>
      </c>
      <c r="W416" s="152" t="str">
        <f t="shared" si="47"/>
        <v/>
      </c>
      <c r="X416" s="377" t="str">
        <f>IF(AND(OR(M416="KO",L416&lt;&gt;""),OR(M416="",N416="",O416="")),Listes!$A$74,IF(AND(L416&lt;S416,U416=""),Listes!$A$76,IF(AND(L416&lt;&gt;"",S416&lt;L416,T416=""),Listes!$A$78,IF(AND(Y416="",OR(M416&lt;&gt;"",N416&lt;&gt;"",O416&lt;&gt;"",P416&lt;&gt;"",Q416&lt;&gt;"",R416&lt;&gt;"")),Listes!$A$79,""))))</f>
        <v/>
      </c>
      <c r="Y416" s="44"/>
      <c r="Z416" s="9">
        <f t="shared" si="48"/>
        <v>0</v>
      </c>
    </row>
    <row r="417" spans="1:26" ht="20.100000000000001" customHeight="1" x14ac:dyDescent="0.25">
      <c r="A417" s="133">
        <v>411</v>
      </c>
      <c r="B417" s="370" t="str">
        <f>IF('Dépenses rémunération au réel'!B417="","",'Dépenses rémunération au réel'!B417)</f>
        <v/>
      </c>
      <c r="C417" s="370" t="str">
        <f>IF('Dépenses rémunération au réel'!C417="","",'Dépenses rémunération au réel'!C417)</f>
        <v/>
      </c>
      <c r="D417" s="370" t="str">
        <f>IF('Dépenses rémunération au réel'!D417="","",'Dépenses rémunération au réel'!D417)</f>
        <v/>
      </c>
      <c r="E417" s="370" t="str">
        <f>IF('Dépenses rémunération au réel'!E417="","",'Dépenses rémunération au réel'!E417)</f>
        <v/>
      </c>
      <c r="F417" s="370" t="str">
        <f>IF('Dépenses rémunération au réel'!F417="","",'Dépenses rémunération au réel'!F417)</f>
        <v/>
      </c>
      <c r="G417" s="371" t="str">
        <f>IF('Dépenses rémunération au réel'!G417="","",'Dépenses rémunération au réel'!G417)</f>
        <v/>
      </c>
      <c r="H417" s="371" t="str">
        <f>IF('Dépenses rémunération au réel'!H417="","",'Dépenses rémunération au réel'!H417)</f>
        <v/>
      </c>
      <c r="I417" s="370" t="str">
        <f>IF('Dépenses rémunération au réel'!I417="","",'Dépenses rémunération au réel'!I417)</f>
        <v/>
      </c>
      <c r="J417" s="372" t="str">
        <f>IF('Dépenses rémunération au réel'!J417="","",'Dépenses rémunération au réel'!J417)</f>
        <v/>
      </c>
      <c r="K417" s="372" t="str">
        <f>IF('Dépenses rémunération au réel'!K417="","",'Dépenses rémunération au réel'!K417)</f>
        <v/>
      </c>
      <c r="L417" s="370" t="str">
        <f>IF('Dépenses rémunération au réel'!L417="","",'Dépenses rémunération au réel'!L417)</f>
        <v/>
      </c>
      <c r="M417" s="273"/>
      <c r="N417" s="274" t="str">
        <f t="shared" si="44"/>
        <v/>
      </c>
      <c r="O417" s="274" t="str">
        <f t="shared" si="45"/>
        <v/>
      </c>
      <c r="P417" s="42"/>
      <c r="Q417" s="25"/>
      <c r="R417" s="25"/>
      <c r="S417" s="329" t="str">
        <f t="shared" si="42"/>
        <v/>
      </c>
      <c r="T417" s="139" t="str">
        <f t="shared" si="43"/>
        <v/>
      </c>
      <c r="U417" s="276"/>
      <c r="V417" s="375" t="str">
        <f t="shared" si="46"/>
        <v/>
      </c>
      <c r="W417" s="152" t="str">
        <f t="shared" si="47"/>
        <v/>
      </c>
      <c r="X417" s="377" t="str">
        <f>IF(AND(OR(M417="KO",L417&lt;&gt;""),OR(M417="",N417="",O417="")),Listes!$A$74,IF(AND(L417&lt;S417,U417=""),Listes!$A$76,IF(AND(L417&lt;&gt;"",S417&lt;L417,T417=""),Listes!$A$78,IF(AND(Y417="",OR(M417&lt;&gt;"",N417&lt;&gt;"",O417&lt;&gt;"",P417&lt;&gt;"",Q417&lt;&gt;"",R417&lt;&gt;"")),Listes!$A$79,""))))</f>
        <v/>
      </c>
      <c r="Y417" s="44"/>
      <c r="Z417" s="9">
        <f t="shared" si="48"/>
        <v>0</v>
      </c>
    </row>
    <row r="418" spans="1:26" ht="20.100000000000001" customHeight="1" x14ac:dyDescent="0.25">
      <c r="A418" s="133">
        <v>412</v>
      </c>
      <c r="B418" s="370" t="str">
        <f>IF('Dépenses rémunération au réel'!B418="","",'Dépenses rémunération au réel'!B418)</f>
        <v/>
      </c>
      <c r="C418" s="370" t="str">
        <f>IF('Dépenses rémunération au réel'!C418="","",'Dépenses rémunération au réel'!C418)</f>
        <v/>
      </c>
      <c r="D418" s="370" t="str">
        <f>IF('Dépenses rémunération au réel'!D418="","",'Dépenses rémunération au réel'!D418)</f>
        <v/>
      </c>
      <c r="E418" s="370" t="str">
        <f>IF('Dépenses rémunération au réel'!E418="","",'Dépenses rémunération au réel'!E418)</f>
        <v/>
      </c>
      <c r="F418" s="370" t="str">
        <f>IF('Dépenses rémunération au réel'!F418="","",'Dépenses rémunération au réel'!F418)</f>
        <v/>
      </c>
      <c r="G418" s="371" t="str">
        <f>IF('Dépenses rémunération au réel'!G418="","",'Dépenses rémunération au réel'!G418)</f>
        <v/>
      </c>
      <c r="H418" s="371" t="str">
        <f>IF('Dépenses rémunération au réel'!H418="","",'Dépenses rémunération au réel'!H418)</f>
        <v/>
      </c>
      <c r="I418" s="370" t="str">
        <f>IF('Dépenses rémunération au réel'!I418="","",'Dépenses rémunération au réel'!I418)</f>
        <v/>
      </c>
      <c r="J418" s="372" t="str">
        <f>IF('Dépenses rémunération au réel'!J418="","",'Dépenses rémunération au réel'!J418)</f>
        <v/>
      </c>
      <c r="K418" s="372" t="str">
        <f>IF('Dépenses rémunération au réel'!K418="","",'Dépenses rémunération au réel'!K418)</f>
        <v/>
      </c>
      <c r="L418" s="370" t="str">
        <f>IF('Dépenses rémunération au réel'!L418="","",'Dépenses rémunération au réel'!L418)</f>
        <v/>
      </c>
      <c r="M418" s="273"/>
      <c r="N418" s="274" t="str">
        <f t="shared" si="44"/>
        <v/>
      </c>
      <c r="O418" s="274" t="str">
        <f t="shared" si="45"/>
        <v/>
      </c>
      <c r="P418" s="42"/>
      <c r="Q418" s="25"/>
      <c r="R418" s="25"/>
      <c r="S418" s="329" t="str">
        <f t="shared" si="42"/>
        <v/>
      </c>
      <c r="T418" s="139" t="str">
        <f t="shared" si="43"/>
        <v/>
      </c>
      <c r="U418" s="276"/>
      <c r="V418" s="375" t="str">
        <f t="shared" si="46"/>
        <v/>
      </c>
      <c r="W418" s="152" t="str">
        <f t="shared" si="47"/>
        <v/>
      </c>
      <c r="X418" s="377" t="str">
        <f>IF(AND(OR(M418="KO",L418&lt;&gt;""),OR(M418="",N418="",O418="")),Listes!$A$74,IF(AND(L418&lt;S418,U418=""),Listes!$A$76,IF(AND(L418&lt;&gt;"",S418&lt;L418,T418=""),Listes!$A$78,IF(AND(Y418="",OR(M418&lt;&gt;"",N418&lt;&gt;"",O418&lt;&gt;"",P418&lt;&gt;"",Q418&lt;&gt;"",R418&lt;&gt;"")),Listes!$A$79,""))))</f>
        <v/>
      </c>
      <c r="Y418" s="44"/>
      <c r="Z418" s="9">
        <f t="shared" si="48"/>
        <v>0</v>
      </c>
    </row>
    <row r="419" spans="1:26" ht="20.100000000000001" customHeight="1" x14ac:dyDescent="0.25">
      <c r="A419" s="133">
        <v>413</v>
      </c>
      <c r="B419" s="370" t="str">
        <f>IF('Dépenses rémunération au réel'!B419="","",'Dépenses rémunération au réel'!B419)</f>
        <v/>
      </c>
      <c r="C419" s="370" t="str">
        <f>IF('Dépenses rémunération au réel'!C419="","",'Dépenses rémunération au réel'!C419)</f>
        <v/>
      </c>
      <c r="D419" s="370" t="str">
        <f>IF('Dépenses rémunération au réel'!D419="","",'Dépenses rémunération au réel'!D419)</f>
        <v/>
      </c>
      <c r="E419" s="370" t="str">
        <f>IF('Dépenses rémunération au réel'!E419="","",'Dépenses rémunération au réel'!E419)</f>
        <v/>
      </c>
      <c r="F419" s="370" t="str">
        <f>IF('Dépenses rémunération au réel'!F419="","",'Dépenses rémunération au réel'!F419)</f>
        <v/>
      </c>
      <c r="G419" s="371" t="str">
        <f>IF('Dépenses rémunération au réel'!G419="","",'Dépenses rémunération au réel'!G419)</f>
        <v/>
      </c>
      <c r="H419" s="371" t="str">
        <f>IF('Dépenses rémunération au réel'!H419="","",'Dépenses rémunération au réel'!H419)</f>
        <v/>
      </c>
      <c r="I419" s="370" t="str">
        <f>IF('Dépenses rémunération au réel'!I419="","",'Dépenses rémunération au réel'!I419)</f>
        <v/>
      </c>
      <c r="J419" s="372" t="str">
        <f>IF('Dépenses rémunération au réel'!J419="","",'Dépenses rémunération au réel'!J419)</f>
        <v/>
      </c>
      <c r="K419" s="372" t="str">
        <f>IF('Dépenses rémunération au réel'!K419="","",'Dépenses rémunération au réel'!K419)</f>
        <v/>
      </c>
      <c r="L419" s="370" t="str">
        <f>IF('Dépenses rémunération au réel'!L419="","",'Dépenses rémunération au réel'!L419)</f>
        <v/>
      </c>
      <c r="M419" s="273"/>
      <c r="N419" s="274" t="str">
        <f t="shared" si="44"/>
        <v/>
      </c>
      <c r="O419" s="274" t="str">
        <f t="shared" si="45"/>
        <v/>
      </c>
      <c r="P419" s="42"/>
      <c r="Q419" s="25"/>
      <c r="R419" s="25"/>
      <c r="S419" s="329" t="str">
        <f t="shared" si="42"/>
        <v/>
      </c>
      <c r="T419" s="139" t="str">
        <f t="shared" si="43"/>
        <v/>
      </c>
      <c r="U419" s="276"/>
      <c r="V419" s="375" t="str">
        <f t="shared" si="46"/>
        <v/>
      </c>
      <c r="W419" s="152" t="str">
        <f t="shared" si="47"/>
        <v/>
      </c>
      <c r="X419" s="377" t="str">
        <f>IF(AND(OR(M419="KO",L419&lt;&gt;""),OR(M419="",N419="",O419="")),Listes!$A$74,IF(AND(L419&lt;S419,U419=""),Listes!$A$76,IF(AND(L419&lt;&gt;"",S419&lt;L419,T419=""),Listes!$A$78,IF(AND(Y419="",OR(M419&lt;&gt;"",N419&lt;&gt;"",O419&lt;&gt;"",P419&lt;&gt;"",Q419&lt;&gt;"",R419&lt;&gt;"")),Listes!$A$79,""))))</f>
        <v/>
      </c>
      <c r="Y419" s="44"/>
      <c r="Z419" s="9">
        <f t="shared" si="48"/>
        <v>0</v>
      </c>
    </row>
    <row r="420" spans="1:26" ht="20.100000000000001" customHeight="1" x14ac:dyDescent="0.25">
      <c r="A420" s="133">
        <v>414</v>
      </c>
      <c r="B420" s="370" t="str">
        <f>IF('Dépenses rémunération au réel'!B420="","",'Dépenses rémunération au réel'!B420)</f>
        <v/>
      </c>
      <c r="C420" s="370" t="str">
        <f>IF('Dépenses rémunération au réel'!C420="","",'Dépenses rémunération au réel'!C420)</f>
        <v/>
      </c>
      <c r="D420" s="370" t="str">
        <f>IF('Dépenses rémunération au réel'!D420="","",'Dépenses rémunération au réel'!D420)</f>
        <v/>
      </c>
      <c r="E420" s="370" t="str">
        <f>IF('Dépenses rémunération au réel'!E420="","",'Dépenses rémunération au réel'!E420)</f>
        <v/>
      </c>
      <c r="F420" s="370" t="str">
        <f>IF('Dépenses rémunération au réel'!F420="","",'Dépenses rémunération au réel'!F420)</f>
        <v/>
      </c>
      <c r="G420" s="371" t="str">
        <f>IF('Dépenses rémunération au réel'!G420="","",'Dépenses rémunération au réel'!G420)</f>
        <v/>
      </c>
      <c r="H420" s="371" t="str">
        <f>IF('Dépenses rémunération au réel'!H420="","",'Dépenses rémunération au réel'!H420)</f>
        <v/>
      </c>
      <c r="I420" s="370" t="str">
        <f>IF('Dépenses rémunération au réel'!I420="","",'Dépenses rémunération au réel'!I420)</f>
        <v/>
      </c>
      <c r="J420" s="372" t="str">
        <f>IF('Dépenses rémunération au réel'!J420="","",'Dépenses rémunération au réel'!J420)</f>
        <v/>
      </c>
      <c r="K420" s="372" t="str">
        <f>IF('Dépenses rémunération au réel'!K420="","",'Dépenses rémunération au réel'!K420)</f>
        <v/>
      </c>
      <c r="L420" s="370" t="str">
        <f>IF('Dépenses rémunération au réel'!L420="","",'Dépenses rémunération au réel'!L420)</f>
        <v/>
      </c>
      <c r="M420" s="273"/>
      <c r="N420" s="274" t="str">
        <f t="shared" si="44"/>
        <v/>
      </c>
      <c r="O420" s="274" t="str">
        <f t="shared" si="45"/>
        <v/>
      </c>
      <c r="P420" s="42"/>
      <c r="Q420" s="25"/>
      <c r="R420" s="25"/>
      <c r="S420" s="329" t="str">
        <f t="shared" si="42"/>
        <v/>
      </c>
      <c r="T420" s="139" t="str">
        <f t="shared" si="43"/>
        <v/>
      </c>
      <c r="U420" s="276"/>
      <c r="V420" s="375" t="str">
        <f t="shared" si="46"/>
        <v/>
      </c>
      <c r="W420" s="152" t="str">
        <f t="shared" si="47"/>
        <v/>
      </c>
      <c r="X420" s="377" t="str">
        <f>IF(AND(OR(M420="KO",L420&lt;&gt;""),OR(M420="",N420="",O420="")),Listes!$A$74,IF(AND(L420&lt;S420,U420=""),Listes!$A$76,IF(AND(L420&lt;&gt;"",S420&lt;L420,T420=""),Listes!$A$78,IF(AND(Y420="",OR(M420&lt;&gt;"",N420&lt;&gt;"",O420&lt;&gt;"",P420&lt;&gt;"",Q420&lt;&gt;"",R420&lt;&gt;"")),Listes!$A$79,""))))</f>
        <v/>
      </c>
      <c r="Y420" s="44"/>
      <c r="Z420" s="9">
        <f t="shared" si="48"/>
        <v>0</v>
      </c>
    </row>
    <row r="421" spans="1:26" ht="20.100000000000001" customHeight="1" x14ac:dyDescent="0.25">
      <c r="A421" s="133">
        <v>415</v>
      </c>
      <c r="B421" s="370" t="str">
        <f>IF('Dépenses rémunération au réel'!B421="","",'Dépenses rémunération au réel'!B421)</f>
        <v/>
      </c>
      <c r="C421" s="370" t="str">
        <f>IF('Dépenses rémunération au réel'!C421="","",'Dépenses rémunération au réel'!C421)</f>
        <v/>
      </c>
      <c r="D421" s="370" t="str">
        <f>IF('Dépenses rémunération au réel'!D421="","",'Dépenses rémunération au réel'!D421)</f>
        <v/>
      </c>
      <c r="E421" s="370" t="str">
        <f>IF('Dépenses rémunération au réel'!E421="","",'Dépenses rémunération au réel'!E421)</f>
        <v/>
      </c>
      <c r="F421" s="370" t="str">
        <f>IF('Dépenses rémunération au réel'!F421="","",'Dépenses rémunération au réel'!F421)</f>
        <v/>
      </c>
      <c r="G421" s="371" t="str">
        <f>IF('Dépenses rémunération au réel'!G421="","",'Dépenses rémunération au réel'!G421)</f>
        <v/>
      </c>
      <c r="H421" s="371" t="str">
        <f>IF('Dépenses rémunération au réel'!H421="","",'Dépenses rémunération au réel'!H421)</f>
        <v/>
      </c>
      <c r="I421" s="370" t="str">
        <f>IF('Dépenses rémunération au réel'!I421="","",'Dépenses rémunération au réel'!I421)</f>
        <v/>
      </c>
      <c r="J421" s="372" t="str">
        <f>IF('Dépenses rémunération au réel'!J421="","",'Dépenses rémunération au réel'!J421)</f>
        <v/>
      </c>
      <c r="K421" s="372" t="str">
        <f>IF('Dépenses rémunération au réel'!K421="","",'Dépenses rémunération au réel'!K421)</f>
        <v/>
      </c>
      <c r="L421" s="370" t="str">
        <f>IF('Dépenses rémunération au réel'!L421="","",'Dépenses rémunération au réel'!L421)</f>
        <v/>
      </c>
      <c r="M421" s="273"/>
      <c r="N421" s="274" t="str">
        <f t="shared" si="44"/>
        <v/>
      </c>
      <c r="O421" s="274" t="str">
        <f t="shared" si="45"/>
        <v/>
      </c>
      <c r="P421" s="42"/>
      <c r="Q421" s="25"/>
      <c r="R421" s="25"/>
      <c r="S421" s="329" t="str">
        <f t="shared" si="42"/>
        <v/>
      </c>
      <c r="T421" s="139" t="str">
        <f t="shared" si="43"/>
        <v/>
      </c>
      <c r="U421" s="276"/>
      <c r="V421" s="375" t="str">
        <f t="shared" si="46"/>
        <v/>
      </c>
      <c r="W421" s="152" t="str">
        <f t="shared" si="47"/>
        <v/>
      </c>
      <c r="X421" s="377" t="str">
        <f>IF(AND(OR(M421="KO",L421&lt;&gt;""),OR(M421="",N421="",O421="")),Listes!$A$74,IF(AND(L421&lt;S421,U421=""),Listes!$A$76,IF(AND(L421&lt;&gt;"",S421&lt;L421,T421=""),Listes!$A$78,IF(AND(Y421="",OR(M421&lt;&gt;"",N421&lt;&gt;"",O421&lt;&gt;"",P421&lt;&gt;"",Q421&lt;&gt;"",R421&lt;&gt;"")),Listes!$A$79,""))))</f>
        <v/>
      </c>
      <c r="Y421" s="44"/>
      <c r="Z421" s="9">
        <f t="shared" si="48"/>
        <v>0</v>
      </c>
    </row>
    <row r="422" spans="1:26" ht="20.100000000000001" customHeight="1" x14ac:dyDescent="0.25">
      <c r="A422" s="133">
        <v>416</v>
      </c>
      <c r="B422" s="370" t="str">
        <f>IF('Dépenses rémunération au réel'!B422="","",'Dépenses rémunération au réel'!B422)</f>
        <v/>
      </c>
      <c r="C422" s="370" t="str">
        <f>IF('Dépenses rémunération au réel'!C422="","",'Dépenses rémunération au réel'!C422)</f>
        <v/>
      </c>
      <c r="D422" s="370" t="str">
        <f>IF('Dépenses rémunération au réel'!D422="","",'Dépenses rémunération au réel'!D422)</f>
        <v/>
      </c>
      <c r="E422" s="370" t="str">
        <f>IF('Dépenses rémunération au réel'!E422="","",'Dépenses rémunération au réel'!E422)</f>
        <v/>
      </c>
      <c r="F422" s="370" t="str">
        <f>IF('Dépenses rémunération au réel'!F422="","",'Dépenses rémunération au réel'!F422)</f>
        <v/>
      </c>
      <c r="G422" s="371" t="str">
        <f>IF('Dépenses rémunération au réel'!G422="","",'Dépenses rémunération au réel'!G422)</f>
        <v/>
      </c>
      <c r="H422" s="371" t="str">
        <f>IF('Dépenses rémunération au réel'!H422="","",'Dépenses rémunération au réel'!H422)</f>
        <v/>
      </c>
      <c r="I422" s="370" t="str">
        <f>IF('Dépenses rémunération au réel'!I422="","",'Dépenses rémunération au réel'!I422)</f>
        <v/>
      </c>
      <c r="J422" s="372" t="str">
        <f>IF('Dépenses rémunération au réel'!J422="","",'Dépenses rémunération au réel'!J422)</f>
        <v/>
      </c>
      <c r="K422" s="372" t="str">
        <f>IF('Dépenses rémunération au réel'!K422="","",'Dépenses rémunération au réel'!K422)</f>
        <v/>
      </c>
      <c r="L422" s="370" t="str">
        <f>IF('Dépenses rémunération au réel'!L422="","",'Dépenses rémunération au réel'!L422)</f>
        <v/>
      </c>
      <c r="M422" s="273"/>
      <c r="N422" s="274" t="str">
        <f t="shared" si="44"/>
        <v/>
      </c>
      <c r="O422" s="274" t="str">
        <f t="shared" si="45"/>
        <v/>
      </c>
      <c r="P422" s="42"/>
      <c r="Q422" s="25"/>
      <c r="R422" s="25"/>
      <c r="S422" s="329" t="str">
        <f t="shared" si="42"/>
        <v/>
      </c>
      <c r="T422" s="139" t="str">
        <f t="shared" si="43"/>
        <v/>
      </c>
      <c r="U422" s="276"/>
      <c r="V422" s="375" t="str">
        <f t="shared" si="46"/>
        <v/>
      </c>
      <c r="W422" s="152" t="str">
        <f t="shared" si="47"/>
        <v/>
      </c>
      <c r="X422" s="377" t="str">
        <f>IF(AND(OR(M422="KO",L422&lt;&gt;""),OR(M422="",N422="",O422="")),Listes!$A$74,IF(AND(L422&lt;S422,U422=""),Listes!$A$76,IF(AND(L422&lt;&gt;"",S422&lt;L422,T422=""),Listes!$A$78,IF(AND(Y422="",OR(M422&lt;&gt;"",N422&lt;&gt;"",O422&lt;&gt;"",P422&lt;&gt;"",Q422&lt;&gt;"",R422&lt;&gt;"")),Listes!$A$79,""))))</f>
        <v/>
      </c>
      <c r="Y422" s="44"/>
      <c r="Z422" s="9">
        <f t="shared" si="48"/>
        <v>0</v>
      </c>
    </row>
    <row r="423" spans="1:26" ht="20.100000000000001" customHeight="1" x14ac:dyDescent="0.25">
      <c r="A423" s="133">
        <v>417</v>
      </c>
      <c r="B423" s="370" t="str">
        <f>IF('Dépenses rémunération au réel'!B423="","",'Dépenses rémunération au réel'!B423)</f>
        <v/>
      </c>
      <c r="C423" s="370" t="str">
        <f>IF('Dépenses rémunération au réel'!C423="","",'Dépenses rémunération au réel'!C423)</f>
        <v/>
      </c>
      <c r="D423" s="370" t="str">
        <f>IF('Dépenses rémunération au réel'!D423="","",'Dépenses rémunération au réel'!D423)</f>
        <v/>
      </c>
      <c r="E423" s="370" t="str">
        <f>IF('Dépenses rémunération au réel'!E423="","",'Dépenses rémunération au réel'!E423)</f>
        <v/>
      </c>
      <c r="F423" s="370" t="str">
        <f>IF('Dépenses rémunération au réel'!F423="","",'Dépenses rémunération au réel'!F423)</f>
        <v/>
      </c>
      <c r="G423" s="371" t="str">
        <f>IF('Dépenses rémunération au réel'!G423="","",'Dépenses rémunération au réel'!G423)</f>
        <v/>
      </c>
      <c r="H423" s="371" t="str">
        <f>IF('Dépenses rémunération au réel'!H423="","",'Dépenses rémunération au réel'!H423)</f>
        <v/>
      </c>
      <c r="I423" s="370" t="str">
        <f>IF('Dépenses rémunération au réel'!I423="","",'Dépenses rémunération au réel'!I423)</f>
        <v/>
      </c>
      <c r="J423" s="372" t="str">
        <f>IF('Dépenses rémunération au réel'!J423="","",'Dépenses rémunération au réel'!J423)</f>
        <v/>
      </c>
      <c r="K423" s="372" t="str">
        <f>IF('Dépenses rémunération au réel'!K423="","",'Dépenses rémunération au réel'!K423)</f>
        <v/>
      </c>
      <c r="L423" s="370" t="str">
        <f>IF('Dépenses rémunération au réel'!L423="","",'Dépenses rémunération au réel'!L423)</f>
        <v/>
      </c>
      <c r="M423" s="273"/>
      <c r="N423" s="274" t="str">
        <f t="shared" si="44"/>
        <v/>
      </c>
      <c r="O423" s="274" t="str">
        <f t="shared" si="45"/>
        <v/>
      </c>
      <c r="P423" s="42"/>
      <c r="Q423" s="25"/>
      <c r="R423" s="25"/>
      <c r="S423" s="329" t="str">
        <f t="shared" si="42"/>
        <v/>
      </c>
      <c r="T423" s="139" t="str">
        <f t="shared" si="43"/>
        <v/>
      </c>
      <c r="U423" s="276"/>
      <c r="V423" s="375" t="str">
        <f t="shared" si="46"/>
        <v/>
      </c>
      <c r="W423" s="152" t="str">
        <f t="shared" si="47"/>
        <v/>
      </c>
      <c r="X423" s="377" t="str">
        <f>IF(AND(OR(M423="KO",L423&lt;&gt;""),OR(M423="",N423="",O423="")),Listes!$A$74,IF(AND(L423&lt;S423,U423=""),Listes!$A$76,IF(AND(L423&lt;&gt;"",S423&lt;L423,T423=""),Listes!$A$78,IF(AND(Y423="",OR(M423&lt;&gt;"",N423&lt;&gt;"",O423&lt;&gt;"",P423&lt;&gt;"",Q423&lt;&gt;"",R423&lt;&gt;"")),Listes!$A$79,""))))</f>
        <v/>
      </c>
      <c r="Y423" s="44"/>
      <c r="Z423" s="9">
        <f t="shared" si="48"/>
        <v>0</v>
      </c>
    </row>
    <row r="424" spans="1:26" ht="20.100000000000001" customHeight="1" x14ac:dyDescent="0.25">
      <c r="A424" s="133">
        <v>418</v>
      </c>
      <c r="B424" s="370" t="str">
        <f>IF('Dépenses rémunération au réel'!B424="","",'Dépenses rémunération au réel'!B424)</f>
        <v/>
      </c>
      <c r="C424" s="370" t="str">
        <f>IF('Dépenses rémunération au réel'!C424="","",'Dépenses rémunération au réel'!C424)</f>
        <v/>
      </c>
      <c r="D424" s="370" t="str">
        <f>IF('Dépenses rémunération au réel'!D424="","",'Dépenses rémunération au réel'!D424)</f>
        <v/>
      </c>
      <c r="E424" s="370" t="str">
        <f>IF('Dépenses rémunération au réel'!E424="","",'Dépenses rémunération au réel'!E424)</f>
        <v/>
      </c>
      <c r="F424" s="370" t="str">
        <f>IF('Dépenses rémunération au réel'!F424="","",'Dépenses rémunération au réel'!F424)</f>
        <v/>
      </c>
      <c r="G424" s="371" t="str">
        <f>IF('Dépenses rémunération au réel'!G424="","",'Dépenses rémunération au réel'!G424)</f>
        <v/>
      </c>
      <c r="H424" s="371" t="str">
        <f>IF('Dépenses rémunération au réel'!H424="","",'Dépenses rémunération au réel'!H424)</f>
        <v/>
      </c>
      <c r="I424" s="370" t="str">
        <f>IF('Dépenses rémunération au réel'!I424="","",'Dépenses rémunération au réel'!I424)</f>
        <v/>
      </c>
      <c r="J424" s="372" t="str">
        <f>IF('Dépenses rémunération au réel'!J424="","",'Dépenses rémunération au réel'!J424)</f>
        <v/>
      </c>
      <c r="K424" s="372" t="str">
        <f>IF('Dépenses rémunération au réel'!K424="","",'Dépenses rémunération au réel'!K424)</f>
        <v/>
      </c>
      <c r="L424" s="370" t="str">
        <f>IF('Dépenses rémunération au réel'!L424="","",'Dépenses rémunération au réel'!L424)</f>
        <v/>
      </c>
      <c r="M424" s="273"/>
      <c r="N424" s="274" t="str">
        <f t="shared" si="44"/>
        <v/>
      </c>
      <c r="O424" s="274" t="str">
        <f t="shared" si="45"/>
        <v/>
      </c>
      <c r="P424" s="42"/>
      <c r="Q424" s="25"/>
      <c r="R424" s="25"/>
      <c r="S424" s="329" t="str">
        <f t="shared" si="42"/>
        <v/>
      </c>
      <c r="T424" s="139" t="str">
        <f t="shared" si="43"/>
        <v/>
      </c>
      <c r="U424" s="276"/>
      <c r="V424" s="375" t="str">
        <f t="shared" si="46"/>
        <v/>
      </c>
      <c r="W424" s="152" t="str">
        <f t="shared" si="47"/>
        <v/>
      </c>
      <c r="X424" s="377" t="str">
        <f>IF(AND(OR(M424="KO",L424&lt;&gt;""),OR(M424="",N424="",O424="")),Listes!$A$74,IF(AND(L424&lt;S424,U424=""),Listes!$A$76,IF(AND(L424&lt;&gt;"",S424&lt;L424,T424=""),Listes!$A$78,IF(AND(Y424="",OR(M424&lt;&gt;"",N424&lt;&gt;"",O424&lt;&gt;"",P424&lt;&gt;"",Q424&lt;&gt;"",R424&lt;&gt;"")),Listes!$A$79,""))))</f>
        <v/>
      </c>
      <c r="Y424" s="44"/>
      <c r="Z424" s="9">
        <f t="shared" si="48"/>
        <v>0</v>
      </c>
    </row>
    <row r="425" spans="1:26" ht="20.100000000000001" customHeight="1" x14ac:dyDescent="0.25">
      <c r="A425" s="133">
        <v>419</v>
      </c>
      <c r="B425" s="370" t="str">
        <f>IF('Dépenses rémunération au réel'!B425="","",'Dépenses rémunération au réel'!B425)</f>
        <v/>
      </c>
      <c r="C425" s="370" t="str">
        <f>IF('Dépenses rémunération au réel'!C425="","",'Dépenses rémunération au réel'!C425)</f>
        <v/>
      </c>
      <c r="D425" s="370" t="str">
        <f>IF('Dépenses rémunération au réel'!D425="","",'Dépenses rémunération au réel'!D425)</f>
        <v/>
      </c>
      <c r="E425" s="370" t="str">
        <f>IF('Dépenses rémunération au réel'!E425="","",'Dépenses rémunération au réel'!E425)</f>
        <v/>
      </c>
      <c r="F425" s="370" t="str">
        <f>IF('Dépenses rémunération au réel'!F425="","",'Dépenses rémunération au réel'!F425)</f>
        <v/>
      </c>
      <c r="G425" s="371" t="str">
        <f>IF('Dépenses rémunération au réel'!G425="","",'Dépenses rémunération au réel'!G425)</f>
        <v/>
      </c>
      <c r="H425" s="371" t="str">
        <f>IF('Dépenses rémunération au réel'!H425="","",'Dépenses rémunération au réel'!H425)</f>
        <v/>
      </c>
      <c r="I425" s="370" t="str">
        <f>IF('Dépenses rémunération au réel'!I425="","",'Dépenses rémunération au réel'!I425)</f>
        <v/>
      </c>
      <c r="J425" s="372" t="str">
        <f>IF('Dépenses rémunération au réel'!J425="","",'Dépenses rémunération au réel'!J425)</f>
        <v/>
      </c>
      <c r="K425" s="372" t="str">
        <f>IF('Dépenses rémunération au réel'!K425="","",'Dépenses rémunération au réel'!K425)</f>
        <v/>
      </c>
      <c r="L425" s="370" t="str">
        <f>IF('Dépenses rémunération au réel'!L425="","",'Dépenses rémunération au réel'!L425)</f>
        <v/>
      </c>
      <c r="M425" s="273"/>
      <c r="N425" s="274" t="str">
        <f t="shared" si="44"/>
        <v/>
      </c>
      <c r="O425" s="274" t="str">
        <f t="shared" si="45"/>
        <v/>
      </c>
      <c r="P425" s="42"/>
      <c r="Q425" s="25"/>
      <c r="R425" s="25"/>
      <c r="S425" s="329" t="str">
        <f t="shared" si="42"/>
        <v/>
      </c>
      <c r="T425" s="139" t="str">
        <f t="shared" si="43"/>
        <v/>
      </c>
      <c r="U425" s="276"/>
      <c r="V425" s="375" t="str">
        <f t="shared" si="46"/>
        <v/>
      </c>
      <c r="W425" s="152" t="str">
        <f t="shared" si="47"/>
        <v/>
      </c>
      <c r="X425" s="377" t="str">
        <f>IF(AND(OR(M425="KO",L425&lt;&gt;""),OR(M425="",N425="",O425="")),Listes!$A$74,IF(AND(L425&lt;S425,U425=""),Listes!$A$76,IF(AND(L425&lt;&gt;"",S425&lt;L425,T425=""),Listes!$A$78,IF(AND(Y425="",OR(M425&lt;&gt;"",N425&lt;&gt;"",O425&lt;&gt;"",P425&lt;&gt;"",Q425&lt;&gt;"",R425&lt;&gt;"")),Listes!$A$79,""))))</f>
        <v/>
      </c>
      <c r="Y425" s="44"/>
      <c r="Z425" s="9">
        <f t="shared" si="48"/>
        <v>0</v>
      </c>
    </row>
    <row r="426" spans="1:26" ht="20.100000000000001" customHeight="1" x14ac:dyDescent="0.25">
      <c r="A426" s="133">
        <v>420</v>
      </c>
      <c r="B426" s="370" t="str">
        <f>IF('Dépenses rémunération au réel'!B426="","",'Dépenses rémunération au réel'!B426)</f>
        <v/>
      </c>
      <c r="C426" s="370" t="str">
        <f>IF('Dépenses rémunération au réel'!C426="","",'Dépenses rémunération au réel'!C426)</f>
        <v/>
      </c>
      <c r="D426" s="370" t="str">
        <f>IF('Dépenses rémunération au réel'!D426="","",'Dépenses rémunération au réel'!D426)</f>
        <v/>
      </c>
      <c r="E426" s="370" t="str">
        <f>IF('Dépenses rémunération au réel'!E426="","",'Dépenses rémunération au réel'!E426)</f>
        <v/>
      </c>
      <c r="F426" s="370" t="str">
        <f>IF('Dépenses rémunération au réel'!F426="","",'Dépenses rémunération au réel'!F426)</f>
        <v/>
      </c>
      <c r="G426" s="371" t="str">
        <f>IF('Dépenses rémunération au réel'!G426="","",'Dépenses rémunération au réel'!G426)</f>
        <v/>
      </c>
      <c r="H426" s="371" t="str">
        <f>IF('Dépenses rémunération au réel'!H426="","",'Dépenses rémunération au réel'!H426)</f>
        <v/>
      </c>
      <c r="I426" s="370" t="str">
        <f>IF('Dépenses rémunération au réel'!I426="","",'Dépenses rémunération au réel'!I426)</f>
        <v/>
      </c>
      <c r="J426" s="372" t="str">
        <f>IF('Dépenses rémunération au réel'!J426="","",'Dépenses rémunération au réel'!J426)</f>
        <v/>
      </c>
      <c r="K426" s="372" t="str">
        <f>IF('Dépenses rémunération au réel'!K426="","",'Dépenses rémunération au réel'!K426)</f>
        <v/>
      </c>
      <c r="L426" s="370" t="str">
        <f>IF('Dépenses rémunération au réel'!L426="","",'Dépenses rémunération au réel'!L426)</f>
        <v/>
      </c>
      <c r="M426" s="273"/>
      <c r="N426" s="274" t="str">
        <f t="shared" si="44"/>
        <v/>
      </c>
      <c r="O426" s="274" t="str">
        <f t="shared" si="45"/>
        <v/>
      </c>
      <c r="P426" s="42"/>
      <c r="Q426" s="25"/>
      <c r="R426" s="25"/>
      <c r="S426" s="329" t="str">
        <f t="shared" si="42"/>
        <v/>
      </c>
      <c r="T426" s="139" t="str">
        <f t="shared" si="43"/>
        <v/>
      </c>
      <c r="U426" s="276"/>
      <c r="V426" s="375" t="str">
        <f t="shared" si="46"/>
        <v/>
      </c>
      <c r="W426" s="152" t="str">
        <f t="shared" si="47"/>
        <v/>
      </c>
      <c r="X426" s="377" t="str">
        <f>IF(AND(OR(M426="KO",L426&lt;&gt;""),OR(M426="",N426="",O426="")),Listes!$A$74,IF(AND(L426&lt;S426,U426=""),Listes!$A$76,IF(AND(L426&lt;&gt;"",S426&lt;L426,T426=""),Listes!$A$78,IF(AND(Y426="",OR(M426&lt;&gt;"",N426&lt;&gt;"",O426&lt;&gt;"",P426&lt;&gt;"",Q426&lt;&gt;"",R426&lt;&gt;"")),Listes!$A$79,""))))</f>
        <v/>
      </c>
      <c r="Y426" s="44"/>
      <c r="Z426" s="9">
        <f t="shared" si="48"/>
        <v>0</v>
      </c>
    </row>
    <row r="427" spans="1:26" ht="20.100000000000001" customHeight="1" x14ac:dyDescent="0.25">
      <c r="A427" s="133">
        <v>421</v>
      </c>
      <c r="B427" s="370" t="str">
        <f>IF('Dépenses rémunération au réel'!B427="","",'Dépenses rémunération au réel'!B427)</f>
        <v/>
      </c>
      <c r="C427" s="370" t="str">
        <f>IF('Dépenses rémunération au réel'!C427="","",'Dépenses rémunération au réel'!C427)</f>
        <v/>
      </c>
      <c r="D427" s="370" t="str">
        <f>IF('Dépenses rémunération au réel'!D427="","",'Dépenses rémunération au réel'!D427)</f>
        <v/>
      </c>
      <c r="E427" s="370" t="str">
        <f>IF('Dépenses rémunération au réel'!E427="","",'Dépenses rémunération au réel'!E427)</f>
        <v/>
      </c>
      <c r="F427" s="370" t="str">
        <f>IF('Dépenses rémunération au réel'!F427="","",'Dépenses rémunération au réel'!F427)</f>
        <v/>
      </c>
      <c r="G427" s="371" t="str">
        <f>IF('Dépenses rémunération au réel'!G427="","",'Dépenses rémunération au réel'!G427)</f>
        <v/>
      </c>
      <c r="H427" s="371" t="str">
        <f>IF('Dépenses rémunération au réel'!H427="","",'Dépenses rémunération au réel'!H427)</f>
        <v/>
      </c>
      <c r="I427" s="370" t="str">
        <f>IF('Dépenses rémunération au réel'!I427="","",'Dépenses rémunération au réel'!I427)</f>
        <v/>
      </c>
      <c r="J427" s="372" t="str">
        <f>IF('Dépenses rémunération au réel'!J427="","",'Dépenses rémunération au réel'!J427)</f>
        <v/>
      </c>
      <c r="K427" s="372" t="str">
        <f>IF('Dépenses rémunération au réel'!K427="","",'Dépenses rémunération au réel'!K427)</f>
        <v/>
      </c>
      <c r="L427" s="370" t="str">
        <f>IF('Dépenses rémunération au réel'!L427="","",'Dépenses rémunération au réel'!L427)</f>
        <v/>
      </c>
      <c r="M427" s="273"/>
      <c r="N427" s="274" t="str">
        <f t="shared" si="44"/>
        <v/>
      </c>
      <c r="O427" s="274" t="str">
        <f t="shared" si="45"/>
        <v/>
      </c>
      <c r="P427" s="42"/>
      <c r="Q427" s="25"/>
      <c r="R427" s="25"/>
      <c r="S427" s="329" t="str">
        <f t="shared" si="42"/>
        <v/>
      </c>
      <c r="T427" s="139" t="str">
        <f t="shared" si="43"/>
        <v/>
      </c>
      <c r="U427" s="276"/>
      <c r="V427" s="375" t="str">
        <f t="shared" si="46"/>
        <v/>
      </c>
      <c r="W427" s="152" t="str">
        <f t="shared" si="47"/>
        <v/>
      </c>
      <c r="X427" s="377" t="str">
        <f>IF(AND(OR(M427="KO",L427&lt;&gt;""),OR(M427="",N427="",O427="")),Listes!$A$74,IF(AND(L427&lt;S427,U427=""),Listes!$A$76,IF(AND(L427&lt;&gt;"",S427&lt;L427,T427=""),Listes!$A$78,IF(AND(Y427="",OR(M427&lt;&gt;"",N427&lt;&gt;"",O427&lt;&gt;"",P427&lt;&gt;"",Q427&lt;&gt;"",R427&lt;&gt;"")),Listes!$A$79,""))))</f>
        <v/>
      </c>
      <c r="Y427" s="44"/>
      <c r="Z427" s="9">
        <f t="shared" si="48"/>
        <v>0</v>
      </c>
    </row>
    <row r="428" spans="1:26" ht="20.100000000000001" customHeight="1" x14ac:dyDescent="0.25">
      <c r="A428" s="133">
        <v>422</v>
      </c>
      <c r="B428" s="370" t="str">
        <f>IF('Dépenses rémunération au réel'!B428="","",'Dépenses rémunération au réel'!B428)</f>
        <v/>
      </c>
      <c r="C428" s="370" t="str">
        <f>IF('Dépenses rémunération au réel'!C428="","",'Dépenses rémunération au réel'!C428)</f>
        <v/>
      </c>
      <c r="D428" s="370" t="str">
        <f>IF('Dépenses rémunération au réel'!D428="","",'Dépenses rémunération au réel'!D428)</f>
        <v/>
      </c>
      <c r="E428" s="370" t="str">
        <f>IF('Dépenses rémunération au réel'!E428="","",'Dépenses rémunération au réel'!E428)</f>
        <v/>
      </c>
      <c r="F428" s="370" t="str">
        <f>IF('Dépenses rémunération au réel'!F428="","",'Dépenses rémunération au réel'!F428)</f>
        <v/>
      </c>
      <c r="G428" s="371" t="str">
        <f>IF('Dépenses rémunération au réel'!G428="","",'Dépenses rémunération au réel'!G428)</f>
        <v/>
      </c>
      <c r="H428" s="371" t="str">
        <f>IF('Dépenses rémunération au réel'!H428="","",'Dépenses rémunération au réel'!H428)</f>
        <v/>
      </c>
      <c r="I428" s="370" t="str">
        <f>IF('Dépenses rémunération au réel'!I428="","",'Dépenses rémunération au réel'!I428)</f>
        <v/>
      </c>
      <c r="J428" s="372" t="str">
        <f>IF('Dépenses rémunération au réel'!J428="","",'Dépenses rémunération au réel'!J428)</f>
        <v/>
      </c>
      <c r="K428" s="372" t="str">
        <f>IF('Dépenses rémunération au réel'!K428="","",'Dépenses rémunération au réel'!K428)</f>
        <v/>
      </c>
      <c r="L428" s="370" t="str">
        <f>IF('Dépenses rémunération au réel'!L428="","",'Dépenses rémunération au réel'!L428)</f>
        <v/>
      </c>
      <c r="M428" s="273"/>
      <c r="N428" s="274" t="str">
        <f t="shared" si="44"/>
        <v/>
      </c>
      <c r="O428" s="274" t="str">
        <f t="shared" si="45"/>
        <v/>
      </c>
      <c r="P428" s="42"/>
      <c r="Q428" s="25"/>
      <c r="R428" s="25"/>
      <c r="S428" s="329" t="str">
        <f t="shared" si="42"/>
        <v/>
      </c>
      <c r="T428" s="139" t="str">
        <f t="shared" si="43"/>
        <v/>
      </c>
      <c r="U428" s="276"/>
      <c r="V428" s="375" t="str">
        <f t="shared" si="46"/>
        <v/>
      </c>
      <c r="W428" s="152" t="str">
        <f t="shared" si="47"/>
        <v/>
      </c>
      <c r="X428" s="377" t="str">
        <f>IF(AND(OR(M428="KO",L428&lt;&gt;""),OR(M428="",N428="",O428="")),Listes!$A$74,IF(AND(L428&lt;S428,U428=""),Listes!$A$76,IF(AND(L428&lt;&gt;"",S428&lt;L428,T428=""),Listes!$A$78,IF(AND(Y428="",OR(M428&lt;&gt;"",N428&lt;&gt;"",O428&lt;&gt;"",P428&lt;&gt;"",Q428&lt;&gt;"",R428&lt;&gt;"")),Listes!$A$79,""))))</f>
        <v/>
      </c>
      <c r="Y428" s="44"/>
      <c r="Z428" s="9">
        <f t="shared" si="48"/>
        <v>0</v>
      </c>
    </row>
    <row r="429" spans="1:26" ht="20.100000000000001" customHeight="1" x14ac:dyDescent="0.25">
      <c r="A429" s="133">
        <v>423</v>
      </c>
      <c r="B429" s="370" t="str">
        <f>IF('Dépenses rémunération au réel'!B429="","",'Dépenses rémunération au réel'!B429)</f>
        <v/>
      </c>
      <c r="C429" s="370" t="str">
        <f>IF('Dépenses rémunération au réel'!C429="","",'Dépenses rémunération au réel'!C429)</f>
        <v/>
      </c>
      <c r="D429" s="370" t="str">
        <f>IF('Dépenses rémunération au réel'!D429="","",'Dépenses rémunération au réel'!D429)</f>
        <v/>
      </c>
      <c r="E429" s="370" t="str">
        <f>IF('Dépenses rémunération au réel'!E429="","",'Dépenses rémunération au réel'!E429)</f>
        <v/>
      </c>
      <c r="F429" s="370" t="str">
        <f>IF('Dépenses rémunération au réel'!F429="","",'Dépenses rémunération au réel'!F429)</f>
        <v/>
      </c>
      <c r="G429" s="371" t="str">
        <f>IF('Dépenses rémunération au réel'!G429="","",'Dépenses rémunération au réel'!G429)</f>
        <v/>
      </c>
      <c r="H429" s="371" t="str">
        <f>IF('Dépenses rémunération au réel'!H429="","",'Dépenses rémunération au réel'!H429)</f>
        <v/>
      </c>
      <c r="I429" s="370" t="str">
        <f>IF('Dépenses rémunération au réel'!I429="","",'Dépenses rémunération au réel'!I429)</f>
        <v/>
      </c>
      <c r="J429" s="372" t="str">
        <f>IF('Dépenses rémunération au réel'!J429="","",'Dépenses rémunération au réel'!J429)</f>
        <v/>
      </c>
      <c r="K429" s="372" t="str">
        <f>IF('Dépenses rémunération au réel'!K429="","",'Dépenses rémunération au réel'!K429)</f>
        <v/>
      </c>
      <c r="L429" s="370" t="str">
        <f>IF('Dépenses rémunération au réel'!L429="","",'Dépenses rémunération au réel'!L429)</f>
        <v/>
      </c>
      <c r="M429" s="273"/>
      <c r="N429" s="274" t="str">
        <f t="shared" si="44"/>
        <v/>
      </c>
      <c r="O429" s="274" t="str">
        <f t="shared" si="45"/>
        <v/>
      </c>
      <c r="P429" s="42"/>
      <c r="Q429" s="25"/>
      <c r="R429" s="25"/>
      <c r="S429" s="329" t="str">
        <f t="shared" si="42"/>
        <v/>
      </c>
      <c r="T429" s="139" t="str">
        <f t="shared" si="43"/>
        <v/>
      </c>
      <c r="U429" s="276"/>
      <c r="V429" s="375" t="str">
        <f t="shared" si="46"/>
        <v/>
      </c>
      <c r="W429" s="152" t="str">
        <f t="shared" si="47"/>
        <v/>
      </c>
      <c r="X429" s="377" t="str">
        <f>IF(AND(OR(M429="KO",L429&lt;&gt;""),OR(M429="",N429="",O429="")),Listes!$A$74,IF(AND(L429&lt;S429,U429=""),Listes!$A$76,IF(AND(L429&lt;&gt;"",S429&lt;L429,T429=""),Listes!$A$78,IF(AND(Y429="",OR(M429&lt;&gt;"",N429&lt;&gt;"",O429&lt;&gt;"",P429&lt;&gt;"",Q429&lt;&gt;"",R429&lt;&gt;"")),Listes!$A$79,""))))</f>
        <v/>
      </c>
      <c r="Y429" s="44"/>
      <c r="Z429" s="9">
        <f t="shared" si="48"/>
        <v>0</v>
      </c>
    </row>
    <row r="430" spans="1:26" ht="20.100000000000001" customHeight="1" x14ac:dyDescent="0.25">
      <c r="A430" s="133">
        <v>424</v>
      </c>
      <c r="B430" s="370" t="str">
        <f>IF('Dépenses rémunération au réel'!B430="","",'Dépenses rémunération au réel'!B430)</f>
        <v/>
      </c>
      <c r="C430" s="370" t="str">
        <f>IF('Dépenses rémunération au réel'!C430="","",'Dépenses rémunération au réel'!C430)</f>
        <v/>
      </c>
      <c r="D430" s="370" t="str">
        <f>IF('Dépenses rémunération au réel'!D430="","",'Dépenses rémunération au réel'!D430)</f>
        <v/>
      </c>
      <c r="E430" s="370" t="str">
        <f>IF('Dépenses rémunération au réel'!E430="","",'Dépenses rémunération au réel'!E430)</f>
        <v/>
      </c>
      <c r="F430" s="370" t="str">
        <f>IF('Dépenses rémunération au réel'!F430="","",'Dépenses rémunération au réel'!F430)</f>
        <v/>
      </c>
      <c r="G430" s="371" t="str">
        <f>IF('Dépenses rémunération au réel'!G430="","",'Dépenses rémunération au réel'!G430)</f>
        <v/>
      </c>
      <c r="H430" s="371" t="str">
        <f>IF('Dépenses rémunération au réel'!H430="","",'Dépenses rémunération au réel'!H430)</f>
        <v/>
      </c>
      <c r="I430" s="370" t="str">
        <f>IF('Dépenses rémunération au réel'!I430="","",'Dépenses rémunération au réel'!I430)</f>
        <v/>
      </c>
      <c r="J430" s="372" t="str">
        <f>IF('Dépenses rémunération au réel'!J430="","",'Dépenses rémunération au réel'!J430)</f>
        <v/>
      </c>
      <c r="K430" s="372" t="str">
        <f>IF('Dépenses rémunération au réel'!K430="","",'Dépenses rémunération au réel'!K430)</f>
        <v/>
      </c>
      <c r="L430" s="370" t="str">
        <f>IF('Dépenses rémunération au réel'!L430="","",'Dépenses rémunération au réel'!L430)</f>
        <v/>
      </c>
      <c r="M430" s="273"/>
      <c r="N430" s="274" t="str">
        <f t="shared" si="44"/>
        <v/>
      </c>
      <c r="O430" s="274" t="str">
        <f t="shared" si="45"/>
        <v/>
      </c>
      <c r="P430" s="42"/>
      <c r="Q430" s="25"/>
      <c r="R430" s="25"/>
      <c r="S430" s="329" t="str">
        <f t="shared" si="42"/>
        <v/>
      </c>
      <c r="T430" s="139" t="str">
        <f t="shared" si="43"/>
        <v/>
      </c>
      <c r="U430" s="276"/>
      <c r="V430" s="375" t="str">
        <f t="shared" si="46"/>
        <v/>
      </c>
      <c r="W430" s="152" t="str">
        <f t="shared" si="47"/>
        <v/>
      </c>
      <c r="X430" s="377" t="str">
        <f>IF(AND(OR(M430="KO",L430&lt;&gt;""),OR(M430="",N430="",O430="")),Listes!$A$74,IF(AND(L430&lt;S430,U430=""),Listes!$A$76,IF(AND(L430&lt;&gt;"",S430&lt;L430,T430=""),Listes!$A$78,IF(AND(Y430="",OR(M430&lt;&gt;"",N430&lt;&gt;"",O430&lt;&gt;"",P430&lt;&gt;"",Q430&lt;&gt;"",R430&lt;&gt;"")),Listes!$A$79,""))))</f>
        <v/>
      </c>
      <c r="Y430" s="44"/>
      <c r="Z430" s="9">
        <f t="shared" si="48"/>
        <v>0</v>
      </c>
    </row>
    <row r="431" spans="1:26" ht="20.100000000000001" customHeight="1" x14ac:dyDescent="0.25">
      <c r="A431" s="133">
        <v>425</v>
      </c>
      <c r="B431" s="370" t="str">
        <f>IF('Dépenses rémunération au réel'!B431="","",'Dépenses rémunération au réel'!B431)</f>
        <v/>
      </c>
      <c r="C431" s="370" t="str">
        <f>IF('Dépenses rémunération au réel'!C431="","",'Dépenses rémunération au réel'!C431)</f>
        <v/>
      </c>
      <c r="D431" s="370" t="str">
        <f>IF('Dépenses rémunération au réel'!D431="","",'Dépenses rémunération au réel'!D431)</f>
        <v/>
      </c>
      <c r="E431" s="370" t="str">
        <f>IF('Dépenses rémunération au réel'!E431="","",'Dépenses rémunération au réel'!E431)</f>
        <v/>
      </c>
      <c r="F431" s="370" t="str">
        <f>IF('Dépenses rémunération au réel'!F431="","",'Dépenses rémunération au réel'!F431)</f>
        <v/>
      </c>
      <c r="G431" s="371" t="str">
        <f>IF('Dépenses rémunération au réel'!G431="","",'Dépenses rémunération au réel'!G431)</f>
        <v/>
      </c>
      <c r="H431" s="371" t="str">
        <f>IF('Dépenses rémunération au réel'!H431="","",'Dépenses rémunération au réel'!H431)</f>
        <v/>
      </c>
      <c r="I431" s="370" t="str">
        <f>IF('Dépenses rémunération au réel'!I431="","",'Dépenses rémunération au réel'!I431)</f>
        <v/>
      </c>
      <c r="J431" s="372" t="str">
        <f>IF('Dépenses rémunération au réel'!J431="","",'Dépenses rémunération au réel'!J431)</f>
        <v/>
      </c>
      <c r="K431" s="372" t="str">
        <f>IF('Dépenses rémunération au réel'!K431="","",'Dépenses rémunération au réel'!K431)</f>
        <v/>
      </c>
      <c r="L431" s="370" t="str">
        <f>IF('Dépenses rémunération au réel'!L431="","",'Dépenses rémunération au réel'!L431)</f>
        <v/>
      </c>
      <c r="M431" s="273"/>
      <c r="N431" s="274" t="str">
        <f t="shared" si="44"/>
        <v/>
      </c>
      <c r="O431" s="274" t="str">
        <f t="shared" si="45"/>
        <v/>
      </c>
      <c r="P431" s="42"/>
      <c r="Q431" s="25"/>
      <c r="R431" s="25"/>
      <c r="S431" s="329" t="str">
        <f t="shared" si="42"/>
        <v/>
      </c>
      <c r="T431" s="139" t="str">
        <f t="shared" si="43"/>
        <v/>
      </c>
      <c r="U431" s="276"/>
      <c r="V431" s="375" t="str">
        <f t="shared" si="46"/>
        <v/>
      </c>
      <c r="W431" s="152" t="str">
        <f t="shared" si="47"/>
        <v/>
      </c>
      <c r="X431" s="377" t="str">
        <f>IF(AND(OR(M431="KO",L431&lt;&gt;""),OR(M431="",N431="",O431="")),Listes!$A$74,IF(AND(L431&lt;S431,U431=""),Listes!$A$76,IF(AND(L431&lt;&gt;"",S431&lt;L431,T431=""),Listes!$A$78,IF(AND(Y431="",OR(M431&lt;&gt;"",N431&lt;&gt;"",O431&lt;&gt;"",P431&lt;&gt;"",Q431&lt;&gt;"",R431&lt;&gt;"")),Listes!$A$79,""))))</f>
        <v/>
      </c>
      <c r="Y431" s="44"/>
      <c r="Z431" s="9">
        <f t="shared" si="48"/>
        <v>0</v>
      </c>
    </row>
    <row r="432" spans="1:26" ht="20.100000000000001" customHeight="1" x14ac:dyDescent="0.25">
      <c r="A432" s="133">
        <v>426</v>
      </c>
      <c r="B432" s="370" t="str">
        <f>IF('Dépenses rémunération au réel'!B432="","",'Dépenses rémunération au réel'!B432)</f>
        <v/>
      </c>
      <c r="C432" s="370" t="str">
        <f>IF('Dépenses rémunération au réel'!C432="","",'Dépenses rémunération au réel'!C432)</f>
        <v/>
      </c>
      <c r="D432" s="370" t="str">
        <f>IF('Dépenses rémunération au réel'!D432="","",'Dépenses rémunération au réel'!D432)</f>
        <v/>
      </c>
      <c r="E432" s="370" t="str">
        <f>IF('Dépenses rémunération au réel'!E432="","",'Dépenses rémunération au réel'!E432)</f>
        <v/>
      </c>
      <c r="F432" s="370" t="str">
        <f>IF('Dépenses rémunération au réel'!F432="","",'Dépenses rémunération au réel'!F432)</f>
        <v/>
      </c>
      <c r="G432" s="371" t="str">
        <f>IF('Dépenses rémunération au réel'!G432="","",'Dépenses rémunération au réel'!G432)</f>
        <v/>
      </c>
      <c r="H432" s="371" t="str">
        <f>IF('Dépenses rémunération au réel'!H432="","",'Dépenses rémunération au réel'!H432)</f>
        <v/>
      </c>
      <c r="I432" s="370" t="str">
        <f>IF('Dépenses rémunération au réel'!I432="","",'Dépenses rémunération au réel'!I432)</f>
        <v/>
      </c>
      <c r="J432" s="372" t="str">
        <f>IF('Dépenses rémunération au réel'!J432="","",'Dépenses rémunération au réel'!J432)</f>
        <v/>
      </c>
      <c r="K432" s="372" t="str">
        <f>IF('Dépenses rémunération au réel'!K432="","",'Dépenses rémunération au réel'!K432)</f>
        <v/>
      </c>
      <c r="L432" s="370" t="str">
        <f>IF('Dépenses rémunération au réel'!L432="","",'Dépenses rémunération au réel'!L432)</f>
        <v/>
      </c>
      <c r="M432" s="273"/>
      <c r="N432" s="274" t="str">
        <f t="shared" si="44"/>
        <v/>
      </c>
      <c r="O432" s="274" t="str">
        <f t="shared" si="45"/>
        <v/>
      </c>
      <c r="P432" s="42"/>
      <c r="Q432" s="25"/>
      <c r="R432" s="25"/>
      <c r="S432" s="329" t="str">
        <f t="shared" si="42"/>
        <v/>
      </c>
      <c r="T432" s="139" t="str">
        <f t="shared" si="43"/>
        <v/>
      </c>
      <c r="U432" s="276"/>
      <c r="V432" s="375" t="str">
        <f t="shared" si="46"/>
        <v/>
      </c>
      <c r="W432" s="152" t="str">
        <f t="shared" si="47"/>
        <v/>
      </c>
      <c r="X432" s="377" t="str">
        <f>IF(AND(OR(M432="KO",L432&lt;&gt;""),OR(M432="",N432="",O432="")),Listes!$A$74,IF(AND(L432&lt;S432,U432=""),Listes!$A$76,IF(AND(L432&lt;&gt;"",S432&lt;L432,T432=""),Listes!$A$78,IF(AND(Y432="",OR(M432&lt;&gt;"",N432&lt;&gt;"",O432&lt;&gt;"",P432&lt;&gt;"",Q432&lt;&gt;"",R432&lt;&gt;"")),Listes!$A$79,""))))</f>
        <v/>
      </c>
      <c r="Y432" s="44"/>
      <c r="Z432" s="9">
        <f t="shared" si="48"/>
        <v>0</v>
      </c>
    </row>
    <row r="433" spans="1:26" ht="20.100000000000001" customHeight="1" x14ac:dyDescent="0.25">
      <c r="A433" s="133">
        <v>427</v>
      </c>
      <c r="B433" s="370" t="str">
        <f>IF('Dépenses rémunération au réel'!B433="","",'Dépenses rémunération au réel'!B433)</f>
        <v/>
      </c>
      <c r="C433" s="370" t="str">
        <f>IF('Dépenses rémunération au réel'!C433="","",'Dépenses rémunération au réel'!C433)</f>
        <v/>
      </c>
      <c r="D433" s="370" t="str">
        <f>IF('Dépenses rémunération au réel'!D433="","",'Dépenses rémunération au réel'!D433)</f>
        <v/>
      </c>
      <c r="E433" s="370" t="str">
        <f>IF('Dépenses rémunération au réel'!E433="","",'Dépenses rémunération au réel'!E433)</f>
        <v/>
      </c>
      <c r="F433" s="370" t="str">
        <f>IF('Dépenses rémunération au réel'!F433="","",'Dépenses rémunération au réel'!F433)</f>
        <v/>
      </c>
      <c r="G433" s="371" t="str">
        <f>IF('Dépenses rémunération au réel'!G433="","",'Dépenses rémunération au réel'!G433)</f>
        <v/>
      </c>
      <c r="H433" s="371" t="str">
        <f>IF('Dépenses rémunération au réel'!H433="","",'Dépenses rémunération au réel'!H433)</f>
        <v/>
      </c>
      <c r="I433" s="370" t="str">
        <f>IF('Dépenses rémunération au réel'!I433="","",'Dépenses rémunération au réel'!I433)</f>
        <v/>
      </c>
      <c r="J433" s="372" t="str">
        <f>IF('Dépenses rémunération au réel'!J433="","",'Dépenses rémunération au réel'!J433)</f>
        <v/>
      </c>
      <c r="K433" s="372" t="str">
        <f>IF('Dépenses rémunération au réel'!K433="","",'Dépenses rémunération au réel'!K433)</f>
        <v/>
      </c>
      <c r="L433" s="370" t="str">
        <f>IF('Dépenses rémunération au réel'!L433="","",'Dépenses rémunération au réel'!L433)</f>
        <v/>
      </c>
      <c r="M433" s="273"/>
      <c r="N433" s="274" t="str">
        <f t="shared" si="44"/>
        <v/>
      </c>
      <c r="O433" s="274" t="str">
        <f t="shared" si="45"/>
        <v/>
      </c>
      <c r="P433" s="42"/>
      <c r="Q433" s="25"/>
      <c r="R433" s="25"/>
      <c r="S433" s="329" t="str">
        <f t="shared" si="42"/>
        <v/>
      </c>
      <c r="T433" s="139" t="str">
        <f t="shared" si="43"/>
        <v/>
      </c>
      <c r="U433" s="276"/>
      <c r="V433" s="375" t="str">
        <f t="shared" si="46"/>
        <v/>
      </c>
      <c r="W433" s="152" t="str">
        <f t="shared" si="47"/>
        <v/>
      </c>
      <c r="X433" s="377" t="str">
        <f>IF(AND(OR(M433="KO",L433&lt;&gt;""),OR(M433="",N433="",O433="")),Listes!$A$74,IF(AND(L433&lt;S433,U433=""),Listes!$A$76,IF(AND(L433&lt;&gt;"",S433&lt;L433,T433=""),Listes!$A$78,IF(AND(Y433="",OR(M433&lt;&gt;"",N433&lt;&gt;"",O433&lt;&gt;"",P433&lt;&gt;"",Q433&lt;&gt;"",R433&lt;&gt;"")),Listes!$A$79,""))))</f>
        <v/>
      </c>
      <c r="Y433" s="44"/>
      <c r="Z433" s="9">
        <f t="shared" si="48"/>
        <v>0</v>
      </c>
    </row>
    <row r="434" spans="1:26" ht="20.100000000000001" customHeight="1" x14ac:dyDescent="0.25">
      <c r="A434" s="133">
        <v>428</v>
      </c>
      <c r="B434" s="370" t="str">
        <f>IF('Dépenses rémunération au réel'!B434="","",'Dépenses rémunération au réel'!B434)</f>
        <v/>
      </c>
      <c r="C434" s="370" t="str">
        <f>IF('Dépenses rémunération au réel'!C434="","",'Dépenses rémunération au réel'!C434)</f>
        <v/>
      </c>
      <c r="D434" s="370" t="str">
        <f>IF('Dépenses rémunération au réel'!D434="","",'Dépenses rémunération au réel'!D434)</f>
        <v/>
      </c>
      <c r="E434" s="370" t="str">
        <f>IF('Dépenses rémunération au réel'!E434="","",'Dépenses rémunération au réel'!E434)</f>
        <v/>
      </c>
      <c r="F434" s="370" t="str">
        <f>IF('Dépenses rémunération au réel'!F434="","",'Dépenses rémunération au réel'!F434)</f>
        <v/>
      </c>
      <c r="G434" s="371" t="str">
        <f>IF('Dépenses rémunération au réel'!G434="","",'Dépenses rémunération au réel'!G434)</f>
        <v/>
      </c>
      <c r="H434" s="371" t="str">
        <f>IF('Dépenses rémunération au réel'!H434="","",'Dépenses rémunération au réel'!H434)</f>
        <v/>
      </c>
      <c r="I434" s="370" t="str">
        <f>IF('Dépenses rémunération au réel'!I434="","",'Dépenses rémunération au réel'!I434)</f>
        <v/>
      </c>
      <c r="J434" s="372" t="str">
        <f>IF('Dépenses rémunération au réel'!J434="","",'Dépenses rémunération au réel'!J434)</f>
        <v/>
      </c>
      <c r="K434" s="372" t="str">
        <f>IF('Dépenses rémunération au réel'!K434="","",'Dépenses rémunération au réel'!K434)</f>
        <v/>
      </c>
      <c r="L434" s="370" t="str">
        <f>IF('Dépenses rémunération au réel'!L434="","",'Dépenses rémunération au réel'!L434)</f>
        <v/>
      </c>
      <c r="M434" s="273"/>
      <c r="N434" s="274" t="str">
        <f t="shared" si="44"/>
        <v/>
      </c>
      <c r="O434" s="274" t="str">
        <f t="shared" si="45"/>
        <v/>
      </c>
      <c r="P434" s="42"/>
      <c r="Q434" s="25"/>
      <c r="R434" s="25"/>
      <c r="S434" s="329" t="str">
        <f t="shared" si="42"/>
        <v/>
      </c>
      <c r="T434" s="139" t="str">
        <f t="shared" si="43"/>
        <v/>
      </c>
      <c r="U434" s="276"/>
      <c r="V434" s="375" t="str">
        <f t="shared" si="46"/>
        <v/>
      </c>
      <c r="W434" s="152" t="str">
        <f t="shared" si="47"/>
        <v/>
      </c>
      <c r="X434" s="377" t="str">
        <f>IF(AND(OR(M434="KO",L434&lt;&gt;""),OR(M434="",N434="",O434="")),Listes!$A$74,IF(AND(L434&lt;S434,U434=""),Listes!$A$76,IF(AND(L434&lt;&gt;"",S434&lt;L434,T434=""),Listes!$A$78,IF(AND(Y434="",OR(M434&lt;&gt;"",N434&lt;&gt;"",O434&lt;&gt;"",P434&lt;&gt;"",Q434&lt;&gt;"",R434&lt;&gt;"")),Listes!$A$79,""))))</f>
        <v/>
      </c>
      <c r="Y434" s="44"/>
      <c r="Z434" s="9">
        <f t="shared" si="48"/>
        <v>0</v>
      </c>
    </row>
    <row r="435" spans="1:26" ht="20.100000000000001" customHeight="1" x14ac:dyDescent="0.25">
      <c r="A435" s="133">
        <v>429</v>
      </c>
      <c r="B435" s="370" t="str">
        <f>IF('Dépenses rémunération au réel'!B435="","",'Dépenses rémunération au réel'!B435)</f>
        <v/>
      </c>
      <c r="C435" s="370" t="str">
        <f>IF('Dépenses rémunération au réel'!C435="","",'Dépenses rémunération au réel'!C435)</f>
        <v/>
      </c>
      <c r="D435" s="370" t="str">
        <f>IF('Dépenses rémunération au réel'!D435="","",'Dépenses rémunération au réel'!D435)</f>
        <v/>
      </c>
      <c r="E435" s="370" t="str">
        <f>IF('Dépenses rémunération au réel'!E435="","",'Dépenses rémunération au réel'!E435)</f>
        <v/>
      </c>
      <c r="F435" s="370" t="str">
        <f>IF('Dépenses rémunération au réel'!F435="","",'Dépenses rémunération au réel'!F435)</f>
        <v/>
      </c>
      <c r="G435" s="371" t="str">
        <f>IF('Dépenses rémunération au réel'!G435="","",'Dépenses rémunération au réel'!G435)</f>
        <v/>
      </c>
      <c r="H435" s="371" t="str">
        <f>IF('Dépenses rémunération au réel'!H435="","",'Dépenses rémunération au réel'!H435)</f>
        <v/>
      </c>
      <c r="I435" s="370" t="str">
        <f>IF('Dépenses rémunération au réel'!I435="","",'Dépenses rémunération au réel'!I435)</f>
        <v/>
      </c>
      <c r="J435" s="372" t="str">
        <f>IF('Dépenses rémunération au réel'!J435="","",'Dépenses rémunération au réel'!J435)</f>
        <v/>
      </c>
      <c r="K435" s="372" t="str">
        <f>IF('Dépenses rémunération au réel'!K435="","",'Dépenses rémunération au réel'!K435)</f>
        <v/>
      </c>
      <c r="L435" s="370" t="str">
        <f>IF('Dépenses rémunération au réel'!L435="","",'Dépenses rémunération au réel'!L435)</f>
        <v/>
      </c>
      <c r="M435" s="273"/>
      <c r="N435" s="274" t="str">
        <f t="shared" si="44"/>
        <v/>
      </c>
      <c r="O435" s="274" t="str">
        <f t="shared" si="45"/>
        <v/>
      </c>
      <c r="P435" s="42"/>
      <c r="Q435" s="25"/>
      <c r="R435" s="25"/>
      <c r="S435" s="329" t="str">
        <f t="shared" si="42"/>
        <v/>
      </c>
      <c r="T435" s="139" t="str">
        <f t="shared" si="43"/>
        <v/>
      </c>
      <c r="U435" s="276"/>
      <c r="V435" s="375" t="str">
        <f t="shared" si="46"/>
        <v/>
      </c>
      <c r="W435" s="152" t="str">
        <f t="shared" si="47"/>
        <v/>
      </c>
      <c r="X435" s="377" t="str">
        <f>IF(AND(OR(M435="KO",L435&lt;&gt;""),OR(M435="",N435="",O435="")),Listes!$A$74,IF(AND(L435&lt;S435,U435=""),Listes!$A$76,IF(AND(L435&lt;&gt;"",S435&lt;L435,T435=""),Listes!$A$78,IF(AND(Y435="",OR(M435&lt;&gt;"",N435&lt;&gt;"",O435&lt;&gt;"",P435&lt;&gt;"",Q435&lt;&gt;"",R435&lt;&gt;"")),Listes!$A$79,""))))</f>
        <v/>
      </c>
      <c r="Y435" s="44"/>
      <c r="Z435" s="9">
        <f t="shared" si="48"/>
        <v>0</v>
      </c>
    </row>
    <row r="436" spans="1:26" ht="20.100000000000001" customHeight="1" x14ac:dyDescent="0.25">
      <c r="A436" s="133">
        <v>430</v>
      </c>
      <c r="B436" s="370" t="str">
        <f>IF('Dépenses rémunération au réel'!B436="","",'Dépenses rémunération au réel'!B436)</f>
        <v/>
      </c>
      <c r="C436" s="370" t="str">
        <f>IF('Dépenses rémunération au réel'!C436="","",'Dépenses rémunération au réel'!C436)</f>
        <v/>
      </c>
      <c r="D436" s="370" t="str">
        <f>IF('Dépenses rémunération au réel'!D436="","",'Dépenses rémunération au réel'!D436)</f>
        <v/>
      </c>
      <c r="E436" s="370" t="str">
        <f>IF('Dépenses rémunération au réel'!E436="","",'Dépenses rémunération au réel'!E436)</f>
        <v/>
      </c>
      <c r="F436" s="370" t="str">
        <f>IF('Dépenses rémunération au réel'!F436="","",'Dépenses rémunération au réel'!F436)</f>
        <v/>
      </c>
      <c r="G436" s="371" t="str">
        <f>IF('Dépenses rémunération au réel'!G436="","",'Dépenses rémunération au réel'!G436)</f>
        <v/>
      </c>
      <c r="H436" s="371" t="str">
        <f>IF('Dépenses rémunération au réel'!H436="","",'Dépenses rémunération au réel'!H436)</f>
        <v/>
      </c>
      <c r="I436" s="370" t="str">
        <f>IF('Dépenses rémunération au réel'!I436="","",'Dépenses rémunération au réel'!I436)</f>
        <v/>
      </c>
      <c r="J436" s="372" t="str">
        <f>IF('Dépenses rémunération au réel'!J436="","",'Dépenses rémunération au réel'!J436)</f>
        <v/>
      </c>
      <c r="K436" s="372" t="str">
        <f>IF('Dépenses rémunération au réel'!K436="","",'Dépenses rémunération au réel'!K436)</f>
        <v/>
      </c>
      <c r="L436" s="370" t="str">
        <f>IF('Dépenses rémunération au réel'!L436="","",'Dépenses rémunération au réel'!L436)</f>
        <v/>
      </c>
      <c r="M436" s="273"/>
      <c r="N436" s="274" t="str">
        <f t="shared" si="44"/>
        <v/>
      </c>
      <c r="O436" s="274" t="str">
        <f t="shared" si="45"/>
        <v/>
      </c>
      <c r="P436" s="42"/>
      <c r="Q436" s="25"/>
      <c r="R436" s="25"/>
      <c r="S436" s="329" t="str">
        <f t="shared" si="42"/>
        <v/>
      </c>
      <c r="T436" s="139" t="str">
        <f t="shared" si="43"/>
        <v/>
      </c>
      <c r="U436" s="276"/>
      <c r="V436" s="375" t="str">
        <f t="shared" si="46"/>
        <v/>
      </c>
      <c r="W436" s="152" t="str">
        <f t="shared" si="47"/>
        <v/>
      </c>
      <c r="X436" s="377" t="str">
        <f>IF(AND(OR(M436="KO",L436&lt;&gt;""),OR(M436="",N436="",O436="")),Listes!$A$74,IF(AND(L436&lt;S436,U436=""),Listes!$A$76,IF(AND(L436&lt;&gt;"",S436&lt;L436,T436=""),Listes!$A$78,IF(AND(Y436="",OR(M436&lt;&gt;"",N436&lt;&gt;"",O436&lt;&gt;"",P436&lt;&gt;"",Q436&lt;&gt;"",R436&lt;&gt;"")),Listes!$A$79,""))))</f>
        <v/>
      </c>
      <c r="Y436" s="44"/>
      <c r="Z436" s="9">
        <f t="shared" si="48"/>
        <v>0</v>
      </c>
    </row>
    <row r="437" spans="1:26" ht="20.100000000000001" customHeight="1" x14ac:dyDescent="0.25">
      <c r="A437" s="133">
        <v>431</v>
      </c>
      <c r="B437" s="370" t="str">
        <f>IF('Dépenses rémunération au réel'!B437="","",'Dépenses rémunération au réel'!B437)</f>
        <v/>
      </c>
      <c r="C437" s="370" t="str">
        <f>IF('Dépenses rémunération au réel'!C437="","",'Dépenses rémunération au réel'!C437)</f>
        <v/>
      </c>
      <c r="D437" s="370" t="str">
        <f>IF('Dépenses rémunération au réel'!D437="","",'Dépenses rémunération au réel'!D437)</f>
        <v/>
      </c>
      <c r="E437" s="370" t="str">
        <f>IF('Dépenses rémunération au réel'!E437="","",'Dépenses rémunération au réel'!E437)</f>
        <v/>
      </c>
      <c r="F437" s="370" t="str">
        <f>IF('Dépenses rémunération au réel'!F437="","",'Dépenses rémunération au réel'!F437)</f>
        <v/>
      </c>
      <c r="G437" s="371" t="str">
        <f>IF('Dépenses rémunération au réel'!G437="","",'Dépenses rémunération au réel'!G437)</f>
        <v/>
      </c>
      <c r="H437" s="371" t="str">
        <f>IF('Dépenses rémunération au réel'!H437="","",'Dépenses rémunération au réel'!H437)</f>
        <v/>
      </c>
      <c r="I437" s="370" t="str">
        <f>IF('Dépenses rémunération au réel'!I437="","",'Dépenses rémunération au réel'!I437)</f>
        <v/>
      </c>
      <c r="J437" s="372" t="str">
        <f>IF('Dépenses rémunération au réel'!J437="","",'Dépenses rémunération au réel'!J437)</f>
        <v/>
      </c>
      <c r="K437" s="372" t="str">
        <f>IF('Dépenses rémunération au réel'!K437="","",'Dépenses rémunération au réel'!K437)</f>
        <v/>
      </c>
      <c r="L437" s="370" t="str">
        <f>IF('Dépenses rémunération au réel'!L437="","",'Dépenses rémunération au réel'!L437)</f>
        <v/>
      </c>
      <c r="M437" s="273"/>
      <c r="N437" s="274" t="str">
        <f t="shared" si="44"/>
        <v/>
      </c>
      <c r="O437" s="274" t="str">
        <f t="shared" si="45"/>
        <v/>
      </c>
      <c r="P437" s="42"/>
      <c r="Q437" s="25"/>
      <c r="R437" s="25"/>
      <c r="S437" s="329" t="str">
        <f t="shared" si="42"/>
        <v/>
      </c>
      <c r="T437" s="139" t="str">
        <f t="shared" si="43"/>
        <v/>
      </c>
      <c r="U437" s="276"/>
      <c r="V437" s="375" t="str">
        <f t="shared" si="46"/>
        <v/>
      </c>
      <c r="W437" s="152" t="str">
        <f t="shared" si="47"/>
        <v/>
      </c>
      <c r="X437" s="377" t="str">
        <f>IF(AND(OR(M437="KO",L437&lt;&gt;""),OR(M437="",N437="",O437="")),Listes!$A$74,IF(AND(L437&lt;S437,U437=""),Listes!$A$76,IF(AND(L437&lt;&gt;"",S437&lt;L437,T437=""),Listes!$A$78,IF(AND(Y437="",OR(M437&lt;&gt;"",N437&lt;&gt;"",O437&lt;&gt;"",P437&lt;&gt;"",Q437&lt;&gt;"",R437&lt;&gt;"")),Listes!$A$79,""))))</f>
        <v/>
      </c>
      <c r="Y437" s="44"/>
      <c r="Z437" s="9">
        <f t="shared" si="48"/>
        <v>0</v>
      </c>
    </row>
    <row r="438" spans="1:26" ht="20.100000000000001" customHeight="1" x14ac:dyDescent="0.25">
      <c r="A438" s="133">
        <v>432</v>
      </c>
      <c r="B438" s="370" t="str">
        <f>IF('Dépenses rémunération au réel'!B438="","",'Dépenses rémunération au réel'!B438)</f>
        <v/>
      </c>
      <c r="C438" s="370" t="str">
        <f>IF('Dépenses rémunération au réel'!C438="","",'Dépenses rémunération au réel'!C438)</f>
        <v/>
      </c>
      <c r="D438" s="370" t="str">
        <f>IF('Dépenses rémunération au réel'!D438="","",'Dépenses rémunération au réel'!D438)</f>
        <v/>
      </c>
      <c r="E438" s="370" t="str">
        <f>IF('Dépenses rémunération au réel'!E438="","",'Dépenses rémunération au réel'!E438)</f>
        <v/>
      </c>
      <c r="F438" s="370" t="str">
        <f>IF('Dépenses rémunération au réel'!F438="","",'Dépenses rémunération au réel'!F438)</f>
        <v/>
      </c>
      <c r="G438" s="371" t="str">
        <f>IF('Dépenses rémunération au réel'!G438="","",'Dépenses rémunération au réel'!G438)</f>
        <v/>
      </c>
      <c r="H438" s="371" t="str">
        <f>IF('Dépenses rémunération au réel'!H438="","",'Dépenses rémunération au réel'!H438)</f>
        <v/>
      </c>
      <c r="I438" s="370" t="str">
        <f>IF('Dépenses rémunération au réel'!I438="","",'Dépenses rémunération au réel'!I438)</f>
        <v/>
      </c>
      <c r="J438" s="372" t="str">
        <f>IF('Dépenses rémunération au réel'!J438="","",'Dépenses rémunération au réel'!J438)</f>
        <v/>
      </c>
      <c r="K438" s="372" t="str">
        <f>IF('Dépenses rémunération au réel'!K438="","",'Dépenses rémunération au réel'!K438)</f>
        <v/>
      </c>
      <c r="L438" s="370" t="str">
        <f>IF('Dépenses rémunération au réel'!L438="","",'Dépenses rémunération au réel'!L438)</f>
        <v/>
      </c>
      <c r="M438" s="273"/>
      <c r="N438" s="274" t="str">
        <f t="shared" si="44"/>
        <v/>
      </c>
      <c r="O438" s="274" t="str">
        <f t="shared" si="45"/>
        <v/>
      </c>
      <c r="P438" s="42"/>
      <c r="Q438" s="25"/>
      <c r="R438" s="25"/>
      <c r="S438" s="329" t="str">
        <f t="shared" si="42"/>
        <v/>
      </c>
      <c r="T438" s="139" t="str">
        <f t="shared" si="43"/>
        <v/>
      </c>
      <c r="U438" s="276"/>
      <c r="V438" s="375" t="str">
        <f t="shared" si="46"/>
        <v/>
      </c>
      <c r="W438" s="152" t="str">
        <f t="shared" si="47"/>
        <v/>
      </c>
      <c r="X438" s="377" t="str">
        <f>IF(AND(OR(M438="KO",L438&lt;&gt;""),OR(M438="",N438="",O438="")),Listes!$A$74,IF(AND(L438&lt;S438,U438=""),Listes!$A$76,IF(AND(L438&lt;&gt;"",S438&lt;L438,T438=""),Listes!$A$78,IF(AND(Y438="",OR(M438&lt;&gt;"",N438&lt;&gt;"",O438&lt;&gt;"",P438&lt;&gt;"",Q438&lt;&gt;"",R438&lt;&gt;"")),Listes!$A$79,""))))</f>
        <v/>
      </c>
      <c r="Y438" s="44"/>
      <c r="Z438" s="9">
        <f t="shared" si="48"/>
        <v>0</v>
      </c>
    </row>
    <row r="439" spans="1:26" ht="20.100000000000001" customHeight="1" x14ac:dyDescent="0.25">
      <c r="A439" s="133">
        <v>433</v>
      </c>
      <c r="B439" s="370" t="str">
        <f>IF('Dépenses rémunération au réel'!B439="","",'Dépenses rémunération au réel'!B439)</f>
        <v/>
      </c>
      <c r="C439" s="370" t="str">
        <f>IF('Dépenses rémunération au réel'!C439="","",'Dépenses rémunération au réel'!C439)</f>
        <v/>
      </c>
      <c r="D439" s="370" t="str">
        <f>IF('Dépenses rémunération au réel'!D439="","",'Dépenses rémunération au réel'!D439)</f>
        <v/>
      </c>
      <c r="E439" s="370" t="str">
        <f>IF('Dépenses rémunération au réel'!E439="","",'Dépenses rémunération au réel'!E439)</f>
        <v/>
      </c>
      <c r="F439" s="370" t="str">
        <f>IF('Dépenses rémunération au réel'!F439="","",'Dépenses rémunération au réel'!F439)</f>
        <v/>
      </c>
      <c r="G439" s="371" t="str">
        <f>IF('Dépenses rémunération au réel'!G439="","",'Dépenses rémunération au réel'!G439)</f>
        <v/>
      </c>
      <c r="H439" s="371" t="str">
        <f>IF('Dépenses rémunération au réel'!H439="","",'Dépenses rémunération au réel'!H439)</f>
        <v/>
      </c>
      <c r="I439" s="370" t="str">
        <f>IF('Dépenses rémunération au réel'!I439="","",'Dépenses rémunération au réel'!I439)</f>
        <v/>
      </c>
      <c r="J439" s="372" t="str">
        <f>IF('Dépenses rémunération au réel'!J439="","",'Dépenses rémunération au réel'!J439)</f>
        <v/>
      </c>
      <c r="K439" s="372" t="str">
        <f>IF('Dépenses rémunération au réel'!K439="","",'Dépenses rémunération au réel'!K439)</f>
        <v/>
      </c>
      <c r="L439" s="370" t="str">
        <f>IF('Dépenses rémunération au réel'!L439="","",'Dépenses rémunération au réel'!L439)</f>
        <v/>
      </c>
      <c r="M439" s="273"/>
      <c r="N439" s="274" t="str">
        <f t="shared" si="44"/>
        <v/>
      </c>
      <c r="O439" s="274" t="str">
        <f t="shared" si="45"/>
        <v/>
      </c>
      <c r="P439" s="42"/>
      <c r="Q439" s="25"/>
      <c r="R439" s="25"/>
      <c r="S439" s="329" t="str">
        <f t="shared" si="42"/>
        <v/>
      </c>
      <c r="T439" s="139" t="str">
        <f t="shared" si="43"/>
        <v/>
      </c>
      <c r="U439" s="276"/>
      <c r="V439" s="375" t="str">
        <f t="shared" si="46"/>
        <v/>
      </c>
      <c r="W439" s="152" t="str">
        <f t="shared" si="47"/>
        <v/>
      </c>
      <c r="X439" s="377" t="str">
        <f>IF(AND(OR(M439="KO",L439&lt;&gt;""),OR(M439="",N439="",O439="")),Listes!$A$74,IF(AND(L439&lt;S439,U439=""),Listes!$A$76,IF(AND(L439&lt;&gt;"",S439&lt;L439,T439=""),Listes!$A$78,IF(AND(Y439="",OR(M439&lt;&gt;"",N439&lt;&gt;"",O439&lt;&gt;"",P439&lt;&gt;"",Q439&lt;&gt;"",R439&lt;&gt;"")),Listes!$A$79,""))))</f>
        <v/>
      </c>
      <c r="Y439" s="44"/>
      <c r="Z439" s="9">
        <f t="shared" si="48"/>
        <v>0</v>
      </c>
    </row>
    <row r="440" spans="1:26" ht="20.100000000000001" customHeight="1" x14ac:dyDescent="0.25">
      <c r="A440" s="133">
        <v>434</v>
      </c>
      <c r="B440" s="370" t="str">
        <f>IF('Dépenses rémunération au réel'!B440="","",'Dépenses rémunération au réel'!B440)</f>
        <v/>
      </c>
      <c r="C440" s="370" t="str">
        <f>IF('Dépenses rémunération au réel'!C440="","",'Dépenses rémunération au réel'!C440)</f>
        <v/>
      </c>
      <c r="D440" s="370" t="str">
        <f>IF('Dépenses rémunération au réel'!D440="","",'Dépenses rémunération au réel'!D440)</f>
        <v/>
      </c>
      <c r="E440" s="370" t="str">
        <f>IF('Dépenses rémunération au réel'!E440="","",'Dépenses rémunération au réel'!E440)</f>
        <v/>
      </c>
      <c r="F440" s="370" t="str">
        <f>IF('Dépenses rémunération au réel'!F440="","",'Dépenses rémunération au réel'!F440)</f>
        <v/>
      </c>
      <c r="G440" s="371" t="str">
        <f>IF('Dépenses rémunération au réel'!G440="","",'Dépenses rémunération au réel'!G440)</f>
        <v/>
      </c>
      <c r="H440" s="371" t="str">
        <f>IF('Dépenses rémunération au réel'!H440="","",'Dépenses rémunération au réel'!H440)</f>
        <v/>
      </c>
      <c r="I440" s="370" t="str">
        <f>IF('Dépenses rémunération au réel'!I440="","",'Dépenses rémunération au réel'!I440)</f>
        <v/>
      </c>
      <c r="J440" s="372" t="str">
        <f>IF('Dépenses rémunération au réel'!J440="","",'Dépenses rémunération au réel'!J440)</f>
        <v/>
      </c>
      <c r="K440" s="372" t="str">
        <f>IF('Dépenses rémunération au réel'!K440="","",'Dépenses rémunération au réel'!K440)</f>
        <v/>
      </c>
      <c r="L440" s="370" t="str">
        <f>IF('Dépenses rémunération au réel'!L440="","",'Dépenses rémunération au réel'!L440)</f>
        <v/>
      </c>
      <c r="M440" s="273"/>
      <c r="N440" s="274" t="str">
        <f t="shared" si="44"/>
        <v/>
      </c>
      <c r="O440" s="274" t="str">
        <f t="shared" si="45"/>
        <v/>
      </c>
      <c r="P440" s="42"/>
      <c r="Q440" s="25"/>
      <c r="R440" s="25"/>
      <c r="S440" s="329" t="str">
        <f t="shared" si="42"/>
        <v/>
      </c>
      <c r="T440" s="139" t="str">
        <f t="shared" si="43"/>
        <v/>
      </c>
      <c r="U440" s="276"/>
      <c r="V440" s="375" t="str">
        <f t="shared" si="46"/>
        <v/>
      </c>
      <c r="W440" s="152" t="str">
        <f t="shared" si="47"/>
        <v/>
      </c>
      <c r="X440" s="377" t="str">
        <f>IF(AND(OR(M440="KO",L440&lt;&gt;""),OR(M440="",N440="",O440="")),Listes!$A$74,IF(AND(L440&lt;S440,U440=""),Listes!$A$76,IF(AND(L440&lt;&gt;"",S440&lt;L440,T440=""),Listes!$A$78,IF(AND(Y440="",OR(M440&lt;&gt;"",N440&lt;&gt;"",O440&lt;&gt;"",P440&lt;&gt;"",Q440&lt;&gt;"",R440&lt;&gt;"")),Listes!$A$79,""))))</f>
        <v/>
      </c>
      <c r="Y440" s="44"/>
      <c r="Z440" s="9">
        <f t="shared" si="48"/>
        <v>0</v>
      </c>
    </row>
    <row r="441" spans="1:26" ht="20.100000000000001" customHeight="1" x14ac:dyDescent="0.25">
      <c r="A441" s="133">
        <v>435</v>
      </c>
      <c r="B441" s="370" t="str">
        <f>IF('Dépenses rémunération au réel'!B441="","",'Dépenses rémunération au réel'!B441)</f>
        <v/>
      </c>
      <c r="C441" s="370" t="str">
        <f>IF('Dépenses rémunération au réel'!C441="","",'Dépenses rémunération au réel'!C441)</f>
        <v/>
      </c>
      <c r="D441" s="370" t="str">
        <f>IF('Dépenses rémunération au réel'!D441="","",'Dépenses rémunération au réel'!D441)</f>
        <v/>
      </c>
      <c r="E441" s="370" t="str">
        <f>IF('Dépenses rémunération au réel'!E441="","",'Dépenses rémunération au réel'!E441)</f>
        <v/>
      </c>
      <c r="F441" s="370" t="str">
        <f>IF('Dépenses rémunération au réel'!F441="","",'Dépenses rémunération au réel'!F441)</f>
        <v/>
      </c>
      <c r="G441" s="371" t="str">
        <f>IF('Dépenses rémunération au réel'!G441="","",'Dépenses rémunération au réel'!G441)</f>
        <v/>
      </c>
      <c r="H441" s="371" t="str">
        <f>IF('Dépenses rémunération au réel'!H441="","",'Dépenses rémunération au réel'!H441)</f>
        <v/>
      </c>
      <c r="I441" s="370" t="str">
        <f>IF('Dépenses rémunération au réel'!I441="","",'Dépenses rémunération au réel'!I441)</f>
        <v/>
      </c>
      <c r="J441" s="372" t="str">
        <f>IF('Dépenses rémunération au réel'!J441="","",'Dépenses rémunération au réel'!J441)</f>
        <v/>
      </c>
      <c r="K441" s="372" t="str">
        <f>IF('Dépenses rémunération au réel'!K441="","",'Dépenses rémunération au réel'!K441)</f>
        <v/>
      </c>
      <c r="L441" s="370" t="str">
        <f>IF('Dépenses rémunération au réel'!L441="","",'Dépenses rémunération au réel'!L441)</f>
        <v/>
      </c>
      <c r="M441" s="273"/>
      <c r="N441" s="274" t="str">
        <f t="shared" si="44"/>
        <v/>
      </c>
      <c r="O441" s="274" t="str">
        <f t="shared" si="45"/>
        <v/>
      </c>
      <c r="P441" s="42"/>
      <c r="Q441" s="25"/>
      <c r="R441" s="25"/>
      <c r="S441" s="329" t="str">
        <f t="shared" si="42"/>
        <v/>
      </c>
      <c r="T441" s="139" t="str">
        <f t="shared" si="43"/>
        <v/>
      </c>
      <c r="U441" s="276"/>
      <c r="V441" s="375" t="str">
        <f t="shared" si="46"/>
        <v/>
      </c>
      <c r="W441" s="152" t="str">
        <f t="shared" si="47"/>
        <v/>
      </c>
      <c r="X441" s="377" t="str">
        <f>IF(AND(OR(M441="KO",L441&lt;&gt;""),OR(M441="",N441="",O441="")),Listes!$A$74,IF(AND(L441&lt;S441,U441=""),Listes!$A$76,IF(AND(L441&lt;&gt;"",S441&lt;L441,T441=""),Listes!$A$78,IF(AND(Y441="",OR(M441&lt;&gt;"",N441&lt;&gt;"",O441&lt;&gt;"",P441&lt;&gt;"",Q441&lt;&gt;"",R441&lt;&gt;"")),Listes!$A$79,""))))</f>
        <v/>
      </c>
      <c r="Y441" s="44"/>
      <c r="Z441" s="9">
        <f t="shared" si="48"/>
        <v>0</v>
      </c>
    </row>
    <row r="442" spans="1:26" ht="20.100000000000001" customHeight="1" x14ac:dyDescent="0.25">
      <c r="A442" s="133">
        <v>436</v>
      </c>
      <c r="B442" s="370" t="str">
        <f>IF('Dépenses rémunération au réel'!B442="","",'Dépenses rémunération au réel'!B442)</f>
        <v/>
      </c>
      <c r="C442" s="370" t="str">
        <f>IF('Dépenses rémunération au réel'!C442="","",'Dépenses rémunération au réel'!C442)</f>
        <v/>
      </c>
      <c r="D442" s="370" t="str">
        <f>IF('Dépenses rémunération au réel'!D442="","",'Dépenses rémunération au réel'!D442)</f>
        <v/>
      </c>
      <c r="E442" s="370" t="str">
        <f>IF('Dépenses rémunération au réel'!E442="","",'Dépenses rémunération au réel'!E442)</f>
        <v/>
      </c>
      <c r="F442" s="370" t="str">
        <f>IF('Dépenses rémunération au réel'!F442="","",'Dépenses rémunération au réel'!F442)</f>
        <v/>
      </c>
      <c r="G442" s="371" t="str">
        <f>IF('Dépenses rémunération au réel'!G442="","",'Dépenses rémunération au réel'!G442)</f>
        <v/>
      </c>
      <c r="H442" s="371" t="str">
        <f>IF('Dépenses rémunération au réel'!H442="","",'Dépenses rémunération au réel'!H442)</f>
        <v/>
      </c>
      <c r="I442" s="370" t="str">
        <f>IF('Dépenses rémunération au réel'!I442="","",'Dépenses rémunération au réel'!I442)</f>
        <v/>
      </c>
      <c r="J442" s="372" t="str">
        <f>IF('Dépenses rémunération au réel'!J442="","",'Dépenses rémunération au réel'!J442)</f>
        <v/>
      </c>
      <c r="K442" s="372" t="str">
        <f>IF('Dépenses rémunération au réel'!K442="","",'Dépenses rémunération au réel'!K442)</f>
        <v/>
      </c>
      <c r="L442" s="370" t="str">
        <f>IF('Dépenses rémunération au réel'!L442="","",'Dépenses rémunération au réel'!L442)</f>
        <v/>
      </c>
      <c r="M442" s="273"/>
      <c r="N442" s="274" t="str">
        <f t="shared" si="44"/>
        <v/>
      </c>
      <c r="O442" s="274" t="str">
        <f t="shared" si="45"/>
        <v/>
      </c>
      <c r="P442" s="42"/>
      <c r="Q442" s="25"/>
      <c r="R442" s="25"/>
      <c r="S442" s="329" t="str">
        <f t="shared" si="42"/>
        <v/>
      </c>
      <c r="T442" s="139" t="str">
        <f t="shared" si="43"/>
        <v/>
      </c>
      <c r="U442" s="276"/>
      <c r="V442" s="375" t="str">
        <f t="shared" si="46"/>
        <v/>
      </c>
      <c r="W442" s="152" t="str">
        <f t="shared" si="47"/>
        <v/>
      </c>
      <c r="X442" s="377" t="str">
        <f>IF(AND(OR(M442="KO",L442&lt;&gt;""),OR(M442="",N442="",O442="")),Listes!$A$74,IF(AND(L442&lt;S442,U442=""),Listes!$A$76,IF(AND(L442&lt;&gt;"",S442&lt;L442,T442=""),Listes!$A$78,IF(AND(Y442="",OR(M442&lt;&gt;"",N442&lt;&gt;"",O442&lt;&gt;"",P442&lt;&gt;"",Q442&lt;&gt;"",R442&lt;&gt;"")),Listes!$A$79,""))))</f>
        <v/>
      </c>
      <c r="Y442" s="44"/>
      <c r="Z442" s="9">
        <f t="shared" si="48"/>
        <v>0</v>
      </c>
    </row>
    <row r="443" spans="1:26" ht="20.100000000000001" customHeight="1" x14ac:dyDescent="0.25">
      <c r="A443" s="133">
        <v>437</v>
      </c>
      <c r="B443" s="370" t="str">
        <f>IF('Dépenses rémunération au réel'!B443="","",'Dépenses rémunération au réel'!B443)</f>
        <v/>
      </c>
      <c r="C443" s="370" t="str">
        <f>IF('Dépenses rémunération au réel'!C443="","",'Dépenses rémunération au réel'!C443)</f>
        <v/>
      </c>
      <c r="D443" s="370" t="str">
        <f>IF('Dépenses rémunération au réel'!D443="","",'Dépenses rémunération au réel'!D443)</f>
        <v/>
      </c>
      <c r="E443" s="370" t="str">
        <f>IF('Dépenses rémunération au réel'!E443="","",'Dépenses rémunération au réel'!E443)</f>
        <v/>
      </c>
      <c r="F443" s="370" t="str">
        <f>IF('Dépenses rémunération au réel'!F443="","",'Dépenses rémunération au réel'!F443)</f>
        <v/>
      </c>
      <c r="G443" s="371" t="str">
        <f>IF('Dépenses rémunération au réel'!G443="","",'Dépenses rémunération au réel'!G443)</f>
        <v/>
      </c>
      <c r="H443" s="371" t="str">
        <f>IF('Dépenses rémunération au réel'!H443="","",'Dépenses rémunération au réel'!H443)</f>
        <v/>
      </c>
      <c r="I443" s="370" t="str">
        <f>IF('Dépenses rémunération au réel'!I443="","",'Dépenses rémunération au réel'!I443)</f>
        <v/>
      </c>
      <c r="J443" s="372" t="str">
        <f>IF('Dépenses rémunération au réel'!J443="","",'Dépenses rémunération au réel'!J443)</f>
        <v/>
      </c>
      <c r="K443" s="372" t="str">
        <f>IF('Dépenses rémunération au réel'!K443="","",'Dépenses rémunération au réel'!K443)</f>
        <v/>
      </c>
      <c r="L443" s="370" t="str">
        <f>IF('Dépenses rémunération au réel'!L443="","",'Dépenses rémunération au réel'!L443)</f>
        <v/>
      </c>
      <c r="M443" s="273"/>
      <c r="N443" s="274" t="str">
        <f t="shared" si="44"/>
        <v/>
      </c>
      <c r="O443" s="274" t="str">
        <f t="shared" si="45"/>
        <v/>
      </c>
      <c r="P443" s="42"/>
      <c r="Q443" s="25"/>
      <c r="R443" s="25"/>
      <c r="S443" s="329" t="str">
        <f t="shared" si="42"/>
        <v/>
      </c>
      <c r="T443" s="139" t="str">
        <f t="shared" si="43"/>
        <v/>
      </c>
      <c r="U443" s="276"/>
      <c r="V443" s="375" t="str">
        <f t="shared" si="46"/>
        <v/>
      </c>
      <c r="W443" s="152" t="str">
        <f t="shared" si="47"/>
        <v/>
      </c>
      <c r="X443" s="377" t="str">
        <f>IF(AND(OR(M443="KO",L443&lt;&gt;""),OR(M443="",N443="",O443="")),Listes!$A$74,IF(AND(L443&lt;S443,U443=""),Listes!$A$76,IF(AND(L443&lt;&gt;"",S443&lt;L443,T443=""),Listes!$A$78,IF(AND(Y443="",OR(M443&lt;&gt;"",N443&lt;&gt;"",O443&lt;&gt;"",P443&lt;&gt;"",Q443&lt;&gt;"",R443&lt;&gt;"")),Listes!$A$79,""))))</f>
        <v/>
      </c>
      <c r="Y443" s="44"/>
      <c r="Z443" s="9">
        <f t="shared" si="48"/>
        <v>0</v>
      </c>
    </row>
    <row r="444" spans="1:26" ht="20.100000000000001" customHeight="1" x14ac:dyDescent="0.25">
      <c r="A444" s="133">
        <v>438</v>
      </c>
      <c r="B444" s="370" t="str">
        <f>IF('Dépenses rémunération au réel'!B444="","",'Dépenses rémunération au réel'!B444)</f>
        <v/>
      </c>
      <c r="C444" s="370" t="str">
        <f>IF('Dépenses rémunération au réel'!C444="","",'Dépenses rémunération au réel'!C444)</f>
        <v/>
      </c>
      <c r="D444" s="370" t="str">
        <f>IF('Dépenses rémunération au réel'!D444="","",'Dépenses rémunération au réel'!D444)</f>
        <v/>
      </c>
      <c r="E444" s="370" t="str">
        <f>IF('Dépenses rémunération au réel'!E444="","",'Dépenses rémunération au réel'!E444)</f>
        <v/>
      </c>
      <c r="F444" s="370" t="str">
        <f>IF('Dépenses rémunération au réel'!F444="","",'Dépenses rémunération au réel'!F444)</f>
        <v/>
      </c>
      <c r="G444" s="371" t="str">
        <f>IF('Dépenses rémunération au réel'!G444="","",'Dépenses rémunération au réel'!G444)</f>
        <v/>
      </c>
      <c r="H444" s="371" t="str">
        <f>IF('Dépenses rémunération au réel'!H444="","",'Dépenses rémunération au réel'!H444)</f>
        <v/>
      </c>
      <c r="I444" s="370" t="str">
        <f>IF('Dépenses rémunération au réel'!I444="","",'Dépenses rémunération au réel'!I444)</f>
        <v/>
      </c>
      <c r="J444" s="372" t="str">
        <f>IF('Dépenses rémunération au réel'!J444="","",'Dépenses rémunération au réel'!J444)</f>
        <v/>
      </c>
      <c r="K444" s="372" t="str">
        <f>IF('Dépenses rémunération au réel'!K444="","",'Dépenses rémunération au réel'!K444)</f>
        <v/>
      </c>
      <c r="L444" s="370" t="str">
        <f>IF('Dépenses rémunération au réel'!L444="","",'Dépenses rémunération au réel'!L444)</f>
        <v/>
      </c>
      <c r="M444" s="273"/>
      <c r="N444" s="274" t="str">
        <f t="shared" si="44"/>
        <v/>
      </c>
      <c r="O444" s="274" t="str">
        <f t="shared" si="45"/>
        <v/>
      </c>
      <c r="P444" s="42"/>
      <c r="Q444" s="25"/>
      <c r="R444" s="25"/>
      <c r="S444" s="329" t="str">
        <f t="shared" si="42"/>
        <v/>
      </c>
      <c r="T444" s="139" t="str">
        <f t="shared" si="43"/>
        <v/>
      </c>
      <c r="U444" s="276"/>
      <c r="V444" s="375" t="str">
        <f t="shared" si="46"/>
        <v/>
      </c>
      <c r="W444" s="152" t="str">
        <f t="shared" si="47"/>
        <v/>
      </c>
      <c r="X444" s="377" t="str">
        <f>IF(AND(OR(M444="KO",L444&lt;&gt;""),OR(M444="",N444="",O444="")),Listes!$A$74,IF(AND(L444&lt;S444,U444=""),Listes!$A$76,IF(AND(L444&lt;&gt;"",S444&lt;L444,T444=""),Listes!$A$78,IF(AND(Y444="",OR(M444&lt;&gt;"",N444&lt;&gt;"",O444&lt;&gt;"",P444&lt;&gt;"",Q444&lt;&gt;"",R444&lt;&gt;"")),Listes!$A$79,""))))</f>
        <v/>
      </c>
      <c r="Y444" s="44"/>
      <c r="Z444" s="9">
        <f t="shared" si="48"/>
        <v>0</v>
      </c>
    </row>
    <row r="445" spans="1:26" ht="20.100000000000001" customHeight="1" x14ac:dyDescent="0.25">
      <c r="A445" s="133">
        <v>439</v>
      </c>
      <c r="B445" s="370" t="str">
        <f>IF('Dépenses rémunération au réel'!B445="","",'Dépenses rémunération au réel'!B445)</f>
        <v/>
      </c>
      <c r="C445" s="370" t="str">
        <f>IF('Dépenses rémunération au réel'!C445="","",'Dépenses rémunération au réel'!C445)</f>
        <v/>
      </c>
      <c r="D445" s="370" t="str">
        <f>IF('Dépenses rémunération au réel'!D445="","",'Dépenses rémunération au réel'!D445)</f>
        <v/>
      </c>
      <c r="E445" s="370" t="str">
        <f>IF('Dépenses rémunération au réel'!E445="","",'Dépenses rémunération au réel'!E445)</f>
        <v/>
      </c>
      <c r="F445" s="370" t="str">
        <f>IF('Dépenses rémunération au réel'!F445="","",'Dépenses rémunération au réel'!F445)</f>
        <v/>
      </c>
      <c r="G445" s="371" t="str">
        <f>IF('Dépenses rémunération au réel'!G445="","",'Dépenses rémunération au réel'!G445)</f>
        <v/>
      </c>
      <c r="H445" s="371" t="str">
        <f>IF('Dépenses rémunération au réel'!H445="","",'Dépenses rémunération au réel'!H445)</f>
        <v/>
      </c>
      <c r="I445" s="370" t="str">
        <f>IF('Dépenses rémunération au réel'!I445="","",'Dépenses rémunération au réel'!I445)</f>
        <v/>
      </c>
      <c r="J445" s="372" t="str">
        <f>IF('Dépenses rémunération au réel'!J445="","",'Dépenses rémunération au réel'!J445)</f>
        <v/>
      </c>
      <c r="K445" s="372" t="str">
        <f>IF('Dépenses rémunération au réel'!K445="","",'Dépenses rémunération au réel'!K445)</f>
        <v/>
      </c>
      <c r="L445" s="370" t="str">
        <f>IF('Dépenses rémunération au réel'!L445="","",'Dépenses rémunération au réel'!L445)</f>
        <v/>
      </c>
      <c r="M445" s="273"/>
      <c r="N445" s="274" t="str">
        <f t="shared" si="44"/>
        <v/>
      </c>
      <c r="O445" s="274" t="str">
        <f t="shared" si="45"/>
        <v/>
      </c>
      <c r="P445" s="42"/>
      <c r="Q445" s="25"/>
      <c r="R445" s="25"/>
      <c r="S445" s="329" t="str">
        <f t="shared" si="42"/>
        <v/>
      </c>
      <c r="T445" s="139" t="str">
        <f t="shared" si="43"/>
        <v/>
      </c>
      <c r="U445" s="276"/>
      <c r="V445" s="375" t="str">
        <f t="shared" si="46"/>
        <v/>
      </c>
      <c r="W445" s="152" t="str">
        <f t="shared" si="47"/>
        <v/>
      </c>
      <c r="X445" s="377" t="str">
        <f>IF(AND(OR(M445="KO",L445&lt;&gt;""),OR(M445="",N445="",O445="")),Listes!$A$74,IF(AND(L445&lt;S445,U445=""),Listes!$A$76,IF(AND(L445&lt;&gt;"",S445&lt;L445,T445=""),Listes!$A$78,IF(AND(Y445="",OR(M445&lt;&gt;"",N445&lt;&gt;"",O445&lt;&gt;"",P445&lt;&gt;"",Q445&lt;&gt;"",R445&lt;&gt;"")),Listes!$A$79,""))))</f>
        <v/>
      </c>
      <c r="Y445" s="44"/>
      <c r="Z445" s="9">
        <f t="shared" si="48"/>
        <v>0</v>
      </c>
    </row>
    <row r="446" spans="1:26" ht="20.100000000000001" customHeight="1" x14ac:dyDescent="0.25">
      <c r="A446" s="133">
        <v>440</v>
      </c>
      <c r="B446" s="370" t="str">
        <f>IF('Dépenses rémunération au réel'!B446="","",'Dépenses rémunération au réel'!B446)</f>
        <v/>
      </c>
      <c r="C446" s="370" t="str">
        <f>IF('Dépenses rémunération au réel'!C446="","",'Dépenses rémunération au réel'!C446)</f>
        <v/>
      </c>
      <c r="D446" s="370" t="str">
        <f>IF('Dépenses rémunération au réel'!D446="","",'Dépenses rémunération au réel'!D446)</f>
        <v/>
      </c>
      <c r="E446" s="370" t="str">
        <f>IF('Dépenses rémunération au réel'!E446="","",'Dépenses rémunération au réel'!E446)</f>
        <v/>
      </c>
      <c r="F446" s="370" t="str">
        <f>IF('Dépenses rémunération au réel'!F446="","",'Dépenses rémunération au réel'!F446)</f>
        <v/>
      </c>
      <c r="G446" s="371" t="str">
        <f>IF('Dépenses rémunération au réel'!G446="","",'Dépenses rémunération au réel'!G446)</f>
        <v/>
      </c>
      <c r="H446" s="371" t="str">
        <f>IF('Dépenses rémunération au réel'!H446="","",'Dépenses rémunération au réel'!H446)</f>
        <v/>
      </c>
      <c r="I446" s="370" t="str">
        <f>IF('Dépenses rémunération au réel'!I446="","",'Dépenses rémunération au réel'!I446)</f>
        <v/>
      </c>
      <c r="J446" s="372" t="str">
        <f>IF('Dépenses rémunération au réel'!J446="","",'Dépenses rémunération au réel'!J446)</f>
        <v/>
      </c>
      <c r="K446" s="372" t="str">
        <f>IF('Dépenses rémunération au réel'!K446="","",'Dépenses rémunération au réel'!K446)</f>
        <v/>
      </c>
      <c r="L446" s="370" t="str">
        <f>IF('Dépenses rémunération au réel'!L446="","",'Dépenses rémunération au réel'!L446)</f>
        <v/>
      </c>
      <c r="M446" s="273"/>
      <c r="N446" s="274" t="str">
        <f t="shared" si="44"/>
        <v/>
      </c>
      <c r="O446" s="274" t="str">
        <f t="shared" si="45"/>
        <v/>
      </c>
      <c r="P446" s="42"/>
      <c r="Q446" s="25"/>
      <c r="R446" s="25"/>
      <c r="S446" s="329" t="str">
        <f t="shared" si="42"/>
        <v/>
      </c>
      <c r="T446" s="139" t="str">
        <f t="shared" si="43"/>
        <v/>
      </c>
      <c r="U446" s="276"/>
      <c r="V446" s="375" t="str">
        <f t="shared" si="46"/>
        <v/>
      </c>
      <c r="W446" s="152" t="str">
        <f t="shared" si="47"/>
        <v/>
      </c>
      <c r="X446" s="377" t="str">
        <f>IF(AND(OR(M446="KO",L446&lt;&gt;""),OR(M446="",N446="",O446="")),Listes!$A$74,IF(AND(L446&lt;S446,U446=""),Listes!$A$76,IF(AND(L446&lt;&gt;"",S446&lt;L446,T446=""),Listes!$A$78,IF(AND(Y446="",OR(M446&lt;&gt;"",N446&lt;&gt;"",O446&lt;&gt;"",P446&lt;&gt;"",Q446&lt;&gt;"",R446&lt;&gt;"")),Listes!$A$79,""))))</f>
        <v/>
      </c>
      <c r="Y446" s="44"/>
      <c r="Z446" s="9">
        <f t="shared" si="48"/>
        <v>0</v>
      </c>
    </row>
    <row r="447" spans="1:26" ht="20.100000000000001" customHeight="1" x14ac:dyDescent="0.25">
      <c r="A447" s="133">
        <v>441</v>
      </c>
      <c r="B447" s="370" t="str">
        <f>IF('Dépenses rémunération au réel'!B447="","",'Dépenses rémunération au réel'!B447)</f>
        <v/>
      </c>
      <c r="C447" s="370" t="str">
        <f>IF('Dépenses rémunération au réel'!C447="","",'Dépenses rémunération au réel'!C447)</f>
        <v/>
      </c>
      <c r="D447" s="370" t="str">
        <f>IF('Dépenses rémunération au réel'!D447="","",'Dépenses rémunération au réel'!D447)</f>
        <v/>
      </c>
      <c r="E447" s="370" t="str">
        <f>IF('Dépenses rémunération au réel'!E447="","",'Dépenses rémunération au réel'!E447)</f>
        <v/>
      </c>
      <c r="F447" s="370" t="str">
        <f>IF('Dépenses rémunération au réel'!F447="","",'Dépenses rémunération au réel'!F447)</f>
        <v/>
      </c>
      <c r="G447" s="371" t="str">
        <f>IF('Dépenses rémunération au réel'!G447="","",'Dépenses rémunération au réel'!G447)</f>
        <v/>
      </c>
      <c r="H447" s="371" t="str">
        <f>IF('Dépenses rémunération au réel'!H447="","",'Dépenses rémunération au réel'!H447)</f>
        <v/>
      </c>
      <c r="I447" s="370" t="str">
        <f>IF('Dépenses rémunération au réel'!I447="","",'Dépenses rémunération au réel'!I447)</f>
        <v/>
      </c>
      <c r="J447" s="372" t="str">
        <f>IF('Dépenses rémunération au réel'!J447="","",'Dépenses rémunération au réel'!J447)</f>
        <v/>
      </c>
      <c r="K447" s="372" t="str">
        <f>IF('Dépenses rémunération au réel'!K447="","",'Dépenses rémunération au réel'!K447)</f>
        <v/>
      </c>
      <c r="L447" s="370" t="str">
        <f>IF('Dépenses rémunération au réel'!L447="","",'Dépenses rémunération au réel'!L447)</f>
        <v/>
      </c>
      <c r="M447" s="273"/>
      <c r="N447" s="274" t="str">
        <f t="shared" si="44"/>
        <v/>
      </c>
      <c r="O447" s="274" t="str">
        <f t="shared" si="45"/>
        <v/>
      </c>
      <c r="P447" s="42"/>
      <c r="Q447" s="25"/>
      <c r="R447" s="25"/>
      <c r="S447" s="329" t="str">
        <f t="shared" si="42"/>
        <v/>
      </c>
      <c r="T447" s="139" t="str">
        <f t="shared" si="43"/>
        <v/>
      </c>
      <c r="U447" s="276"/>
      <c r="V447" s="375" t="str">
        <f t="shared" si="46"/>
        <v/>
      </c>
      <c r="W447" s="152" t="str">
        <f t="shared" si="47"/>
        <v/>
      </c>
      <c r="X447" s="377" t="str">
        <f>IF(AND(OR(M447="KO",L447&lt;&gt;""),OR(M447="",N447="",O447="")),Listes!$A$74,IF(AND(L447&lt;S447,U447=""),Listes!$A$76,IF(AND(L447&lt;&gt;"",S447&lt;L447,T447=""),Listes!$A$78,IF(AND(Y447="",OR(M447&lt;&gt;"",N447&lt;&gt;"",O447&lt;&gt;"",P447&lt;&gt;"",Q447&lt;&gt;"",R447&lt;&gt;"")),Listes!$A$79,""))))</f>
        <v/>
      </c>
      <c r="Y447" s="44"/>
      <c r="Z447" s="9">
        <f t="shared" si="48"/>
        <v>0</v>
      </c>
    </row>
    <row r="448" spans="1:26" ht="20.100000000000001" customHeight="1" x14ac:dyDescent="0.25">
      <c r="A448" s="133">
        <v>442</v>
      </c>
      <c r="B448" s="370" t="str">
        <f>IF('Dépenses rémunération au réel'!B448="","",'Dépenses rémunération au réel'!B448)</f>
        <v/>
      </c>
      <c r="C448" s="370" t="str">
        <f>IF('Dépenses rémunération au réel'!C448="","",'Dépenses rémunération au réel'!C448)</f>
        <v/>
      </c>
      <c r="D448" s="370" t="str">
        <f>IF('Dépenses rémunération au réel'!D448="","",'Dépenses rémunération au réel'!D448)</f>
        <v/>
      </c>
      <c r="E448" s="370" t="str">
        <f>IF('Dépenses rémunération au réel'!E448="","",'Dépenses rémunération au réel'!E448)</f>
        <v/>
      </c>
      <c r="F448" s="370" t="str">
        <f>IF('Dépenses rémunération au réel'!F448="","",'Dépenses rémunération au réel'!F448)</f>
        <v/>
      </c>
      <c r="G448" s="371" t="str">
        <f>IF('Dépenses rémunération au réel'!G448="","",'Dépenses rémunération au réel'!G448)</f>
        <v/>
      </c>
      <c r="H448" s="371" t="str">
        <f>IF('Dépenses rémunération au réel'!H448="","",'Dépenses rémunération au réel'!H448)</f>
        <v/>
      </c>
      <c r="I448" s="370" t="str">
        <f>IF('Dépenses rémunération au réel'!I448="","",'Dépenses rémunération au réel'!I448)</f>
        <v/>
      </c>
      <c r="J448" s="372" t="str">
        <f>IF('Dépenses rémunération au réel'!J448="","",'Dépenses rémunération au réel'!J448)</f>
        <v/>
      </c>
      <c r="K448" s="372" t="str">
        <f>IF('Dépenses rémunération au réel'!K448="","",'Dépenses rémunération au réel'!K448)</f>
        <v/>
      </c>
      <c r="L448" s="370" t="str">
        <f>IF('Dépenses rémunération au réel'!L448="","",'Dépenses rémunération au réel'!L448)</f>
        <v/>
      </c>
      <c r="M448" s="273"/>
      <c r="N448" s="274" t="str">
        <f t="shared" si="44"/>
        <v/>
      </c>
      <c r="O448" s="274" t="str">
        <f t="shared" si="45"/>
        <v/>
      </c>
      <c r="P448" s="42"/>
      <c r="Q448" s="25"/>
      <c r="R448" s="25"/>
      <c r="S448" s="329" t="str">
        <f t="shared" si="42"/>
        <v/>
      </c>
      <c r="T448" s="139" t="str">
        <f t="shared" si="43"/>
        <v/>
      </c>
      <c r="U448" s="276"/>
      <c r="V448" s="375" t="str">
        <f t="shared" si="46"/>
        <v/>
      </c>
      <c r="W448" s="152" t="str">
        <f t="shared" si="47"/>
        <v/>
      </c>
      <c r="X448" s="377" t="str">
        <f>IF(AND(OR(M448="KO",L448&lt;&gt;""),OR(M448="",N448="",O448="")),Listes!$A$74,IF(AND(L448&lt;S448,U448=""),Listes!$A$76,IF(AND(L448&lt;&gt;"",S448&lt;L448,T448=""),Listes!$A$78,IF(AND(Y448="",OR(M448&lt;&gt;"",N448&lt;&gt;"",O448&lt;&gt;"",P448&lt;&gt;"",Q448&lt;&gt;"",R448&lt;&gt;"")),Listes!$A$79,""))))</f>
        <v/>
      </c>
      <c r="Y448" s="44"/>
      <c r="Z448" s="9">
        <f t="shared" si="48"/>
        <v>0</v>
      </c>
    </row>
    <row r="449" spans="1:36" ht="20.100000000000001" customHeight="1" x14ac:dyDescent="0.25">
      <c r="A449" s="133">
        <v>443</v>
      </c>
      <c r="B449" s="370" t="str">
        <f>IF('Dépenses rémunération au réel'!B449="","",'Dépenses rémunération au réel'!B449)</f>
        <v/>
      </c>
      <c r="C449" s="370" t="str">
        <f>IF('Dépenses rémunération au réel'!C449="","",'Dépenses rémunération au réel'!C449)</f>
        <v/>
      </c>
      <c r="D449" s="370" t="str">
        <f>IF('Dépenses rémunération au réel'!D449="","",'Dépenses rémunération au réel'!D449)</f>
        <v/>
      </c>
      <c r="E449" s="370" t="str">
        <f>IF('Dépenses rémunération au réel'!E449="","",'Dépenses rémunération au réel'!E449)</f>
        <v/>
      </c>
      <c r="F449" s="370" t="str">
        <f>IF('Dépenses rémunération au réel'!F449="","",'Dépenses rémunération au réel'!F449)</f>
        <v/>
      </c>
      <c r="G449" s="371" t="str">
        <f>IF('Dépenses rémunération au réel'!G449="","",'Dépenses rémunération au réel'!G449)</f>
        <v/>
      </c>
      <c r="H449" s="371" t="str">
        <f>IF('Dépenses rémunération au réel'!H449="","",'Dépenses rémunération au réel'!H449)</f>
        <v/>
      </c>
      <c r="I449" s="370" t="str">
        <f>IF('Dépenses rémunération au réel'!I449="","",'Dépenses rémunération au réel'!I449)</f>
        <v/>
      </c>
      <c r="J449" s="372" t="str">
        <f>IF('Dépenses rémunération au réel'!J449="","",'Dépenses rémunération au réel'!J449)</f>
        <v/>
      </c>
      <c r="K449" s="372" t="str">
        <f>IF('Dépenses rémunération au réel'!K449="","",'Dépenses rémunération au réel'!K449)</f>
        <v/>
      </c>
      <c r="L449" s="370" t="str">
        <f>IF('Dépenses rémunération au réel'!L449="","",'Dépenses rémunération au réel'!L449)</f>
        <v/>
      </c>
      <c r="M449" s="273"/>
      <c r="N449" s="274" t="str">
        <f t="shared" si="44"/>
        <v/>
      </c>
      <c r="O449" s="274" t="str">
        <f t="shared" si="45"/>
        <v/>
      </c>
      <c r="P449" s="42"/>
      <c r="Q449" s="25"/>
      <c r="R449" s="25"/>
      <c r="S449" s="329" t="str">
        <f t="shared" si="42"/>
        <v/>
      </c>
      <c r="T449" s="139" t="str">
        <f t="shared" si="43"/>
        <v/>
      </c>
      <c r="U449" s="276"/>
      <c r="V449" s="375" t="str">
        <f t="shared" si="46"/>
        <v/>
      </c>
      <c r="W449" s="152" t="str">
        <f t="shared" si="47"/>
        <v/>
      </c>
      <c r="X449" s="377" t="str">
        <f>IF(AND(OR(M449="KO",L449&lt;&gt;""),OR(M449="",N449="",O449="")),Listes!$A$74,IF(AND(L449&lt;S449,U449=""),Listes!$A$76,IF(AND(L449&lt;&gt;"",S449&lt;L449,T449=""),Listes!$A$78,IF(AND(Y449="",OR(M449&lt;&gt;"",N449&lt;&gt;"",O449&lt;&gt;"",P449&lt;&gt;"",Q449&lt;&gt;"",R449&lt;&gt;"")),Listes!$A$79,""))))</f>
        <v/>
      </c>
      <c r="Y449" s="44"/>
      <c r="Z449" s="9">
        <f t="shared" si="48"/>
        <v>0</v>
      </c>
    </row>
    <row r="450" spans="1:36" ht="20.100000000000001" customHeight="1" x14ac:dyDescent="0.25">
      <c r="A450" s="133">
        <v>444</v>
      </c>
      <c r="B450" s="370" t="str">
        <f>IF('Dépenses rémunération au réel'!B450="","",'Dépenses rémunération au réel'!B450)</f>
        <v/>
      </c>
      <c r="C450" s="370" t="str">
        <f>IF('Dépenses rémunération au réel'!C450="","",'Dépenses rémunération au réel'!C450)</f>
        <v/>
      </c>
      <c r="D450" s="370" t="str">
        <f>IF('Dépenses rémunération au réel'!D450="","",'Dépenses rémunération au réel'!D450)</f>
        <v/>
      </c>
      <c r="E450" s="370" t="str">
        <f>IF('Dépenses rémunération au réel'!E450="","",'Dépenses rémunération au réel'!E450)</f>
        <v/>
      </c>
      <c r="F450" s="370" t="str">
        <f>IF('Dépenses rémunération au réel'!F450="","",'Dépenses rémunération au réel'!F450)</f>
        <v/>
      </c>
      <c r="G450" s="371" t="str">
        <f>IF('Dépenses rémunération au réel'!G450="","",'Dépenses rémunération au réel'!G450)</f>
        <v/>
      </c>
      <c r="H450" s="371" t="str">
        <f>IF('Dépenses rémunération au réel'!H450="","",'Dépenses rémunération au réel'!H450)</f>
        <v/>
      </c>
      <c r="I450" s="370" t="str">
        <f>IF('Dépenses rémunération au réel'!I450="","",'Dépenses rémunération au réel'!I450)</f>
        <v/>
      </c>
      <c r="J450" s="372" t="str">
        <f>IF('Dépenses rémunération au réel'!J450="","",'Dépenses rémunération au réel'!J450)</f>
        <v/>
      </c>
      <c r="K450" s="372" t="str">
        <f>IF('Dépenses rémunération au réel'!K450="","",'Dépenses rémunération au réel'!K450)</f>
        <v/>
      </c>
      <c r="L450" s="370" t="str">
        <f>IF('Dépenses rémunération au réel'!L450="","",'Dépenses rémunération au réel'!L450)</f>
        <v/>
      </c>
      <c r="M450" s="273"/>
      <c r="N450" s="274" t="str">
        <f t="shared" si="44"/>
        <v/>
      </c>
      <c r="O450" s="274" t="str">
        <f t="shared" si="45"/>
        <v/>
      </c>
      <c r="P450" s="42"/>
      <c r="Q450" s="25"/>
      <c r="R450" s="25"/>
      <c r="S450" s="329" t="str">
        <f t="shared" si="42"/>
        <v/>
      </c>
      <c r="T450" s="139" t="str">
        <f t="shared" si="43"/>
        <v/>
      </c>
      <c r="U450" s="276"/>
      <c r="V450" s="375" t="str">
        <f t="shared" si="46"/>
        <v/>
      </c>
      <c r="W450" s="152" t="str">
        <f t="shared" si="47"/>
        <v/>
      </c>
      <c r="X450" s="377" t="str">
        <f>IF(AND(OR(M450="KO",L450&lt;&gt;""),OR(M450="",N450="",O450="")),Listes!$A$74,IF(AND(L450&lt;S450,U450=""),Listes!$A$76,IF(AND(L450&lt;&gt;"",S450&lt;L450,T450=""),Listes!$A$78,IF(AND(Y450="",OR(M450&lt;&gt;"",N450&lt;&gt;"",O450&lt;&gt;"",P450&lt;&gt;"",Q450&lt;&gt;"",R450&lt;&gt;"")),Listes!$A$79,""))))</f>
        <v/>
      </c>
      <c r="Y450" s="44"/>
      <c r="Z450" s="9">
        <f t="shared" si="48"/>
        <v>0</v>
      </c>
    </row>
    <row r="451" spans="1:36" ht="20.100000000000001" customHeight="1" x14ac:dyDescent="0.25">
      <c r="A451" s="133">
        <v>445</v>
      </c>
      <c r="B451" s="370" t="str">
        <f>IF('Dépenses rémunération au réel'!B451="","",'Dépenses rémunération au réel'!B451)</f>
        <v/>
      </c>
      <c r="C451" s="370" t="str">
        <f>IF('Dépenses rémunération au réel'!C451="","",'Dépenses rémunération au réel'!C451)</f>
        <v/>
      </c>
      <c r="D451" s="370" t="str">
        <f>IF('Dépenses rémunération au réel'!D451="","",'Dépenses rémunération au réel'!D451)</f>
        <v/>
      </c>
      <c r="E451" s="370" t="str">
        <f>IF('Dépenses rémunération au réel'!E451="","",'Dépenses rémunération au réel'!E451)</f>
        <v/>
      </c>
      <c r="F451" s="370" t="str">
        <f>IF('Dépenses rémunération au réel'!F451="","",'Dépenses rémunération au réel'!F451)</f>
        <v/>
      </c>
      <c r="G451" s="371" t="str">
        <f>IF('Dépenses rémunération au réel'!G451="","",'Dépenses rémunération au réel'!G451)</f>
        <v/>
      </c>
      <c r="H451" s="371" t="str">
        <f>IF('Dépenses rémunération au réel'!H451="","",'Dépenses rémunération au réel'!H451)</f>
        <v/>
      </c>
      <c r="I451" s="370" t="str">
        <f>IF('Dépenses rémunération au réel'!I451="","",'Dépenses rémunération au réel'!I451)</f>
        <v/>
      </c>
      <c r="J451" s="372" t="str">
        <f>IF('Dépenses rémunération au réel'!J451="","",'Dépenses rémunération au réel'!J451)</f>
        <v/>
      </c>
      <c r="K451" s="372" t="str">
        <f>IF('Dépenses rémunération au réel'!K451="","",'Dépenses rémunération au réel'!K451)</f>
        <v/>
      </c>
      <c r="L451" s="370" t="str">
        <f>IF('Dépenses rémunération au réel'!L451="","",'Dépenses rémunération au réel'!L451)</f>
        <v/>
      </c>
      <c r="M451" s="273"/>
      <c r="N451" s="274" t="str">
        <f t="shared" si="44"/>
        <v/>
      </c>
      <c r="O451" s="274" t="str">
        <f t="shared" si="45"/>
        <v/>
      </c>
      <c r="P451" s="42"/>
      <c r="Q451" s="25"/>
      <c r="R451" s="25"/>
      <c r="S451" s="329" t="str">
        <f t="shared" si="42"/>
        <v/>
      </c>
      <c r="T451" s="139" t="str">
        <f t="shared" si="43"/>
        <v/>
      </c>
      <c r="U451" s="276"/>
      <c r="V451" s="375" t="str">
        <f t="shared" si="46"/>
        <v/>
      </c>
      <c r="W451" s="152" t="str">
        <f t="shared" si="47"/>
        <v/>
      </c>
      <c r="X451" s="377" t="str">
        <f>IF(AND(OR(M451="KO",L451&lt;&gt;""),OR(M451="",N451="",O451="")),Listes!$A$74,IF(AND(L451&lt;S451,U451=""),Listes!$A$76,IF(AND(L451&lt;&gt;"",S451&lt;L451,T451=""),Listes!$A$78,IF(AND(Y451="",OR(M451&lt;&gt;"",N451&lt;&gt;"",O451&lt;&gt;"",P451&lt;&gt;"",Q451&lt;&gt;"",R451&lt;&gt;"")),Listes!$A$79,""))))</f>
        <v/>
      </c>
      <c r="Y451" s="44"/>
      <c r="Z451" s="9">
        <f t="shared" si="48"/>
        <v>0</v>
      </c>
    </row>
    <row r="452" spans="1:36" ht="20.100000000000001" customHeight="1" x14ac:dyDescent="0.25">
      <c r="A452" s="133">
        <v>446</v>
      </c>
      <c r="B452" s="370" t="str">
        <f>IF('Dépenses rémunération au réel'!B452="","",'Dépenses rémunération au réel'!B452)</f>
        <v/>
      </c>
      <c r="C452" s="370" t="str">
        <f>IF('Dépenses rémunération au réel'!C452="","",'Dépenses rémunération au réel'!C452)</f>
        <v/>
      </c>
      <c r="D452" s="370" t="str">
        <f>IF('Dépenses rémunération au réel'!D452="","",'Dépenses rémunération au réel'!D452)</f>
        <v/>
      </c>
      <c r="E452" s="370" t="str">
        <f>IF('Dépenses rémunération au réel'!E452="","",'Dépenses rémunération au réel'!E452)</f>
        <v/>
      </c>
      <c r="F452" s="370" t="str">
        <f>IF('Dépenses rémunération au réel'!F452="","",'Dépenses rémunération au réel'!F452)</f>
        <v/>
      </c>
      <c r="G452" s="371" t="str">
        <f>IF('Dépenses rémunération au réel'!G452="","",'Dépenses rémunération au réel'!G452)</f>
        <v/>
      </c>
      <c r="H452" s="371" t="str">
        <f>IF('Dépenses rémunération au réel'!H452="","",'Dépenses rémunération au réel'!H452)</f>
        <v/>
      </c>
      <c r="I452" s="370" t="str">
        <f>IF('Dépenses rémunération au réel'!I452="","",'Dépenses rémunération au réel'!I452)</f>
        <v/>
      </c>
      <c r="J452" s="372" t="str">
        <f>IF('Dépenses rémunération au réel'!J452="","",'Dépenses rémunération au réel'!J452)</f>
        <v/>
      </c>
      <c r="K452" s="372" t="str">
        <f>IF('Dépenses rémunération au réel'!K452="","",'Dépenses rémunération au réel'!K452)</f>
        <v/>
      </c>
      <c r="L452" s="370" t="str">
        <f>IF('Dépenses rémunération au réel'!L452="","",'Dépenses rémunération au réel'!L452)</f>
        <v/>
      </c>
      <c r="M452" s="273"/>
      <c r="N452" s="274" t="str">
        <f t="shared" si="44"/>
        <v/>
      </c>
      <c r="O452" s="274" t="str">
        <f t="shared" si="45"/>
        <v/>
      </c>
      <c r="P452" s="42"/>
      <c r="Q452" s="25"/>
      <c r="R452" s="25"/>
      <c r="S452" s="329" t="str">
        <f t="shared" si="42"/>
        <v/>
      </c>
      <c r="T452" s="139" t="str">
        <f t="shared" si="43"/>
        <v/>
      </c>
      <c r="U452" s="276"/>
      <c r="V452" s="375" t="str">
        <f t="shared" si="46"/>
        <v/>
      </c>
      <c r="W452" s="152" t="str">
        <f t="shared" si="47"/>
        <v/>
      </c>
      <c r="X452" s="377" t="str">
        <f>IF(AND(OR(M452="KO",L452&lt;&gt;""),OR(M452="",N452="",O452="")),Listes!$A$74,IF(AND(L452&lt;S452,U452=""),Listes!$A$76,IF(AND(L452&lt;&gt;"",S452&lt;L452,T452=""),Listes!$A$78,IF(AND(Y452="",OR(M452&lt;&gt;"",N452&lt;&gt;"",O452&lt;&gt;"",P452&lt;&gt;"",Q452&lt;&gt;"",R452&lt;&gt;"")),Listes!$A$79,""))))</f>
        <v/>
      </c>
      <c r="Y452" s="44"/>
      <c r="Z452" s="9">
        <f t="shared" si="48"/>
        <v>0</v>
      </c>
    </row>
    <row r="453" spans="1:36" ht="20.100000000000001" customHeight="1" x14ac:dyDescent="0.25">
      <c r="A453" s="133">
        <v>447</v>
      </c>
      <c r="B453" s="370" t="str">
        <f>IF('Dépenses rémunération au réel'!B453="","",'Dépenses rémunération au réel'!B453)</f>
        <v/>
      </c>
      <c r="C453" s="370" t="str">
        <f>IF('Dépenses rémunération au réel'!C453="","",'Dépenses rémunération au réel'!C453)</f>
        <v/>
      </c>
      <c r="D453" s="370" t="str">
        <f>IF('Dépenses rémunération au réel'!D453="","",'Dépenses rémunération au réel'!D453)</f>
        <v/>
      </c>
      <c r="E453" s="370" t="str">
        <f>IF('Dépenses rémunération au réel'!E453="","",'Dépenses rémunération au réel'!E453)</f>
        <v/>
      </c>
      <c r="F453" s="370" t="str">
        <f>IF('Dépenses rémunération au réel'!F453="","",'Dépenses rémunération au réel'!F453)</f>
        <v/>
      </c>
      <c r="G453" s="371" t="str">
        <f>IF('Dépenses rémunération au réel'!G453="","",'Dépenses rémunération au réel'!G453)</f>
        <v/>
      </c>
      <c r="H453" s="371" t="str">
        <f>IF('Dépenses rémunération au réel'!H453="","",'Dépenses rémunération au réel'!H453)</f>
        <v/>
      </c>
      <c r="I453" s="370" t="str">
        <f>IF('Dépenses rémunération au réel'!I453="","",'Dépenses rémunération au réel'!I453)</f>
        <v/>
      </c>
      <c r="J453" s="372" t="str">
        <f>IF('Dépenses rémunération au réel'!J453="","",'Dépenses rémunération au réel'!J453)</f>
        <v/>
      </c>
      <c r="K453" s="372" t="str">
        <f>IF('Dépenses rémunération au réel'!K453="","",'Dépenses rémunération au réel'!K453)</f>
        <v/>
      </c>
      <c r="L453" s="370" t="str">
        <f>IF('Dépenses rémunération au réel'!L453="","",'Dépenses rémunération au réel'!L453)</f>
        <v/>
      </c>
      <c r="M453" s="273"/>
      <c r="N453" s="274" t="str">
        <f t="shared" si="44"/>
        <v/>
      </c>
      <c r="O453" s="274" t="str">
        <f t="shared" si="45"/>
        <v/>
      </c>
      <c r="P453" s="42"/>
      <c r="Q453" s="25"/>
      <c r="R453" s="25"/>
      <c r="S453" s="329" t="str">
        <f t="shared" si="42"/>
        <v/>
      </c>
      <c r="T453" s="139" t="str">
        <f t="shared" si="43"/>
        <v/>
      </c>
      <c r="U453" s="276"/>
      <c r="V453" s="375" t="str">
        <f t="shared" si="46"/>
        <v/>
      </c>
      <c r="W453" s="152" t="str">
        <f t="shared" si="47"/>
        <v/>
      </c>
      <c r="X453" s="377" t="str">
        <f>IF(AND(OR(M453="KO",L453&lt;&gt;""),OR(M453="",N453="",O453="")),Listes!$A$74,IF(AND(L453&lt;S453,U453=""),Listes!$A$76,IF(AND(L453&lt;&gt;"",S453&lt;L453,T453=""),Listes!$A$78,IF(AND(Y453="",OR(M453&lt;&gt;"",N453&lt;&gt;"",O453&lt;&gt;"",P453&lt;&gt;"",Q453&lt;&gt;"",R453&lt;&gt;"")),Listes!$A$79,""))))</f>
        <v/>
      </c>
      <c r="Y453" s="44"/>
      <c r="Z453" s="9">
        <f t="shared" si="48"/>
        <v>0</v>
      </c>
    </row>
    <row r="454" spans="1:36" ht="20.100000000000001" customHeight="1" x14ac:dyDescent="0.25">
      <c r="A454" s="133">
        <v>448</v>
      </c>
      <c r="B454" s="370" t="str">
        <f>IF('Dépenses rémunération au réel'!B454="","",'Dépenses rémunération au réel'!B454)</f>
        <v/>
      </c>
      <c r="C454" s="370" t="str">
        <f>IF('Dépenses rémunération au réel'!C454="","",'Dépenses rémunération au réel'!C454)</f>
        <v/>
      </c>
      <c r="D454" s="370" t="str">
        <f>IF('Dépenses rémunération au réel'!D454="","",'Dépenses rémunération au réel'!D454)</f>
        <v/>
      </c>
      <c r="E454" s="370" t="str">
        <f>IF('Dépenses rémunération au réel'!E454="","",'Dépenses rémunération au réel'!E454)</f>
        <v/>
      </c>
      <c r="F454" s="370" t="str">
        <f>IF('Dépenses rémunération au réel'!F454="","",'Dépenses rémunération au réel'!F454)</f>
        <v/>
      </c>
      <c r="G454" s="371" t="str">
        <f>IF('Dépenses rémunération au réel'!G454="","",'Dépenses rémunération au réel'!G454)</f>
        <v/>
      </c>
      <c r="H454" s="371" t="str">
        <f>IF('Dépenses rémunération au réel'!H454="","",'Dépenses rémunération au réel'!H454)</f>
        <v/>
      </c>
      <c r="I454" s="370" t="str">
        <f>IF('Dépenses rémunération au réel'!I454="","",'Dépenses rémunération au réel'!I454)</f>
        <v/>
      </c>
      <c r="J454" s="372" t="str">
        <f>IF('Dépenses rémunération au réel'!J454="","",'Dépenses rémunération au réel'!J454)</f>
        <v/>
      </c>
      <c r="K454" s="372" t="str">
        <f>IF('Dépenses rémunération au réel'!K454="","",'Dépenses rémunération au réel'!K454)</f>
        <v/>
      </c>
      <c r="L454" s="370" t="str">
        <f>IF('Dépenses rémunération au réel'!L454="","",'Dépenses rémunération au réel'!L454)</f>
        <v/>
      </c>
      <c r="M454" s="273"/>
      <c r="N454" s="274" t="str">
        <f t="shared" si="44"/>
        <v/>
      </c>
      <c r="O454" s="274" t="str">
        <f t="shared" si="45"/>
        <v/>
      </c>
      <c r="P454" s="42"/>
      <c r="Q454" s="25"/>
      <c r="R454" s="25"/>
      <c r="S454" s="329" t="str">
        <f t="shared" si="42"/>
        <v/>
      </c>
      <c r="T454" s="139" t="str">
        <f t="shared" si="43"/>
        <v/>
      </c>
      <c r="U454" s="276"/>
      <c r="V454" s="375" t="str">
        <f t="shared" si="46"/>
        <v/>
      </c>
      <c r="W454" s="152" t="str">
        <f t="shared" si="47"/>
        <v/>
      </c>
      <c r="X454" s="377" t="str">
        <f>IF(AND(OR(M454="KO",L454&lt;&gt;""),OR(M454="",N454="",O454="")),Listes!$A$74,IF(AND(L454&lt;S454,U454=""),Listes!$A$76,IF(AND(L454&lt;&gt;"",S454&lt;L454,T454=""),Listes!$A$78,IF(AND(Y454="",OR(M454&lt;&gt;"",N454&lt;&gt;"",O454&lt;&gt;"",P454&lt;&gt;"",Q454&lt;&gt;"",R454&lt;&gt;"")),Listes!$A$79,""))))</f>
        <v/>
      </c>
      <c r="Y454" s="44"/>
      <c r="Z454" s="9">
        <f t="shared" si="48"/>
        <v>0</v>
      </c>
    </row>
    <row r="455" spans="1:36" ht="20.100000000000001" customHeight="1" x14ac:dyDescent="0.25">
      <c r="A455" s="133">
        <v>449</v>
      </c>
      <c r="B455" s="370" t="str">
        <f>IF('Dépenses rémunération au réel'!B455="","",'Dépenses rémunération au réel'!B455)</f>
        <v/>
      </c>
      <c r="C455" s="370" t="str">
        <f>IF('Dépenses rémunération au réel'!C455="","",'Dépenses rémunération au réel'!C455)</f>
        <v/>
      </c>
      <c r="D455" s="370" t="str">
        <f>IF('Dépenses rémunération au réel'!D455="","",'Dépenses rémunération au réel'!D455)</f>
        <v/>
      </c>
      <c r="E455" s="370" t="str">
        <f>IF('Dépenses rémunération au réel'!E455="","",'Dépenses rémunération au réel'!E455)</f>
        <v/>
      </c>
      <c r="F455" s="370" t="str">
        <f>IF('Dépenses rémunération au réel'!F455="","",'Dépenses rémunération au réel'!F455)</f>
        <v/>
      </c>
      <c r="G455" s="371" t="str">
        <f>IF('Dépenses rémunération au réel'!G455="","",'Dépenses rémunération au réel'!G455)</f>
        <v/>
      </c>
      <c r="H455" s="371" t="str">
        <f>IF('Dépenses rémunération au réel'!H455="","",'Dépenses rémunération au réel'!H455)</f>
        <v/>
      </c>
      <c r="I455" s="370" t="str">
        <f>IF('Dépenses rémunération au réel'!I455="","",'Dépenses rémunération au réel'!I455)</f>
        <v/>
      </c>
      <c r="J455" s="372" t="str">
        <f>IF('Dépenses rémunération au réel'!J455="","",'Dépenses rémunération au réel'!J455)</f>
        <v/>
      </c>
      <c r="K455" s="372" t="str">
        <f>IF('Dépenses rémunération au réel'!K455="","",'Dépenses rémunération au réel'!K455)</f>
        <v/>
      </c>
      <c r="L455" s="370" t="str">
        <f>IF('Dépenses rémunération au réel'!L455="","",'Dépenses rémunération au réel'!L455)</f>
        <v/>
      </c>
      <c r="M455" s="273"/>
      <c r="N455" s="274" t="str">
        <f t="shared" si="44"/>
        <v/>
      </c>
      <c r="O455" s="274" t="str">
        <f t="shared" si="45"/>
        <v/>
      </c>
      <c r="P455" s="42"/>
      <c r="Q455" s="25"/>
      <c r="R455" s="25"/>
      <c r="S455" s="329" t="str">
        <f t="shared" ref="S455:S506" si="49">IF($E455="","",IF(OR(($P455=0),($Q455=0)),0,$P455/$Q455*$R455))</f>
        <v/>
      </c>
      <c r="T455" s="139" t="str">
        <f t="shared" ref="T455:T506" si="50">IF($L455="","",IF($S455&gt;$L455,"Le montant éligible ne peut etre supérieur au montant présenté",""))</f>
        <v/>
      </c>
      <c r="U455" s="276"/>
      <c r="V455" s="375" t="str">
        <f t="shared" si="46"/>
        <v/>
      </c>
      <c r="W455" s="152" t="str">
        <f t="shared" si="47"/>
        <v/>
      </c>
      <c r="X455" s="377" t="str">
        <f>IF(AND(OR(M455="KO",L455&lt;&gt;""),OR(M455="",N455="",O455="")),Listes!$A$74,IF(AND(L455&lt;S455,U455=""),Listes!$A$76,IF(AND(L455&lt;&gt;"",S455&lt;L455,T455=""),Listes!$A$78,IF(AND(Y455="",OR(M455&lt;&gt;"",N455&lt;&gt;"",O455&lt;&gt;"",P455&lt;&gt;"",Q455&lt;&gt;"",R455&lt;&gt;"")),Listes!$A$79,""))))</f>
        <v/>
      </c>
      <c r="Y455" s="44"/>
      <c r="Z455" s="9">
        <f t="shared" si="48"/>
        <v>0</v>
      </c>
    </row>
    <row r="456" spans="1:36" ht="20.100000000000001" customHeight="1" x14ac:dyDescent="0.25">
      <c r="A456" s="133">
        <v>450</v>
      </c>
      <c r="B456" s="370" t="str">
        <f>IF('Dépenses rémunération au réel'!B456="","",'Dépenses rémunération au réel'!B456)</f>
        <v/>
      </c>
      <c r="C456" s="370" t="str">
        <f>IF('Dépenses rémunération au réel'!C456="","",'Dépenses rémunération au réel'!C456)</f>
        <v/>
      </c>
      <c r="D456" s="370" t="str">
        <f>IF('Dépenses rémunération au réel'!D456="","",'Dépenses rémunération au réel'!D456)</f>
        <v/>
      </c>
      <c r="E456" s="370" t="str">
        <f>IF('Dépenses rémunération au réel'!E456="","",'Dépenses rémunération au réel'!E456)</f>
        <v/>
      </c>
      <c r="F456" s="370" t="str">
        <f>IF('Dépenses rémunération au réel'!F456="","",'Dépenses rémunération au réel'!F456)</f>
        <v/>
      </c>
      <c r="G456" s="371" t="str">
        <f>IF('Dépenses rémunération au réel'!G456="","",'Dépenses rémunération au réel'!G456)</f>
        <v/>
      </c>
      <c r="H456" s="371" t="str">
        <f>IF('Dépenses rémunération au réel'!H456="","",'Dépenses rémunération au réel'!H456)</f>
        <v/>
      </c>
      <c r="I456" s="370" t="str">
        <f>IF('Dépenses rémunération au réel'!I456="","",'Dépenses rémunération au réel'!I456)</f>
        <v/>
      </c>
      <c r="J456" s="372" t="str">
        <f>IF('Dépenses rémunération au réel'!J456="","",'Dépenses rémunération au réel'!J456)</f>
        <v/>
      </c>
      <c r="K456" s="372" t="str">
        <f>IF('Dépenses rémunération au réel'!K456="","",'Dépenses rémunération au réel'!K456)</f>
        <v/>
      </c>
      <c r="L456" s="370" t="str">
        <f>IF('Dépenses rémunération au réel'!L456="","",'Dépenses rémunération au réel'!L456)</f>
        <v/>
      </c>
      <c r="M456" s="273"/>
      <c r="N456" s="274" t="str">
        <f t="shared" ref="N456:N506" si="51">IF(M456="KO","",IF(M456="","",G456))</f>
        <v/>
      </c>
      <c r="O456" s="274" t="str">
        <f t="shared" ref="O456:O506" si="52">IF(M456="KO","",IF(M456="","",H456))</f>
        <v/>
      </c>
      <c r="P456" s="42"/>
      <c r="Q456" s="25"/>
      <c r="R456" s="25"/>
      <c r="S456" s="329" t="str">
        <f t="shared" si="49"/>
        <v/>
      </c>
      <c r="T456" s="139" t="str">
        <f t="shared" si="50"/>
        <v/>
      </c>
      <c r="U456" s="276"/>
      <c r="V456" s="375" t="str">
        <f t="shared" ref="V456:V506" si="53">IF(R456="","",IF(E456="Assistant administratif et/ou financier",MIN(35000/1607*R456,35000),IF(E456="Chargé de mission",MIN(40000/1607*R456,40000),IF(E456="Coordinateur / chef de projet",MIN(50000/1607*R456,50000),IF(E456="Directeur",MIN(60000/1607*R456,60000))))))</f>
        <v/>
      </c>
      <c r="W456" s="152" t="str">
        <f t="shared" ref="W456:W506" si="54">IF(MIN(S456,V456)=0,"",MIN(S456,V456))</f>
        <v/>
      </c>
      <c r="X456" s="377" t="str">
        <f>IF(AND(OR(M456="KO",L456&lt;&gt;""),OR(M456="",N456="",O456="")),Listes!$A$74,IF(AND(L456&lt;S456,U456=""),Listes!$A$76,IF(AND(L456&lt;&gt;"",S456&lt;L456,T456=""),Listes!$A$78,IF(AND(Y456="",OR(M456&lt;&gt;"",N456&lt;&gt;"",O456&lt;&gt;"",P456&lt;&gt;"",Q456&lt;&gt;"",R456&lt;&gt;"")),Listes!$A$79,""))))</f>
        <v/>
      </c>
      <c r="Y456" s="44"/>
      <c r="Z456" s="9">
        <f t="shared" ref="Z456:Z506" si="55">IF(AND(B456&lt;&gt;"",Y456&lt;&gt;"Oui"),1,0)</f>
        <v>0</v>
      </c>
    </row>
    <row r="457" spans="1:36" ht="20.100000000000001" customHeight="1" x14ac:dyDescent="0.25">
      <c r="A457" s="133">
        <v>451</v>
      </c>
      <c r="B457" s="370" t="str">
        <f>IF('Dépenses rémunération au réel'!B457="","",'Dépenses rémunération au réel'!B457)</f>
        <v/>
      </c>
      <c r="C457" s="370" t="str">
        <f>IF('Dépenses rémunération au réel'!C457="","",'Dépenses rémunération au réel'!C457)</f>
        <v/>
      </c>
      <c r="D457" s="370" t="str">
        <f>IF('Dépenses rémunération au réel'!D457="","",'Dépenses rémunération au réel'!D457)</f>
        <v/>
      </c>
      <c r="E457" s="370" t="str">
        <f>IF('Dépenses rémunération au réel'!E457="","",'Dépenses rémunération au réel'!E457)</f>
        <v/>
      </c>
      <c r="F457" s="370" t="str">
        <f>IF('Dépenses rémunération au réel'!F457="","",'Dépenses rémunération au réel'!F457)</f>
        <v/>
      </c>
      <c r="G457" s="371" t="str">
        <f>IF('Dépenses rémunération au réel'!G457="","",'Dépenses rémunération au réel'!G457)</f>
        <v/>
      </c>
      <c r="H457" s="371" t="str">
        <f>IF('Dépenses rémunération au réel'!H457="","",'Dépenses rémunération au réel'!H457)</f>
        <v/>
      </c>
      <c r="I457" s="370" t="str">
        <f>IF('Dépenses rémunération au réel'!I457="","",'Dépenses rémunération au réel'!I457)</f>
        <v/>
      </c>
      <c r="J457" s="372" t="str">
        <f>IF('Dépenses rémunération au réel'!J457="","",'Dépenses rémunération au réel'!J457)</f>
        <v/>
      </c>
      <c r="K457" s="372" t="str">
        <f>IF('Dépenses rémunération au réel'!K457="","",'Dépenses rémunération au réel'!K457)</f>
        <v/>
      </c>
      <c r="L457" s="370" t="str">
        <f>IF('Dépenses rémunération au réel'!L457="","",'Dépenses rémunération au réel'!L457)</f>
        <v/>
      </c>
      <c r="M457" s="273"/>
      <c r="N457" s="274" t="str">
        <f t="shared" si="51"/>
        <v/>
      </c>
      <c r="O457" s="274" t="str">
        <f t="shared" si="52"/>
        <v/>
      </c>
      <c r="P457" s="42"/>
      <c r="Q457" s="25"/>
      <c r="R457" s="25"/>
      <c r="S457" s="329" t="str">
        <f t="shared" si="49"/>
        <v/>
      </c>
      <c r="T457" s="139" t="str">
        <f t="shared" si="50"/>
        <v/>
      </c>
      <c r="U457" s="276"/>
      <c r="V457" s="375" t="str">
        <f t="shared" si="53"/>
        <v/>
      </c>
      <c r="W457" s="152" t="str">
        <f t="shared" si="54"/>
        <v/>
      </c>
      <c r="X457" s="377" t="str">
        <f>IF(AND(OR(M457="KO",L457&lt;&gt;""),OR(M457="",N457="",O457="")),Listes!$A$74,IF(AND(L457&lt;S457,U457=""),Listes!$A$76,IF(AND(L457&lt;&gt;"",S457&lt;L457,T457=""),Listes!$A$78,IF(AND(Y457="",OR(M457&lt;&gt;"",N457&lt;&gt;"",O457&lt;&gt;"",P457&lt;&gt;"",Q457&lt;&gt;"",R457&lt;&gt;"")),Listes!$A$79,""))))</f>
        <v/>
      </c>
      <c r="Y457" s="44"/>
      <c r="Z457" s="9">
        <f t="shared" si="55"/>
        <v>0</v>
      </c>
    </row>
    <row r="458" spans="1:36" ht="20.100000000000001" customHeight="1" x14ac:dyDescent="0.3">
      <c r="A458" s="133">
        <v>452</v>
      </c>
      <c r="B458" s="370" t="str">
        <f>IF('Dépenses rémunération au réel'!B458="","",'Dépenses rémunération au réel'!B458)</f>
        <v/>
      </c>
      <c r="C458" s="370" t="str">
        <f>IF('Dépenses rémunération au réel'!C458="","",'Dépenses rémunération au réel'!C458)</f>
        <v/>
      </c>
      <c r="D458" s="370" t="str">
        <f>IF('Dépenses rémunération au réel'!D458="","",'Dépenses rémunération au réel'!D458)</f>
        <v/>
      </c>
      <c r="E458" s="370" t="str">
        <f>IF('Dépenses rémunération au réel'!E458="","",'Dépenses rémunération au réel'!E458)</f>
        <v/>
      </c>
      <c r="F458" s="370" t="str">
        <f>IF('Dépenses rémunération au réel'!F458="","",'Dépenses rémunération au réel'!F458)</f>
        <v/>
      </c>
      <c r="G458" s="371" t="str">
        <f>IF('Dépenses rémunération au réel'!G458="","",'Dépenses rémunération au réel'!G458)</f>
        <v/>
      </c>
      <c r="H458" s="371" t="str">
        <f>IF('Dépenses rémunération au réel'!H458="","",'Dépenses rémunération au réel'!H458)</f>
        <v/>
      </c>
      <c r="I458" s="370" t="str">
        <f>IF('Dépenses rémunération au réel'!I458="","",'Dépenses rémunération au réel'!I458)</f>
        <v/>
      </c>
      <c r="J458" s="372" t="str">
        <f>IF('Dépenses rémunération au réel'!J458="","",'Dépenses rémunération au réel'!J458)</f>
        <v/>
      </c>
      <c r="K458" s="372" t="str">
        <f>IF('Dépenses rémunération au réel'!K458="","",'Dépenses rémunération au réel'!K458)</f>
        <v/>
      </c>
      <c r="L458" s="370" t="str">
        <f>IF('Dépenses rémunération au réel'!L458="","",'Dépenses rémunération au réel'!L458)</f>
        <v/>
      </c>
      <c r="M458" s="273"/>
      <c r="N458" s="274" t="str">
        <f t="shared" si="51"/>
        <v/>
      </c>
      <c r="O458" s="274" t="str">
        <f t="shared" si="52"/>
        <v/>
      </c>
      <c r="P458" s="42"/>
      <c r="Q458" s="25"/>
      <c r="R458" s="25"/>
      <c r="S458" s="329" t="str">
        <f t="shared" si="49"/>
        <v/>
      </c>
      <c r="T458" s="139" t="str">
        <f t="shared" si="50"/>
        <v/>
      </c>
      <c r="U458" s="276"/>
      <c r="V458" s="375" t="str">
        <f t="shared" si="53"/>
        <v/>
      </c>
      <c r="W458" s="152" t="str">
        <f t="shared" si="54"/>
        <v/>
      </c>
      <c r="X458" s="377" t="str">
        <f>IF(AND(OR(M458="KO",L458&lt;&gt;""),OR(M458="",N458="",O458="")),Listes!$A$74,IF(AND(L458&lt;S458,U458=""),Listes!$A$76,IF(AND(L458&lt;&gt;"",S458&lt;L458,T458=""),Listes!$A$78,IF(AND(Y458="",OR(M458&lt;&gt;"",N458&lt;&gt;"",O458&lt;&gt;"",P458&lt;&gt;"",Q458&lt;&gt;"",R458&lt;&gt;"")),Listes!$A$79,""))))</f>
        <v/>
      </c>
      <c r="Y458" s="44"/>
      <c r="Z458" s="9">
        <f t="shared" si="55"/>
        <v>0</v>
      </c>
      <c r="AC458" s="135"/>
      <c r="AD458" s="135"/>
      <c r="AE458" s="135"/>
      <c r="AF458" s="135"/>
      <c r="AG458" s="135"/>
      <c r="AH458" s="135"/>
      <c r="AI458" s="135"/>
      <c r="AJ458" s="135"/>
    </row>
    <row r="459" spans="1:36" ht="20.100000000000001" customHeight="1" x14ac:dyDescent="0.25">
      <c r="A459" s="133">
        <v>453</v>
      </c>
      <c r="B459" s="370" t="str">
        <f>IF('Dépenses rémunération au réel'!B459="","",'Dépenses rémunération au réel'!B459)</f>
        <v/>
      </c>
      <c r="C459" s="370" t="str">
        <f>IF('Dépenses rémunération au réel'!C459="","",'Dépenses rémunération au réel'!C459)</f>
        <v/>
      </c>
      <c r="D459" s="370" t="str">
        <f>IF('Dépenses rémunération au réel'!D459="","",'Dépenses rémunération au réel'!D459)</f>
        <v/>
      </c>
      <c r="E459" s="370" t="str">
        <f>IF('Dépenses rémunération au réel'!E459="","",'Dépenses rémunération au réel'!E459)</f>
        <v/>
      </c>
      <c r="F459" s="370" t="str">
        <f>IF('Dépenses rémunération au réel'!F459="","",'Dépenses rémunération au réel'!F459)</f>
        <v/>
      </c>
      <c r="G459" s="371" t="str">
        <f>IF('Dépenses rémunération au réel'!G459="","",'Dépenses rémunération au réel'!G459)</f>
        <v/>
      </c>
      <c r="H459" s="371" t="str">
        <f>IF('Dépenses rémunération au réel'!H459="","",'Dépenses rémunération au réel'!H459)</f>
        <v/>
      </c>
      <c r="I459" s="370" t="str">
        <f>IF('Dépenses rémunération au réel'!I459="","",'Dépenses rémunération au réel'!I459)</f>
        <v/>
      </c>
      <c r="J459" s="372" t="str">
        <f>IF('Dépenses rémunération au réel'!J459="","",'Dépenses rémunération au réel'!J459)</f>
        <v/>
      </c>
      <c r="K459" s="372" t="str">
        <f>IF('Dépenses rémunération au réel'!K459="","",'Dépenses rémunération au réel'!K459)</f>
        <v/>
      </c>
      <c r="L459" s="370" t="str">
        <f>IF('Dépenses rémunération au réel'!L459="","",'Dépenses rémunération au réel'!L459)</f>
        <v/>
      </c>
      <c r="M459" s="273"/>
      <c r="N459" s="274" t="str">
        <f t="shared" si="51"/>
        <v/>
      </c>
      <c r="O459" s="274" t="str">
        <f t="shared" si="52"/>
        <v/>
      </c>
      <c r="P459" s="42"/>
      <c r="Q459" s="25"/>
      <c r="R459" s="25"/>
      <c r="S459" s="329" t="str">
        <f t="shared" si="49"/>
        <v/>
      </c>
      <c r="T459" s="139" t="str">
        <f t="shared" si="50"/>
        <v/>
      </c>
      <c r="U459" s="276"/>
      <c r="V459" s="375" t="str">
        <f t="shared" si="53"/>
        <v/>
      </c>
      <c r="W459" s="152" t="str">
        <f t="shared" si="54"/>
        <v/>
      </c>
      <c r="X459" s="377" t="str">
        <f>IF(AND(OR(M459="KO",L459&lt;&gt;""),OR(M459="",N459="",O459="")),Listes!$A$74,IF(AND(L459&lt;S459,U459=""),Listes!$A$76,IF(AND(L459&lt;&gt;"",S459&lt;L459,T459=""),Listes!$A$78,IF(AND(Y459="",OR(M459&lt;&gt;"",N459&lt;&gt;"",O459&lt;&gt;"",P459&lt;&gt;"",Q459&lt;&gt;"",R459&lt;&gt;"")),Listes!$A$79,""))))</f>
        <v/>
      </c>
      <c r="Y459" s="44"/>
      <c r="Z459" s="9">
        <f t="shared" si="55"/>
        <v>0</v>
      </c>
    </row>
    <row r="460" spans="1:36" ht="20.100000000000001" customHeight="1" x14ac:dyDescent="0.25">
      <c r="A460" s="133">
        <v>454</v>
      </c>
      <c r="B460" s="370" t="str">
        <f>IF('Dépenses rémunération au réel'!B460="","",'Dépenses rémunération au réel'!B460)</f>
        <v/>
      </c>
      <c r="C460" s="370" t="str">
        <f>IF('Dépenses rémunération au réel'!C460="","",'Dépenses rémunération au réel'!C460)</f>
        <v/>
      </c>
      <c r="D460" s="370" t="str">
        <f>IF('Dépenses rémunération au réel'!D460="","",'Dépenses rémunération au réel'!D460)</f>
        <v/>
      </c>
      <c r="E460" s="370" t="str">
        <f>IF('Dépenses rémunération au réel'!E460="","",'Dépenses rémunération au réel'!E460)</f>
        <v/>
      </c>
      <c r="F460" s="370" t="str">
        <f>IF('Dépenses rémunération au réel'!F460="","",'Dépenses rémunération au réel'!F460)</f>
        <v/>
      </c>
      <c r="G460" s="371" t="str">
        <f>IF('Dépenses rémunération au réel'!G460="","",'Dépenses rémunération au réel'!G460)</f>
        <v/>
      </c>
      <c r="H460" s="371" t="str">
        <f>IF('Dépenses rémunération au réel'!H460="","",'Dépenses rémunération au réel'!H460)</f>
        <v/>
      </c>
      <c r="I460" s="370" t="str">
        <f>IF('Dépenses rémunération au réel'!I460="","",'Dépenses rémunération au réel'!I460)</f>
        <v/>
      </c>
      <c r="J460" s="372" t="str">
        <f>IF('Dépenses rémunération au réel'!J460="","",'Dépenses rémunération au réel'!J460)</f>
        <v/>
      </c>
      <c r="K460" s="372" t="str">
        <f>IF('Dépenses rémunération au réel'!K460="","",'Dépenses rémunération au réel'!K460)</f>
        <v/>
      </c>
      <c r="L460" s="370" t="str">
        <f>IF('Dépenses rémunération au réel'!L460="","",'Dépenses rémunération au réel'!L460)</f>
        <v/>
      </c>
      <c r="M460" s="273"/>
      <c r="N460" s="274" t="str">
        <f t="shared" si="51"/>
        <v/>
      </c>
      <c r="O460" s="274" t="str">
        <f t="shared" si="52"/>
        <v/>
      </c>
      <c r="P460" s="42"/>
      <c r="Q460" s="25"/>
      <c r="R460" s="25"/>
      <c r="S460" s="329" t="str">
        <f t="shared" si="49"/>
        <v/>
      </c>
      <c r="T460" s="139" t="str">
        <f t="shared" si="50"/>
        <v/>
      </c>
      <c r="U460" s="276"/>
      <c r="V460" s="375" t="str">
        <f t="shared" si="53"/>
        <v/>
      </c>
      <c r="W460" s="152" t="str">
        <f t="shared" si="54"/>
        <v/>
      </c>
      <c r="X460" s="377" t="str">
        <f>IF(AND(OR(M460="KO",L460&lt;&gt;""),OR(M460="",N460="",O460="")),Listes!$A$74,IF(AND(L460&lt;S460,U460=""),Listes!$A$76,IF(AND(L460&lt;&gt;"",S460&lt;L460,T460=""),Listes!$A$78,IF(AND(Y460="",OR(M460&lt;&gt;"",N460&lt;&gt;"",O460&lt;&gt;"",P460&lt;&gt;"",Q460&lt;&gt;"",R460&lt;&gt;"")),Listes!$A$79,""))))</f>
        <v/>
      </c>
      <c r="Y460" s="44"/>
      <c r="Z460" s="9">
        <f t="shared" si="55"/>
        <v>0</v>
      </c>
    </row>
    <row r="461" spans="1:36" ht="20.100000000000001" customHeight="1" x14ac:dyDescent="0.25">
      <c r="A461" s="133">
        <v>455</v>
      </c>
      <c r="B461" s="370" t="str">
        <f>IF('Dépenses rémunération au réel'!B461="","",'Dépenses rémunération au réel'!B461)</f>
        <v/>
      </c>
      <c r="C461" s="370" t="str">
        <f>IF('Dépenses rémunération au réel'!C461="","",'Dépenses rémunération au réel'!C461)</f>
        <v/>
      </c>
      <c r="D461" s="370" t="str">
        <f>IF('Dépenses rémunération au réel'!D461="","",'Dépenses rémunération au réel'!D461)</f>
        <v/>
      </c>
      <c r="E461" s="370" t="str">
        <f>IF('Dépenses rémunération au réel'!E461="","",'Dépenses rémunération au réel'!E461)</f>
        <v/>
      </c>
      <c r="F461" s="370" t="str">
        <f>IF('Dépenses rémunération au réel'!F461="","",'Dépenses rémunération au réel'!F461)</f>
        <v/>
      </c>
      <c r="G461" s="371" t="str">
        <f>IF('Dépenses rémunération au réel'!G461="","",'Dépenses rémunération au réel'!G461)</f>
        <v/>
      </c>
      <c r="H461" s="371" t="str">
        <f>IF('Dépenses rémunération au réel'!H461="","",'Dépenses rémunération au réel'!H461)</f>
        <v/>
      </c>
      <c r="I461" s="370" t="str">
        <f>IF('Dépenses rémunération au réel'!I461="","",'Dépenses rémunération au réel'!I461)</f>
        <v/>
      </c>
      <c r="J461" s="372" t="str">
        <f>IF('Dépenses rémunération au réel'!J461="","",'Dépenses rémunération au réel'!J461)</f>
        <v/>
      </c>
      <c r="K461" s="372" t="str">
        <f>IF('Dépenses rémunération au réel'!K461="","",'Dépenses rémunération au réel'!K461)</f>
        <v/>
      </c>
      <c r="L461" s="370" t="str">
        <f>IF('Dépenses rémunération au réel'!L461="","",'Dépenses rémunération au réel'!L461)</f>
        <v/>
      </c>
      <c r="M461" s="273"/>
      <c r="N461" s="274" t="str">
        <f t="shared" si="51"/>
        <v/>
      </c>
      <c r="O461" s="274" t="str">
        <f t="shared" si="52"/>
        <v/>
      </c>
      <c r="P461" s="42"/>
      <c r="Q461" s="25"/>
      <c r="R461" s="25"/>
      <c r="S461" s="329" t="str">
        <f t="shared" si="49"/>
        <v/>
      </c>
      <c r="T461" s="139" t="str">
        <f t="shared" si="50"/>
        <v/>
      </c>
      <c r="U461" s="276"/>
      <c r="V461" s="375" t="str">
        <f t="shared" si="53"/>
        <v/>
      </c>
      <c r="W461" s="152" t="str">
        <f t="shared" si="54"/>
        <v/>
      </c>
      <c r="X461" s="377" t="str">
        <f>IF(AND(OR(M461="KO",L461&lt;&gt;""),OR(M461="",N461="",O461="")),Listes!$A$74,IF(AND(L461&lt;S461,U461=""),Listes!$A$76,IF(AND(L461&lt;&gt;"",S461&lt;L461,T461=""),Listes!$A$78,IF(AND(Y461="",OR(M461&lt;&gt;"",N461&lt;&gt;"",O461&lt;&gt;"",P461&lt;&gt;"",Q461&lt;&gt;"",R461&lt;&gt;"")),Listes!$A$79,""))))</f>
        <v/>
      </c>
      <c r="Y461" s="44"/>
      <c r="Z461" s="9">
        <f t="shared" si="55"/>
        <v>0</v>
      </c>
    </row>
    <row r="462" spans="1:36" ht="20.100000000000001" customHeight="1" x14ac:dyDescent="0.25">
      <c r="A462" s="133">
        <v>456</v>
      </c>
      <c r="B462" s="370" t="str">
        <f>IF('Dépenses rémunération au réel'!B462="","",'Dépenses rémunération au réel'!B462)</f>
        <v/>
      </c>
      <c r="C462" s="370" t="str">
        <f>IF('Dépenses rémunération au réel'!C462="","",'Dépenses rémunération au réel'!C462)</f>
        <v/>
      </c>
      <c r="D462" s="370" t="str">
        <f>IF('Dépenses rémunération au réel'!D462="","",'Dépenses rémunération au réel'!D462)</f>
        <v/>
      </c>
      <c r="E462" s="370" t="str">
        <f>IF('Dépenses rémunération au réel'!E462="","",'Dépenses rémunération au réel'!E462)</f>
        <v/>
      </c>
      <c r="F462" s="370" t="str">
        <f>IF('Dépenses rémunération au réel'!F462="","",'Dépenses rémunération au réel'!F462)</f>
        <v/>
      </c>
      <c r="G462" s="371" t="str">
        <f>IF('Dépenses rémunération au réel'!G462="","",'Dépenses rémunération au réel'!G462)</f>
        <v/>
      </c>
      <c r="H462" s="371" t="str">
        <f>IF('Dépenses rémunération au réel'!H462="","",'Dépenses rémunération au réel'!H462)</f>
        <v/>
      </c>
      <c r="I462" s="370" t="str">
        <f>IF('Dépenses rémunération au réel'!I462="","",'Dépenses rémunération au réel'!I462)</f>
        <v/>
      </c>
      <c r="J462" s="372" t="str">
        <f>IF('Dépenses rémunération au réel'!J462="","",'Dépenses rémunération au réel'!J462)</f>
        <v/>
      </c>
      <c r="K462" s="372" t="str">
        <f>IF('Dépenses rémunération au réel'!K462="","",'Dépenses rémunération au réel'!K462)</f>
        <v/>
      </c>
      <c r="L462" s="370" t="str">
        <f>IF('Dépenses rémunération au réel'!L462="","",'Dépenses rémunération au réel'!L462)</f>
        <v/>
      </c>
      <c r="M462" s="273"/>
      <c r="N462" s="274" t="str">
        <f t="shared" si="51"/>
        <v/>
      </c>
      <c r="O462" s="274" t="str">
        <f t="shared" si="52"/>
        <v/>
      </c>
      <c r="P462" s="42"/>
      <c r="Q462" s="25"/>
      <c r="R462" s="25"/>
      <c r="S462" s="329" t="str">
        <f t="shared" si="49"/>
        <v/>
      </c>
      <c r="T462" s="139" t="str">
        <f t="shared" si="50"/>
        <v/>
      </c>
      <c r="U462" s="276"/>
      <c r="V462" s="375" t="str">
        <f t="shared" si="53"/>
        <v/>
      </c>
      <c r="W462" s="152" t="str">
        <f t="shared" si="54"/>
        <v/>
      </c>
      <c r="X462" s="377" t="str">
        <f>IF(AND(OR(M462="KO",L462&lt;&gt;""),OR(M462="",N462="",O462="")),Listes!$A$74,IF(AND(L462&lt;S462,U462=""),Listes!$A$76,IF(AND(L462&lt;&gt;"",S462&lt;L462,T462=""),Listes!$A$78,IF(AND(Y462="",OR(M462&lt;&gt;"",N462&lt;&gt;"",O462&lt;&gt;"",P462&lt;&gt;"",Q462&lt;&gt;"",R462&lt;&gt;"")),Listes!$A$79,""))))</f>
        <v/>
      </c>
      <c r="Y462" s="44"/>
      <c r="Z462" s="9">
        <f t="shared" si="55"/>
        <v>0</v>
      </c>
    </row>
    <row r="463" spans="1:36" ht="20.100000000000001" customHeight="1" x14ac:dyDescent="0.25">
      <c r="A463" s="133">
        <v>457</v>
      </c>
      <c r="B463" s="370" t="str">
        <f>IF('Dépenses rémunération au réel'!B463="","",'Dépenses rémunération au réel'!B463)</f>
        <v/>
      </c>
      <c r="C463" s="370" t="str">
        <f>IF('Dépenses rémunération au réel'!C463="","",'Dépenses rémunération au réel'!C463)</f>
        <v/>
      </c>
      <c r="D463" s="370" t="str">
        <f>IF('Dépenses rémunération au réel'!D463="","",'Dépenses rémunération au réel'!D463)</f>
        <v/>
      </c>
      <c r="E463" s="370" t="str">
        <f>IF('Dépenses rémunération au réel'!E463="","",'Dépenses rémunération au réel'!E463)</f>
        <v/>
      </c>
      <c r="F463" s="370" t="str">
        <f>IF('Dépenses rémunération au réel'!F463="","",'Dépenses rémunération au réel'!F463)</f>
        <v/>
      </c>
      <c r="G463" s="371" t="str">
        <f>IF('Dépenses rémunération au réel'!G463="","",'Dépenses rémunération au réel'!G463)</f>
        <v/>
      </c>
      <c r="H463" s="371" t="str">
        <f>IF('Dépenses rémunération au réel'!H463="","",'Dépenses rémunération au réel'!H463)</f>
        <v/>
      </c>
      <c r="I463" s="370" t="str">
        <f>IF('Dépenses rémunération au réel'!I463="","",'Dépenses rémunération au réel'!I463)</f>
        <v/>
      </c>
      <c r="J463" s="372" t="str">
        <f>IF('Dépenses rémunération au réel'!J463="","",'Dépenses rémunération au réel'!J463)</f>
        <v/>
      </c>
      <c r="K463" s="372" t="str">
        <f>IF('Dépenses rémunération au réel'!K463="","",'Dépenses rémunération au réel'!K463)</f>
        <v/>
      </c>
      <c r="L463" s="370" t="str">
        <f>IF('Dépenses rémunération au réel'!L463="","",'Dépenses rémunération au réel'!L463)</f>
        <v/>
      </c>
      <c r="M463" s="273"/>
      <c r="N463" s="274" t="str">
        <f t="shared" si="51"/>
        <v/>
      </c>
      <c r="O463" s="274" t="str">
        <f t="shared" si="52"/>
        <v/>
      </c>
      <c r="P463" s="42"/>
      <c r="Q463" s="25"/>
      <c r="R463" s="25"/>
      <c r="S463" s="329" t="str">
        <f t="shared" si="49"/>
        <v/>
      </c>
      <c r="T463" s="139" t="str">
        <f t="shared" si="50"/>
        <v/>
      </c>
      <c r="U463" s="276"/>
      <c r="V463" s="375" t="str">
        <f t="shared" si="53"/>
        <v/>
      </c>
      <c r="W463" s="152" t="str">
        <f t="shared" si="54"/>
        <v/>
      </c>
      <c r="X463" s="377" t="str">
        <f>IF(AND(OR(M463="KO",L463&lt;&gt;""),OR(M463="",N463="",O463="")),Listes!$A$74,IF(AND(L463&lt;S463,U463=""),Listes!$A$76,IF(AND(L463&lt;&gt;"",S463&lt;L463,T463=""),Listes!$A$78,IF(AND(Y463="",OR(M463&lt;&gt;"",N463&lt;&gt;"",O463&lt;&gt;"",P463&lt;&gt;"",Q463&lt;&gt;"",R463&lt;&gt;"")),Listes!$A$79,""))))</f>
        <v/>
      </c>
      <c r="Y463" s="44"/>
      <c r="Z463" s="9">
        <f t="shared" si="55"/>
        <v>0</v>
      </c>
    </row>
    <row r="464" spans="1:36" ht="20.100000000000001" customHeight="1" x14ac:dyDescent="0.25">
      <c r="A464" s="133">
        <v>458</v>
      </c>
      <c r="B464" s="370" t="str">
        <f>IF('Dépenses rémunération au réel'!B464="","",'Dépenses rémunération au réel'!B464)</f>
        <v/>
      </c>
      <c r="C464" s="370" t="str">
        <f>IF('Dépenses rémunération au réel'!C464="","",'Dépenses rémunération au réel'!C464)</f>
        <v/>
      </c>
      <c r="D464" s="370" t="str">
        <f>IF('Dépenses rémunération au réel'!D464="","",'Dépenses rémunération au réel'!D464)</f>
        <v/>
      </c>
      <c r="E464" s="370" t="str">
        <f>IF('Dépenses rémunération au réel'!E464="","",'Dépenses rémunération au réel'!E464)</f>
        <v/>
      </c>
      <c r="F464" s="370" t="str">
        <f>IF('Dépenses rémunération au réel'!F464="","",'Dépenses rémunération au réel'!F464)</f>
        <v/>
      </c>
      <c r="G464" s="371" t="str">
        <f>IF('Dépenses rémunération au réel'!G464="","",'Dépenses rémunération au réel'!G464)</f>
        <v/>
      </c>
      <c r="H464" s="371" t="str">
        <f>IF('Dépenses rémunération au réel'!H464="","",'Dépenses rémunération au réel'!H464)</f>
        <v/>
      </c>
      <c r="I464" s="370" t="str">
        <f>IF('Dépenses rémunération au réel'!I464="","",'Dépenses rémunération au réel'!I464)</f>
        <v/>
      </c>
      <c r="J464" s="372" t="str">
        <f>IF('Dépenses rémunération au réel'!J464="","",'Dépenses rémunération au réel'!J464)</f>
        <v/>
      </c>
      <c r="K464" s="372" t="str">
        <f>IF('Dépenses rémunération au réel'!K464="","",'Dépenses rémunération au réel'!K464)</f>
        <v/>
      </c>
      <c r="L464" s="370" t="str">
        <f>IF('Dépenses rémunération au réel'!L464="","",'Dépenses rémunération au réel'!L464)</f>
        <v/>
      </c>
      <c r="M464" s="273"/>
      <c r="N464" s="274" t="str">
        <f t="shared" si="51"/>
        <v/>
      </c>
      <c r="O464" s="274" t="str">
        <f t="shared" si="52"/>
        <v/>
      </c>
      <c r="P464" s="42"/>
      <c r="Q464" s="25"/>
      <c r="R464" s="25"/>
      <c r="S464" s="329" t="str">
        <f t="shared" si="49"/>
        <v/>
      </c>
      <c r="T464" s="139" t="str">
        <f t="shared" si="50"/>
        <v/>
      </c>
      <c r="U464" s="276"/>
      <c r="V464" s="375" t="str">
        <f t="shared" si="53"/>
        <v/>
      </c>
      <c r="W464" s="152" t="str">
        <f t="shared" si="54"/>
        <v/>
      </c>
      <c r="X464" s="377" t="str">
        <f>IF(AND(OR(M464="KO",L464&lt;&gt;""),OR(M464="",N464="",O464="")),Listes!$A$74,IF(AND(L464&lt;S464,U464=""),Listes!$A$76,IF(AND(L464&lt;&gt;"",S464&lt;L464,T464=""),Listes!$A$78,IF(AND(Y464="",OR(M464&lt;&gt;"",N464&lt;&gt;"",O464&lt;&gt;"",P464&lt;&gt;"",Q464&lt;&gt;"",R464&lt;&gt;"")),Listes!$A$79,""))))</f>
        <v/>
      </c>
      <c r="Y464" s="44"/>
      <c r="Z464" s="9">
        <f t="shared" si="55"/>
        <v>0</v>
      </c>
    </row>
    <row r="465" spans="1:26" ht="20.100000000000001" customHeight="1" x14ac:dyDescent="0.25">
      <c r="A465" s="133">
        <v>459</v>
      </c>
      <c r="B465" s="370" t="str">
        <f>IF('Dépenses rémunération au réel'!B465="","",'Dépenses rémunération au réel'!B465)</f>
        <v/>
      </c>
      <c r="C465" s="370" t="str">
        <f>IF('Dépenses rémunération au réel'!C465="","",'Dépenses rémunération au réel'!C465)</f>
        <v/>
      </c>
      <c r="D465" s="370" t="str">
        <f>IF('Dépenses rémunération au réel'!D465="","",'Dépenses rémunération au réel'!D465)</f>
        <v/>
      </c>
      <c r="E465" s="370" t="str">
        <f>IF('Dépenses rémunération au réel'!E465="","",'Dépenses rémunération au réel'!E465)</f>
        <v/>
      </c>
      <c r="F465" s="370" t="str">
        <f>IF('Dépenses rémunération au réel'!F465="","",'Dépenses rémunération au réel'!F465)</f>
        <v/>
      </c>
      <c r="G465" s="371" t="str">
        <f>IF('Dépenses rémunération au réel'!G465="","",'Dépenses rémunération au réel'!G465)</f>
        <v/>
      </c>
      <c r="H465" s="371" t="str">
        <f>IF('Dépenses rémunération au réel'!H465="","",'Dépenses rémunération au réel'!H465)</f>
        <v/>
      </c>
      <c r="I465" s="370" t="str">
        <f>IF('Dépenses rémunération au réel'!I465="","",'Dépenses rémunération au réel'!I465)</f>
        <v/>
      </c>
      <c r="J465" s="372" t="str">
        <f>IF('Dépenses rémunération au réel'!J465="","",'Dépenses rémunération au réel'!J465)</f>
        <v/>
      </c>
      <c r="K465" s="372" t="str">
        <f>IF('Dépenses rémunération au réel'!K465="","",'Dépenses rémunération au réel'!K465)</f>
        <v/>
      </c>
      <c r="L465" s="370" t="str">
        <f>IF('Dépenses rémunération au réel'!L465="","",'Dépenses rémunération au réel'!L465)</f>
        <v/>
      </c>
      <c r="M465" s="273"/>
      <c r="N465" s="274" t="str">
        <f t="shared" si="51"/>
        <v/>
      </c>
      <c r="O465" s="274" t="str">
        <f t="shared" si="52"/>
        <v/>
      </c>
      <c r="P465" s="42"/>
      <c r="Q465" s="25"/>
      <c r="R465" s="25"/>
      <c r="S465" s="329" t="str">
        <f t="shared" si="49"/>
        <v/>
      </c>
      <c r="T465" s="139" t="str">
        <f t="shared" si="50"/>
        <v/>
      </c>
      <c r="U465" s="276"/>
      <c r="V465" s="375" t="str">
        <f t="shared" si="53"/>
        <v/>
      </c>
      <c r="W465" s="152" t="str">
        <f t="shared" si="54"/>
        <v/>
      </c>
      <c r="X465" s="377" t="str">
        <f>IF(AND(OR(M465="KO",L465&lt;&gt;""),OR(M465="",N465="",O465="")),Listes!$A$74,IF(AND(L465&lt;S465,U465=""),Listes!$A$76,IF(AND(L465&lt;&gt;"",S465&lt;L465,T465=""),Listes!$A$78,IF(AND(Y465="",OR(M465&lt;&gt;"",N465&lt;&gt;"",O465&lt;&gt;"",P465&lt;&gt;"",Q465&lt;&gt;"",R465&lt;&gt;"")),Listes!$A$79,""))))</f>
        <v/>
      </c>
      <c r="Y465" s="44"/>
      <c r="Z465" s="9">
        <f t="shared" si="55"/>
        <v>0</v>
      </c>
    </row>
    <row r="466" spans="1:26" ht="20.100000000000001" customHeight="1" x14ac:dyDescent="0.25">
      <c r="A466" s="133">
        <v>460</v>
      </c>
      <c r="B466" s="370" t="str">
        <f>IF('Dépenses rémunération au réel'!B466="","",'Dépenses rémunération au réel'!B466)</f>
        <v/>
      </c>
      <c r="C466" s="370" t="str">
        <f>IF('Dépenses rémunération au réel'!C466="","",'Dépenses rémunération au réel'!C466)</f>
        <v/>
      </c>
      <c r="D466" s="370" t="str">
        <f>IF('Dépenses rémunération au réel'!D466="","",'Dépenses rémunération au réel'!D466)</f>
        <v/>
      </c>
      <c r="E466" s="370" t="str">
        <f>IF('Dépenses rémunération au réel'!E466="","",'Dépenses rémunération au réel'!E466)</f>
        <v/>
      </c>
      <c r="F466" s="370" t="str">
        <f>IF('Dépenses rémunération au réel'!F466="","",'Dépenses rémunération au réel'!F466)</f>
        <v/>
      </c>
      <c r="G466" s="371" t="str">
        <f>IF('Dépenses rémunération au réel'!G466="","",'Dépenses rémunération au réel'!G466)</f>
        <v/>
      </c>
      <c r="H466" s="371" t="str">
        <f>IF('Dépenses rémunération au réel'!H466="","",'Dépenses rémunération au réel'!H466)</f>
        <v/>
      </c>
      <c r="I466" s="370" t="str">
        <f>IF('Dépenses rémunération au réel'!I466="","",'Dépenses rémunération au réel'!I466)</f>
        <v/>
      </c>
      <c r="J466" s="372" t="str">
        <f>IF('Dépenses rémunération au réel'!J466="","",'Dépenses rémunération au réel'!J466)</f>
        <v/>
      </c>
      <c r="K466" s="372" t="str">
        <f>IF('Dépenses rémunération au réel'!K466="","",'Dépenses rémunération au réel'!K466)</f>
        <v/>
      </c>
      <c r="L466" s="370" t="str">
        <f>IF('Dépenses rémunération au réel'!L466="","",'Dépenses rémunération au réel'!L466)</f>
        <v/>
      </c>
      <c r="M466" s="273"/>
      <c r="N466" s="274" t="str">
        <f t="shared" si="51"/>
        <v/>
      </c>
      <c r="O466" s="274" t="str">
        <f t="shared" si="52"/>
        <v/>
      </c>
      <c r="P466" s="42"/>
      <c r="Q466" s="25"/>
      <c r="R466" s="25"/>
      <c r="S466" s="329" t="str">
        <f t="shared" si="49"/>
        <v/>
      </c>
      <c r="T466" s="139" t="str">
        <f t="shared" si="50"/>
        <v/>
      </c>
      <c r="U466" s="276"/>
      <c r="V466" s="375" t="str">
        <f t="shared" si="53"/>
        <v/>
      </c>
      <c r="W466" s="152" t="str">
        <f t="shared" si="54"/>
        <v/>
      </c>
      <c r="X466" s="377" t="str">
        <f>IF(AND(OR(M466="KO",L466&lt;&gt;""),OR(M466="",N466="",O466="")),Listes!$A$74,IF(AND(L466&lt;S466,U466=""),Listes!$A$76,IF(AND(L466&lt;&gt;"",S466&lt;L466,T466=""),Listes!$A$78,IF(AND(Y466="",OR(M466&lt;&gt;"",N466&lt;&gt;"",O466&lt;&gt;"",P466&lt;&gt;"",Q466&lt;&gt;"",R466&lt;&gt;"")),Listes!$A$79,""))))</f>
        <v/>
      </c>
      <c r="Y466" s="44"/>
      <c r="Z466" s="9">
        <f t="shared" si="55"/>
        <v>0</v>
      </c>
    </row>
    <row r="467" spans="1:26" ht="20.100000000000001" customHeight="1" x14ac:dyDescent="0.25">
      <c r="A467" s="133">
        <v>461</v>
      </c>
      <c r="B467" s="370" t="str">
        <f>IF('Dépenses rémunération au réel'!B467="","",'Dépenses rémunération au réel'!B467)</f>
        <v/>
      </c>
      <c r="C467" s="370" t="str">
        <f>IF('Dépenses rémunération au réel'!C467="","",'Dépenses rémunération au réel'!C467)</f>
        <v/>
      </c>
      <c r="D467" s="370" t="str">
        <f>IF('Dépenses rémunération au réel'!D467="","",'Dépenses rémunération au réel'!D467)</f>
        <v/>
      </c>
      <c r="E467" s="370" t="str">
        <f>IF('Dépenses rémunération au réel'!E467="","",'Dépenses rémunération au réel'!E467)</f>
        <v/>
      </c>
      <c r="F467" s="370" t="str">
        <f>IF('Dépenses rémunération au réel'!F467="","",'Dépenses rémunération au réel'!F467)</f>
        <v/>
      </c>
      <c r="G467" s="371" t="str">
        <f>IF('Dépenses rémunération au réel'!G467="","",'Dépenses rémunération au réel'!G467)</f>
        <v/>
      </c>
      <c r="H467" s="371" t="str">
        <f>IF('Dépenses rémunération au réel'!H467="","",'Dépenses rémunération au réel'!H467)</f>
        <v/>
      </c>
      <c r="I467" s="370" t="str">
        <f>IF('Dépenses rémunération au réel'!I467="","",'Dépenses rémunération au réel'!I467)</f>
        <v/>
      </c>
      <c r="J467" s="372" t="str">
        <f>IF('Dépenses rémunération au réel'!J467="","",'Dépenses rémunération au réel'!J467)</f>
        <v/>
      </c>
      <c r="K467" s="372" t="str">
        <f>IF('Dépenses rémunération au réel'!K467="","",'Dépenses rémunération au réel'!K467)</f>
        <v/>
      </c>
      <c r="L467" s="370" t="str">
        <f>IF('Dépenses rémunération au réel'!L467="","",'Dépenses rémunération au réel'!L467)</f>
        <v/>
      </c>
      <c r="M467" s="273"/>
      <c r="N467" s="274" t="str">
        <f t="shared" si="51"/>
        <v/>
      </c>
      <c r="O467" s="274" t="str">
        <f t="shared" si="52"/>
        <v/>
      </c>
      <c r="P467" s="42"/>
      <c r="Q467" s="25"/>
      <c r="R467" s="25"/>
      <c r="S467" s="329" t="str">
        <f t="shared" si="49"/>
        <v/>
      </c>
      <c r="T467" s="139" t="str">
        <f t="shared" si="50"/>
        <v/>
      </c>
      <c r="U467" s="276"/>
      <c r="V467" s="375" t="str">
        <f t="shared" si="53"/>
        <v/>
      </c>
      <c r="W467" s="152" t="str">
        <f t="shared" si="54"/>
        <v/>
      </c>
      <c r="X467" s="377" t="str">
        <f>IF(AND(OR(M467="KO",L467&lt;&gt;""),OR(M467="",N467="",O467="")),Listes!$A$74,IF(AND(L467&lt;S467,U467=""),Listes!$A$76,IF(AND(L467&lt;&gt;"",S467&lt;L467,T467=""),Listes!$A$78,IF(AND(Y467="",OR(M467&lt;&gt;"",N467&lt;&gt;"",O467&lt;&gt;"",P467&lt;&gt;"",Q467&lt;&gt;"",R467&lt;&gt;"")),Listes!$A$79,""))))</f>
        <v/>
      </c>
      <c r="Y467" s="44"/>
      <c r="Z467" s="9">
        <f t="shared" si="55"/>
        <v>0</v>
      </c>
    </row>
    <row r="468" spans="1:26" ht="20.100000000000001" customHeight="1" x14ac:dyDescent="0.25">
      <c r="A468" s="133">
        <v>462</v>
      </c>
      <c r="B468" s="370" t="str">
        <f>IF('Dépenses rémunération au réel'!B468="","",'Dépenses rémunération au réel'!B468)</f>
        <v/>
      </c>
      <c r="C468" s="370" t="str">
        <f>IF('Dépenses rémunération au réel'!C468="","",'Dépenses rémunération au réel'!C468)</f>
        <v/>
      </c>
      <c r="D468" s="370" t="str">
        <f>IF('Dépenses rémunération au réel'!D468="","",'Dépenses rémunération au réel'!D468)</f>
        <v/>
      </c>
      <c r="E468" s="370" t="str">
        <f>IF('Dépenses rémunération au réel'!E468="","",'Dépenses rémunération au réel'!E468)</f>
        <v/>
      </c>
      <c r="F468" s="370" t="str">
        <f>IF('Dépenses rémunération au réel'!F468="","",'Dépenses rémunération au réel'!F468)</f>
        <v/>
      </c>
      <c r="G468" s="371" t="str">
        <f>IF('Dépenses rémunération au réel'!G468="","",'Dépenses rémunération au réel'!G468)</f>
        <v/>
      </c>
      <c r="H468" s="371" t="str">
        <f>IF('Dépenses rémunération au réel'!H468="","",'Dépenses rémunération au réel'!H468)</f>
        <v/>
      </c>
      <c r="I468" s="370" t="str">
        <f>IF('Dépenses rémunération au réel'!I468="","",'Dépenses rémunération au réel'!I468)</f>
        <v/>
      </c>
      <c r="J468" s="372" t="str">
        <f>IF('Dépenses rémunération au réel'!J468="","",'Dépenses rémunération au réel'!J468)</f>
        <v/>
      </c>
      <c r="K468" s="372" t="str">
        <f>IF('Dépenses rémunération au réel'!K468="","",'Dépenses rémunération au réel'!K468)</f>
        <v/>
      </c>
      <c r="L468" s="370" t="str">
        <f>IF('Dépenses rémunération au réel'!L468="","",'Dépenses rémunération au réel'!L468)</f>
        <v/>
      </c>
      <c r="M468" s="273"/>
      <c r="N468" s="274" t="str">
        <f t="shared" si="51"/>
        <v/>
      </c>
      <c r="O468" s="274" t="str">
        <f t="shared" si="52"/>
        <v/>
      </c>
      <c r="P468" s="42"/>
      <c r="Q468" s="25"/>
      <c r="R468" s="25"/>
      <c r="S468" s="329" t="str">
        <f t="shared" si="49"/>
        <v/>
      </c>
      <c r="T468" s="139" t="str">
        <f t="shared" si="50"/>
        <v/>
      </c>
      <c r="U468" s="276"/>
      <c r="V468" s="375" t="str">
        <f t="shared" si="53"/>
        <v/>
      </c>
      <c r="W468" s="152" t="str">
        <f t="shared" si="54"/>
        <v/>
      </c>
      <c r="X468" s="377" t="str">
        <f>IF(AND(OR(M468="KO",L468&lt;&gt;""),OR(M468="",N468="",O468="")),Listes!$A$74,IF(AND(L468&lt;S468,U468=""),Listes!$A$76,IF(AND(L468&lt;&gt;"",S468&lt;L468,T468=""),Listes!$A$78,IF(AND(Y468="",OR(M468&lt;&gt;"",N468&lt;&gt;"",O468&lt;&gt;"",P468&lt;&gt;"",Q468&lt;&gt;"",R468&lt;&gt;"")),Listes!$A$79,""))))</f>
        <v/>
      </c>
      <c r="Y468" s="44"/>
      <c r="Z468" s="9">
        <f t="shared" si="55"/>
        <v>0</v>
      </c>
    </row>
    <row r="469" spans="1:26" ht="20.100000000000001" customHeight="1" x14ac:dyDescent="0.25">
      <c r="A469" s="133">
        <v>463</v>
      </c>
      <c r="B469" s="370" t="str">
        <f>IF('Dépenses rémunération au réel'!B469="","",'Dépenses rémunération au réel'!B469)</f>
        <v/>
      </c>
      <c r="C469" s="370" t="str">
        <f>IF('Dépenses rémunération au réel'!C469="","",'Dépenses rémunération au réel'!C469)</f>
        <v/>
      </c>
      <c r="D469" s="370" t="str">
        <f>IF('Dépenses rémunération au réel'!D469="","",'Dépenses rémunération au réel'!D469)</f>
        <v/>
      </c>
      <c r="E469" s="370" t="str">
        <f>IF('Dépenses rémunération au réel'!E469="","",'Dépenses rémunération au réel'!E469)</f>
        <v/>
      </c>
      <c r="F469" s="370" t="str">
        <f>IF('Dépenses rémunération au réel'!F469="","",'Dépenses rémunération au réel'!F469)</f>
        <v/>
      </c>
      <c r="G469" s="371" t="str">
        <f>IF('Dépenses rémunération au réel'!G469="","",'Dépenses rémunération au réel'!G469)</f>
        <v/>
      </c>
      <c r="H469" s="371" t="str">
        <f>IF('Dépenses rémunération au réel'!H469="","",'Dépenses rémunération au réel'!H469)</f>
        <v/>
      </c>
      <c r="I469" s="370" t="str">
        <f>IF('Dépenses rémunération au réel'!I469="","",'Dépenses rémunération au réel'!I469)</f>
        <v/>
      </c>
      <c r="J469" s="372" t="str">
        <f>IF('Dépenses rémunération au réel'!J469="","",'Dépenses rémunération au réel'!J469)</f>
        <v/>
      </c>
      <c r="K469" s="372" t="str">
        <f>IF('Dépenses rémunération au réel'!K469="","",'Dépenses rémunération au réel'!K469)</f>
        <v/>
      </c>
      <c r="L469" s="370" t="str">
        <f>IF('Dépenses rémunération au réel'!L469="","",'Dépenses rémunération au réel'!L469)</f>
        <v/>
      </c>
      <c r="M469" s="273"/>
      <c r="N469" s="274" t="str">
        <f t="shared" si="51"/>
        <v/>
      </c>
      <c r="O469" s="274" t="str">
        <f t="shared" si="52"/>
        <v/>
      </c>
      <c r="P469" s="42"/>
      <c r="Q469" s="25"/>
      <c r="R469" s="25"/>
      <c r="S469" s="329" t="str">
        <f t="shared" si="49"/>
        <v/>
      </c>
      <c r="T469" s="139" t="str">
        <f t="shared" si="50"/>
        <v/>
      </c>
      <c r="U469" s="276"/>
      <c r="V469" s="375" t="str">
        <f t="shared" si="53"/>
        <v/>
      </c>
      <c r="W469" s="152" t="str">
        <f t="shared" si="54"/>
        <v/>
      </c>
      <c r="X469" s="377" t="str">
        <f>IF(AND(OR(M469="KO",L469&lt;&gt;""),OR(M469="",N469="",O469="")),Listes!$A$74,IF(AND(L469&lt;S469,U469=""),Listes!$A$76,IF(AND(L469&lt;&gt;"",S469&lt;L469,T469=""),Listes!$A$78,IF(AND(Y469="",OR(M469&lt;&gt;"",N469&lt;&gt;"",O469&lt;&gt;"",P469&lt;&gt;"",Q469&lt;&gt;"",R469&lt;&gt;"")),Listes!$A$79,""))))</f>
        <v/>
      </c>
      <c r="Y469" s="44"/>
      <c r="Z469" s="9">
        <f t="shared" si="55"/>
        <v>0</v>
      </c>
    </row>
    <row r="470" spans="1:26" ht="20.100000000000001" customHeight="1" x14ac:dyDescent="0.25">
      <c r="A470" s="133">
        <v>464</v>
      </c>
      <c r="B470" s="370" t="str">
        <f>IF('Dépenses rémunération au réel'!B470="","",'Dépenses rémunération au réel'!B470)</f>
        <v/>
      </c>
      <c r="C470" s="370" t="str">
        <f>IF('Dépenses rémunération au réel'!C470="","",'Dépenses rémunération au réel'!C470)</f>
        <v/>
      </c>
      <c r="D470" s="370" t="str">
        <f>IF('Dépenses rémunération au réel'!D470="","",'Dépenses rémunération au réel'!D470)</f>
        <v/>
      </c>
      <c r="E470" s="370" t="str">
        <f>IF('Dépenses rémunération au réel'!E470="","",'Dépenses rémunération au réel'!E470)</f>
        <v/>
      </c>
      <c r="F470" s="370" t="str">
        <f>IF('Dépenses rémunération au réel'!F470="","",'Dépenses rémunération au réel'!F470)</f>
        <v/>
      </c>
      <c r="G470" s="371" t="str">
        <f>IF('Dépenses rémunération au réel'!G470="","",'Dépenses rémunération au réel'!G470)</f>
        <v/>
      </c>
      <c r="H470" s="371" t="str">
        <f>IF('Dépenses rémunération au réel'!H470="","",'Dépenses rémunération au réel'!H470)</f>
        <v/>
      </c>
      <c r="I470" s="370" t="str">
        <f>IF('Dépenses rémunération au réel'!I470="","",'Dépenses rémunération au réel'!I470)</f>
        <v/>
      </c>
      <c r="J470" s="372" t="str">
        <f>IF('Dépenses rémunération au réel'!J470="","",'Dépenses rémunération au réel'!J470)</f>
        <v/>
      </c>
      <c r="K470" s="372" t="str">
        <f>IF('Dépenses rémunération au réel'!K470="","",'Dépenses rémunération au réel'!K470)</f>
        <v/>
      </c>
      <c r="L470" s="370" t="str">
        <f>IF('Dépenses rémunération au réel'!L470="","",'Dépenses rémunération au réel'!L470)</f>
        <v/>
      </c>
      <c r="M470" s="273"/>
      <c r="N470" s="274" t="str">
        <f t="shared" si="51"/>
        <v/>
      </c>
      <c r="O470" s="274" t="str">
        <f t="shared" si="52"/>
        <v/>
      </c>
      <c r="P470" s="42"/>
      <c r="Q470" s="25"/>
      <c r="R470" s="25"/>
      <c r="S470" s="329" t="str">
        <f t="shared" si="49"/>
        <v/>
      </c>
      <c r="T470" s="139" t="str">
        <f t="shared" si="50"/>
        <v/>
      </c>
      <c r="U470" s="276"/>
      <c r="V470" s="375" t="str">
        <f t="shared" si="53"/>
        <v/>
      </c>
      <c r="W470" s="152" t="str">
        <f t="shared" si="54"/>
        <v/>
      </c>
      <c r="X470" s="377" t="str">
        <f>IF(AND(OR(M470="KO",L470&lt;&gt;""),OR(M470="",N470="",O470="")),Listes!$A$74,IF(AND(L470&lt;S470,U470=""),Listes!$A$76,IF(AND(L470&lt;&gt;"",S470&lt;L470,T470=""),Listes!$A$78,IF(AND(Y470="",OR(M470&lt;&gt;"",N470&lt;&gt;"",O470&lt;&gt;"",P470&lt;&gt;"",Q470&lt;&gt;"",R470&lt;&gt;"")),Listes!$A$79,""))))</f>
        <v/>
      </c>
      <c r="Y470" s="44"/>
      <c r="Z470" s="9">
        <f t="shared" si="55"/>
        <v>0</v>
      </c>
    </row>
    <row r="471" spans="1:26" ht="20.100000000000001" customHeight="1" x14ac:dyDescent="0.25">
      <c r="A471" s="133">
        <v>465</v>
      </c>
      <c r="B471" s="370" t="str">
        <f>IF('Dépenses rémunération au réel'!B471="","",'Dépenses rémunération au réel'!B471)</f>
        <v/>
      </c>
      <c r="C471" s="370" t="str">
        <f>IF('Dépenses rémunération au réel'!C471="","",'Dépenses rémunération au réel'!C471)</f>
        <v/>
      </c>
      <c r="D471" s="370" t="str">
        <f>IF('Dépenses rémunération au réel'!D471="","",'Dépenses rémunération au réel'!D471)</f>
        <v/>
      </c>
      <c r="E471" s="370" t="str">
        <f>IF('Dépenses rémunération au réel'!E471="","",'Dépenses rémunération au réel'!E471)</f>
        <v/>
      </c>
      <c r="F471" s="370" t="str">
        <f>IF('Dépenses rémunération au réel'!F471="","",'Dépenses rémunération au réel'!F471)</f>
        <v/>
      </c>
      <c r="G471" s="371" t="str">
        <f>IF('Dépenses rémunération au réel'!G471="","",'Dépenses rémunération au réel'!G471)</f>
        <v/>
      </c>
      <c r="H471" s="371" t="str">
        <f>IF('Dépenses rémunération au réel'!H471="","",'Dépenses rémunération au réel'!H471)</f>
        <v/>
      </c>
      <c r="I471" s="370" t="str">
        <f>IF('Dépenses rémunération au réel'!I471="","",'Dépenses rémunération au réel'!I471)</f>
        <v/>
      </c>
      <c r="J471" s="372" t="str">
        <f>IF('Dépenses rémunération au réel'!J471="","",'Dépenses rémunération au réel'!J471)</f>
        <v/>
      </c>
      <c r="K471" s="372" t="str">
        <f>IF('Dépenses rémunération au réel'!K471="","",'Dépenses rémunération au réel'!K471)</f>
        <v/>
      </c>
      <c r="L471" s="370" t="str">
        <f>IF('Dépenses rémunération au réel'!L471="","",'Dépenses rémunération au réel'!L471)</f>
        <v/>
      </c>
      <c r="M471" s="273"/>
      <c r="N471" s="274" t="str">
        <f t="shared" si="51"/>
        <v/>
      </c>
      <c r="O471" s="274" t="str">
        <f t="shared" si="52"/>
        <v/>
      </c>
      <c r="P471" s="42"/>
      <c r="Q471" s="25"/>
      <c r="R471" s="25"/>
      <c r="S471" s="329" t="str">
        <f t="shared" si="49"/>
        <v/>
      </c>
      <c r="T471" s="139" t="str">
        <f t="shared" si="50"/>
        <v/>
      </c>
      <c r="U471" s="276"/>
      <c r="V471" s="375" t="str">
        <f t="shared" si="53"/>
        <v/>
      </c>
      <c r="W471" s="152" t="str">
        <f t="shared" si="54"/>
        <v/>
      </c>
      <c r="X471" s="377" t="str">
        <f>IF(AND(OR(M471="KO",L471&lt;&gt;""),OR(M471="",N471="",O471="")),Listes!$A$74,IF(AND(L471&lt;S471,U471=""),Listes!$A$76,IF(AND(L471&lt;&gt;"",S471&lt;L471,T471=""),Listes!$A$78,IF(AND(Y471="",OR(M471&lt;&gt;"",N471&lt;&gt;"",O471&lt;&gt;"",P471&lt;&gt;"",Q471&lt;&gt;"",R471&lt;&gt;"")),Listes!$A$79,""))))</f>
        <v/>
      </c>
      <c r="Y471" s="44"/>
      <c r="Z471" s="9">
        <f t="shared" si="55"/>
        <v>0</v>
      </c>
    </row>
    <row r="472" spans="1:26" ht="20.100000000000001" customHeight="1" x14ac:dyDescent="0.25">
      <c r="A472" s="133">
        <v>466</v>
      </c>
      <c r="B472" s="370" t="str">
        <f>IF('Dépenses rémunération au réel'!B472="","",'Dépenses rémunération au réel'!B472)</f>
        <v/>
      </c>
      <c r="C472" s="370" t="str">
        <f>IF('Dépenses rémunération au réel'!C472="","",'Dépenses rémunération au réel'!C472)</f>
        <v/>
      </c>
      <c r="D472" s="370" t="str">
        <f>IF('Dépenses rémunération au réel'!D472="","",'Dépenses rémunération au réel'!D472)</f>
        <v/>
      </c>
      <c r="E472" s="370" t="str">
        <f>IF('Dépenses rémunération au réel'!E472="","",'Dépenses rémunération au réel'!E472)</f>
        <v/>
      </c>
      <c r="F472" s="370" t="str">
        <f>IF('Dépenses rémunération au réel'!F472="","",'Dépenses rémunération au réel'!F472)</f>
        <v/>
      </c>
      <c r="G472" s="371" t="str">
        <f>IF('Dépenses rémunération au réel'!G472="","",'Dépenses rémunération au réel'!G472)</f>
        <v/>
      </c>
      <c r="H472" s="371" t="str">
        <f>IF('Dépenses rémunération au réel'!H472="","",'Dépenses rémunération au réel'!H472)</f>
        <v/>
      </c>
      <c r="I472" s="370" t="str">
        <f>IF('Dépenses rémunération au réel'!I472="","",'Dépenses rémunération au réel'!I472)</f>
        <v/>
      </c>
      <c r="J472" s="372" t="str">
        <f>IF('Dépenses rémunération au réel'!J472="","",'Dépenses rémunération au réel'!J472)</f>
        <v/>
      </c>
      <c r="K472" s="372" t="str">
        <f>IF('Dépenses rémunération au réel'!K472="","",'Dépenses rémunération au réel'!K472)</f>
        <v/>
      </c>
      <c r="L472" s="370" t="str">
        <f>IF('Dépenses rémunération au réel'!L472="","",'Dépenses rémunération au réel'!L472)</f>
        <v/>
      </c>
      <c r="M472" s="273"/>
      <c r="N472" s="274" t="str">
        <f t="shared" si="51"/>
        <v/>
      </c>
      <c r="O472" s="274" t="str">
        <f t="shared" si="52"/>
        <v/>
      </c>
      <c r="P472" s="42"/>
      <c r="Q472" s="25"/>
      <c r="R472" s="25"/>
      <c r="S472" s="329" t="str">
        <f t="shared" si="49"/>
        <v/>
      </c>
      <c r="T472" s="139" t="str">
        <f t="shared" si="50"/>
        <v/>
      </c>
      <c r="U472" s="276"/>
      <c r="V472" s="375" t="str">
        <f t="shared" si="53"/>
        <v/>
      </c>
      <c r="W472" s="152" t="str">
        <f t="shared" si="54"/>
        <v/>
      </c>
      <c r="X472" s="377" t="str">
        <f>IF(AND(OR(M472="KO",L472&lt;&gt;""),OR(M472="",N472="",O472="")),Listes!$A$74,IF(AND(L472&lt;S472,U472=""),Listes!$A$76,IF(AND(L472&lt;&gt;"",S472&lt;L472,T472=""),Listes!$A$78,IF(AND(Y472="",OR(M472&lt;&gt;"",N472&lt;&gt;"",O472&lt;&gt;"",P472&lt;&gt;"",Q472&lt;&gt;"",R472&lt;&gt;"")),Listes!$A$79,""))))</f>
        <v/>
      </c>
      <c r="Y472" s="44"/>
      <c r="Z472" s="9">
        <f t="shared" si="55"/>
        <v>0</v>
      </c>
    </row>
    <row r="473" spans="1:26" ht="20.100000000000001" customHeight="1" x14ac:dyDescent="0.25">
      <c r="A473" s="133">
        <v>467</v>
      </c>
      <c r="B473" s="370" t="str">
        <f>IF('Dépenses rémunération au réel'!B473="","",'Dépenses rémunération au réel'!B473)</f>
        <v/>
      </c>
      <c r="C473" s="370" t="str">
        <f>IF('Dépenses rémunération au réel'!C473="","",'Dépenses rémunération au réel'!C473)</f>
        <v/>
      </c>
      <c r="D473" s="370" t="str">
        <f>IF('Dépenses rémunération au réel'!D473="","",'Dépenses rémunération au réel'!D473)</f>
        <v/>
      </c>
      <c r="E473" s="370" t="str">
        <f>IF('Dépenses rémunération au réel'!E473="","",'Dépenses rémunération au réel'!E473)</f>
        <v/>
      </c>
      <c r="F473" s="370" t="str">
        <f>IF('Dépenses rémunération au réel'!F473="","",'Dépenses rémunération au réel'!F473)</f>
        <v/>
      </c>
      <c r="G473" s="371" t="str">
        <f>IF('Dépenses rémunération au réel'!G473="","",'Dépenses rémunération au réel'!G473)</f>
        <v/>
      </c>
      <c r="H473" s="371" t="str">
        <f>IF('Dépenses rémunération au réel'!H473="","",'Dépenses rémunération au réel'!H473)</f>
        <v/>
      </c>
      <c r="I473" s="370" t="str">
        <f>IF('Dépenses rémunération au réel'!I473="","",'Dépenses rémunération au réel'!I473)</f>
        <v/>
      </c>
      <c r="J473" s="372" t="str">
        <f>IF('Dépenses rémunération au réel'!J473="","",'Dépenses rémunération au réel'!J473)</f>
        <v/>
      </c>
      <c r="K473" s="372" t="str">
        <f>IF('Dépenses rémunération au réel'!K473="","",'Dépenses rémunération au réel'!K473)</f>
        <v/>
      </c>
      <c r="L473" s="370" t="str">
        <f>IF('Dépenses rémunération au réel'!L473="","",'Dépenses rémunération au réel'!L473)</f>
        <v/>
      </c>
      <c r="M473" s="273"/>
      <c r="N473" s="274" t="str">
        <f t="shared" si="51"/>
        <v/>
      </c>
      <c r="O473" s="274" t="str">
        <f t="shared" si="52"/>
        <v/>
      </c>
      <c r="P473" s="42"/>
      <c r="Q473" s="25"/>
      <c r="R473" s="25"/>
      <c r="S473" s="329" t="str">
        <f t="shared" si="49"/>
        <v/>
      </c>
      <c r="T473" s="139" t="str">
        <f t="shared" si="50"/>
        <v/>
      </c>
      <c r="U473" s="276"/>
      <c r="V473" s="375" t="str">
        <f t="shared" si="53"/>
        <v/>
      </c>
      <c r="W473" s="152" t="str">
        <f t="shared" si="54"/>
        <v/>
      </c>
      <c r="X473" s="377" t="str">
        <f>IF(AND(OR(M473="KO",L473&lt;&gt;""),OR(M473="",N473="",O473="")),Listes!$A$74,IF(AND(L473&lt;S473,U473=""),Listes!$A$76,IF(AND(L473&lt;&gt;"",S473&lt;L473,T473=""),Listes!$A$78,IF(AND(Y473="",OR(M473&lt;&gt;"",N473&lt;&gt;"",O473&lt;&gt;"",P473&lt;&gt;"",Q473&lt;&gt;"",R473&lt;&gt;"")),Listes!$A$79,""))))</f>
        <v/>
      </c>
      <c r="Y473" s="44"/>
      <c r="Z473" s="9">
        <f t="shared" si="55"/>
        <v>0</v>
      </c>
    </row>
    <row r="474" spans="1:26" ht="20.100000000000001" customHeight="1" x14ac:dyDescent="0.25">
      <c r="A474" s="133">
        <v>468</v>
      </c>
      <c r="B474" s="370" t="str">
        <f>IF('Dépenses rémunération au réel'!B474="","",'Dépenses rémunération au réel'!B474)</f>
        <v/>
      </c>
      <c r="C474" s="370" t="str">
        <f>IF('Dépenses rémunération au réel'!C474="","",'Dépenses rémunération au réel'!C474)</f>
        <v/>
      </c>
      <c r="D474" s="370" t="str">
        <f>IF('Dépenses rémunération au réel'!D474="","",'Dépenses rémunération au réel'!D474)</f>
        <v/>
      </c>
      <c r="E474" s="370" t="str">
        <f>IF('Dépenses rémunération au réel'!E474="","",'Dépenses rémunération au réel'!E474)</f>
        <v/>
      </c>
      <c r="F474" s="370" t="str">
        <f>IF('Dépenses rémunération au réel'!F474="","",'Dépenses rémunération au réel'!F474)</f>
        <v/>
      </c>
      <c r="G474" s="371" t="str">
        <f>IF('Dépenses rémunération au réel'!G474="","",'Dépenses rémunération au réel'!G474)</f>
        <v/>
      </c>
      <c r="H474" s="371" t="str">
        <f>IF('Dépenses rémunération au réel'!H474="","",'Dépenses rémunération au réel'!H474)</f>
        <v/>
      </c>
      <c r="I474" s="370" t="str">
        <f>IF('Dépenses rémunération au réel'!I474="","",'Dépenses rémunération au réel'!I474)</f>
        <v/>
      </c>
      <c r="J474" s="372" t="str">
        <f>IF('Dépenses rémunération au réel'!J474="","",'Dépenses rémunération au réel'!J474)</f>
        <v/>
      </c>
      <c r="K474" s="372" t="str">
        <f>IF('Dépenses rémunération au réel'!K474="","",'Dépenses rémunération au réel'!K474)</f>
        <v/>
      </c>
      <c r="L474" s="370" t="str">
        <f>IF('Dépenses rémunération au réel'!L474="","",'Dépenses rémunération au réel'!L474)</f>
        <v/>
      </c>
      <c r="M474" s="273"/>
      <c r="N474" s="274" t="str">
        <f t="shared" si="51"/>
        <v/>
      </c>
      <c r="O474" s="274" t="str">
        <f t="shared" si="52"/>
        <v/>
      </c>
      <c r="P474" s="42"/>
      <c r="Q474" s="25"/>
      <c r="R474" s="25"/>
      <c r="S474" s="329" t="str">
        <f t="shared" si="49"/>
        <v/>
      </c>
      <c r="T474" s="139" t="str">
        <f t="shared" si="50"/>
        <v/>
      </c>
      <c r="U474" s="276"/>
      <c r="V474" s="375" t="str">
        <f t="shared" si="53"/>
        <v/>
      </c>
      <c r="W474" s="152" t="str">
        <f t="shared" si="54"/>
        <v/>
      </c>
      <c r="X474" s="377" t="str">
        <f>IF(AND(OR(M474="KO",L474&lt;&gt;""),OR(M474="",N474="",O474="")),Listes!$A$74,IF(AND(L474&lt;S474,U474=""),Listes!$A$76,IF(AND(L474&lt;&gt;"",S474&lt;L474,T474=""),Listes!$A$78,IF(AND(Y474="",OR(M474&lt;&gt;"",N474&lt;&gt;"",O474&lt;&gt;"",P474&lt;&gt;"",Q474&lt;&gt;"",R474&lt;&gt;"")),Listes!$A$79,""))))</f>
        <v/>
      </c>
      <c r="Y474" s="44"/>
      <c r="Z474" s="9">
        <f t="shared" si="55"/>
        <v>0</v>
      </c>
    </row>
    <row r="475" spans="1:26" ht="20.100000000000001" customHeight="1" x14ac:dyDescent="0.25">
      <c r="A475" s="133">
        <v>469</v>
      </c>
      <c r="B475" s="370" t="str">
        <f>IF('Dépenses rémunération au réel'!B475="","",'Dépenses rémunération au réel'!B475)</f>
        <v/>
      </c>
      <c r="C475" s="370" t="str">
        <f>IF('Dépenses rémunération au réel'!C475="","",'Dépenses rémunération au réel'!C475)</f>
        <v/>
      </c>
      <c r="D475" s="370" t="str">
        <f>IF('Dépenses rémunération au réel'!D475="","",'Dépenses rémunération au réel'!D475)</f>
        <v/>
      </c>
      <c r="E475" s="370" t="str">
        <f>IF('Dépenses rémunération au réel'!E475="","",'Dépenses rémunération au réel'!E475)</f>
        <v/>
      </c>
      <c r="F475" s="370" t="str">
        <f>IF('Dépenses rémunération au réel'!F475="","",'Dépenses rémunération au réel'!F475)</f>
        <v/>
      </c>
      <c r="G475" s="371" t="str">
        <f>IF('Dépenses rémunération au réel'!G475="","",'Dépenses rémunération au réel'!G475)</f>
        <v/>
      </c>
      <c r="H475" s="371" t="str">
        <f>IF('Dépenses rémunération au réel'!H475="","",'Dépenses rémunération au réel'!H475)</f>
        <v/>
      </c>
      <c r="I475" s="370" t="str">
        <f>IF('Dépenses rémunération au réel'!I475="","",'Dépenses rémunération au réel'!I475)</f>
        <v/>
      </c>
      <c r="J475" s="372" t="str">
        <f>IF('Dépenses rémunération au réel'!J475="","",'Dépenses rémunération au réel'!J475)</f>
        <v/>
      </c>
      <c r="K475" s="372" t="str">
        <f>IF('Dépenses rémunération au réel'!K475="","",'Dépenses rémunération au réel'!K475)</f>
        <v/>
      </c>
      <c r="L475" s="370" t="str">
        <f>IF('Dépenses rémunération au réel'!L475="","",'Dépenses rémunération au réel'!L475)</f>
        <v/>
      </c>
      <c r="M475" s="273"/>
      <c r="N475" s="274" t="str">
        <f t="shared" si="51"/>
        <v/>
      </c>
      <c r="O475" s="274" t="str">
        <f t="shared" si="52"/>
        <v/>
      </c>
      <c r="P475" s="42"/>
      <c r="Q475" s="25"/>
      <c r="R475" s="25"/>
      <c r="S475" s="329" t="str">
        <f t="shared" si="49"/>
        <v/>
      </c>
      <c r="T475" s="139" t="str">
        <f t="shared" si="50"/>
        <v/>
      </c>
      <c r="U475" s="276"/>
      <c r="V475" s="375" t="str">
        <f t="shared" si="53"/>
        <v/>
      </c>
      <c r="W475" s="152" t="str">
        <f t="shared" si="54"/>
        <v/>
      </c>
      <c r="X475" s="377" t="str">
        <f>IF(AND(OR(M475="KO",L475&lt;&gt;""),OR(M475="",N475="",O475="")),Listes!$A$74,IF(AND(L475&lt;S475,U475=""),Listes!$A$76,IF(AND(L475&lt;&gt;"",S475&lt;L475,T475=""),Listes!$A$78,IF(AND(Y475="",OR(M475&lt;&gt;"",N475&lt;&gt;"",O475&lt;&gt;"",P475&lt;&gt;"",Q475&lt;&gt;"",R475&lt;&gt;"")),Listes!$A$79,""))))</f>
        <v/>
      </c>
      <c r="Y475" s="44"/>
      <c r="Z475" s="9">
        <f t="shared" si="55"/>
        <v>0</v>
      </c>
    </row>
    <row r="476" spans="1:26" ht="20.100000000000001" customHeight="1" x14ac:dyDescent="0.25">
      <c r="A476" s="133">
        <v>470</v>
      </c>
      <c r="B476" s="370" t="str">
        <f>IF('Dépenses rémunération au réel'!B476="","",'Dépenses rémunération au réel'!B476)</f>
        <v/>
      </c>
      <c r="C476" s="370" t="str">
        <f>IF('Dépenses rémunération au réel'!C476="","",'Dépenses rémunération au réel'!C476)</f>
        <v/>
      </c>
      <c r="D476" s="370" t="str">
        <f>IF('Dépenses rémunération au réel'!D476="","",'Dépenses rémunération au réel'!D476)</f>
        <v/>
      </c>
      <c r="E476" s="370" t="str">
        <f>IF('Dépenses rémunération au réel'!E476="","",'Dépenses rémunération au réel'!E476)</f>
        <v/>
      </c>
      <c r="F476" s="370" t="str">
        <f>IF('Dépenses rémunération au réel'!F476="","",'Dépenses rémunération au réel'!F476)</f>
        <v/>
      </c>
      <c r="G476" s="371" t="str">
        <f>IF('Dépenses rémunération au réel'!G476="","",'Dépenses rémunération au réel'!G476)</f>
        <v/>
      </c>
      <c r="H476" s="371" t="str">
        <f>IF('Dépenses rémunération au réel'!H476="","",'Dépenses rémunération au réel'!H476)</f>
        <v/>
      </c>
      <c r="I476" s="370" t="str">
        <f>IF('Dépenses rémunération au réel'!I476="","",'Dépenses rémunération au réel'!I476)</f>
        <v/>
      </c>
      <c r="J476" s="372" t="str">
        <f>IF('Dépenses rémunération au réel'!J476="","",'Dépenses rémunération au réel'!J476)</f>
        <v/>
      </c>
      <c r="K476" s="372" t="str">
        <f>IF('Dépenses rémunération au réel'!K476="","",'Dépenses rémunération au réel'!K476)</f>
        <v/>
      </c>
      <c r="L476" s="370" t="str">
        <f>IF('Dépenses rémunération au réel'!L476="","",'Dépenses rémunération au réel'!L476)</f>
        <v/>
      </c>
      <c r="M476" s="273"/>
      <c r="N476" s="274" t="str">
        <f t="shared" si="51"/>
        <v/>
      </c>
      <c r="O476" s="274" t="str">
        <f t="shared" si="52"/>
        <v/>
      </c>
      <c r="P476" s="42"/>
      <c r="Q476" s="25"/>
      <c r="R476" s="25"/>
      <c r="S476" s="329" t="str">
        <f t="shared" si="49"/>
        <v/>
      </c>
      <c r="T476" s="139" t="str">
        <f t="shared" si="50"/>
        <v/>
      </c>
      <c r="U476" s="276"/>
      <c r="V476" s="375" t="str">
        <f t="shared" si="53"/>
        <v/>
      </c>
      <c r="W476" s="152" t="str">
        <f t="shared" si="54"/>
        <v/>
      </c>
      <c r="X476" s="377" t="str">
        <f>IF(AND(OR(M476="KO",L476&lt;&gt;""),OR(M476="",N476="",O476="")),Listes!$A$74,IF(AND(L476&lt;S476,U476=""),Listes!$A$76,IF(AND(L476&lt;&gt;"",S476&lt;L476,T476=""),Listes!$A$78,IF(AND(Y476="",OR(M476&lt;&gt;"",N476&lt;&gt;"",O476&lt;&gt;"",P476&lt;&gt;"",Q476&lt;&gt;"",R476&lt;&gt;"")),Listes!$A$79,""))))</f>
        <v/>
      </c>
      <c r="Y476" s="44"/>
      <c r="Z476" s="9">
        <f t="shared" si="55"/>
        <v>0</v>
      </c>
    </row>
    <row r="477" spans="1:26" ht="20.100000000000001" customHeight="1" x14ac:dyDescent="0.25">
      <c r="A477" s="133">
        <v>471</v>
      </c>
      <c r="B477" s="370" t="str">
        <f>IF('Dépenses rémunération au réel'!B477="","",'Dépenses rémunération au réel'!B477)</f>
        <v/>
      </c>
      <c r="C477" s="370" t="str">
        <f>IF('Dépenses rémunération au réel'!C477="","",'Dépenses rémunération au réel'!C477)</f>
        <v/>
      </c>
      <c r="D477" s="370" t="str">
        <f>IF('Dépenses rémunération au réel'!D477="","",'Dépenses rémunération au réel'!D477)</f>
        <v/>
      </c>
      <c r="E477" s="370" t="str">
        <f>IF('Dépenses rémunération au réel'!E477="","",'Dépenses rémunération au réel'!E477)</f>
        <v/>
      </c>
      <c r="F477" s="370" t="str">
        <f>IF('Dépenses rémunération au réel'!F477="","",'Dépenses rémunération au réel'!F477)</f>
        <v/>
      </c>
      <c r="G477" s="371" t="str">
        <f>IF('Dépenses rémunération au réel'!G477="","",'Dépenses rémunération au réel'!G477)</f>
        <v/>
      </c>
      <c r="H477" s="371" t="str">
        <f>IF('Dépenses rémunération au réel'!H477="","",'Dépenses rémunération au réel'!H477)</f>
        <v/>
      </c>
      <c r="I477" s="370" t="str">
        <f>IF('Dépenses rémunération au réel'!I477="","",'Dépenses rémunération au réel'!I477)</f>
        <v/>
      </c>
      <c r="J477" s="372" t="str">
        <f>IF('Dépenses rémunération au réel'!J477="","",'Dépenses rémunération au réel'!J477)</f>
        <v/>
      </c>
      <c r="K477" s="372" t="str">
        <f>IF('Dépenses rémunération au réel'!K477="","",'Dépenses rémunération au réel'!K477)</f>
        <v/>
      </c>
      <c r="L477" s="370" t="str">
        <f>IF('Dépenses rémunération au réel'!L477="","",'Dépenses rémunération au réel'!L477)</f>
        <v/>
      </c>
      <c r="M477" s="273"/>
      <c r="N477" s="274" t="str">
        <f t="shared" si="51"/>
        <v/>
      </c>
      <c r="O477" s="274" t="str">
        <f t="shared" si="52"/>
        <v/>
      </c>
      <c r="P477" s="42"/>
      <c r="Q477" s="25"/>
      <c r="R477" s="25"/>
      <c r="S477" s="329" t="str">
        <f t="shared" si="49"/>
        <v/>
      </c>
      <c r="T477" s="139" t="str">
        <f t="shared" si="50"/>
        <v/>
      </c>
      <c r="U477" s="276"/>
      <c r="V477" s="375" t="str">
        <f t="shared" si="53"/>
        <v/>
      </c>
      <c r="W477" s="152" t="str">
        <f t="shared" si="54"/>
        <v/>
      </c>
      <c r="X477" s="377" t="str">
        <f>IF(AND(OR(M477="KO",L477&lt;&gt;""),OR(M477="",N477="",O477="")),Listes!$A$74,IF(AND(L477&lt;S477,U477=""),Listes!$A$76,IF(AND(L477&lt;&gt;"",S477&lt;L477,T477=""),Listes!$A$78,IF(AND(Y477="",OR(M477&lt;&gt;"",N477&lt;&gt;"",O477&lt;&gt;"",P477&lt;&gt;"",Q477&lt;&gt;"",R477&lt;&gt;"")),Listes!$A$79,""))))</f>
        <v/>
      </c>
      <c r="Y477" s="44"/>
      <c r="Z477" s="9">
        <f t="shared" si="55"/>
        <v>0</v>
      </c>
    </row>
    <row r="478" spans="1:26" ht="20.100000000000001" customHeight="1" x14ac:dyDescent="0.25">
      <c r="A478" s="133">
        <v>472</v>
      </c>
      <c r="B478" s="370" t="str">
        <f>IF('Dépenses rémunération au réel'!B478="","",'Dépenses rémunération au réel'!B478)</f>
        <v/>
      </c>
      <c r="C478" s="370" t="str">
        <f>IF('Dépenses rémunération au réel'!C478="","",'Dépenses rémunération au réel'!C478)</f>
        <v/>
      </c>
      <c r="D478" s="370" t="str">
        <f>IF('Dépenses rémunération au réel'!D478="","",'Dépenses rémunération au réel'!D478)</f>
        <v/>
      </c>
      <c r="E478" s="370" t="str">
        <f>IF('Dépenses rémunération au réel'!E478="","",'Dépenses rémunération au réel'!E478)</f>
        <v/>
      </c>
      <c r="F478" s="370" t="str">
        <f>IF('Dépenses rémunération au réel'!F478="","",'Dépenses rémunération au réel'!F478)</f>
        <v/>
      </c>
      <c r="G478" s="371" t="str">
        <f>IF('Dépenses rémunération au réel'!G478="","",'Dépenses rémunération au réel'!G478)</f>
        <v/>
      </c>
      <c r="H478" s="371" t="str">
        <f>IF('Dépenses rémunération au réel'!H478="","",'Dépenses rémunération au réel'!H478)</f>
        <v/>
      </c>
      <c r="I478" s="370" t="str">
        <f>IF('Dépenses rémunération au réel'!I478="","",'Dépenses rémunération au réel'!I478)</f>
        <v/>
      </c>
      <c r="J478" s="372" t="str">
        <f>IF('Dépenses rémunération au réel'!J478="","",'Dépenses rémunération au réel'!J478)</f>
        <v/>
      </c>
      <c r="K478" s="372" t="str">
        <f>IF('Dépenses rémunération au réel'!K478="","",'Dépenses rémunération au réel'!K478)</f>
        <v/>
      </c>
      <c r="L478" s="370" t="str">
        <f>IF('Dépenses rémunération au réel'!L478="","",'Dépenses rémunération au réel'!L478)</f>
        <v/>
      </c>
      <c r="M478" s="273"/>
      <c r="N478" s="274" t="str">
        <f t="shared" si="51"/>
        <v/>
      </c>
      <c r="O478" s="274" t="str">
        <f t="shared" si="52"/>
        <v/>
      </c>
      <c r="P478" s="42"/>
      <c r="Q478" s="25"/>
      <c r="R478" s="25"/>
      <c r="S478" s="329" t="str">
        <f t="shared" si="49"/>
        <v/>
      </c>
      <c r="T478" s="139" t="str">
        <f t="shared" si="50"/>
        <v/>
      </c>
      <c r="U478" s="276"/>
      <c r="V478" s="375" t="str">
        <f t="shared" si="53"/>
        <v/>
      </c>
      <c r="W478" s="152" t="str">
        <f t="shared" si="54"/>
        <v/>
      </c>
      <c r="X478" s="377" t="str">
        <f>IF(AND(OR(M478="KO",L478&lt;&gt;""),OR(M478="",N478="",O478="")),Listes!$A$74,IF(AND(L478&lt;S478,U478=""),Listes!$A$76,IF(AND(L478&lt;&gt;"",S478&lt;L478,T478=""),Listes!$A$78,IF(AND(Y478="",OR(M478&lt;&gt;"",N478&lt;&gt;"",O478&lt;&gt;"",P478&lt;&gt;"",Q478&lt;&gt;"",R478&lt;&gt;"")),Listes!$A$79,""))))</f>
        <v/>
      </c>
      <c r="Y478" s="44"/>
      <c r="Z478" s="9">
        <f t="shared" si="55"/>
        <v>0</v>
      </c>
    </row>
    <row r="479" spans="1:26" ht="20.100000000000001" customHeight="1" x14ac:dyDescent="0.25">
      <c r="A479" s="133">
        <v>473</v>
      </c>
      <c r="B479" s="370" t="str">
        <f>IF('Dépenses rémunération au réel'!B479="","",'Dépenses rémunération au réel'!B479)</f>
        <v/>
      </c>
      <c r="C479" s="370" t="str">
        <f>IF('Dépenses rémunération au réel'!C479="","",'Dépenses rémunération au réel'!C479)</f>
        <v/>
      </c>
      <c r="D479" s="370" t="str">
        <f>IF('Dépenses rémunération au réel'!D479="","",'Dépenses rémunération au réel'!D479)</f>
        <v/>
      </c>
      <c r="E479" s="370" t="str">
        <f>IF('Dépenses rémunération au réel'!E479="","",'Dépenses rémunération au réel'!E479)</f>
        <v/>
      </c>
      <c r="F479" s="370" t="str">
        <f>IF('Dépenses rémunération au réel'!F479="","",'Dépenses rémunération au réel'!F479)</f>
        <v/>
      </c>
      <c r="G479" s="371" t="str">
        <f>IF('Dépenses rémunération au réel'!G479="","",'Dépenses rémunération au réel'!G479)</f>
        <v/>
      </c>
      <c r="H479" s="371" t="str">
        <f>IF('Dépenses rémunération au réel'!H479="","",'Dépenses rémunération au réel'!H479)</f>
        <v/>
      </c>
      <c r="I479" s="370" t="str">
        <f>IF('Dépenses rémunération au réel'!I479="","",'Dépenses rémunération au réel'!I479)</f>
        <v/>
      </c>
      <c r="J479" s="372" t="str">
        <f>IF('Dépenses rémunération au réel'!J479="","",'Dépenses rémunération au réel'!J479)</f>
        <v/>
      </c>
      <c r="K479" s="372" t="str">
        <f>IF('Dépenses rémunération au réel'!K479="","",'Dépenses rémunération au réel'!K479)</f>
        <v/>
      </c>
      <c r="L479" s="370" t="str">
        <f>IF('Dépenses rémunération au réel'!L479="","",'Dépenses rémunération au réel'!L479)</f>
        <v/>
      </c>
      <c r="M479" s="273"/>
      <c r="N479" s="274" t="str">
        <f t="shared" si="51"/>
        <v/>
      </c>
      <c r="O479" s="274" t="str">
        <f t="shared" si="52"/>
        <v/>
      </c>
      <c r="P479" s="42"/>
      <c r="Q479" s="25"/>
      <c r="R479" s="25"/>
      <c r="S479" s="329" t="str">
        <f t="shared" si="49"/>
        <v/>
      </c>
      <c r="T479" s="139" t="str">
        <f t="shared" si="50"/>
        <v/>
      </c>
      <c r="U479" s="276"/>
      <c r="V479" s="375" t="str">
        <f t="shared" si="53"/>
        <v/>
      </c>
      <c r="W479" s="152" t="str">
        <f t="shared" si="54"/>
        <v/>
      </c>
      <c r="X479" s="377" t="str">
        <f>IF(AND(OR(M479="KO",L479&lt;&gt;""),OR(M479="",N479="",O479="")),Listes!$A$74,IF(AND(L479&lt;S479,U479=""),Listes!$A$76,IF(AND(L479&lt;&gt;"",S479&lt;L479,T479=""),Listes!$A$78,IF(AND(Y479="",OR(M479&lt;&gt;"",N479&lt;&gt;"",O479&lt;&gt;"",P479&lt;&gt;"",Q479&lt;&gt;"",R479&lt;&gt;"")),Listes!$A$79,""))))</f>
        <v/>
      </c>
      <c r="Y479" s="44"/>
      <c r="Z479" s="9">
        <f t="shared" si="55"/>
        <v>0</v>
      </c>
    </row>
    <row r="480" spans="1:26" ht="20.100000000000001" customHeight="1" x14ac:dyDescent="0.25">
      <c r="A480" s="133">
        <v>474</v>
      </c>
      <c r="B480" s="370" t="str">
        <f>IF('Dépenses rémunération au réel'!B480="","",'Dépenses rémunération au réel'!B480)</f>
        <v/>
      </c>
      <c r="C480" s="370" t="str">
        <f>IF('Dépenses rémunération au réel'!C480="","",'Dépenses rémunération au réel'!C480)</f>
        <v/>
      </c>
      <c r="D480" s="370" t="str">
        <f>IF('Dépenses rémunération au réel'!D480="","",'Dépenses rémunération au réel'!D480)</f>
        <v/>
      </c>
      <c r="E480" s="370" t="str">
        <f>IF('Dépenses rémunération au réel'!E480="","",'Dépenses rémunération au réel'!E480)</f>
        <v/>
      </c>
      <c r="F480" s="370" t="str">
        <f>IF('Dépenses rémunération au réel'!F480="","",'Dépenses rémunération au réel'!F480)</f>
        <v/>
      </c>
      <c r="G480" s="371" t="str">
        <f>IF('Dépenses rémunération au réel'!G480="","",'Dépenses rémunération au réel'!G480)</f>
        <v/>
      </c>
      <c r="H480" s="371" t="str">
        <f>IF('Dépenses rémunération au réel'!H480="","",'Dépenses rémunération au réel'!H480)</f>
        <v/>
      </c>
      <c r="I480" s="370" t="str">
        <f>IF('Dépenses rémunération au réel'!I480="","",'Dépenses rémunération au réel'!I480)</f>
        <v/>
      </c>
      <c r="J480" s="372" t="str">
        <f>IF('Dépenses rémunération au réel'!J480="","",'Dépenses rémunération au réel'!J480)</f>
        <v/>
      </c>
      <c r="K480" s="372" t="str">
        <f>IF('Dépenses rémunération au réel'!K480="","",'Dépenses rémunération au réel'!K480)</f>
        <v/>
      </c>
      <c r="L480" s="370" t="str">
        <f>IF('Dépenses rémunération au réel'!L480="","",'Dépenses rémunération au réel'!L480)</f>
        <v/>
      </c>
      <c r="M480" s="273"/>
      <c r="N480" s="274" t="str">
        <f t="shared" si="51"/>
        <v/>
      </c>
      <c r="O480" s="274" t="str">
        <f t="shared" si="52"/>
        <v/>
      </c>
      <c r="P480" s="42"/>
      <c r="Q480" s="25"/>
      <c r="R480" s="25"/>
      <c r="S480" s="329" t="str">
        <f t="shared" si="49"/>
        <v/>
      </c>
      <c r="T480" s="139" t="str">
        <f t="shared" si="50"/>
        <v/>
      </c>
      <c r="U480" s="276"/>
      <c r="V480" s="375" t="str">
        <f t="shared" si="53"/>
        <v/>
      </c>
      <c r="W480" s="152" t="str">
        <f t="shared" si="54"/>
        <v/>
      </c>
      <c r="X480" s="377" t="str">
        <f>IF(AND(OR(M480="KO",L480&lt;&gt;""),OR(M480="",N480="",O480="")),Listes!$A$74,IF(AND(L480&lt;S480,U480=""),Listes!$A$76,IF(AND(L480&lt;&gt;"",S480&lt;L480,T480=""),Listes!$A$78,IF(AND(Y480="",OR(M480&lt;&gt;"",N480&lt;&gt;"",O480&lt;&gt;"",P480&lt;&gt;"",Q480&lt;&gt;"",R480&lt;&gt;"")),Listes!$A$79,""))))</f>
        <v/>
      </c>
      <c r="Y480" s="44"/>
      <c r="Z480" s="9">
        <f t="shared" si="55"/>
        <v>0</v>
      </c>
    </row>
    <row r="481" spans="1:26" ht="20.100000000000001" customHeight="1" x14ac:dyDescent="0.25">
      <c r="A481" s="133">
        <v>475</v>
      </c>
      <c r="B481" s="370" t="str">
        <f>IF('Dépenses rémunération au réel'!B481="","",'Dépenses rémunération au réel'!B481)</f>
        <v/>
      </c>
      <c r="C481" s="370" t="str">
        <f>IF('Dépenses rémunération au réel'!C481="","",'Dépenses rémunération au réel'!C481)</f>
        <v/>
      </c>
      <c r="D481" s="370" t="str">
        <f>IF('Dépenses rémunération au réel'!D481="","",'Dépenses rémunération au réel'!D481)</f>
        <v/>
      </c>
      <c r="E481" s="370" t="str">
        <f>IF('Dépenses rémunération au réel'!E481="","",'Dépenses rémunération au réel'!E481)</f>
        <v/>
      </c>
      <c r="F481" s="370" t="str">
        <f>IF('Dépenses rémunération au réel'!F481="","",'Dépenses rémunération au réel'!F481)</f>
        <v/>
      </c>
      <c r="G481" s="371" t="str">
        <f>IF('Dépenses rémunération au réel'!G481="","",'Dépenses rémunération au réel'!G481)</f>
        <v/>
      </c>
      <c r="H481" s="371" t="str">
        <f>IF('Dépenses rémunération au réel'!H481="","",'Dépenses rémunération au réel'!H481)</f>
        <v/>
      </c>
      <c r="I481" s="370" t="str">
        <f>IF('Dépenses rémunération au réel'!I481="","",'Dépenses rémunération au réel'!I481)</f>
        <v/>
      </c>
      <c r="J481" s="372" t="str">
        <f>IF('Dépenses rémunération au réel'!J481="","",'Dépenses rémunération au réel'!J481)</f>
        <v/>
      </c>
      <c r="K481" s="372" t="str">
        <f>IF('Dépenses rémunération au réel'!K481="","",'Dépenses rémunération au réel'!K481)</f>
        <v/>
      </c>
      <c r="L481" s="370" t="str">
        <f>IF('Dépenses rémunération au réel'!L481="","",'Dépenses rémunération au réel'!L481)</f>
        <v/>
      </c>
      <c r="M481" s="273"/>
      <c r="N481" s="274" t="str">
        <f t="shared" si="51"/>
        <v/>
      </c>
      <c r="O481" s="274" t="str">
        <f t="shared" si="52"/>
        <v/>
      </c>
      <c r="P481" s="42"/>
      <c r="Q481" s="25"/>
      <c r="R481" s="25"/>
      <c r="S481" s="329" t="str">
        <f t="shared" si="49"/>
        <v/>
      </c>
      <c r="T481" s="139" t="str">
        <f t="shared" si="50"/>
        <v/>
      </c>
      <c r="U481" s="276"/>
      <c r="V481" s="375" t="str">
        <f t="shared" si="53"/>
        <v/>
      </c>
      <c r="W481" s="152" t="str">
        <f t="shared" si="54"/>
        <v/>
      </c>
      <c r="X481" s="377" t="str">
        <f>IF(AND(OR(M481="KO",L481&lt;&gt;""),OR(M481="",N481="",O481="")),Listes!$A$74,IF(AND(L481&lt;S481,U481=""),Listes!$A$76,IF(AND(L481&lt;&gt;"",S481&lt;L481,T481=""),Listes!$A$78,IF(AND(Y481="",OR(M481&lt;&gt;"",N481&lt;&gt;"",O481&lt;&gt;"",P481&lt;&gt;"",Q481&lt;&gt;"",R481&lt;&gt;"")),Listes!$A$79,""))))</f>
        <v/>
      </c>
      <c r="Y481" s="44"/>
      <c r="Z481" s="9">
        <f t="shared" si="55"/>
        <v>0</v>
      </c>
    </row>
    <row r="482" spans="1:26" ht="20.100000000000001" customHeight="1" x14ac:dyDescent="0.25">
      <c r="A482" s="133">
        <v>476</v>
      </c>
      <c r="B482" s="370" t="str">
        <f>IF('Dépenses rémunération au réel'!B482="","",'Dépenses rémunération au réel'!B482)</f>
        <v/>
      </c>
      <c r="C482" s="370" t="str">
        <f>IF('Dépenses rémunération au réel'!C482="","",'Dépenses rémunération au réel'!C482)</f>
        <v/>
      </c>
      <c r="D482" s="370" t="str">
        <f>IF('Dépenses rémunération au réel'!D482="","",'Dépenses rémunération au réel'!D482)</f>
        <v/>
      </c>
      <c r="E482" s="370" t="str">
        <f>IF('Dépenses rémunération au réel'!E482="","",'Dépenses rémunération au réel'!E482)</f>
        <v/>
      </c>
      <c r="F482" s="370" t="str">
        <f>IF('Dépenses rémunération au réel'!F482="","",'Dépenses rémunération au réel'!F482)</f>
        <v/>
      </c>
      <c r="G482" s="371" t="str">
        <f>IF('Dépenses rémunération au réel'!G482="","",'Dépenses rémunération au réel'!G482)</f>
        <v/>
      </c>
      <c r="H482" s="371" t="str">
        <f>IF('Dépenses rémunération au réel'!H482="","",'Dépenses rémunération au réel'!H482)</f>
        <v/>
      </c>
      <c r="I482" s="370" t="str">
        <f>IF('Dépenses rémunération au réel'!I482="","",'Dépenses rémunération au réel'!I482)</f>
        <v/>
      </c>
      <c r="J482" s="372" t="str">
        <f>IF('Dépenses rémunération au réel'!J482="","",'Dépenses rémunération au réel'!J482)</f>
        <v/>
      </c>
      <c r="K482" s="372" t="str">
        <f>IF('Dépenses rémunération au réel'!K482="","",'Dépenses rémunération au réel'!K482)</f>
        <v/>
      </c>
      <c r="L482" s="370" t="str">
        <f>IF('Dépenses rémunération au réel'!L482="","",'Dépenses rémunération au réel'!L482)</f>
        <v/>
      </c>
      <c r="M482" s="273"/>
      <c r="N482" s="274" t="str">
        <f t="shared" si="51"/>
        <v/>
      </c>
      <c r="O482" s="274" t="str">
        <f t="shared" si="52"/>
        <v/>
      </c>
      <c r="P482" s="42"/>
      <c r="Q482" s="25"/>
      <c r="R482" s="25"/>
      <c r="S482" s="329" t="str">
        <f t="shared" si="49"/>
        <v/>
      </c>
      <c r="T482" s="139" t="str">
        <f t="shared" si="50"/>
        <v/>
      </c>
      <c r="U482" s="276"/>
      <c r="V482" s="375" t="str">
        <f t="shared" si="53"/>
        <v/>
      </c>
      <c r="W482" s="152" t="str">
        <f t="shared" si="54"/>
        <v/>
      </c>
      <c r="X482" s="377" t="str">
        <f>IF(AND(OR(M482="KO",L482&lt;&gt;""),OR(M482="",N482="",O482="")),Listes!$A$74,IF(AND(L482&lt;S482,U482=""),Listes!$A$76,IF(AND(L482&lt;&gt;"",S482&lt;L482,T482=""),Listes!$A$78,IF(AND(Y482="",OR(M482&lt;&gt;"",N482&lt;&gt;"",O482&lt;&gt;"",P482&lt;&gt;"",Q482&lt;&gt;"",R482&lt;&gt;"")),Listes!$A$79,""))))</f>
        <v/>
      </c>
      <c r="Y482" s="44"/>
      <c r="Z482" s="9">
        <f t="shared" si="55"/>
        <v>0</v>
      </c>
    </row>
    <row r="483" spans="1:26" ht="20.100000000000001" customHeight="1" x14ac:dyDescent="0.25">
      <c r="A483" s="133">
        <v>477</v>
      </c>
      <c r="B483" s="370" t="str">
        <f>IF('Dépenses rémunération au réel'!B483="","",'Dépenses rémunération au réel'!B483)</f>
        <v/>
      </c>
      <c r="C483" s="370" t="str">
        <f>IF('Dépenses rémunération au réel'!C483="","",'Dépenses rémunération au réel'!C483)</f>
        <v/>
      </c>
      <c r="D483" s="370" t="str">
        <f>IF('Dépenses rémunération au réel'!D483="","",'Dépenses rémunération au réel'!D483)</f>
        <v/>
      </c>
      <c r="E483" s="370" t="str">
        <f>IF('Dépenses rémunération au réel'!E483="","",'Dépenses rémunération au réel'!E483)</f>
        <v/>
      </c>
      <c r="F483" s="370" t="str">
        <f>IF('Dépenses rémunération au réel'!F483="","",'Dépenses rémunération au réel'!F483)</f>
        <v/>
      </c>
      <c r="G483" s="371" t="str">
        <f>IF('Dépenses rémunération au réel'!G483="","",'Dépenses rémunération au réel'!G483)</f>
        <v/>
      </c>
      <c r="H483" s="371" t="str">
        <f>IF('Dépenses rémunération au réel'!H483="","",'Dépenses rémunération au réel'!H483)</f>
        <v/>
      </c>
      <c r="I483" s="370" t="str">
        <f>IF('Dépenses rémunération au réel'!I483="","",'Dépenses rémunération au réel'!I483)</f>
        <v/>
      </c>
      <c r="J483" s="372" t="str">
        <f>IF('Dépenses rémunération au réel'!J483="","",'Dépenses rémunération au réel'!J483)</f>
        <v/>
      </c>
      <c r="K483" s="372" t="str">
        <f>IF('Dépenses rémunération au réel'!K483="","",'Dépenses rémunération au réel'!K483)</f>
        <v/>
      </c>
      <c r="L483" s="370" t="str">
        <f>IF('Dépenses rémunération au réel'!L483="","",'Dépenses rémunération au réel'!L483)</f>
        <v/>
      </c>
      <c r="M483" s="273"/>
      <c r="N483" s="274" t="str">
        <f t="shared" si="51"/>
        <v/>
      </c>
      <c r="O483" s="274" t="str">
        <f t="shared" si="52"/>
        <v/>
      </c>
      <c r="P483" s="42"/>
      <c r="Q483" s="25"/>
      <c r="R483" s="25"/>
      <c r="S483" s="329" t="str">
        <f t="shared" si="49"/>
        <v/>
      </c>
      <c r="T483" s="139" t="str">
        <f t="shared" si="50"/>
        <v/>
      </c>
      <c r="U483" s="276"/>
      <c r="V483" s="375" t="str">
        <f t="shared" si="53"/>
        <v/>
      </c>
      <c r="W483" s="152" t="str">
        <f t="shared" si="54"/>
        <v/>
      </c>
      <c r="X483" s="377" t="str">
        <f>IF(AND(OR(M483="KO",L483&lt;&gt;""),OR(M483="",N483="",O483="")),Listes!$A$74,IF(AND(L483&lt;S483,U483=""),Listes!$A$76,IF(AND(L483&lt;&gt;"",S483&lt;L483,T483=""),Listes!$A$78,IF(AND(Y483="",OR(M483&lt;&gt;"",N483&lt;&gt;"",O483&lt;&gt;"",P483&lt;&gt;"",Q483&lt;&gt;"",R483&lt;&gt;"")),Listes!$A$79,""))))</f>
        <v/>
      </c>
      <c r="Y483" s="44"/>
      <c r="Z483" s="9">
        <f t="shared" si="55"/>
        <v>0</v>
      </c>
    </row>
    <row r="484" spans="1:26" ht="20.100000000000001" customHeight="1" x14ac:dyDescent="0.25">
      <c r="A484" s="133">
        <v>478</v>
      </c>
      <c r="B484" s="370" t="str">
        <f>IF('Dépenses rémunération au réel'!B484="","",'Dépenses rémunération au réel'!B484)</f>
        <v/>
      </c>
      <c r="C484" s="370" t="str">
        <f>IF('Dépenses rémunération au réel'!C484="","",'Dépenses rémunération au réel'!C484)</f>
        <v/>
      </c>
      <c r="D484" s="370" t="str">
        <f>IF('Dépenses rémunération au réel'!D484="","",'Dépenses rémunération au réel'!D484)</f>
        <v/>
      </c>
      <c r="E484" s="370" t="str">
        <f>IF('Dépenses rémunération au réel'!E484="","",'Dépenses rémunération au réel'!E484)</f>
        <v/>
      </c>
      <c r="F484" s="370" t="str">
        <f>IF('Dépenses rémunération au réel'!F484="","",'Dépenses rémunération au réel'!F484)</f>
        <v/>
      </c>
      <c r="G484" s="371" t="str">
        <f>IF('Dépenses rémunération au réel'!G484="","",'Dépenses rémunération au réel'!G484)</f>
        <v/>
      </c>
      <c r="H484" s="371" t="str">
        <f>IF('Dépenses rémunération au réel'!H484="","",'Dépenses rémunération au réel'!H484)</f>
        <v/>
      </c>
      <c r="I484" s="370" t="str">
        <f>IF('Dépenses rémunération au réel'!I484="","",'Dépenses rémunération au réel'!I484)</f>
        <v/>
      </c>
      <c r="J484" s="372" t="str">
        <f>IF('Dépenses rémunération au réel'!J484="","",'Dépenses rémunération au réel'!J484)</f>
        <v/>
      </c>
      <c r="K484" s="372" t="str">
        <f>IF('Dépenses rémunération au réel'!K484="","",'Dépenses rémunération au réel'!K484)</f>
        <v/>
      </c>
      <c r="L484" s="370" t="str">
        <f>IF('Dépenses rémunération au réel'!L484="","",'Dépenses rémunération au réel'!L484)</f>
        <v/>
      </c>
      <c r="M484" s="273"/>
      <c r="N484" s="274" t="str">
        <f t="shared" si="51"/>
        <v/>
      </c>
      <c r="O484" s="274" t="str">
        <f t="shared" si="52"/>
        <v/>
      </c>
      <c r="P484" s="42"/>
      <c r="Q484" s="25"/>
      <c r="R484" s="25"/>
      <c r="S484" s="329" t="str">
        <f t="shared" si="49"/>
        <v/>
      </c>
      <c r="T484" s="139" t="str">
        <f t="shared" si="50"/>
        <v/>
      </c>
      <c r="U484" s="276"/>
      <c r="V484" s="375" t="str">
        <f t="shared" si="53"/>
        <v/>
      </c>
      <c r="W484" s="152" t="str">
        <f t="shared" si="54"/>
        <v/>
      </c>
      <c r="X484" s="377" t="str">
        <f>IF(AND(OR(M484="KO",L484&lt;&gt;""),OR(M484="",N484="",O484="")),Listes!$A$74,IF(AND(L484&lt;S484,U484=""),Listes!$A$76,IF(AND(L484&lt;&gt;"",S484&lt;L484,T484=""),Listes!$A$78,IF(AND(Y484="",OR(M484&lt;&gt;"",N484&lt;&gt;"",O484&lt;&gt;"",P484&lt;&gt;"",Q484&lt;&gt;"",R484&lt;&gt;"")),Listes!$A$79,""))))</f>
        <v/>
      </c>
      <c r="Y484" s="44"/>
      <c r="Z484" s="9">
        <f t="shared" si="55"/>
        <v>0</v>
      </c>
    </row>
    <row r="485" spans="1:26" ht="20.100000000000001" customHeight="1" x14ac:dyDescent="0.25">
      <c r="A485" s="133">
        <v>479</v>
      </c>
      <c r="B485" s="370" t="str">
        <f>IF('Dépenses rémunération au réel'!B485="","",'Dépenses rémunération au réel'!B485)</f>
        <v/>
      </c>
      <c r="C485" s="370" t="str">
        <f>IF('Dépenses rémunération au réel'!C485="","",'Dépenses rémunération au réel'!C485)</f>
        <v/>
      </c>
      <c r="D485" s="370" t="str">
        <f>IF('Dépenses rémunération au réel'!D485="","",'Dépenses rémunération au réel'!D485)</f>
        <v/>
      </c>
      <c r="E485" s="370" t="str">
        <f>IF('Dépenses rémunération au réel'!E485="","",'Dépenses rémunération au réel'!E485)</f>
        <v/>
      </c>
      <c r="F485" s="370" t="str">
        <f>IF('Dépenses rémunération au réel'!F485="","",'Dépenses rémunération au réel'!F485)</f>
        <v/>
      </c>
      <c r="G485" s="371" t="str">
        <f>IF('Dépenses rémunération au réel'!G485="","",'Dépenses rémunération au réel'!G485)</f>
        <v/>
      </c>
      <c r="H485" s="371" t="str">
        <f>IF('Dépenses rémunération au réel'!H485="","",'Dépenses rémunération au réel'!H485)</f>
        <v/>
      </c>
      <c r="I485" s="370" t="str">
        <f>IF('Dépenses rémunération au réel'!I485="","",'Dépenses rémunération au réel'!I485)</f>
        <v/>
      </c>
      <c r="J485" s="372" t="str">
        <f>IF('Dépenses rémunération au réel'!J485="","",'Dépenses rémunération au réel'!J485)</f>
        <v/>
      </c>
      <c r="K485" s="372" t="str">
        <f>IF('Dépenses rémunération au réel'!K485="","",'Dépenses rémunération au réel'!K485)</f>
        <v/>
      </c>
      <c r="L485" s="370" t="str">
        <f>IF('Dépenses rémunération au réel'!L485="","",'Dépenses rémunération au réel'!L485)</f>
        <v/>
      </c>
      <c r="M485" s="273"/>
      <c r="N485" s="274" t="str">
        <f t="shared" si="51"/>
        <v/>
      </c>
      <c r="O485" s="274" t="str">
        <f t="shared" si="52"/>
        <v/>
      </c>
      <c r="P485" s="42"/>
      <c r="Q485" s="25"/>
      <c r="R485" s="25"/>
      <c r="S485" s="329" t="str">
        <f t="shared" si="49"/>
        <v/>
      </c>
      <c r="T485" s="139" t="str">
        <f t="shared" si="50"/>
        <v/>
      </c>
      <c r="U485" s="276"/>
      <c r="V485" s="375" t="str">
        <f t="shared" si="53"/>
        <v/>
      </c>
      <c r="W485" s="152" t="str">
        <f t="shared" si="54"/>
        <v/>
      </c>
      <c r="X485" s="377" t="str">
        <f>IF(AND(OR(M485="KO",L485&lt;&gt;""),OR(M485="",N485="",O485="")),Listes!$A$74,IF(AND(L485&lt;S485,U485=""),Listes!$A$76,IF(AND(L485&lt;&gt;"",S485&lt;L485,T485=""),Listes!$A$78,IF(AND(Y485="",OR(M485&lt;&gt;"",N485&lt;&gt;"",O485&lt;&gt;"",P485&lt;&gt;"",Q485&lt;&gt;"",R485&lt;&gt;"")),Listes!$A$79,""))))</f>
        <v/>
      </c>
      <c r="Y485" s="44"/>
      <c r="Z485" s="9">
        <f t="shared" si="55"/>
        <v>0</v>
      </c>
    </row>
    <row r="486" spans="1:26" ht="20.100000000000001" customHeight="1" x14ac:dyDescent="0.25">
      <c r="A486" s="133">
        <v>480</v>
      </c>
      <c r="B486" s="370" t="str">
        <f>IF('Dépenses rémunération au réel'!B486="","",'Dépenses rémunération au réel'!B486)</f>
        <v/>
      </c>
      <c r="C486" s="370" t="str">
        <f>IF('Dépenses rémunération au réel'!C486="","",'Dépenses rémunération au réel'!C486)</f>
        <v/>
      </c>
      <c r="D486" s="370" t="str">
        <f>IF('Dépenses rémunération au réel'!D486="","",'Dépenses rémunération au réel'!D486)</f>
        <v/>
      </c>
      <c r="E486" s="370" t="str">
        <f>IF('Dépenses rémunération au réel'!E486="","",'Dépenses rémunération au réel'!E486)</f>
        <v/>
      </c>
      <c r="F486" s="370" t="str">
        <f>IF('Dépenses rémunération au réel'!F486="","",'Dépenses rémunération au réel'!F486)</f>
        <v/>
      </c>
      <c r="G486" s="371" t="str">
        <f>IF('Dépenses rémunération au réel'!G486="","",'Dépenses rémunération au réel'!G486)</f>
        <v/>
      </c>
      <c r="H486" s="371" t="str">
        <f>IF('Dépenses rémunération au réel'!H486="","",'Dépenses rémunération au réel'!H486)</f>
        <v/>
      </c>
      <c r="I486" s="370" t="str">
        <f>IF('Dépenses rémunération au réel'!I486="","",'Dépenses rémunération au réel'!I486)</f>
        <v/>
      </c>
      <c r="J486" s="372" t="str">
        <f>IF('Dépenses rémunération au réel'!J486="","",'Dépenses rémunération au réel'!J486)</f>
        <v/>
      </c>
      <c r="K486" s="372" t="str">
        <f>IF('Dépenses rémunération au réel'!K486="","",'Dépenses rémunération au réel'!K486)</f>
        <v/>
      </c>
      <c r="L486" s="370" t="str">
        <f>IF('Dépenses rémunération au réel'!L486="","",'Dépenses rémunération au réel'!L486)</f>
        <v/>
      </c>
      <c r="M486" s="273"/>
      <c r="N486" s="274" t="str">
        <f t="shared" si="51"/>
        <v/>
      </c>
      <c r="O486" s="274" t="str">
        <f t="shared" si="52"/>
        <v/>
      </c>
      <c r="P486" s="42"/>
      <c r="Q486" s="25"/>
      <c r="R486" s="25"/>
      <c r="S486" s="329" t="str">
        <f t="shared" si="49"/>
        <v/>
      </c>
      <c r="T486" s="139" t="str">
        <f t="shared" si="50"/>
        <v/>
      </c>
      <c r="U486" s="276"/>
      <c r="V486" s="375" t="str">
        <f t="shared" si="53"/>
        <v/>
      </c>
      <c r="W486" s="152" t="str">
        <f t="shared" si="54"/>
        <v/>
      </c>
      <c r="X486" s="377" t="str">
        <f>IF(AND(OR(M486="KO",L486&lt;&gt;""),OR(M486="",N486="",O486="")),Listes!$A$74,IF(AND(L486&lt;S486,U486=""),Listes!$A$76,IF(AND(L486&lt;&gt;"",S486&lt;L486,T486=""),Listes!$A$78,IF(AND(Y486="",OR(M486&lt;&gt;"",N486&lt;&gt;"",O486&lt;&gt;"",P486&lt;&gt;"",Q486&lt;&gt;"",R486&lt;&gt;"")),Listes!$A$79,""))))</f>
        <v/>
      </c>
      <c r="Y486" s="44"/>
      <c r="Z486" s="9">
        <f t="shared" si="55"/>
        <v>0</v>
      </c>
    </row>
    <row r="487" spans="1:26" ht="20.100000000000001" customHeight="1" x14ac:dyDescent="0.25">
      <c r="A487" s="133">
        <v>481</v>
      </c>
      <c r="B487" s="370" t="str">
        <f>IF('Dépenses rémunération au réel'!B487="","",'Dépenses rémunération au réel'!B487)</f>
        <v/>
      </c>
      <c r="C487" s="370" t="str">
        <f>IF('Dépenses rémunération au réel'!C487="","",'Dépenses rémunération au réel'!C487)</f>
        <v/>
      </c>
      <c r="D487" s="370" t="str">
        <f>IF('Dépenses rémunération au réel'!D487="","",'Dépenses rémunération au réel'!D487)</f>
        <v/>
      </c>
      <c r="E487" s="370" t="str">
        <f>IF('Dépenses rémunération au réel'!E487="","",'Dépenses rémunération au réel'!E487)</f>
        <v/>
      </c>
      <c r="F487" s="370" t="str">
        <f>IF('Dépenses rémunération au réel'!F487="","",'Dépenses rémunération au réel'!F487)</f>
        <v/>
      </c>
      <c r="G487" s="371" t="str">
        <f>IF('Dépenses rémunération au réel'!G487="","",'Dépenses rémunération au réel'!G487)</f>
        <v/>
      </c>
      <c r="H487" s="371" t="str">
        <f>IF('Dépenses rémunération au réel'!H487="","",'Dépenses rémunération au réel'!H487)</f>
        <v/>
      </c>
      <c r="I487" s="370" t="str">
        <f>IF('Dépenses rémunération au réel'!I487="","",'Dépenses rémunération au réel'!I487)</f>
        <v/>
      </c>
      <c r="J487" s="372" t="str">
        <f>IF('Dépenses rémunération au réel'!J487="","",'Dépenses rémunération au réel'!J487)</f>
        <v/>
      </c>
      <c r="K487" s="372" t="str">
        <f>IF('Dépenses rémunération au réel'!K487="","",'Dépenses rémunération au réel'!K487)</f>
        <v/>
      </c>
      <c r="L487" s="370" t="str">
        <f>IF('Dépenses rémunération au réel'!L487="","",'Dépenses rémunération au réel'!L487)</f>
        <v/>
      </c>
      <c r="M487" s="273"/>
      <c r="N487" s="274" t="str">
        <f t="shared" si="51"/>
        <v/>
      </c>
      <c r="O487" s="274" t="str">
        <f t="shared" si="52"/>
        <v/>
      </c>
      <c r="P487" s="42"/>
      <c r="Q487" s="25"/>
      <c r="R487" s="25"/>
      <c r="S487" s="329" t="str">
        <f t="shared" si="49"/>
        <v/>
      </c>
      <c r="T487" s="139" t="str">
        <f t="shared" si="50"/>
        <v/>
      </c>
      <c r="U487" s="276"/>
      <c r="V487" s="375" t="str">
        <f t="shared" si="53"/>
        <v/>
      </c>
      <c r="W487" s="152" t="str">
        <f t="shared" si="54"/>
        <v/>
      </c>
      <c r="X487" s="377" t="str">
        <f>IF(AND(OR(M487="KO",L487&lt;&gt;""),OR(M487="",N487="",O487="")),Listes!$A$74,IF(AND(L487&lt;S487,U487=""),Listes!$A$76,IF(AND(L487&lt;&gt;"",S487&lt;L487,T487=""),Listes!$A$78,IF(AND(Y487="",OR(M487&lt;&gt;"",N487&lt;&gt;"",O487&lt;&gt;"",P487&lt;&gt;"",Q487&lt;&gt;"",R487&lt;&gt;"")),Listes!$A$79,""))))</f>
        <v/>
      </c>
      <c r="Y487" s="44"/>
      <c r="Z487" s="9">
        <f t="shared" si="55"/>
        <v>0</v>
      </c>
    </row>
    <row r="488" spans="1:26" ht="20.100000000000001" customHeight="1" x14ac:dyDescent="0.25">
      <c r="A488" s="133">
        <v>482</v>
      </c>
      <c r="B488" s="370" t="str">
        <f>IF('Dépenses rémunération au réel'!B488="","",'Dépenses rémunération au réel'!B488)</f>
        <v/>
      </c>
      <c r="C488" s="370" t="str">
        <f>IF('Dépenses rémunération au réel'!C488="","",'Dépenses rémunération au réel'!C488)</f>
        <v/>
      </c>
      <c r="D488" s="370" t="str">
        <f>IF('Dépenses rémunération au réel'!D488="","",'Dépenses rémunération au réel'!D488)</f>
        <v/>
      </c>
      <c r="E488" s="370" t="str">
        <f>IF('Dépenses rémunération au réel'!E488="","",'Dépenses rémunération au réel'!E488)</f>
        <v/>
      </c>
      <c r="F488" s="370" t="str">
        <f>IF('Dépenses rémunération au réel'!F488="","",'Dépenses rémunération au réel'!F488)</f>
        <v/>
      </c>
      <c r="G488" s="371" t="str">
        <f>IF('Dépenses rémunération au réel'!G488="","",'Dépenses rémunération au réel'!G488)</f>
        <v/>
      </c>
      <c r="H488" s="371" t="str">
        <f>IF('Dépenses rémunération au réel'!H488="","",'Dépenses rémunération au réel'!H488)</f>
        <v/>
      </c>
      <c r="I488" s="370" t="str">
        <f>IF('Dépenses rémunération au réel'!I488="","",'Dépenses rémunération au réel'!I488)</f>
        <v/>
      </c>
      <c r="J488" s="372" t="str">
        <f>IF('Dépenses rémunération au réel'!J488="","",'Dépenses rémunération au réel'!J488)</f>
        <v/>
      </c>
      <c r="K488" s="372" t="str">
        <f>IF('Dépenses rémunération au réel'!K488="","",'Dépenses rémunération au réel'!K488)</f>
        <v/>
      </c>
      <c r="L488" s="370" t="str">
        <f>IF('Dépenses rémunération au réel'!L488="","",'Dépenses rémunération au réel'!L488)</f>
        <v/>
      </c>
      <c r="M488" s="273"/>
      <c r="N488" s="274" t="str">
        <f t="shared" si="51"/>
        <v/>
      </c>
      <c r="O488" s="274" t="str">
        <f t="shared" si="52"/>
        <v/>
      </c>
      <c r="P488" s="42"/>
      <c r="Q488" s="25"/>
      <c r="R488" s="25"/>
      <c r="S488" s="329" t="str">
        <f t="shared" si="49"/>
        <v/>
      </c>
      <c r="T488" s="139" t="str">
        <f t="shared" si="50"/>
        <v/>
      </c>
      <c r="U488" s="276"/>
      <c r="V488" s="375" t="str">
        <f t="shared" si="53"/>
        <v/>
      </c>
      <c r="W488" s="152" t="str">
        <f t="shared" si="54"/>
        <v/>
      </c>
      <c r="X488" s="377" t="str">
        <f>IF(AND(OR(M488="KO",L488&lt;&gt;""),OR(M488="",N488="",O488="")),Listes!$A$74,IF(AND(L488&lt;S488,U488=""),Listes!$A$76,IF(AND(L488&lt;&gt;"",S488&lt;L488,T488=""),Listes!$A$78,IF(AND(Y488="",OR(M488&lt;&gt;"",N488&lt;&gt;"",O488&lt;&gt;"",P488&lt;&gt;"",Q488&lt;&gt;"",R488&lt;&gt;"")),Listes!$A$79,""))))</f>
        <v/>
      </c>
      <c r="Y488" s="44"/>
      <c r="Z488" s="9">
        <f t="shared" si="55"/>
        <v>0</v>
      </c>
    </row>
    <row r="489" spans="1:26" ht="20.100000000000001" customHeight="1" x14ac:dyDescent="0.25">
      <c r="A489" s="133">
        <v>483</v>
      </c>
      <c r="B489" s="370" t="str">
        <f>IF('Dépenses rémunération au réel'!B489="","",'Dépenses rémunération au réel'!B489)</f>
        <v/>
      </c>
      <c r="C489" s="370" t="str">
        <f>IF('Dépenses rémunération au réel'!C489="","",'Dépenses rémunération au réel'!C489)</f>
        <v/>
      </c>
      <c r="D489" s="370" t="str">
        <f>IF('Dépenses rémunération au réel'!D489="","",'Dépenses rémunération au réel'!D489)</f>
        <v/>
      </c>
      <c r="E489" s="370" t="str">
        <f>IF('Dépenses rémunération au réel'!E489="","",'Dépenses rémunération au réel'!E489)</f>
        <v/>
      </c>
      <c r="F489" s="370" t="str">
        <f>IF('Dépenses rémunération au réel'!F489="","",'Dépenses rémunération au réel'!F489)</f>
        <v/>
      </c>
      <c r="G489" s="371" t="str">
        <f>IF('Dépenses rémunération au réel'!G489="","",'Dépenses rémunération au réel'!G489)</f>
        <v/>
      </c>
      <c r="H489" s="371" t="str">
        <f>IF('Dépenses rémunération au réel'!H489="","",'Dépenses rémunération au réel'!H489)</f>
        <v/>
      </c>
      <c r="I489" s="370" t="str">
        <f>IF('Dépenses rémunération au réel'!I489="","",'Dépenses rémunération au réel'!I489)</f>
        <v/>
      </c>
      <c r="J489" s="372" t="str">
        <f>IF('Dépenses rémunération au réel'!J489="","",'Dépenses rémunération au réel'!J489)</f>
        <v/>
      </c>
      <c r="K489" s="372" t="str">
        <f>IF('Dépenses rémunération au réel'!K489="","",'Dépenses rémunération au réel'!K489)</f>
        <v/>
      </c>
      <c r="L489" s="370" t="str">
        <f>IF('Dépenses rémunération au réel'!L489="","",'Dépenses rémunération au réel'!L489)</f>
        <v/>
      </c>
      <c r="M489" s="273"/>
      <c r="N489" s="274" t="str">
        <f t="shared" si="51"/>
        <v/>
      </c>
      <c r="O489" s="274" t="str">
        <f t="shared" si="52"/>
        <v/>
      </c>
      <c r="P489" s="42"/>
      <c r="Q489" s="25"/>
      <c r="R489" s="25"/>
      <c r="S489" s="329" t="str">
        <f t="shared" si="49"/>
        <v/>
      </c>
      <c r="T489" s="139" t="str">
        <f t="shared" si="50"/>
        <v/>
      </c>
      <c r="U489" s="276"/>
      <c r="V489" s="375" t="str">
        <f t="shared" si="53"/>
        <v/>
      </c>
      <c r="W489" s="152" t="str">
        <f t="shared" si="54"/>
        <v/>
      </c>
      <c r="X489" s="377" t="str">
        <f>IF(AND(OR(M489="KO",L489&lt;&gt;""),OR(M489="",N489="",O489="")),Listes!$A$74,IF(AND(L489&lt;S489,U489=""),Listes!$A$76,IF(AND(L489&lt;&gt;"",S489&lt;L489,T489=""),Listes!$A$78,IF(AND(Y489="",OR(M489&lt;&gt;"",N489&lt;&gt;"",O489&lt;&gt;"",P489&lt;&gt;"",Q489&lt;&gt;"",R489&lt;&gt;"")),Listes!$A$79,""))))</f>
        <v/>
      </c>
      <c r="Y489" s="44"/>
      <c r="Z489" s="9">
        <f t="shared" si="55"/>
        <v>0</v>
      </c>
    </row>
    <row r="490" spans="1:26" ht="20.100000000000001" customHeight="1" x14ac:dyDescent="0.25">
      <c r="A490" s="133">
        <v>484</v>
      </c>
      <c r="B490" s="370" t="str">
        <f>IF('Dépenses rémunération au réel'!B490="","",'Dépenses rémunération au réel'!B490)</f>
        <v/>
      </c>
      <c r="C490" s="370" t="str">
        <f>IF('Dépenses rémunération au réel'!C490="","",'Dépenses rémunération au réel'!C490)</f>
        <v/>
      </c>
      <c r="D490" s="370" t="str">
        <f>IF('Dépenses rémunération au réel'!D490="","",'Dépenses rémunération au réel'!D490)</f>
        <v/>
      </c>
      <c r="E490" s="370" t="str">
        <f>IF('Dépenses rémunération au réel'!E490="","",'Dépenses rémunération au réel'!E490)</f>
        <v/>
      </c>
      <c r="F490" s="370" t="str">
        <f>IF('Dépenses rémunération au réel'!F490="","",'Dépenses rémunération au réel'!F490)</f>
        <v/>
      </c>
      <c r="G490" s="371" t="str">
        <f>IF('Dépenses rémunération au réel'!G490="","",'Dépenses rémunération au réel'!G490)</f>
        <v/>
      </c>
      <c r="H490" s="371" t="str">
        <f>IF('Dépenses rémunération au réel'!H490="","",'Dépenses rémunération au réel'!H490)</f>
        <v/>
      </c>
      <c r="I490" s="370" t="str">
        <f>IF('Dépenses rémunération au réel'!I490="","",'Dépenses rémunération au réel'!I490)</f>
        <v/>
      </c>
      <c r="J490" s="372" t="str">
        <f>IF('Dépenses rémunération au réel'!J490="","",'Dépenses rémunération au réel'!J490)</f>
        <v/>
      </c>
      <c r="K490" s="372" t="str">
        <f>IF('Dépenses rémunération au réel'!K490="","",'Dépenses rémunération au réel'!K490)</f>
        <v/>
      </c>
      <c r="L490" s="370" t="str">
        <f>IF('Dépenses rémunération au réel'!L490="","",'Dépenses rémunération au réel'!L490)</f>
        <v/>
      </c>
      <c r="M490" s="273"/>
      <c r="N490" s="274" t="str">
        <f t="shared" si="51"/>
        <v/>
      </c>
      <c r="O490" s="274" t="str">
        <f t="shared" si="52"/>
        <v/>
      </c>
      <c r="P490" s="42"/>
      <c r="Q490" s="25"/>
      <c r="R490" s="25"/>
      <c r="S490" s="329" t="str">
        <f t="shared" si="49"/>
        <v/>
      </c>
      <c r="T490" s="139" t="str">
        <f t="shared" si="50"/>
        <v/>
      </c>
      <c r="U490" s="276"/>
      <c r="V490" s="375" t="str">
        <f t="shared" si="53"/>
        <v/>
      </c>
      <c r="W490" s="152" t="str">
        <f t="shared" si="54"/>
        <v/>
      </c>
      <c r="X490" s="377" t="str">
        <f>IF(AND(OR(M490="KO",L490&lt;&gt;""),OR(M490="",N490="",O490="")),Listes!$A$74,IF(AND(L490&lt;S490,U490=""),Listes!$A$76,IF(AND(L490&lt;&gt;"",S490&lt;L490,T490=""),Listes!$A$78,IF(AND(Y490="",OR(M490&lt;&gt;"",N490&lt;&gt;"",O490&lt;&gt;"",P490&lt;&gt;"",Q490&lt;&gt;"",R490&lt;&gt;"")),Listes!$A$79,""))))</f>
        <v/>
      </c>
      <c r="Y490" s="44"/>
      <c r="Z490" s="9">
        <f t="shared" si="55"/>
        <v>0</v>
      </c>
    </row>
    <row r="491" spans="1:26" ht="20.100000000000001" customHeight="1" x14ac:dyDescent="0.25">
      <c r="A491" s="133">
        <v>485</v>
      </c>
      <c r="B491" s="370" t="str">
        <f>IF('Dépenses rémunération au réel'!B491="","",'Dépenses rémunération au réel'!B491)</f>
        <v/>
      </c>
      <c r="C491" s="370" t="str">
        <f>IF('Dépenses rémunération au réel'!C491="","",'Dépenses rémunération au réel'!C491)</f>
        <v/>
      </c>
      <c r="D491" s="370" t="str">
        <f>IF('Dépenses rémunération au réel'!D491="","",'Dépenses rémunération au réel'!D491)</f>
        <v/>
      </c>
      <c r="E491" s="370" t="str">
        <f>IF('Dépenses rémunération au réel'!E491="","",'Dépenses rémunération au réel'!E491)</f>
        <v/>
      </c>
      <c r="F491" s="370" t="str">
        <f>IF('Dépenses rémunération au réel'!F491="","",'Dépenses rémunération au réel'!F491)</f>
        <v/>
      </c>
      <c r="G491" s="371" t="str">
        <f>IF('Dépenses rémunération au réel'!G491="","",'Dépenses rémunération au réel'!G491)</f>
        <v/>
      </c>
      <c r="H491" s="371" t="str">
        <f>IF('Dépenses rémunération au réel'!H491="","",'Dépenses rémunération au réel'!H491)</f>
        <v/>
      </c>
      <c r="I491" s="370" t="str">
        <f>IF('Dépenses rémunération au réel'!I491="","",'Dépenses rémunération au réel'!I491)</f>
        <v/>
      </c>
      <c r="J491" s="372" t="str">
        <f>IF('Dépenses rémunération au réel'!J491="","",'Dépenses rémunération au réel'!J491)</f>
        <v/>
      </c>
      <c r="K491" s="372" t="str">
        <f>IF('Dépenses rémunération au réel'!K491="","",'Dépenses rémunération au réel'!K491)</f>
        <v/>
      </c>
      <c r="L491" s="370" t="str">
        <f>IF('Dépenses rémunération au réel'!L491="","",'Dépenses rémunération au réel'!L491)</f>
        <v/>
      </c>
      <c r="M491" s="273"/>
      <c r="N491" s="274" t="str">
        <f t="shared" si="51"/>
        <v/>
      </c>
      <c r="O491" s="274" t="str">
        <f t="shared" si="52"/>
        <v/>
      </c>
      <c r="P491" s="42"/>
      <c r="Q491" s="25"/>
      <c r="R491" s="25"/>
      <c r="S491" s="329" t="str">
        <f t="shared" si="49"/>
        <v/>
      </c>
      <c r="T491" s="139" t="str">
        <f t="shared" si="50"/>
        <v/>
      </c>
      <c r="U491" s="276"/>
      <c r="V491" s="375" t="str">
        <f t="shared" si="53"/>
        <v/>
      </c>
      <c r="W491" s="152" t="str">
        <f t="shared" si="54"/>
        <v/>
      </c>
      <c r="X491" s="377" t="str">
        <f>IF(AND(OR(M491="KO",L491&lt;&gt;""),OR(M491="",N491="",O491="")),Listes!$A$74,IF(AND(L491&lt;S491,U491=""),Listes!$A$76,IF(AND(L491&lt;&gt;"",S491&lt;L491,T491=""),Listes!$A$78,IF(AND(Y491="",OR(M491&lt;&gt;"",N491&lt;&gt;"",O491&lt;&gt;"",P491&lt;&gt;"",Q491&lt;&gt;"",R491&lt;&gt;"")),Listes!$A$79,""))))</f>
        <v/>
      </c>
      <c r="Y491" s="44"/>
      <c r="Z491" s="9">
        <f t="shared" si="55"/>
        <v>0</v>
      </c>
    </row>
    <row r="492" spans="1:26" ht="20.100000000000001" customHeight="1" x14ac:dyDescent="0.25">
      <c r="A492" s="133">
        <v>486</v>
      </c>
      <c r="B492" s="370" t="str">
        <f>IF('Dépenses rémunération au réel'!B492="","",'Dépenses rémunération au réel'!B492)</f>
        <v/>
      </c>
      <c r="C492" s="370" t="str">
        <f>IF('Dépenses rémunération au réel'!C492="","",'Dépenses rémunération au réel'!C492)</f>
        <v/>
      </c>
      <c r="D492" s="370" t="str">
        <f>IF('Dépenses rémunération au réel'!D492="","",'Dépenses rémunération au réel'!D492)</f>
        <v/>
      </c>
      <c r="E492" s="370" t="str">
        <f>IF('Dépenses rémunération au réel'!E492="","",'Dépenses rémunération au réel'!E492)</f>
        <v/>
      </c>
      <c r="F492" s="370" t="str">
        <f>IF('Dépenses rémunération au réel'!F492="","",'Dépenses rémunération au réel'!F492)</f>
        <v/>
      </c>
      <c r="G492" s="371" t="str">
        <f>IF('Dépenses rémunération au réel'!G492="","",'Dépenses rémunération au réel'!G492)</f>
        <v/>
      </c>
      <c r="H492" s="371" t="str">
        <f>IF('Dépenses rémunération au réel'!H492="","",'Dépenses rémunération au réel'!H492)</f>
        <v/>
      </c>
      <c r="I492" s="370" t="str">
        <f>IF('Dépenses rémunération au réel'!I492="","",'Dépenses rémunération au réel'!I492)</f>
        <v/>
      </c>
      <c r="J492" s="372" t="str">
        <f>IF('Dépenses rémunération au réel'!J492="","",'Dépenses rémunération au réel'!J492)</f>
        <v/>
      </c>
      <c r="K492" s="372" t="str">
        <f>IF('Dépenses rémunération au réel'!K492="","",'Dépenses rémunération au réel'!K492)</f>
        <v/>
      </c>
      <c r="L492" s="370" t="str">
        <f>IF('Dépenses rémunération au réel'!L492="","",'Dépenses rémunération au réel'!L492)</f>
        <v/>
      </c>
      <c r="M492" s="273"/>
      <c r="N492" s="274" t="str">
        <f t="shared" si="51"/>
        <v/>
      </c>
      <c r="O492" s="274" t="str">
        <f t="shared" si="52"/>
        <v/>
      </c>
      <c r="P492" s="42"/>
      <c r="Q492" s="25"/>
      <c r="R492" s="25"/>
      <c r="S492" s="329" t="str">
        <f t="shared" si="49"/>
        <v/>
      </c>
      <c r="T492" s="139" t="str">
        <f t="shared" si="50"/>
        <v/>
      </c>
      <c r="U492" s="276"/>
      <c r="V492" s="375" t="str">
        <f t="shared" si="53"/>
        <v/>
      </c>
      <c r="W492" s="152" t="str">
        <f t="shared" si="54"/>
        <v/>
      </c>
      <c r="X492" s="377" t="str">
        <f>IF(AND(OR(M492="KO",L492&lt;&gt;""),OR(M492="",N492="",O492="")),Listes!$A$74,IF(AND(L492&lt;S492,U492=""),Listes!$A$76,IF(AND(L492&lt;&gt;"",S492&lt;L492,T492=""),Listes!$A$78,IF(AND(Y492="",OR(M492&lt;&gt;"",N492&lt;&gt;"",O492&lt;&gt;"",P492&lt;&gt;"",Q492&lt;&gt;"",R492&lt;&gt;"")),Listes!$A$79,""))))</f>
        <v/>
      </c>
      <c r="Y492" s="44"/>
      <c r="Z492" s="9">
        <f t="shared" si="55"/>
        <v>0</v>
      </c>
    </row>
    <row r="493" spans="1:26" ht="20.100000000000001" customHeight="1" x14ac:dyDescent="0.25">
      <c r="A493" s="133">
        <v>487</v>
      </c>
      <c r="B493" s="370" t="str">
        <f>IF('Dépenses rémunération au réel'!B493="","",'Dépenses rémunération au réel'!B493)</f>
        <v/>
      </c>
      <c r="C493" s="370" t="str">
        <f>IF('Dépenses rémunération au réel'!C493="","",'Dépenses rémunération au réel'!C493)</f>
        <v/>
      </c>
      <c r="D493" s="370" t="str">
        <f>IF('Dépenses rémunération au réel'!D493="","",'Dépenses rémunération au réel'!D493)</f>
        <v/>
      </c>
      <c r="E493" s="370" t="str">
        <f>IF('Dépenses rémunération au réel'!E493="","",'Dépenses rémunération au réel'!E493)</f>
        <v/>
      </c>
      <c r="F493" s="370" t="str">
        <f>IF('Dépenses rémunération au réel'!F493="","",'Dépenses rémunération au réel'!F493)</f>
        <v/>
      </c>
      <c r="G493" s="371" t="str">
        <f>IF('Dépenses rémunération au réel'!G493="","",'Dépenses rémunération au réel'!G493)</f>
        <v/>
      </c>
      <c r="H493" s="371" t="str">
        <f>IF('Dépenses rémunération au réel'!H493="","",'Dépenses rémunération au réel'!H493)</f>
        <v/>
      </c>
      <c r="I493" s="370" t="str">
        <f>IF('Dépenses rémunération au réel'!I493="","",'Dépenses rémunération au réel'!I493)</f>
        <v/>
      </c>
      <c r="J493" s="372" t="str">
        <f>IF('Dépenses rémunération au réel'!J493="","",'Dépenses rémunération au réel'!J493)</f>
        <v/>
      </c>
      <c r="K493" s="372" t="str">
        <f>IF('Dépenses rémunération au réel'!K493="","",'Dépenses rémunération au réel'!K493)</f>
        <v/>
      </c>
      <c r="L493" s="370" t="str">
        <f>IF('Dépenses rémunération au réel'!L493="","",'Dépenses rémunération au réel'!L493)</f>
        <v/>
      </c>
      <c r="M493" s="273"/>
      <c r="N493" s="274" t="str">
        <f t="shared" si="51"/>
        <v/>
      </c>
      <c r="O493" s="274" t="str">
        <f t="shared" si="52"/>
        <v/>
      </c>
      <c r="P493" s="42"/>
      <c r="Q493" s="25"/>
      <c r="R493" s="25"/>
      <c r="S493" s="329" t="str">
        <f t="shared" si="49"/>
        <v/>
      </c>
      <c r="T493" s="139" t="str">
        <f t="shared" si="50"/>
        <v/>
      </c>
      <c r="U493" s="276"/>
      <c r="V493" s="375" t="str">
        <f t="shared" si="53"/>
        <v/>
      </c>
      <c r="W493" s="152" t="str">
        <f t="shared" si="54"/>
        <v/>
      </c>
      <c r="X493" s="377" t="str">
        <f>IF(AND(OR(M493="KO",L493&lt;&gt;""),OR(M493="",N493="",O493="")),Listes!$A$74,IF(AND(L493&lt;S493,U493=""),Listes!$A$76,IF(AND(L493&lt;&gt;"",S493&lt;L493,T493=""),Listes!$A$78,IF(AND(Y493="",OR(M493&lt;&gt;"",N493&lt;&gt;"",O493&lt;&gt;"",P493&lt;&gt;"",Q493&lt;&gt;"",R493&lt;&gt;"")),Listes!$A$79,""))))</f>
        <v/>
      </c>
      <c r="Y493" s="44"/>
      <c r="Z493" s="9">
        <f t="shared" si="55"/>
        <v>0</v>
      </c>
    </row>
    <row r="494" spans="1:26" ht="20.100000000000001" customHeight="1" x14ac:dyDescent="0.25">
      <c r="A494" s="133">
        <v>488</v>
      </c>
      <c r="B494" s="370" t="str">
        <f>IF('Dépenses rémunération au réel'!B494="","",'Dépenses rémunération au réel'!B494)</f>
        <v/>
      </c>
      <c r="C494" s="370" t="str">
        <f>IF('Dépenses rémunération au réel'!C494="","",'Dépenses rémunération au réel'!C494)</f>
        <v/>
      </c>
      <c r="D494" s="370" t="str">
        <f>IF('Dépenses rémunération au réel'!D494="","",'Dépenses rémunération au réel'!D494)</f>
        <v/>
      </c>
      <c r="E494" s="370" t="str">
        <f>IF('Dépenses rémunération au réel'!E494="","",'Dépenses rémunération au réel'!E494)</f>
        <v/>
      </c>
      <c r="F494" s="370" t="str">
        <f>IF('Dépenses rémunération au réel'!F494="","",'Dépenses rémunération au réel'!F494)</f>
        <v/>
      </c>
      <c r="G494" s="371" t="str">
        <f>IF('Dépenses rémunération au réel'!G494="","",'Dépenses rémunération au réel'!G494)</f>
        <v/>
      </c>
      <c r="H494" s="371" t="str">
        <f>IF('Dépenses rémunération au réel'!H494="","",'Dépenses rémunération au réel'!H494)</f>
        <v/>
      </c>
      <c r="I494" s="370" t="str">
        <f>IF('Dépenses rémunération au réel'!I494="","",'Dépenses rémunération au réel'!I494)</f>
        <v/>
      </c>
      <c r="J494" s="372" t="str">
        <f>IF('Dépenses rémunération au réel'!J494="","",'Dépenses rémunération au réel'!J494)</f>
        <v/>
      </c>
      <c r="K494" s="372" t="str">
        <f>IF('Dépenses rémunération au réel'!K494="","",'Dépenses rémunération au réel'!K494)</f>
        <v/>
      </c>
      <c r="L494" s="370" t="str">
        <f>IF('Dépenses rémunération au réel'!L494="","",'Dépenses rémunération au réel'!L494)</f>
        <v/>
      </c>
      <c r="M494" s="273"/>
      <c r="N494" s="274" t="str">
        <f t="shared" si="51"/>
        <v/>
      </c>
      <c r="O494" s="274" t="str">
        <f t="shared" si="52"/>
        <v/>
      </c>
      <c r="P494" s="42"/>
      <c r="Q494" s="25"/>
      <c r="R494" s="25"/>
      <c r="S494" s="329" t="str">
        <f t="shared" si="49"/>
        <v/>
      </c>
      <c r="T494" s="139" t="str">
        <f t="shared" si="50"/>
        <v/>
      </c>
      <c r="U494" s="276"/>
      <c r="V494" s="375" t="str">
        <f t="shared" si="53"/>
        <v/>
      </c>
      <c r="W494" s="152" t="str">
        <f t="shared" si="54"/>
        <v/>
      </c>
      <c r="X494" s="377" t="str">
        <f>IF(AND(OR(M494="KO",L494&lt;&gt;""),OR(M494="",N494="",O494="")),Listes!$A$74,IF(AND(L494&lt;S494,U494=""),Listes!$A$76,IF(AND(L494&lt;&gt;"",S494&lt;L494,T494=""),Listes!$A$78,IF(AND(Y494="",OR(M494&lt;&gt;"",N494&lt;&gt;"",O494&lt;&gt;"",P494&lt;&gt;"",Q494&lt;&gt;"",R494&lt;&gt;"")),Listes!$A$79,""))))</f>
        <v/>
      </c>
      <c r="Y494" s="44"/>
      <c r="Z494" s="9">
        <f t="shared" si="55"/>
        <v>0</v>
      </c>
    </row>
    <row r="495" spans="1:26" ht="20.100000000000001" customHeight="1" x14ac:dyDescent="0.25">
      <c r="A495" s="133">
        <v>489</v>
      </c>
      <c r="B495" s="370" t="str">
        <f>IF('Dépenses rémunération au réel'!B495="","",'Dépenses rémunération au réel'!B495)</f>
        <v/>
      </c>
      <c r="C495" s="370" t="str">
        <f>IF('Dépenses rémunération au réel'!C495="","",'Dépenses rémunération au réel'!C495)</f>
        <v/>
      </c>
      <c r="D495" s="370" t="str">
        <f>IF('Dépenses rémunération au réel'!D495="","",'Dépenses rémunération au réel'!D495)</f>
        <v/>
      </c>
      <c r="E495" s="370" t="str">
        <f>IF('Dépenses rémunération au réel'!E495="","",'Dépenses rémunération au réel'!E495)</f>
        <v/>
      </c>
      <c r="F495" s="370" t="str">
        <f>IF('Dépenses rémunération au réel'!F495="","",'Dépenses rémunération au réel'!F495)</f>
        <v/>
      </c>
      <c r="G495" s="371" t="str">
        <f>IF('Dépenses rémunération au réel'!G495="","",'Dépenses rémunération au réel'!G495)</f>
        <v/>
      </c>
      <c r="H495" s="371" t="str">
        <f>IF('Dépenses rémunération au réel'!H495="","",'Dépenses rémunération au réel'!H495)</f>
        <v/>
      </c>
      <c r="I495" s="370" t="str">
        <f>IF('Dépenses rémunération au réel'!I495="","",'Dépenses rémunération au réel'!I495)</f>
        <v/>
      </c>
      <c r="J495" s="372" t="str">
        <f>IF('Dépenses rémunération au réel'!J495="","",'Dépenses rémunération au réel'!J495)</f>
        <v/>
      </c>
      <c r="K495" s="372" t="str">
        <f>IF('Dépenses rémunération au réel'!K495="","",'Dépenses rémunération au réel'!K495)</f>
        <v/>
      </c>
      <c r="L495" s="370" t="str">
        <f>IF('Dépenses rémunération au réel'!L495="","",'Dépenses rémunération au réel'!L495)</f>
        <v/>
      </c>
      <c r="M495" s="273"/>
      <c r="N495" s="274" t="str">
        <f t="shared" si="51"/>
        <v/>
      </c>
      <c r="O495" s="274" t="str">
        <f t="shared" si="52"/>
        <v/>
      </c>
      <c r="P495" s="42"/>
      <c r="Q495" s="25"/>
      <c r="R495" s="25"/>
      <c r="S495" s="329" t="str">
        <f t="shared" si="49"/>
        <v/>
      </c>
      <c r="T495" s="139" t="str">
        <f t="shared" si="50"/>
        <v/>
      </c>
      <c r="U495" s="276"/>
      <c r="V495" s="375" t="str">
        <f t="shared" si="53"/>
        <v/>
      </c>
      <c r="W495" s="152" t="str">
        <f t="shared" si="54"/>
        <v/>
      </c>
      <c r="X495" s="377" t="str">
        <f>IF(AND(OR(M495="KO",L495&lt;&gt;""),OR(M495="",N495="",O495="")),Listes!$A$74,IF(AND(L495&lt;S495,U495=""),Listes!$A$76,IF(AND(L495&lt;&gt;"",S495&lt;L495,T495=""),Listes!$A$78,IF(AND(Y495="",OR(M495&lt;&gt;"",N495&lt;&gt;"",O495&lt;&gt;"",P495&lt;&gt;"",Q495&lt;&gt;"",R495&lt;&gt;"")),Listes!$A$79,""))))</f>
        <v/>
      </c>
      <c r="Y495" s="44"/>
      <c r="Z495" s="9">
        <f t="shared" si="55"/>
        <v>0</v>
      </c>
    </row>
    <row r="496" spans="1:26" ht="20.100000000000001" customHeight="1" x14ac:dyDescent="0.25">
      <c r="A496" s="133">
        <v>490</v>
      </c>
      <c r="B496" s="370" t="str">
        <f>IF('Dépenses rémunération au réel'!B496="","",'Dépenses rémunération au réel'!B496)</f>
        <v/>
      </c>
      <c r="C496" s="370" t="str">
        <f>IF('Dépenses rémunération au réel'!C496="","",'Dépenses rémunération au réel'!C496)</f>
        <v/>
      </c>
      <c r="D496" s="370" t="str">
        <f>IF('Dépenses rémunération au réel'!D496="","",'Dépenses rémunération au réel'!D496)</f>
        <v/>
      </c>
      <c r="E496" s="370" t="str">
        <f>IF('Dépenses rémunération au réel'!E496="","",'Dépenses rémunération au réel'!E496)</f>
        <v/>
      </c>
      <c r="F496" s="370" t="str">
        <f>IF('Dépenses rémunération au réel'!F496="","",'Dépenses rémunération au réel'!F496)</f>
        <v/>
      </c>
      <c r="G496" s="371" t="str">
        <f>IF('Dépenses rémunération au réel'!G496="","",'Dépenses rémunération au réel'!G496)</f>
        <v/>
      </c>
      <c r="H496" s="371" t="str">
        <f>IF('Dépenses rémunération au réel'!H496="","",'Dépenses rémunération au réel'!H496)</f>
        <v/>
      </c>
      <c r="I496" s="370" t="str">
        <f>IF('Dépenses rémunération au réel'!I496="","",'Dépenses rémunération au réel'!I496)</f>
        <v/>
      </c>
      <c r="J496" s="372" t="str">
        <f>IF('Dépenses rémunération au réel'!J496="","",'Dépenses rémunération au réel'!J496)</f>
        <v/>
      </c>
      <c r="K496" s="372" t="str">
        <f>IF('Dépenses rémunération au réel'!K496="","",'Dépenses rémunération au réel'!K496)</f>
        <v/>
      </c>
      <c r="L496" s="370" t="str">
        <f>IF('Dépenses rémunération au réel'!L496="","",'Dépenses rémunération au réel'!L496)</f>
        <v/>
      </c>
      <c r="M496" s="273"/>
      <c r="N496" s="274" t="str">
        <f t="shared" si="51"/>
        <v/>
      </c>
      <c r="O496" s="274" t="str">
        <f t="shared" si="52"/>
        <v/>
      </c>
      <c r="P496" s="42"/>
      <c r="Q496" s="25"/>
      <c r="R496" s="25"/>
      <c r="S496" s="329" t="str">
        <f t="shared" si="49"/>
        <v/>
      </c>
      <c r="T496" s="139" t="str">
        <f t="shared" si="50"/>
        <v/>
      </c>
      <c r="U496" s="276"/>
      <c r="V496" s="375" t="str">
        <f t="shared" si="53"/>
        <v/>
      </c>
      <c r="W496" s="152" t="str">
        <f t="shared" si="54"/>
        <v/>
      </c>
      <c r="X496" s="377" t="str">
        <f>IF(AND(OR(M496="KO",L496&lt;&gt;""),OR(M496="",N496="",O496="")),Listes!$A$74,IF(AND(L496&lt;S496,U496=""),Listes!$A$76,IF(AND(L496&lt;&gt;"",S496&lt;L496,T496=""),Listes!$A$78,IF(AND(Y496="",OR(M496&lt;&gt;"",N496&lt;&gt;"",O496&lt;&gt;"",P496&lt;&gt;"",Q496&lt;&gt;"",R496&lt;&gt;"")),Listes!$A$79,""))))</f>
        <v/>
      </c>
      <c r="Y496" s="44"/>
      <c r="Z496" s="9">
        <f t="shared" si="55"/>
        <v>0</v>
      </c>
    </row>
    <row r="497" spans="1:36" ht="20.100000000000001" customHeight="1" x14ac:dyDescent="0.25">
      <c r="A497" s="133">
        <v>491</v>
      </c>
      <c r="B497" s="370" t="str">
        <f>IF('Dépenses rémunération au réel'!B497="","",'Dépenses rémunération au réel'!B497)</f>
        <v/>
      </c>
      <c r="C497" s="370" t="str">
        <f>IF('Dépenses rémunération au réel'!C497="","",'Dépenses rémunération au réel'!C497)</f>
        <v/>
      </c>
      <c r="D497" s="370" t="str">
        <f>IF('Dépenses rémunération au réel'!D497="","",'Dépenses rémunération au réel'!D497)</f>
        <v/>
      </c>
      <c r="E497" s="370" t="str">
        <f>IF('Dépenses rémunération au réel'!E497="","",'Dépenses rémunération au réel'!E497)</f>
        <v/>
      </c>
      <c r="F497" s="370" t="str">
        <f>IF('Dépenses rémunération au réel'!F497="","",'Dépenses rémunération au réel'!F497)</f>
        <v/>
      </c>
      <c r="G497" s="371" t="str">
        <f>IF('Dépenses rémunération au réel'!G497="","",'Dépenses rémunération au réel'!G497)</f>
        <v/>
      </c>
      <c r="H497" s="371" t="str">
        <f>IF('Dépenses rémunération au réel'!H497="","",'Dépenses rémunération au réel'!H497)</f>
        <v/>
      </c>
      <c r="I497" s="370" t="str">
        <f>IF('Dépenses rémunération au réel'!I497="","",'Dépenses rémunération au réel'!I497)</f>
        <v/>
      </c>
      <c r="J497" s="372" t="str">
        <f>IF('Dépenses rémunération au réel'!J497="","",'Dépenses rémunération au réel'!J497)</f>
        <v/>
      </c>
      <c r="K497" s="372" t="str">
        <f>IF('Dépenses rémunération au réel'!K497="","",'Dépenses rémunération au réel'!K497)</f>
        <v/>
      </c>
      <c r="L497" s="370" t="str">
        <f>IF('Dépenses rémunération au réel'!L497="","",'Dépenses rémunération au réel'!L497)</f>
        <v/>
      </c>
      <c r="M497" s="273"/>
      <c r="N497" s="274" t="str">
        <f t="shared" si="51"/>
        <v/>
      </c>
      <c r="O497" s="274" t="str">
        <f t="shared" si="52"/>
        <v/>
      </c>
      <c r="P497" s="42"/>
      <c r="Q497" s="25"/>
      <c r="R497" s="25"/>
      <c r="S497" s="329" t="str">
        <f t="shared" si="49"/>
        <v/>
      </c>
      <c r="T497" s="139" t="str">
        <f t="shared" si="50"/>
        <v/>
      </c>
      <c r="U497" s="276"/>
      <c r="V497" s="375" t="str">
        <f t="shared" si="53"/>
        <v/>
      </c>
      <c r="W497" s="152" t="str">
        <f t="shared" si="54"/>
        <v/>
      </c>
      <c r="X497" s="377" t="str">
        <f>IF(AND(OR(M497="KO",L497&lt;&gt;""),OR(M497="",N497="",O497="")),Listes!$A$74,IF(AND(L497&lt;S497,U497=""),Listes!$A$76,IF(AND(L497&lt;&gt;"",S497&lt;L497,T497=""),Listes!$A$78,IF(AND(Y497="",OR(M497&lt;&gt;"",N497&lt;&gt;"",O497&lt;&gt;"",P497&lt;&gt;"",Q497&lt;&gt;"",R497&lt;&gt;"")),Listes!$A$79,""))))</f>
        <v/>
      </c>
      <c r="Y497" s="44"/>
      <c r="Z497" s="9">
        <f t="shared" si="55"/>
        <v>0</v>
      </c>
    </row>
    <row r="498" spans="1:36" ht="20.100000000000001" customHeight="1" x14ac:dyDescent="0.25">
      <c r="A498" s="133">
        <v>492</v>
      </c>
      <c r="B498" s="370" t="str">
        <f>IF('Dépenses rémunération au réel'!B498="","",'Dépenses rémunération au réel'!B498)</f>
        <v/>
      </c>
      <c r="C498" s="370" t="str">
        <f>IF('Dépenses rémunération au réel'!C498="","",'Dépenses rémunération au réel'!C498)</f>
        <v/>
      </c>
      <c r="D498" s="370" t="str">
        <f>IF('Dépenses rémunération au réel'!D498="","",'Dépenses rémunération au réel'!D498)</f>
        <v/>
      </c>
      <c r="E498" s="370" t="str">
        <f>IF('Dépenses rémunération au réel'!E498="","",'Dépenses rémunération au réel'!E498)</f>
        <v/>
      </c>
      <c r="F498" s="370" t="str">
        <f>IF('Dépenses rémunération au réel'!F498="","",'Dépenses rémunération au réel'!F498)</f>
        <v/>
      </c>
      <c r="G498" s="371" t="str">
        <f>IF('Dépenses rémunération au réel'!G498="","",'Dépenses rémunération au réel'!G498)</f>
        <v/>
      </c>
      <c r="H498" s="371" t="str">
        <f>IF('Dépenses rémunération au réel'!H498="","",'Dépenses rémunération au réel'!H498)</f>
        <v/>
      </c>
      <c r="I498" s="370" t="str">
        <f>IF('Dépenses rémunération au réel'!I498="","",'Dépenses rémunération au réel'!I498)</f>
        <v/>
      </c>
      <c r="J498" s="372" t="str">
        <f>IF('Dépenses rémunération au réel'!J498="","",'Dépenses rémunération au réel'!J498)</f>
        <v/>
      </c>
      <c r="K498" s="372" t="str">
        <f>IF('Dépenses rémunération au réel'!K498="","",'Dépenses rémunération au réel'!K498)</f>
        <v/>
      </c>
      <c r="L498" s="370" t="str">
        <f>IF('Dépenses rémunération au réel'!L498="","",'Dépenses rémunération au réel'!L498)</f>
        <v/>
      </c>
      <c r="M498" s="273"/>
      <c r="N498" s="274" t="str">
        <f t="shared" si="51"/>
        <v/>
      </c>
      <c r="O498" s="274" t="str">
        <f t="shared" si="52"/>
        <v/>
      </c>
      <c r="P498" s="42"/>
      <c r="Q498" s="25"/>
      <c r="R498" s="25"/>
      <c r="S498" s="329" t="str">
        <f t="shared" si="49"/>
        <v/>
      </c>
      <c r="T498" s="139" t="str">
        <f t="shared" si="50"/>
        <v/>
      </c>
      <c r="U498" s="276"/>
      <c r="V498" s="375" t="str">
        <f t="shared" si="53"/>
        <v/>
      </c>
      <c r="W498" s="152" t="str">
        <f t="shared" si="54"/>
        <v/>
      </c>
      <c r="X498" s="377" t="str">
        <f>IF(AND(OR(M498="KO",L498&lt;&gt;""),OR(M498="",N498="",O498="")),Listes!$A$74,IF(AND(L498&lt;S498,U498=""),Listes!$A$76,IF(AND(L498&lt;&gt;"",S498&lt;L498,T498=""),Listes!$A$78,IF(AND(Y498="",OR(M498&lt;&gt;"",N498&lt;&gt;"",O498&lt;&gt;"",P498&lt;&gt;"",Q498&lt;&gt;"",R498&lt;&gt;"")),Listes!$A$79,""))))</f>
        <v/>
      </c>
      <c r="Y498" s="44"/>
      <c r="Z498" s="9">
        <f t="shared" si="55"/>
        <v>0</v>
      </c>
    </row>
    <row r="499" spans="1:36" ht="20.100000000000001" customHeight="1" x14ac:dyDescent="0.25">
      <c r="A499" s="133">
        <v>493</v>
      </c>
      <c r="B499" s="370" t="str">
        <f>IF('Dépenses rémunération au réel'!B499="","",'Dépenses rémunération au réel'!B499)</f>
        <v/>
      </c>
      <c r="C499" s="370" t="str">
        <f>IF('Dépenses rémunération au réel'!C499="","",'Dépenses rémunération au réel'!C499)</f>
        <v/>
      </c>
      <c r="D499" s="370" t="str">
        <f>IF('Dépenses rémunération au réel'!D499="","",'Dépenses rémunération au réel'!D499)</f>
        <v/>
      </c>
      <c r="E499" s="370" t="str">
        <f>IF('Dépenses rémunération au réel'!E499="","",'Dépenses rémunération au réel'!E499)</f>
        <v/>
      </c>
      <c r="F499" s="370" t="str">
        <f>IF('Dépenses rémunération au réel'!F499="","",'Dépenses rémunération au réel'!F499)</f>
        <v/>
      </c>
      <c r="G499" s="371" t="str">
        <f>IF('Dépenses rémunération au réel'!G499="","",'Dépenses rémunération au réel'!G499)</f>
        <v/>
      </c>
      <c r="H499" s="371" t="str">
        <f>IF('Dépenses rémunération au réel'!H499="","",'Dépenses rémunération au réel'!H499)</f>
        <v/>
      </c>
      <c r="I499" s="370" t="str">
        <f>IF('Dépenses rémunération au réel'!I499="","",'Dépenses rémunération au réel'!I499)</f>
        <v/>
      </c>
      <c r="J499" s="372" t="str">
        <f>IF('Dépenses rémunération au réel'!J499="","",'Dépenses rémunération au réel'!J499)</f>
        <v/>
      </c>
      <c r="K499" s="372" t="str">
        <f>IF('Dépenses rémunération au réel'!K499="","",'Dépenses rémunération au réel'!K499)</f>
        <v/>
      </c>
      <c r="L499" s="370" t="str">
        <f>IF('Dépenses rémunération au réel'!L499="","",'Dépenses rémunération au réel'!L499)</f>
        <v/>
      </c>
      <c r="M499" s="273"/>
      <c r="N499" s="274" t="str">
        <f t="shared" si="51"/>
        <v/>
      </c>
      <c r="O499" s="274" t="str">
        <f t="shared" si="52"/>
        <v/>
      </c>
      <c r="P499" s="42"/>
      <c r="Q499" s="25"/>
      <c r="R499" s="25"/>
      <c r="S499" s="329" t="str">
        <f t="shared" si="49"/>
        <v/>
      </c>
      <c r="T499" s="139" t="str">
        <f t="shared" si="50"/>
        <v/>
      </c>
      <c r="U499" s="276"/>
      <c r="V499" s="375" t="str">
        <f t="shared" si="53"/>
        <v/>
      </c>
      <c r="W499" s="152" t="str">
        <f t="shared" si="54"/>
        <v/>
      </c>
      <c r="X499" s="377" t="str">
        <f>IF(AND(OR(M499="KO",L499&lt;&gt;""),OR(M499="",N499="",O499="")),Listes!$A$74,IF(AND(L499&lt;S499,U499=""),Listes!$A$76,IF(AND(L499&lt;&gt;"",S499&lt;L499,T499=""),Listes!$A$78,IF(AND(Y499="",OR(M499&lt;&gt;"",N499&lt;&gt;"",O499&lt;&gt;"",P499&lt;&gt;"",Q499&lt;&gt;"",R499&lt;&gt;"")),Listes!$A$79,""))))</f>
        <v/>
      </c>
      <c r="Y499" s="44"/>
      <c r="Z499" s="9">
        <f t="shared" si="55"/>
        <v>0</v>
      </c>
    </row>
    <row r="500" spans="1:36" ht="20.100000000000001" customHeight="1" x14ac:dyDescent="0.25">
      <c r="A500" s="133">
        <v>494</v>
      </c>
      <c r="B500" s="370" t="str">
        <f>IF('Dépenses rémunération au réel'!B500="","",'Dépenses rémunération au réel'!B500)</f>
        <v/>
      </c>
      <c r="C500" s="370" t="str">
        <f>IF('Dépenses rémunération au réel'!C500="","",'Dépenses rémunération au réel'!C500)</f>
        <v/>
      </c>
      <c r="D500" s="370" t="str">
        <f>IF('Dépenses rémunération au réel'!D500="","",'Dépenses rémunération au réel'!D500)</f>
        <v/>
      </c>
      <c r="E500" s="370" t="str">
        <f>IF('Dépenses rémunération au réel'!E500="","",'Dépenses rémunération au réel'!E500)</f>
        <v/>
      </c>
      <c r="F500" s="370" t="str">
        <f>IF('Dépenses rémunération au réel'!F500="","",'Dépenses rémunération au réel'!F500)</f>
        <v/>
      </c>
      <c r="G500" s="371" t="str">
        <f>IF('Dépenses rémunération au réel'!G500="","",'Dépenses rémunération au réel'!G500)</f>
        <v/>
      </c>
      <c r="H500" s="371" t="str">
        <f>IF('Dépenses rémunération au réel'!H500="","",'Dépenses rémunération au réel'!H500)</f>
        <v/>
      </c>
      <c r="I500" s="370" t="str">
        <f>IF('Dépenses rémunération au réel'!I500="","",'Dépenses rémunération au réel'!I500)</f>
        <v/>
      </c>
      <c r="J500" s="372" t="str">
        <f>IF('Dépenses rémunération au réel'!J500="","",'Dépenses rémunération au réel'!J500)</f>
        <v/>
      </c>
      <c r="K500" s="372" t="str">
        <f>IF('Dépenses rémunération au réel'!K500="","",'Dépenses rémunération au réel'!K500)</f>
        <v/>
      </c>
      <c r="L500" s="370" t="str">
        <f>IF('Dépenses rémunération au réel'!L500="","",'Dépenses rémunération au réel'!L500)</f>
        <v/>
      </c>
      <c r="M500" s="273"/>
      <c r="N500" s="274" t="str">
        <f t="shared" si="51"/>
        <v/>
      </c>
      <c r="O500" s="274" t="str">
        <f t="shared" si="52"/>
        <v/>
      </c>
      <c r="P500" s="42"/>
      <c r="Q500" s="25"/>
      <c r="R500" s="25"/>
      <c r="S500" s="329" t="str">
        <f t="shared" si="49"/>
        <v/>
      </c>
      <c r="T500" s="139" t="str">
        <f t="shared" si="50"/>
        <v/>
      </c>
      <c r="U500" s="276"/>
      <c r="V500" s="375" t="str">
        <f t="shared" si="53"/>
        <v/>
      </c>
      <c r="W500" s="152" t="str">
        <f t="shared" si="54"/>
        <v/>
      </c>
      <c r="X500" s="377" t="str">
        <f>IF(AND(OR(M500="KO",L500&lt;&gt;""),OR(M500="",N500="",O500="")),Listes!$A$74,IF(AND(L500&lt;S500,U500=""),Listes!$A$76,IF(AND(L500&lt;&gt;"",S500&lt;L500,T500=""),Listes!$A$78,IF(AND(Y500="",OR(M500&lt;&gt;"",N500&lt;&gt;"",O500&lt;&gt;"",P500&lt;&gt;"",Q500&lt;&gt;"",R500&lt;&gt;"")),Listes!$A$79,""))))</f>
        <v/>
      </c>
      <c r="Y500" s="44"/>
      <c r="Z500" s="9">
        <f t="shared" si="55"/>
        <v>0</v>
      </c>
    </row>
    <row r="501" spans="1:36" ht="20.100000000000001" customHeight="1" x14ac:dyDescent="0.25">
      <c r="A501" s="133">
        <v>495</v>
      </c>
      <c r="B501" s="370" t="str">
        <f>IF('Dépenses rémunération au réel'!B501="","",'Dépenses rémunération au réel'!B501)</f>
        <v/>
      </c>
      <c r="C501" s="370" t="str">
        <f>IF('Dépenses rémunération au réel'!C501="","",'Dépenses rémunération au réel'!C501)</f>
        <v/>
      </c>
      <c r="D501" s="370" t="str">
        <f>IF('Dépenses rémunération au réel'!D501="","",'Dépenses rémunération au réel'!D501)</f>
        <v/>
      </c>
      <c r="E501" s="370" t="str">
        <f>IF('Dépenses rémunération au réel'!E501="","",'Dépenses rémunération au réel'!E501)</f>
        <v/>
      </c>
      <c r="F501" s="370" t="str">
        <f>IF('Dépenses rémunération au réel'!F501="","",'Dépenses rémunération au réel'!F501)</f>
        <v/>
      </c>
      <c r="G501" s="371" t="str">
        <f>IF('Dépenses rémunération au réel'!G501="","",'Dépenses rémunération au réel'!G501)</f>
        <v/>
      </c>
      <c r="H501" s="371" t="str">
        <f>IF('Dépenses rémunération au réel'!H501="","",'Dépenses rémunération au réel'!H501)</f>
        <v/>
      </c>
      <c r="I501" s="370" t="str">
        <f>IF('Dépenses rémunération au réel'!I501="","",'Dépenses rémunération au réel'!I501)</f>
        <v/>
      </c>
      <c r="J501" s="372" t="str">
        <f>IF('Dépenses rémunération au réel'!J501="","",'Dépenses rémunération au réel'!J501)</f>
        <v/>
      </c>
      <c r="K501" s="372" t="str">
        <f>IF('Dépenses rémunération au réel'!K501="","",'Dépenses rémunération au réel'!K501)</f>
        <v/>
      </c>
      <c r="L501" s="370" t="str">
        <f>IF('Dépenses rémunération au réel'!L501="","",'Dépenses rémunération au réel'!L501)</f>
        <v/>
      </c>
      <c r="M501" s="273"/>
      <c r="N501" s="274" t="str">
        <f t="shared" si="51"/>
        <v/>
      </c>
      <c r="O501" s="274" t="str">
        <f t="shared" si="52"/>
        <v/>
      </c>
      <c r="P501" s="42"/>
      <c r="Q501" s="25"/>
      <c r="R501" s="25"/>
      <c r="S501" s="329" t="str">
        <f t="shared" si="49"/>
        <v/>
      </c>
      <c r="T501" s="139" t="str">
        <f t="shared" si="50"/>
        <v/>
      </c>
      <c r="U501" s="276"/>
      <c r="V501" s="375" t="str">
        <f t="shared" si="53"/>
        <v/>
      </c>
      <c r="W501" s="152" t="str">
        <f t="shared" si="54"/>
        <v/>
      </c>
      <c r="X501" s="377" t="str">
        <f>IF(AND(OR(M501="KO",L501&lt;&gt;""),OR(M501="",N501="",O501="")),Listes!$A$74,IF(AND(L501&lt;S501,U501=""),Listes!$A$76,IF(AND(L501&lt;&gt;"",S501&lt;L501,T501=""),Listes!$A$78,IF(AND(Y501="",OR(M501&lt;&gt;"",N501&lt;&gt;"",O501&lt;&gt;"",P501&lt;&gt;"",Q501&lt;&gt;"",R501&lt;&gt;"")),Listes!$A$79,""))))</f>
        <v/>
      </c>
      <c r="Y501" s="44"/>
      <c r="Z501" s="9">
        <f t="shared" si="55"/>
        <v>0</v>
      </c>
    </row>
    <row r="502" spans="1:36" ht="20.100000000000001" customHeight="1" x14ac:dyDescent="0.25">
      <c r="A502" s="133">
        <v>496</v>
      </c>
      <c r="B502" s="370" t="str">
        <f>IF('Dépenses rémunération au réel'!B502="","",'Dépenses rémunération au réel'!B502)</f>
        <v/>
      </c>
      <c r="C502" s="370" t="str">
        <f>IF('Dépenses rémunération au réel'!C502="","",'Dépenses rémunération au réel'!C502)</f>
        <v/>
      </c>
      <c r="D502" s="370" t="str">
        <f>IF('Dépenses rémunération au réel'!D502="","",'Dépenses rémunération au réel'!D502)</f>
        <v/>
      </c>
      <c r="E502" s="370" t="str">
        <f>IF('Dépenses rémunération au réel'!E502="","",'Dépenses rémunération au réel'!E502)</f>
        <v/>
      </c>
      <c r="F502" s="370" t="str">
        <f>IF('Dépenses rémunération au réel'!F502="","",'Dépenses rémunération au réel'!F502)</f>
        <v/>
      </c>
      <c r="G502" s="371" t="str">
        <f>IF('Dépenses rémunération au réel'!G502="","",'Dépenses rémunération au réel'!G502)</f>
        <v/>
      </c>
      <c r="H502" s="371" t="str">
        <f>IF('Dépenses rémunération au réel'!H502="","",'Dépenses rémunération au réel'!H502)</f>
        <v/>
      </c>
      <c r="I502" s="370" t="str">
        <f>IF('Dépenses rémunération au réel'!I502="","",'Dépenses rémunération au réel'!I502)</f>
        <v/>
      </c>
      <c r="J502" s="372" t="str">
        <f>IF('Dépenses rémunération au réel'!J502="","",'Dépenses rémunération au réel'!J502)</f>
        <v/>
      </c>
      <c r="K502" s="372" t="str">
        <f>IF('Dépenses rémunération au réel'!K502="","",'Dépenses rémunération au réel'!K502)</f>
        <v/>
      </c>
      <c r="L502" s="370" t="str">
        <f>IF('Dépenses rémunération au réel'!L502="","",'Dépenses rémunération au réel'!L502)</f>
        <v/>
      </c>
      <c r="M502" s="273"/>
      <c r="N502" s="274" t="str">
        <f t="shared" si="51"/>
        <v/>
      </c>
      <c r="O502" s="274" t="str">
        <f t="shared" si="52"/>
        <v/>
      </c>
      <c r="P502" s="42"/>
      <c r="Q502" s="25"/>
      <c r="R502" s="25"/>
      <c r="S502" s="329" t="str">
        <f t="shared" si="49"/>
        <v/>
      </c>
      <c r="T502" s="139" t="str">
        <f t="shared" si="50"/>
        <v/>
      </c>
      <c r="U502" s="276"/>
      <c r="V502" s="375" t="str">
        <f t="shared" si="53"/>
        <v/>
      </c>
      <c r="W502" s="152" t="str">
        <f t="shared" si="54"/>
        <v/>
      </c>
      <c r="X502" s="377" t="str">
        <f>IF(AND(OR(M502="KO",L502&lt;&gt;""),OR(M502="",N502="",O502="")),Listes!$A$74,IF(AND(L502&lt;S502,U502=""),Listes!$A$76,IF(AND(L502&lt;&gt;"",S502&lt;L502,T502=""),Listes!$A$78,IF(AND(Y502="",OR(M502&lt;&gt;"",N502&lt;&gt;"",O502&lt;&gt;"",P502&lt;&gt;"",Q502&lt;&gt;"",R502&lt;&gt;"")),Listes!$A$79,""))))</f>
        <v/>
      </c>
      <c r="Y502" s="44"/>
      <c r="Z502" s="9">
        <f t="shared" si="55"/>
        <v>0</v>
      </c>
    </row>
    <row r="503" spans="1:36" ht="20.100000000000001" customHeight="1" x14ac:dyDescent="0.25">
      <c r="A503" s="133">
        <v>497</v>
      </c>
      <c r="B503" s="370" t="str">
        <f>IF('Dépenses rémunération au réel'!B503="","",'Dépenses rémunération au réel'!B503)</f>
        <v/>
      </c>
      <c r="C503" s="370" t="str">
        <f>IF('Dépenses rémunération au réel'!C503="","",'Dépenses rémunération au réel'!C503)</f>
        <v/>
      </c>
      <c r="D503" s="370" t="str">
        <f>IF('Dépenses rémunération au réel'!D503="","",'Dépenses rémunération au réel'!D503)</f>
        <v/>
      </c>
      <c r="E503" s="370" t="str">
        <f>IF('Dépenses rémunération au réel'!E503="","",'Dépenses rémunération au réel'!E503)</f>
        <v/>
      </c>
      <c r="F503" s="370" t="str">
        <f>IF('Dépenses rémunération au réel'!F503="","",'Dépenses rémunération au réel'!F503)</f>
        <v/>
      </c>
      <c r="G503" s="371" t="str">
        <f>IF('Dépenses rémunération au réel'!G503="","",'Dépenses rémunération au réel'!G503)</f>
        <v/>
      </c>
      <c r="H503" s="371" t="str">
        <f>IF('Dépenses rémunération au réel'!H503="","",'Dépenses rémunération au réel'!H503)</f>
        <v/>
      </c>
      <c r="I503" s="370" t="str">
        <f>IF('Dépenses rémunération au réel'!I503="","",'Dépenses rémunération au réel'!I503)</f>
        <v/>
      </c>
      <c r="J503" s="372" t="str">
        <f>IF('Dépenses rémunération au réel'!J503="","",'Dépenses rémunération au réel'!J503)</f>
        <v/>
      </c>
      <c r="K503" s="372" t="str">
        <f>IF('Dépenses rémunération au réel'!K503="","",'Dépenses rémunération au réel'!K503)</f>
        <v/>
      </c>
      <c r="L503" s="370" t="str">
        <f>IF('Dépenses rémunération au réel'!L503="","",'Dépenses rémunération au réel'!L503)</f>
        <v/>
      </c>
      <c r="M503" s="273"/>
      <c r="N503" s="274" t="str">
        <f t="shared" si="51"/>
        <v/>
      </c>
      <c r="O503" s="274" t="str">
        <f t="shared" si="52"/>
        <v/>
      </c>
      <c r="P503" s="42"/>
      <c r="Q503" s="25"/>
      <c r="R503" s="25"/>
      <c r="S503" s="329" t="str">
        <f t="shared" si="49"/>
        <v/>
      </c>
      <c r="T503" s="139" t="str">
        <f t="shared" si="50"/>
        <v/>
      </c>
      <c r="U503" s="276"/>
      <c r="V503" s="375" t="str">
        <f t="shared" si="53"/>
        <v/>
      </c>
      <c r="W503" s="152" t="str">
        <f t="shared" si="54"/>
        <v/>
      </c>
      <c r="X503" s="377" t="str">
        <f>IF(AND(OR(M503="KO",L503&lt;&gt;""),OR(M503="",N503="",O503="")),Listes!$A$74,IF(AND(L503&lt;S503,U503=""),Listes!$A$76,IF(AND(L503&lt;&gt;"",S503&lt;L503,T503=""),Listes!$A$78,IF(AND(Y503="",OR(M503&lt;&gt;"",N503&lt;&gt;"",O503&lt;&gt;"",P503&lt;&gt;"",Q503&lt;&gt;"",R503&lt;&gt;"")),Listes!$A$79,""))))</f>
        <v/>
      </c>
      <c r="Y503" s="44"/>
      <c r="Z503" s="9">
        <f t="shared" si="55"/>
        <v>0</v>
      </c>
    </row>
    <row r="504" spans="1:36" ht="20.100000000000001" customHeight="1" x14ac:dyDescent="0.25">
      <c r="A504" s="133">
        <v>498</v>
      </c>
      <c r="B504" s="370" t="str">
        <f>IF('Dépenses rémunération au réel'!B504="","",'Dépenses rémunération au réel'!B504)</f>
        <v/>
      </c>
      <c r="C504" s="370" t="str">
        <f>IF('Dépenses rémunération au réel'!C504="","",'Dépenses rémunération au réel'!C504)</f>
        <v/>
      </c>
      <c r="D504" s="370" t="str">
        <f>IF('Dépenses rémunération au réel'!D504="","",'Dépenses rémunération au réel'!D504)</f>
        <v/>
      </c>
      <c r="E504" s="370" t="str">
        <f>IF('Dépenses rémunération au réel'!E504="","",'Dépenses rémunération au réel'!E504)</f>
        <v/>
      </c>
      <c r="F504" s="370" t="str">
        <f>IF('Dépenses rémunération au réel'!F504="","",'Dépenses rémunération au réel'!F504)</f>
        <v/>
      </c>
      <c r="G504" s="371" t="str">
        <f>IF('Dépenses rémunération au réel'!G504="","",'Dépenses rémunération au réel'!G504)</f>
        <v/>
      </c>
      <c r="H504" s="371" t="str">
        <f>IF('Dépenses rémunération au réel'!H504="","",'Dépenses rémunération au réel'!H504)</f>
        <v/>
      </c>
      <c r="I504" s="370" t="str">
        <f>IF('Dépenses rémunération au réel'!I504="","",'Dépenses rémunération au réel'!I504)</f>
        <v/>
      </c>
      <c r="J504" s="372" t="str">
        <f>IF('Dépenses rémunération au réel'!J504="","",'Dépenses rémunération au réel'!J504)</f>
        <v/>
      </c>
      <c r="K504" s="372" t="str">
        <f>IF('Dépenses rémunération au réel'!K504="","",'Dépenses rémunération au réel'!K504)</f>
        <v/>
      </c>
      <c r="L504" s="370" t="str">
        <f>IF('Dépenses rémunération au réel'!L504="","",'Dépenses rémunération au réel'!L504)</f>
        <v/>
      </c>
      <c r="M504" s="273"/>
      <c r="N504" s="274" t="str">
        <f t="shared" si="51"/>
        <v/>
      </c>
      <c r="O504" s="274" t="str">
        <f t="shared" si="52"/>
        <v/>
      </c>
      <c r="P504" s="42"/>
      <c r="Q504" s="25"/>
      <c r="R504" s="25"/>
      <c r="S504" s="329" t="str">
        <f t="shared" si="49"/>
        <v/>
      </c>
      <c r="T504" s="139" t="str">
        <f t="shared" si="50"/>
        <v/>
      </c>
      <c r="U504" s="276"/>
      <c r="V504" s="375" t="str">
        <f t="shared" si="53"/>
        <v/>
      </c>
      <c r="W504" s="152" t="str">
        <f t="shared" si="54"/>
        <v/>
      </c>
      <c r="X504" s="377" t="str">
        <f>IF(AND(OR(M504="KO",L504&lt;&gt;""),OR(M504="",N504="",O504="")),Listes!$A$74,IF(AND(L504&lt;S504,U504=""),Listes!$A$76,IF(AND(L504&lt;&gt;"",S504&lt;L504,T504=""),Listes!$A$78,IF(AND(Y504="",OR(M504&lt;&gt;"",N504&lt;&gt;"",O504&lt;&gt;"",P504&lt;&gt;"",Q504&lt;&gt;"",R504&lt;&gt;"")),Listes!$A$79,""))))</f>
        <v/>
      </c>
      <c r="Y504" s="44"/>
      <c r="Z504" s="9">
        <f t="shared" si="55"/>
        <v>0</v>
      </c>
    </row>
    <row r="505" spans="1:36" ht="20.100000000000001" customHeight="1" x14ac:dyDescent="0.25">
      <c r="A505" s="133">
        <v>499</v>
      </c>
      <c r="B505" s="370" t="str">
        <f>IF('Dépenses rémunération au réel'!B505="","",'Dépenses rémunération au réel'!B505)</f>
        <v/>
      </c>
      <c r="C505" s="370" t="str">
        <f>IF('Dépenses rémunération au réel'!C505="","",'Dépenses rémunération au réel'!C505)</f>
        <v/>
      </c>
      <c r="D505" s="370" t="str">
        <f>IF('Dépenses rémunération au réel'!D505="","",'Dépenses rémunération au réel'!D505)</f>
        <v/>
      </c>
      <c r="E505" s="370" t="str">
        <f>IF('Dépenses rémunération au réel'!E505="","",'Dépenses rémunération au réel'!E505)</f>
        <v/>
      </c>
      <c r="F505" s="370" t="str">
        <f>IF('Dépenses rémunération au réel'!F505="","",'Dépenses rémunération au réel'!F505)</f>
        <v/>
      </c>
      <c r="G505" s="371" t="str">
        <f>IF('Dépenses rémunération au réel'!G505="","",'Dépenses rémunération au réel'!G505)</f>
        <v/>
      </c>
      <c r="H505" s="371" t="str">
        <f>IF('Dépenses rémunération au réel'!H505="","",'Dépenses rémunération au réel'!H505)</f>
        <v/>
      </c>
      <c r="I505" s="370" t="str">
        <f>IF('Dépenses rémunération au réel'!I505="","",'Dépenses rémunération au réel'!I505)</f>
        <v/>
      </c>
      <c r="J505" s="372" t="str">
        <f>IF('Dépenses rémunération au réel'!J505="","",'Dépenses rémunération au réel'!J505)</f>
        <v/>
      </c>
      <c r="K505" s="372" t="str">
        <f>IF('Dépenses rémunération au réel'!K505="","",'Dépenses rémunération au réel'!K505)</f>
        <v/>
      </c>
      <c r="L505" s="370" t="str">
        <f>IF('Dépenses rémunération au réel'!L505="","",'Dépenses rémunération au réel'!L505)</f>
        <v/>
      </c>
      <c r="M505" s="273"/>
      <c r="N505" s="274" t="str">
        <f t="shared" si="51"/>
        <v/>
      </c>
      <c r="O505" s="274" t="str">
        <f t="shared" si="52"/>
        <v/>
      </c>
      <c r="P505" s="42"/>
      <c r="Q505" s="25"/>
      <c r="R505" s="25"/>
      <c r="S505" s="329" t="str">
        <f t="shared" si="49"/>
        <v/>
      </c>
      <c r="T505" s="139" t="str">
        <f t="shared" si="50"/>
        <v/>
      </c>
      <c r="U505" s="276"/>
      <c r="V505" s="375" t="str">
        <f t="shared" si="53"/>
        <v/>
      </c>
      <c r="W505" s="152" t="str">
        <f t="shared" si="54"/>
        <v/>
      </c>
      <c r="X505" s="377" t="str">
        <f>IF(AND(OR(M505="KO",L505&lt;&gt;""),OR(M505="",N505="",O505="")),Listes!$A$74,IF(AND(L505&lt;S505,U505=""),Listes!$A$76,IF(AND(L505&lt;&gt;"",S505&lt;L505,T505=""),Listes!$A$78,IF(AND(Y505="",OR(M505&lt;&gt;"",N505&lt;&gt;"",O505&lt;&gt;"",P505&lt;&gt;"",Q505&lt;&gt;"",R505&lt;&gt;"")),Listes!$A$79,""))))</f>
        <v/>
      </c>
      <c r="Y505" s="44"/>
      <c r="Z505" s="9">
        <f t="shared" si="55"/>
        <v>0</v>
      </c>
    </row>
    <row r="506" spans="1:36" ht="20.100000000000001" customHeight="1" thickBot="1" x14ac:dyDescent="0.3">
      <c r="A506" s="134">
        <v>500</v>
      </c>
      <c r="B506" s="373" t="str">
        <f>IF('Dépenses rémunération au réel'!B506="","",'Dépenses rémunération au réel'!B506)</f>
        <v/>
      </c>
      <c r="C506" s="373" t="str">
        <f>IF('Dépenses rémunération au réel'!C506="","",'Dépenses rémunération au réel'!C506)</f>
        <v/>
      </c>
      <c r="D506" s="373" t="str">
        <f>IF('Dépenses rémunération au réel'!D506="","",'Dépenses rémunération au réel'!D506)</f>
        <v/>
      </c>
      <c r="E506" s="373" t="str">
        <f>IF('Dépenses rémunération au réel'!E506="","",'Dépenses rémunération au réel'!E506)</f>
        <v/>
      </c>
      <c r="F506" s="370" t="str">
        <f>IF('Dépenses rémunération au réel'!F506="","",'Dépenses rémunération au réel'!F506)</f>
        <v/>
      </c>
      <c r="G506" s="371" t="str">
        <f>IF('Dépenses rémunération au réel'!G506="","",'Dépenses rémunération au réel'!G506)</f>
        <v/>
      </c>
      <c r="H506" s="371" t="str">
        <f>IF('Dépenses rémunération au réel'!H506="","",'Dépenses rémunération au réel'!H506)</f>
        <v/>
      </c>
      <c r="I506" s="373" t="str">
        <f>IF('Dépenses rémunération au réel'!I506="","",'Dépenses rémunération au réel'!I506)</f>
        <v/>
      </c>
      <c r="J506" s="374" t="str">
        <f>IF('Dépenses rémunération au réel'!J506="","",'Dépenses rémunération au réel'!J506)</f>
        <v/>
      </c>
      <c r="K506" s="374" t="str">
        <f>IF('Dépenses rémunération au réel'!K506="","",'Dépenses rémunération au réel'!K506)</f>
        <v/>
      </c>
      <c r="L506" s="373" t="str">
        <f>IF('Dépenses rémunération au réel'!L506="","",'Dépenses rémunération au réel'!L506)</f>
        <v/>
      </c>
      <c r="M506" s="273"/>
      <c r="N506" s="274" t="str">
        <f t="shared" si="51"/>
        <v/>
      </c>
      <c r="O506" s="274" t="str">
        <f t="shared" si="52"/>
        <v/>
      </c>
      <c r="P506" s="43"/>
      <c r="Q506" s="48"/>
      <c r="R506" s="48"/>
      <c r="S506" s="330" t="str">
        <f t="shared" si="49"/>
        <v/>
      </c>
      <c r="T506" s="142" t="str">
        <f t="shared" si="50"/>
        <v/>
      </c>
      <c r="U506" s="277"/>
      <c r="V506" s="375" t="str">
        <f t="shared" si="53"/>
        <v/>
      </c>
      <c r="W506" s="152" t="str">
        <f t="shared" si="54"/>
        <v/>
      </c>
      <c r="X506" s="377" t="str">
        <f>IF(AND(OR(M506="KO",L506&lt;&gt;""),OR(M506="",N506="",O506="")),Listes!$A$74,IF(AND(L506&lt;S506,U506=""),Listes!$A$76,IF(AND(L506&lt;&gt;"",S506&lt;L506,T506=""),Listes!$A$78,IF(AND(Y506="",OR(M506&lt;&gt;"",N506&lt;&gt;"",O506&lt;&gt;"",P506&lt;&gt;"",Q506&lt;&gt;"",R506&lt;&gt;"")),Listes!$A$79,""))))</f>
        <v/>
      </c>
      <c r="Y506" s="29"/>
      <c r="Z506" s="9">
        <f t="shared" si="55"/>
        <v>0</v>
      </c>
    </row>
    <row r="507" spans="1:36" s="135" customFormat="1" ht="20.100000000000001" customHeight="1" thickBot="1" x14ac:dyDescent="0.35">
      <c r="I507" s="209"/>
      <c r="J507" s="210"/>
      <c r="K507" s="65"/>
      <c r="L507" s="65"/>
      <c r="M507" s="65"/>
      <c r="N507" s="65"/>
      <c r="O507" s="65"/>
      <c r="P507" s="65"/>
      <c r="R507" s="211" t="s">
        <v>40</v>
      </c>
      <c r="S507" s="358">
        <f>SUM(S7:S506)</f>
        <v>0</v>
      </c>
      <c r="T507" s="151"/>
      <c r="V507" s="376" t="s">
        <v>40</v>
      </c>
      <c r="W507" s="358">
        <f>SUM(W7:W506)</f>
        <v>0</v>
      </c>
      <c r="Y507" s="157"/>
      <c r="Z507" s="19"/>
      <c r="AC507" s="65"/>
      <c r="AD507" s="65"/>
      <c r="AE507" s="65"/>
      <c r="AF507" s="65"/>
      <c r="AG507" s="65"/>
      <c r="AH507" s="65"/>
      <c r="AI507" s="65"/>
      <c r="AJ507" s="65"/>
    </row>
    <row r="529" hidden="1" x14ac:dyDescent="0.25"/>
  </sheetData>
  <sheetProtection algorithmName="SHA-512" hashValue="J6sFCpXzcXZMJWlzwSRSkaiIHz7jTUFM1Nex+UaxuqhoUR+ifn1pR6Au1XNdgsBixQkipT60lmJ7ZiW9T6GAGQ==" saltValue="+rXMC6q/K2UpX10tFSqx3A==" spinCount="100000" sheet="1" objects="1" scenarios="1"/>
  <dataConsolidate/>
  <mergeCells count="5">
    <mergeCell ref="A1:Y1"/>
    <mergeCell ref="A2:Y2"/>
    <mergeCell ref="A3:A4"/>
    <mergeCell ref="I4:K4"/>
    <mergeCell ref="P4:R4"/>
  </mergeCells>
  <conditionalFormatting sqref="A7:Y506">
    <cfRule type="expression" dxfId="6" priority="101">
      <formula>$Y7="Oui"</formula>
    </cfRule>
  </conditionalFormatting>
  <dataValidations count="4">
    <dataValidation type="list" allowBlank="1" showInputMessage="1" showErrorMessage="1" sqref="Y7:Y506">
      <formula1>"Oui"</formula1>
    </dataValidation>
    <dataValidation type="decimal" operator="greaterThan" allowBlank="1" showInputMessage="1" showErrorMessage="1" sqref="S7:S506 W7:W506">
      <formula1>0</formula1>
    </dataValidation>
    <dataValidation type="decimal" operator="greaterThan" allowBlank="1" showInputMessage="1" showErrorMessage="1" sqref="P7:R506">
      <formula1>-1</formula1>
    </dataValidation>
    <dataValidation operator="greaterThanOrEqual" allowBlank="1" showInputMessage="1" showErrorMessage="1" sqref="U7:V50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Listes!$A$17:$A$34</xm:f>
          </x14:formula1>
          <xm:sqref>T7:T506</xm:sqref>
        </x14:dataValidation>
        <x14:dataValidation type="list" allowBlank="1" showInputMessage="1" showErrorMessage="1">
          <x14:formula1>
            <xm:f>Listes!$A$97:$A$98</xm:f>
          </x14:formula1>
          <xm:sqref>M7:M506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tint="0.79998168889431442"/>
    <pageSetUpPr fitToPage="1"/>
  </sheetPr>
  <dimension ref="A1:Y507"/>
  <sheetViews>
    <sheetView topLeftCell="K1" zoomScale="85" zoomScaleNormal="85" workbookViewId="0">
      <pane ySplit="6" topLeftCell="A7" activePane="bottomLeft" state="frozen"/>
      <selection activeCell="I86" sqref="I86"/>
      <selection pane="bottomLeft" activeCell="Q7" sqref="Q7"/>
    </sheetView>
  </sheetViews>
  <sheetFormatPr baseColWidth="10" defaultColWidth="11.42578125" defaultRowHeight="15" x14ac:dyDescent="0.25"/>
  <cols>
    <col min="1" max="1" width="10.7109375" style="65" customWidth="1"/>
    <col min="2" max="2" width="50.7109375" style="65" customWidth="1"/>
    <col min="3" max="3" width="35" style="65" bestFit="1" customWidth="1"/>
    <col min="4" max="5" width="15.7109375" style="65" customWidth="1"/>
    <col min="6" max="6" width="52.85546875" style="65" bestFit="1" customWidth="1"/>
    <col min="7" max="7" width="52.85546875" style="65" customWidth="1"/>
    <col min="8" max="8" width="45.5703125" style="65" bestFit="1" customWidth="1"/>
    <col min="9" max="9" width="38" style="65" customWidth="1"/>
    <col min="10" max="10" width="15" style="65" bestFit="1" customWidth="1"/>
    <col min="11" max="11" width="14" style="65" customWidth="1"/>
    <col min="12" max="12" width="38" style="65" hidden="1" customWidth="1"/>
    <col min="13" max="15" width="15.7109375" style="65" hidden="1" customWidth="1"/>
    <col min="16" max="16" width="15.7109375" style="65" customWidth="1"/>
    <col min="17" max="17" width="8.7109375" style="65" bestFit="1" customWidth="1"/>
    <col min="18" max="19" width="15.7109375" style="65" customWidth="1"/>
    <col min="20" max="20" width="17.7109375" style="65" customWidth="1"/>
    <col min="21" max="21" width="72.28515625" style="65" bestFit="1" customWidth="1"/>
    <col min="22" max="22" width="40.28515625" style="65" customWidth="1"/>
    <col min="23" max="23" width="85.85546875" style="65" customWidth="1"/>
    <col min="24" max="24" width="10.7109375" style="65" customWidth="1"/>
    <col min="25" max="25" width="11.42578125" style="9"/>
    <col min="26" max="16384" width="11.42578125" style="65"/>
  </cols>
  <sheetData>
    <row r="1" spans="1:25" ht="29.25" thickBot="1" x14ac:dyDescent="0.3">
      <c r="A1" s="562" t="s">
        <v>154</v>
      </c>
      <c r="B1" s="563"/>
      <c r="C1" s="563"/>
      <c r="D1" s="563"/>
      <c r="E1" s="563"/>
      <c r="F1" s="563"/>
      <c r="G1" s="563"/>
      <c r="H1" s="563"/>
      <c r="I1" s="563"/>
      <c r="J1" s="563"/>
      <c r="K1" s="563"/>
      <c r="L1" s="563"/>
      <c r="M1" s="563"/>
      <c r="N1" s="563"/>
      <c r="O1" s="563"/>
      <c r="P1" s="563"/>
      <c r="Q1" s="563"/>
      <c r="R1" s="563"/>
      <c r="S1" s="563"/>
      <c r="T1" s="563"/>
      <c r="U1" s="563"/>
      <c r="V1" s="563"/>
      <c r="W1" s="563"/>
      <c r="X1" s="564"/>
    </row>
    <row r="2" spans="1:25" ht="45" customHeight="1" thickBot="1" x14ac:dyDescent="0.3">
      <c r="A2" s="551" t="s">
        <v>146</v>
      </c>
      <c r="B2" s="552"/>
      <c r="C2" s="552"/>
      <c r="D2" s="552"/>
      <c r="E2" s="552"/>
      <c r="F2" s="552"/>
      <c r="G2" s="552"/>
      <c r="H2" s="552"/>
      <c r="I2" s="552"/>
      <c r="J2" s="552"/>
      <c r="K2" s="552"/>
      <c r="L2" s="565"/>
      <c r="M2" s="552"/>
      <c r="N2" s="552"/>
      <c r="O2" s="552"/>
      <c r="P2" s="552"/>
      <c r="Q2" s="552"/>
      <c r="R2" s="552"/>
      <c r="S2" s="552"/>
      <c r="T2" s="552"/>
      <c r="U2" s="552"/>
      <c r="V2" s="552"/>
      <c r="W2" s="552"/>
      <c r="X2" s="553"/>
    </row>
    <row r="3" spans="1:25" ht="30" customHeight="1" x14ac:dyDescent="0.25">
      <c r="A3" s="554" t="s">
        <v>0</v>
      </c>
      <c r="B3" s="113" t="s">
        <v>63</v>
      </c>
      <c r="C3" s="113" t="s">
        <v>111</v>
      </c>
      <c r="D3" s="113" t="s">
        <v>105</v>
      </c>
      <c r="E3" s="113" t="s">
        <v>106</v>
      </c>
      <c r="F3" s="113" t="s">
        <v>107</v>
      </c>
      <c r="G3" s="113" t="s">
        <v>43</v>
      </c>
      <c r="H3" s="113" t="s">
        <v>39</v>
      </c>
      <c r="I3" s="113" t="s">
        <v>108</v>
      </c>
      <c r="J3" s="250" t="s">
        <v>315</v>
      </c>
      <c r="K3" s="250" t="s">
        <v>317</v>
      </c>
      <c r="L3" s="281" t="s">
        <v>149</v>
      </c>
      <c r="M3" s="566" t="s">
        <v>133</v>
      </c>
      <c r="N3" s="567"/>
      <c r="O3" s="568"/>
      <c r="P3" s="113" t="s">
        <v>67</v>
      </c>
      <c r="Q3" s="272" t="s">
        <v>336</v>
      </c>
      <c r="R3" s="272" t="s">
        <v>337</v>
      </c>
      <c r="S3" s="272" t="s">
        <v>338</v>
      </c>
      <c r="T3" s="114" t="s">
        <v>46</v>
      </c>
      <c r="U3" s="114" t="s">
        <v>5</v>
      </c>
      <c r="V3" s="114" t="s">
        <v>23</v>
      </c>
      <c r="W3" s="114" t="s">
        <v>339</v>
      </c>
      <c r="X3" s="115" t="s">
        <v>52</v>
      </c>
    </row>
    <row r="4" spans="1:25" ht="30" customHeight="1" x14ac:dyDescent="0.25">
      <c r="A4" s="555"/>
      <c r="B4" s="116" t="s">
        <v>109</v>
      </c>
      <c r="C4" s="116" t="s">
        <v>110</v>
      </c>
      <c r="D4" s="556" t="s">
        <v>112</v>
      </c>
      <c r="E4" s="558"/>
      <c r="F4" s="116" t="s">
        <v>113</v>
      </c>
      <c r="G4" s="278" t="s">
        <v>325</v>
      </c>
      <c r="H4" s="116" t="s">
        <v>68</v>
      </c>
      <c r="I4" s="116" t="s">
        <v>209</v>
      </c>
      <c r="J4" s="280"/>
      <c r="K4" s="280"/>
      <c r="L4" s="153"/>
      <c r="M4" s="556" t="s">
        <v>134</v>
      </c>
      <c r="N4" s="557"/>
      <c r="O4" s="558"/>
      <c r="P4" s="116" t="s">
        <v>114</v>
      </c>
      <c r="Q4" s="205"/>
      <c r="R4" s="205"/>
      <c r="S4" s="205"/>
      <c r="T4" s="117"/>
      <c r="U4" s="285" t="str">
        <f>IF(Y6&gt;0,"Une ou plusieurs lignes ne sont pas instruites","")</f>
        <v/>
      </c>
      <c r="V4" s="118"/>
      <c r="W4" s="117"/>
      <c r="X4" s="119"/>
    </row>
    <row r="5" spans="1:25" ht="20.100000000000001" customHeight="1" thickBot="1" x14ac:dyDescent="0.3">
      <c r="A5" s="120" t="s">
        <v>36</v>
      </c>
      <c r="B5" s="121" t="s">
        <v>135</v>
      </c>
      <c r="C5" s="121" t="s">
        <v>93</v>
      </c>
      <c r="D5" s="121" t="s">
        <v>86</v>
      </c>
      <c r="E5" s="121">
        <v>24</v>
      </c>
      <c r="F5" s="121"/>
      <c r="G5" s="121" t="s">
        <v>118</v>
      </c>
      <c r="H5" s="121" t="s">
        <v>60</v>
      </c>
      <c r="I5" s="121">
        <v>1</v>
      </c>
      <c r="J5" s="121"/>
      <c r="K5" s="121"/>
      <c r="L5" s="121" t="s">
        <v>150</v>
      </c>
      <c r="M5" s="122"/>
      <c r="N5" s="122"/>
      <c r="O5" s="122"/>
      <c r="P5" s="33">
        <v>11.23</v>
      </c>
      <c r="Q5" s="33"/>
      <c r="R5" s="33"/>
      <c r="S5" s="33"/>
      <c r="T5" s="34">
        <v>11.23</v>
      </c>
      <c r="U5" s="123" t="s">
        <v>17</v>
      </c>
      <c r="V5" s="34" t="s">
        <v>54</v>
      </c>
      <c r="W5" s="124"/>
      <c r="X5" s="126" t="s">
        <v>53</v>
      </c>
      <c r="Y5" s="9" t="s">
        <v>340</v>
      </c>
    </row>
    <row r="6" spans="1:25" ht="20.100000000000001" customHeight="1" thickBot="1" x14ac:dyDescent="0.35">
      <c r="A6" s="127"/>
      <c r="B6" s="128"/>
      <c r="C6" s="128"/>
      <c r="D6" s="128"/>
      <c r="E6" s="128"/>
      <c r="F6" s="128"/>
      <c r="G6" s="128"/>
      <c r="H6" s="128"/>
      <c r="I6" s="128"/>
      <c r="J6" s="128"/>
      <c r="K6" s="128"/>
      <c r="L6" s="128"/>
      <c r="M6" s="128"/>
      <c r="N6" s="128"/>
      <c r="O6" s="128"/>
      <c r="P6" s="128"/>
      <c r="Q6" s="128"/>
      <c r="R6" s="128"/>
      <c r="S6" s="45" t="s">
        <v>2</v>
      </c>
      <c r="T6" s="355">
        <f>SUM(T7:T506)</f>
        <v>0</v>
      </c>
      <c r="U6" s="129"/>
      <c r="V6" s="129"/>
      <c r="W6" s="129"/>
      <c r="X6" s="130"/>
      <c r="Y6" s="9">
        <f>+SUM(Y7:Y500)</f>
        <v>0</v>
      </c>
    </row>
    <row r="7" spans="1:25" ht="20.100000000000001" customHeight="1" x14ac:dyDescent="0.25">
      <c r="A7" s="131">
        <v>1</v>
      </c>
      <c r="B7" s="347" t="str">
        <f>IF('Dépenses forfaitaire'!B7="","",'Dépenses forfaitaire'!B7)</f>
        <v/>
      </c>
      <c r="C7" s="347" t="str">
        <f>IF('Dépenses forfaitaire'!C7="","",'Dépenses forfaitaire'!C7)</f>
        <v/>
      </c>
      <c r="D7" s="347" t="str">
        <f>IF('Dépenses forfaitaire'!D7="","",'Dépenses forfaitaire'!D7)</f>
        <v/>
      </c>
      <c r="E7" s="347" t="str">
        <f>IF('Dépenses forfaitaire'!E7="","",'Dépenses forfaitaire'!E7)</f>
        <v/>
      </c>
      <c r="F7" s="347" t="str">
        <f>IF('Dépenses forfaitaire'!F7="","",'Dépenses forfaitaire'!F7)</f>
        <v/>
      </c>
      <c r="G7" s="347" t="str">
        <f>IF('Dépenses forfaitaire'!G7="","",'Dépenses forfaitaire'!G7)</f>
        <v/>
      </c>
      <c r="H7" s="347" t="str">
        <f>IF('Dépenses forfaitaire'!H7="","",'Dépenses forfaitaire'!H7)</f>
        <v/>
      </c>
      <c r="I7" s="347" t="str">
        <f>IF('Dépenses forfaitaire'!I7="","",'Dépenses forfaitaire'!I7)</f>
        <v/>
      </c>
      <c r="J7" s="348" t="str">
        <f>IF('Dépenses forfaitaire'!K7="","",'Dépenses forfaitaire'!K7)</f>
        <v/>
      </c>
      <c r="K7" s="348" t="str">
        <f>IF('Dépenses forfaitaire'!L7="","",'Dépenses forfaitaire'!L7)</f>
        <v/>
      </c>
      <c r="L7" s="347" t="str">
        <f>IF('Dépenses forfaitaire'!J7="","",'Dépenses forfaitaire'!J7)</f>
        <v/>
      </c>
      <c r="M7" s="331" t="str">
        <f>IF($H7="","",IF($C7=Listes!$B$38,IF('DP_Instruction Forfaitaires'!$E7&lt;=Listes!$B$58,('DP_Instruction Forfaitaires'!$E7*(VLOOKUP('DP_Instruction Forfaitaires'!$D7,Listes!$A$59:$E$65,2,FALSE))),IF('DP_Instruction Forfaitaires'!$E7&gt;Listes!$E$58,('DP_Instruction Forfaitaires'!$E7*(VLOOKUP('DP_Instruction Forfaitaires'!$D7,Listes!$A$59:$E$65,5,FALSE))),('DP_Instruction Forfaitaires'!$E7*(VLOOKUP('DP_Instruction Forfaitaires'!$D7,Listes!$A$59:$E$65,3,FALSE))+(VLOOKUP('DP_Instruction Forfaitaires'!$D7,Listes!$A$59:$E$65,4,FALSE)))))))</f>
        <v/>
      </c>
      <c r="N7" s="331" t="str">
        <f>IF($H7="","",IF($C7=Listes!$B$37,IF('DP_Instruction Forfaitaires'!$E7&lt;=Listes!$B$47,('DP_Instruction Forfaitaires'!$E7*(VLOOKUP('DP_Instruction Forfaitaires'!$D7,Listes!$A$48:$E$54,2,FALSE))),IF('DP_Instruction Forfaitaires'!$E7&gt;Listes!$D$47,('DP_Instruction Forfaitaires'!$E7*(VLOOKUP('DP_Instruction Forfaitaires'!$D7,Listes!$A$48:$E$54,5,FALSE))),('DP_Instruction Forfaitaires'!$E7*(VLOOKUP('DP_Instruction Forfaitaires'!$D7,Listes!$A$48:$E$54,3,FALSE))+(VLOOKUP('DP_Instruction Forfaitaires'!$D7,Listes!$A$48:$E$54,4,FALSE)))))))</f>
        <v/>
      </c>
      <c r="O7" s="359" t="str">
        <f>IF($H7="","",IF($C7=Listes!$B$40,Listes!$I$37,IF($C7=Listes!$B$41,(VLOOKUP('DP_Instruction Forfaitaires'!$F7,Listes!$E$37:$F$42,2,FALSE)),IF($C7=Listes!$B$39,IF('DP_Instruction Forfaitaires'!$E7&lt;=Listes!$A$69,'DP_Instruction Forfaitaires'!$E7*Listes!$A$70,IF('DP_Instruction Forfaitaires'!$E7&gt;Listes!$D$69,'DP_Instruction Forfaitaires'!$E7*Listes!$D$70,(('DP_Instruction Forfaitaires'!$E7*Listes!$B$70)+Listes!$C$70)))))))</f>
        <v/>
      </c>
      <c r="P7" s="360" t="str">
        <f>IF('Dépenses forfaitaire'!P7="","",'Dépenses forfaitaire'!P7)</f>
        <v/>
      </c>
      <c r="Q7" s="283"/>
      <c r="R7" s="284" t="str">
        <f>IF(Q7="","",IF(Q7="KO","",J7))</f>
        <v/>
      </c>
      <c r="S7" s="284" t="str">
        <f>IF(Q7="","",IF(Q7="KO","",K7))</f>
        <v/>
      </c>
      <c r="T7" s="28" t="str">
        <f t="shared" ref="T7:T70" si="0">IF($I7="","",($O7+$N7+$M7)*$I7)</f>
        <v/>
      </c>
      <c r="U7" s="139"/>
      <c r="V7" s="140"/>
      <c r="W7" s="365" t="str">
        <f>IF(AND(OR(Q7="KO",T7&lt;&gt;""),OR(R7="",S7="",T7="")),Listes!$A$74,IF(AND(T7="",Q7&lt;&gt;""),Listes!$A$75,IF(AND(P7&lt;T7,V7=""),Listes!$A$76,IF(AND(R7&gt;S7),Listes!$A$77,IF(AND(P7&lt;&gt;"",P7&gt;T7,U7=""),Listes!$A$78,IF(AND(X7="",OR(Q7&lt;&gt;"",R7&lt;&gt;"",S7&lt;&gt;"")),Listes!$A$79,""))))))</f>
        <v/>
      </c>
      <c r="X7" s="44"/>
      <c r="Y7" s="9">
        <f>IF(AND(B7&lt;&gt;"",X7&lt;&gt;"Oui"),1,0)</f>
        <v>0</v>
      </c>
    </row>
    <row r="8" spans="1:25" ht="20.100000000000001" customHeight="1" x14ac:dyDescent="0.25">
      <c r="A8" s="133">
        <v>2</v>
      </c>
      <c r="B8" s="347" t="str">
        <f>IF('Dépenses forfaitaire'!B8="","",'Dépenses forfaitaire'!B8)</f>
        <v/>
      </c>
      <c r="C8" s="347" t="str">
        <f>IF('Dépenses forfaitaire'!C8="","",'Dépenses forfaitaire'!C8)</f>
        <v/>
      </c>
      <c r="D8" s="347" t="str">
        <f>IF('Dépenses forfaitaire'!D8="","",'Dépenses forfaitaire'!D8)</f>
        <v/>
      </c>
      <c r="E8" s="347" t="str">
        <f>IF('Dépenses forfaitaire'!E8="","",'Dépenses forfaitaire'!E8)</f>
        <v/>
      </c>
      <c r="F8" s="347" t="str">
        <f>IF('Dépenses forfaitaire'!F8="","",'Dépenses forfaitaire'!F8)</f>
        <v/>
      </c>
      <c r="G8" s="347" t="str">
        <f>IF('Dépenses forfaitaire'!G8="","",'Dépenses forfaitaire'!G8)</f>
        <v/>
      </c>
      <c r="H8" s="347" t="str">
        <f>IF('Dépenses forfaitaire'!H8="","",'Dépenses forfaitaire'!H8)</f>
        <v/>
      </c>
      <c r="I8" s="347" t="str">
        <f>IF('Dépenses forfaitaire'!I8="","",'Dépenses forfaitaire'!I8)</f>
        <v/>
      </c>
      <c r="J8" s="348" t="str">
        <f>IF('Dépenses forfaitaire'!K8="","",'Dépenses forfaitaire'!K8)</f>
        <v/>
      </c>
      <c r="K8" s="348" t="str">
        <f>IF('Dépenses forfaitaire'!L8="","",'Dépenses forfaitaire'!L8)</f>
        <v/>
      </c>
      <c r="L8" s="347" t="str">
        <f>IF('Dépenses forfaitaire'!J8="","",'Dépenses forfaitaire'!J8)</f>
        <v/>
      </c>
      <c r="M8" s="331" t="str">
        <f>IF($H8="","",IF($C8=Listes!$B$38,IF('DP_Instruction Forfaitaires'!$E8&lt;=Listes!$B$58,('DP_Instruction Forfaitaires'!$E8*(VLOOKUP('DP_Instruction Forfaitaires'!$D8,Listes!$A$59:$E$65,2,FALSE))),IF('DP_Instruction Forfaitaires'!$E8&gt;Listes!$E$58,('DP_Instruction Forfaitaires'!$E8*(VLOOKUP('DP_Instruction Forfaitaires'!$D8,Listes!$A$59:$E$65,5,FALSE))),('DP_Instruction Forfaitaires'!$E8*(VLOOKUP('DP_Instruction Forfaitaires'!$D8,Listes!$A$59:$E$65,3,FALSE))+(VLOOKUP('DP_Instruction Forfaitaires'!$D8,Listes!$A$59:$E$65,4,FALSE)))))))</f>
        <v/>
      </c>
      <c r="N8" s="331" t="str">
        <f>IF($H8="","",IF($C8=Listes!$B$37,IF('DP_Instruction Forfaitaires'!$E8&lt;=Listes!$B$47,('DP_Instruction Forfaitaires'!$E8*(VLOOKUP('DP_Instruction Forfaitaires'!$D8,Listes!$A$48:$E$54,2,FALSE))),IF('DP_Instruction Forfaitaires'!$E8&gt;Listes!$D$47,('DP_Instruction Forfaitaires'!$E8*(VLOOKUP('DP_Instruction Forfaitaires'!$D8,Listes!$A$48:$E$54,5,FALSE))),('DP_Instruction Forfaitaires'!$E8*(VLOOKUP('DP_Instruction Forfaitaires'!$D8,Listes!$A$48:$E$54,3,FALSE))+(VLOOKUP('DP_Instruction Forfaitaires'!$D8,Listes!$A$48:$E$54,4,FALSE)))))))</f>
        <v/>
      </c>
      <c r="O8" s="359" t="str">
        <f>IF($H8="","",IF($C8=Listes!$B$40,Listes!$I$37,IF($C8=Listes!$B$41,(VLOOKUP('DP_Instruction Forfaitaires'!$F8,Listes!$E$37:$F$42,2,FALSE)),IF($C8=Listes!$B$39,IF('DP_Instruction Forfaitaires'!$E8&lt;=Listes!$A$69,'DP_Instruction Forfaitaires'!$E8*Listes!$A$70,IF('DP_Instruction Forfaitaires'!$E8&gt;Listes!$D$69,'DP_Instruction Forfaitaires'!$E8*Listes!$D$70,(('DP_Instruction Forfaitaires'!$E8*Listes!$B$70)+Listes!$C$70)))))))</f>
        <v/>
      </c>
      <c r="P8" s="360" t="str">
        <f>IF('Dépenses forfaitaire'!P8="","",'Dépenses forfaitaire'!P8)</f>
        <v/>
      </c>
      <c r="Q8" s="283"/>
      <c r="R8" s="284" t="str">
        <f>IF(Q8="","",IF(Q8="KO","",J8))</f>
        <v/>
      </c>
      <c r="S8" s="284" t="str">
        <f t="shared" ref="S8:S71" si="1">IF(Q8="","",IF(Q8="KO","",K8))</f>
        <v/>
      </c>
      <c r="T8" s="28" t="str">
        <f t="shared" si="0"/>
        <v/>
      </c>
      <c r="U8" s="139"/>
      <c r="V8" s="140"/>
      <c r="W8" s="365" t="str">
        <f>IF(AND(OR(Q8="KO",T8&lt;&gt;""),OR(R8="",S8="",T8="")),Listes!$A$74,IF(AND(T8="",Q8&lt;&gt;""),Listes!$A$75,IF(AND(P8&lt;T8,V8=""),Listes!$A$76,IF(AND(R8&gt;S8),Listes!$A$77,IF(AND(P8&lt;&gt;"",P8&gt;T8,U8=""),Listes!$A$78,IF(AND(X8="",OR(Q8&lt;&gt;"",R8&lt;&gt;"",S8&lt;&gt;"")),Listes!$A$79,""))))))</f>
        <v/>
      </c>
      <c r="X8" s="44"/>
      <c r="Y8" s="9">
        <f t="shared" ref="Y8:Y71" si="2">IF(AND(B8&lt;&gt;"",X8&lt;&gt;"Oui"),1,0)</f>
        <v>0</v>
      </c>
    </row>
    <row r="9" spans="1:25" ht="20.100000000000001" customHeight="1" x14ac:dyDescent="0.25">
      <c r="A9" s="133">
        <v>3</v>
      </c>
      <c r="B9" s="347" t="str">
        <f>IF('Dépenses forfaitaire'!B9="","",'Dépenses forfaitaire'!B9)</f>
        <v/>
      </c>
      <c r="C9" s="347" t="str">
        <f>IF('Dépenses forfaitaire'!C9="","",'Dépenses forfaitaire'!C9)</f>
        <v/>
      </c>
      <c r="D9" s="347" t="str">
        <f>IF('Dépenses forfaitaire'!D9="","",'Dépenses forfaitaire'!D9)</f>
        <v/>
      </c>
      <c r="E9" s="347" t="str">
        <f>IF('Dépenses forfaitaire'!E9="","",'Dépenses forfaitaire'!E9)</f>
        <v/>
      </c>
      <c r="F9" s="347" t="str">
        <f>IF('Dépenses forfaitaire'!F9="","",'Dépenses forfaitaire'!F9)</f>
        <v/>
      </c>
      <c r="G9" s="347" t="str">
        <f>IF('Dépenses forfaitaire'!G9="","",'Dépenses forfaitaire'!G9)</f>
        <v/>
      </c>
      <c r="H9" s="347" t="str">
        <f>IF('Dépenses forfaitaire'!H9="","",'Dépenses forfaitaire'!H9)</f>
        <v/>
      </c>
      <c r="I9" s="347" t="str">
        <f>IF('Dépenses forfaitaire'!I9="","",'Dépenses forfaitaire'!I9)</f>
        <v/>
      </c>
      <c r="J9" s="348" t="str">
        <f>IF('Dépenses forfaitaire'!K9="","",'Dépenses forfaitaire'!K9)</f>
        <v/>
      </c>
      <c r="K9" s="348" t="str">
        <f>IF('Dépenses forfaitaire'!L9="","",'Dépenses forfaitaire'!L9)</f>
        <v/>
      </c>
      <c r="L9" s="347" t="str">
        <f>IF('Dépenses forfaitaire'!J9="","",'Dépenses forfaitaire'!J9)</f>
        <v/>
      </c>
      <c r="M9" s="331" t="str">
        <f>IF($H9="","",IF($C9=Listes!$B$38,IF('DP_Instruction Forfaitaires'!$E9&lt;=Listes!$B$58,('DP_Instruction Forfaitaires'!$E9*(VLOOKUP('DP_Instruction Forfaitaires'!$D9,Listes!$A$59:$E$65,2,FALSE))),IF('DP_Instruction Forfaitaires'!$E9&gt;Listes!$E$58,('DP_Instruction Forfaitaires'!$E9*(VLOOKUP('DP_Instruction Forfaitaires'!$D9,Listes!$A$59:$E$65,5,FALSE))),('DP_Instruction Forfaitaires'!$E9*(VLOOKUP('DP_Instruction Forfaitaires'!$D9,Listes!$A$59:$E$65,3,FALSE))+(VLOOKUP('DP_Instruction Forfaitaires'!$D9,Listes!$A$59:$E$65,4,FALSE)))))))</f>
        <v/>
      </c>
      <c r="N9" s="331" t="str">
        <f>IF($H9="","",IF($C9=Listes!$B$37,IF('DP_Instruction Forfaitaires'!$E9&lt;=Listes!$B$47,('DP_Instruction Forfaitaires'!$E9*(VLOOKUP('DP_Instruction Forfaitaires'!$D9,Listes!$A$48:$E$54,2,FALSE))),IF('DP_Instruction Forfaitaires'!$E9&gt;Listes!$D$47,('DP_Instruction Forfaitaires'!$E9*(VLOOKUP('DP_Instruction Forfaitaires'!$D9,Listes!$A$48:$E$54,5,FALSE))),('DP_Instruction Forfaitaires'!$E9*(VLOOKUP('DP_Instruction Forfaitaires'!$D9,Listes!$A$48:$E$54,3,FALSE))+(VLOOKUP('DP_Instruction Forfaitaires'!$D9,Listes!$A$48:$E$54,4,FALSE)))))))</f>
        <v/>
      </c>
      <c r="O9" s="359" t="str">
        <f>IF($H9="","",IF($C9=Listes!$B$40,Listes!$I$37,IF($C9=Listes!$B$41,(VLOOKUP('DP_Instruction Forfaitaires'!$F9,Listes!$E$37:$F$42,2,FALSE)),IF($C9=Listes!$B$39,IF('DP_Instruction Forfaitaires'!$E9&lt;=Listes!$A$69,'DP_Instruction Forfaitaires'!$E9*Listes!$A$70,IF('DP_Instruction Forfaitaires'!$E9&gt;Listes!$D$69,'DP_Instruction Forfaitaires'!$E9*Listes!$D$70,(('DP_Instruction Forfaitaires'!$E9*Listes!$B$70)+Listes!$C$70)))))))</f>
        <v/>
      </c>
      <c r="P9" s="360" t="str">
        <f>IF('Dépenses forfaitaire'!P9="","",'Dépenses forfaitaire'!P9)</f>
        <v/>
      </c>
      <c r="Q9" s="283"/>
      <c r="R9" s="284" t="str">
        <f t="shared" ref="R9:R12" si="3">IF(Q9="","",IF(Q9="KO","",J9))</f>
        <v/>
      </c>
      <c r="S9" s="284" t="str">
        <f t="shared" si="1"/>
        <v/>
      </c>
      <c r="T9" s="28" t="str">
        <f t="shared" si="0"/>
        <v/>
      </c>
      <c r="U9" s="139"/>
      <c r="V9" s="140"/>
      <c r="W9" s="365" t="str">
        <f>IF(AND(OR(Q9="KO",T9&lt;&gt;""),OR(R9="",S9="",T9="")),Listes!$A$74,IF(AND(T9="",Q9&lt;&gt;""),Listes!$A$75,IF(AND(P9&lt;T9,V9=""),Listes!$A$76,IF(AND(R9&gt;S9),Listes!$A$77,IF(AND(P9&lt;&gt;"",P9&gt;T9,U9=""),Listes!$A$78,IF(AND(X9="",OR(Q9&lt;&gt;"",R9&lt;&gt;"",S9&lt;&gt;"")),Listes!$A$79,""))))))</f>
        <v/>
      </c>
      <c r="X9" s="44"/>
      <c r="Y9" s="9">
        <f t="shared" si="2"/>
        <v>0</v>
      </c>
    </row>
    <row r="10" spans="1:25" ht="20.100000000000001" customHeight="1" x14ac:dyDescent="0.25">
      <c r="A10" s="133">
        <v>4</v>
      </c>
      <c r="B10" s="347" t="str">
        <f>IF('Dépenses forfaitaire'!B10="","",'Dépenses forfaitaire'!B10)</f>
        <v/>
      </c>
      <c r="C10" s="347" t="str">
        <f>IF('Dépenses forfaitaire'!C10="","",'Dépenses forfaitaire'!C10)</f>
        <v/>
      </c>
      <c r="D10" s="347" t="str">
        <f>IF('Dépenses forfaitaire'!D10="","",'Dépenses forfaitaire'!D10)</f>
        <v/>
      </c>
      <c r="E10" s="347" t="str">
        <f>IF('Dépenses forfaitaire'!E10="","",'Dépenses forfaitaire'!E10)</f>
        <v/>
      </c>
      <c r="F10" s="347" t="str">
        <f>IF('Dépenses forfaitaire'!F10="","",'Dépenses forfaitaire'!F10)</f>
        <v/>
      </c>
      <c r="G10" s="347" t="str">
        <f>IF('Dépenses forfaitaire'!G10="","",'Dépenses forfaitaire'!G10)</f>
        <v/>
      </c>
      <c r="H10" s="347" t="str">
        <f>IF('Dépenses forfaitaire'!H10="","",'Dépenses forfaitaire'!H10)</f>
        <v/>
      </c>
      <c r="I10" s="347" t="str">
        <f>IF('Dépenses forfaitaire'!I10="","",'Dépenses forfaitaire'!I10)</f>
        <v/>
      </c>
      <c r="J10" s="348" t="str">
        <f>IF('Dépenses forfaitaire'!K10="","",'Dépenses forfaitaire'!K10)</f>
        <v/>
      </c>
      <c r="K10" s="348" t="str">
        <f>IF('Dépenses forfaitaire'!L10="","",'Dépenses forfaitaire'!L10)</f>
        <v/>
      </c>
      <c r="L10" s="347" t="str">
        <f>IF('Dépenses forfaitaire'!J10="","",'Dépenses forfaitaire'!J10)</f>
        <v/>
      </c>
      <c r="M10" s="331" t="str">
        <f>IF($H10="","",IF($C10=Listes!$B$38,IF('DP_Instruction Forfaitaires'!$E10&lt;=Listes!$B$58,('DP_Instruction Forfaitaires'!$E10*(VLOOKUP('DP_Instruction Forfaitaires'!$D10,Listes!$A$59:$E$65,2,FALSE))),IF('DP_Instruction Forfaitaires'!$E10&gt;Listes!$E$58,('DP_Instruction Forfaitaires'!$E10*(VLOOKUP('DP_Instruction Forfaitaires'!$D10,Listes!$A$59:$E$65,5,FALSE))),('DP_Instruction Forfaitaires'!$E10*(VLOOKUP('DP_Instruction Forfaitaires'!$D10,Listes!$A$59:$E$65,3,FALSE))+(VLOOKUP('DP_Instruction Forfaitaires'!$D10,Listes!$A$59:$E$65,4,FALSE)))))))</f>
        <v/>
      </c>
      <c r="N10" s="331" t="str">
        <f>IF($H10="","",IF($C10=Listes!$B$37,IF('DP_Instruction Forfaitaires'!$E10&lt;=Listes!$B$47,('DP_Instruction Forfaitaires'!$E10*(VLOOKUP('DP_Instruction Forfaitaires'!$D10,Listes!$A$48:$E$54,2,FALSE))),IF('DP_Instruction Forfaitaires'!$E10&gt;Listes!$D$47,('DP_Instruction Forfaitaires'!$E10*(VLOOKUP('DP_Instruction Forfaitaires'!$D10,Listes!$A$48:$E$54,5,FALSE))),('DP_Instruction Forfaitaires'!$E10*(VLOOKUP('DP_Instruction Forfaitaires'!$D10,Listes!$A$48:$E$54,3,FALSE))+(VLOOKUP('DP_Instruction Forfaitaires'!$D10,Listes!$A$48:$E$54,4,FALSE)))))))</f>
        <v/>
      </c>
      <c r="O10" s="359" t="str">
        <f>IF($H10="","",IF($C10=Listes!$B$40,Listes!$I$37,IF($C10=Listes!$B$41,(VLOOKUP('DP_Instruction Forfaitaires'!$F10,Listes!$E$37:$F$42,2,FALSE)),IF($C10=Listes!$B$39,IF('DP_Instruction Forfaitaires'!$E10&lt;=Listes!$A$69,'DP_Instruction Forfaitaires'!$E10*Listes!$A$70,IF('DP_Instruction Forfaitaires'!$E10&gt;Listes!$D$69,'DP_Instruction Forfaitaires'!$E10*Listes!$D$70,(('DP_Instruction Forfaitaires'!$E10*Listes!$B$70)+Listes!$C$70)))))))</f>
        <v/>
      </c>
      <c r="P10" s="360" t="str">
        <f>IF('Dépenses forfaitaire'!P10="","",'Dépenses forfaitaire'!P10)</f>
        <v/>
      </c>
      <c r="Q10" s="283"/>
      <c r="R10" s="284" t="str">
        <f t="shared" si="3"/>
        <v/>
      </c>
      <c r="S10" s="284" t="str">
        <f t="shared" si="1"/>
        <v/>
      </c>
      <c r="T10" s="28" t="str">
        <f t="shared" si="0"/>
        <v/>
      </c>
      <c r="U10" s="139"/>
      <c r="V10" s="140"/>
      <c r="W10" s="365" t="str">
        <f>IF(AND(OR(Q10="KO",T10&lt;&gt;""),OR(R10="",S10="",T10="")),Listes!$A$74,IF(AND(T10="",Q10&lt;&gt;""),Listes!$A$75,IF(AND(P10&lt;T10,V10=""),Listes!$A$76,IF(AND(R10&gt;S10),Listes!$A$77,IF(AND(P10&lt;&gt;"",P10&gt;T10,U10=""),Listes!$A$78,IF(AND(X10="",OR(Q10&lt;&gt;"",R10&lt;&gt;"",S10&lt;&gt;"")),Listes!$A$79,""))))))</f>
        <v/>
      </c>
      <c r="X10" s="44"/>
      <c r="Y10" s="9">
        <f t="shared" si="2"/>
        <v>0</v>
      </c>
    </row>
    <row r="11" spans="1:25" ht="20.100000000000001" customHeight="1" x14ac:dyDescent="0.25">
      <c r="A11" s="133">
        <v>5</v>
      </c>
      <c r="B11" s="347" t="str">
        <f>IF('Dépenses forfaitaire'!B11="","",'Dépenses forfaitaire'!B11)</f>
        <v/>
      </c>
      <c r="C11" s="347" t="str">
        <f>IF('Dépenses forfaitaire'!C11="","",'Dépenses forfaitaire'!C11)</f>
        <v/>
      </c>
      <c r="D11" s="347" t="str">
        <f>IF('Dépenses forfaitaire'!D11="","",'Dépenses forfaitaire'!D11)</f>
        <v/>
      </c>
      <c r="E11" s="347" t="str">
        <f>IF('Dépenses forfaitaire'!E11="","",'Dépenses forfaitaire'!E11)</f>
        <v/>
      </c>
      <c r="F11" s="347" t="str">
        <f>IF('Dépenses forfaitaire'!F11="","",'Dépenses forfaitaire'!F11)</f>
        <v/>
      </c>
      <c r="G11" s="347" t="str">
        <f>IF('Dépenses forfaitaire'!G11="","",'Dépenses forfaitaire'!G11)</f>
        <v/>
      </c>
      <c r="H11" s="347" t="str">
        <f>IF('Dépenses forfaitaire'!H11="","",'Dépenses forfaitaire'!H11)</f>
        <v/>
      </c>
      <c r="I11" s="347" t="str">
        <f>IF('Dépenses forfaitaire'!I11="","",'Dépenses forfaitaire'!I11)</f>
        <v/>
      </c>
      <c r="J11" s="348" t="str">
        <f>IF('Dépenses forfaitaire'!K11="","",'Dépenses forfaitaire'!K11)</f>
        <v/>
      </c>
      <c r="K11" s="348" t="str">
        <f>IF('Dépenses forfaitaire'!L11="","",'Dépenses forfaitaire'!L11)</f>
        <v/>
      </c>
      <c r="L11" s="347" t="str">
        <f>IF('Dépenses forfaitaire'!J11="","",'Dépenses forfaitaire'!J11)</f>
        <v/>
      </c>
      <c r="M11" s="331" t="str">
        <f>IF($H11="","",IF($C11=Listes!$B$38,IF('DP_Instruction Forfaitaires'!$E11&lt;=Listes!$B$58,('DP_Instruction Forfaitaires'!$E11*(VLOOKUP('DP_Instruction Forfaitaires'!$D11,Listes!$A$59:$E$65,2,FALSE))),IF('DP_Instruction Forfaitaires'!$E11&gt;Listes!$E$58,('DP_Instruction Forfaitaires'!$E11*(VLOOKUP('DP_Instruction Forfaitaires'!$D11,Listes!$A$59:$E$65,5,FALSE))),('DP_Instruction Forfaitaires'!$E11*(VLOOKUP('DP_Instruction Forfaitaires'!$D11,Listes!$A$59:$E$65,3,FALSE))+(VLOOKUP('DP_Instruction Forfaitaires'!$D11,Listes!$A$59:$E$65,4,FALSE)))))))</f>
        <v/>
      </c>
      <c r="N11" s="331" t="str">
        <f>IF($H11="","",IF($C11=Listes!$B$37,IF('DP_Instruction Forfaitaires'!$E11&lt;=Listes!$B$47,('DP_Instruction Forfaitaires'!$E11*(VLOOKUP('DP_Instruction Forfaitaires'!$D11,Listes!$A$48:$E$54,2,FALSE))),IF('DP_Instruction Forfaitaires'!$E11&gt;Listes!$D$47,('DP_Instruction Forfaitaires'!$E11*(VLOOKUP('DP_Instruction Forfaitaires'!$D11,Listes!$A$48:$E$54,5,FALSE))),('DP_Instruction Forfaitaires'!$E11*(VLOOKUP('DP_Instruction Forfaitaires'!$D11,Listes!$A$48:$E$54,3,FALSE))+(VLOOKUP('DP_Instruction Forfaitaires'!$D11,Listes!$A$48:$E$54,4,FALSE)))))))</f>
        <v/>
      </c>
      <c r="O11" s="359" t="str">
        <f>IF($H11="","",IF($C11=Listes!$B$40,Listes!$I$37,IF($C11=Listes!$B$41,(VLOOKUP('DP_Instruction Forfaitaires'!$F11,Listes!$E$37:$F$42,2,FALSE)),IF($C11=Listes!$B$39,IF('DP_Instruction Forfaitaires'!$E11&lt;=Listes!$A$69,'DP_Instruction Forfaitaires'!$E11*Listes!$A$70,IF('DP_Instruction Forfaitaires'!$E11&gt;Listes!$D$69,'DP_Instruction Forfaitaires'!$E11*Listes!$D$70,(('DP_Instruction Forfaitaires'!$E11*Listes!$B$70)+Listes!$C$70)))))))</f>
        <v/>
      </c>
      <c r="P11" s="360" t="str">
        <f>IF('Dépenses forfaitaire'!P11="","",'Dépenses forfaitaire'!P11)</f>
        <v/>
      </c>
      <c r="Q11" s="283"/>
      <c r="R11" s="284" t="str">
        <f t="shared" si="3"/>
        <v/>
      </c>
      <c r="S11" s="284" t="str">
        <f t="shared" si="1"/>
        <v/>
      </c>
      <c r="T11" s="28" t="str">
        <f t="shared" si="0"/>
        <v/>
      </c>
      <c r="U11" s="139"/>
      <c r="V11" s="140"/>
      <c r="W11" s="365" t="str">
        <f>IF(AND(OR(Q11="KO",T11&lt;&gt;""),OR(R11="",S11="",T11="")),Listes!$A$74,IF(AND(T11="",Q11&lt;&gt;""),Listes!$A$75,IF(AND(P11&lt;T11,V11=""),Listes!$A$76,IF(AND(R11&gt;S11),Listes!$A$77,IF(AND(P11&lt;&gt;"",P11&gt;T11,U11=""),Listes!$A$78,IF(AND(X11="",OR(Q11&lt;&gt;"",R11&lt;&gt;"",S11&lt;&gt;"")),Listes!$A$79,""))))))</f>
        <v/>
      </c>
      <c r="X11" s="44"/>
      <c r="Y11" s="9">
        <f t="shared" si="2"/>
        <v>0</v>
      </c>
    </row>
    <row r="12" spans="1:25" ht="20.100000000000001" customHeight="1" x14ac:dyDescent="0.25">
      <c r="A12" s="133">
        <v>6</v>
      </c>
      <c r="B12" s="347" t="str">
        <f>IF('Dépenses forfaitaire'!B12="","",'Dépenses forfaitaire'!B12)</f>
        <v/>
      </c>
      <c r="C12" s="347" t="str">
        <f>IF('Dépenses forfaitaire'!C12="","",'Dépenses forfaitaire'!C12)</f>
        <v/>
      </c>
      <c r="D12" s="347" t="str">
        <f>IF('Dépenses forfaitaire'!D12="","",'Dépenses forfaitaire'!D12)</f>
        <v/>
      </c>
      <c r="E12" s="347" t="str">
        <f>IF('Dépenses forfaitaire'!E12="","",'Dépenses forfaitaire'!E12)</f>
        <v/>
      </c>
      <c r="F12" s="347" t="str">
        <f>IF('Dépenses forfaitaire'!F12="","",'Dépenses forfaitaire'!F12)</f>
        <v/>
      </c>
      <c r="G12" s="347" t="str">
        <f>IF('Dépenses forfaitaire'!G12="","",'Dépenses forfaitaire'!G12)</f>
        <v/>
      </c>
      <c r="H12" s="347" t="str">
        <f>IF('Dépenses forfaitaire'!H12="","",'Dépenses forfaitaire'!H12)</f>
        <v/>
      </c>
      <c r="I12" s="347" t="str">
        <f>IF('Dépenses forfaitaire'!I12="","",'Dépenses forfaitaire'!I12)</f>
        <v/>
      </c>
      <c r="J12" s="348" t="str">
        <f>IF('Dépenses forfaitaire'!K12="","",'Dépenses forfaitaire'!K12)</f>
        <v/>
      </c>
      <c r="K12" s="348" t="str">
        <f>IF('Dépenses forfaitaire'!L12="","",'Dépenses forfaitaire'!L12)</f>
        <v/>
      </c>
      <c r="L12" s="347" t="str">
        <f>IF('Dépenses forfaitaire'!J12="","",'Dépenses forfaitaire'!J12)</f>
        <v/>
      </c>
      <c r="M12" s="331" t="str">
        <f>IF($H12="","",IF($C12=Listes!$B$38,IF('DP_Instruction Forfaitaires'!$E12&lt;=Listes!$B$58,('DP_Instruction Forfaitaires'!$E12*(VLOOKUP('DP_Instruction Forfaitaires'!$D12,Listes!$A$59:$E$65,2,FALSE))),IF('DP_Instruction Forfaitaires'!$E12&gt;Listes!$E$58,('DP_Instruction Forfaitaires'!$E12*(VLOOKUP('DP_Instruction Forfaitaires'!$D12,Listes!$A$59:$E$65,5,FALSE))),('DP_Instruction Forfaitaires'!$E12*(VLOOKUP('DP_Instruction Forfaitaires'!$D12,Listes!$A$59:$E$65,3,FALSE))+(VLOOKUP('DP_Instruction Forfaitaires'!$D12,Listes!$A$59:$E$65,4,FALSE)))))))</f>
        <v/>
      </c>
      <c r="N12" s="331" t="str">
        <f>IF($H12="","",IF($C12=Listes!$B$37,IF('DP_Instruction Forfaitaires'!$E12&lt;=Listes!$B$47,('DP_Instruction Forfaitaires'!$E12*(VLOOKUP('DP_Instruction Forfaitaires'!$D12,Listes!$A$48:$E$54,2,FALSE))),IF('DP_Instruction Forfaitaires'!$E12&gt;Listes!$D$47,('DP_Instruction Forfaitaires'!$E12*(VLOOKUP('DP_Instruction Forfaitaires'!$D12,Listes!$A$48:$E$54,5,FALSE))),('DP_Instruction Forfaitaires'!$E12*(VLOOKUP('DP_Instruction Forfaitaires'!$D12,Listes!$A$48:$E$54,3,FALSE))+(VLOOKUP('DP_Instruction Forfaitaires'!$D12,Listes!$A$48:$E$54,4,FALSE)))))))</f>
        <v/>
      </c>
      <c r="O12" s="359" t="str">
        <f>IF($H12="","",IF($C12=Listes!$B$40,Listes!$I$37,IF($C12=Listes!$B$41,(VLOOKUP('DP_Instruction Forfaitaires'!$F12,Listes!$E$37:$F$42,2,FALSE)),IF($C12=Listes!$B$39,IF('DP_Instruction Forfaitaires'!$E12&lt;=Listes!$A$69,'DP_Instruction Forfaitaires'!$E12*Listes!$A$70,IF('DP_Instruction Forfaitaires'!$E12&gt;Listes!$D$69,'DP_Instruction Forfaitaires'!$E12*Listes!$D$70,(('DP_Instruction Forfaitaires'!$E12*Listes!$B$70)+Listes!$C$70)))))))</f>
        <v/>
      </c>
      <c r="P12" s="360" t="str">
        <f>IF('Dépenses forfaitaire'!P12="","",'Dépenses forfaitaire'!P12)</f>
        <v/>
      </c>
      <c r="Q12" s="283"/>
      <c r="R12" s="284" t="str">
        <f t="shared" si="3"/>
        <v/>
      </c>
      <c r="S12" s="284" t="str">
        <f t="shared" si="1"/>
        <v/>
      </c>
      <c r="T12" s="28" t="str">
        <f t="shared" si="0"/>
        <v/>
      </c>
      <c r="U12" s="139"/>
      <c r="V12" s="140"/>
      <c r="W12" s="365" t="str">
        <f>IF(AND(OR(Q12="KO",T12&lt;&gt;""),OR(R12="",S12="",T12="")),Listes!$A$74,IF(AND(T12="",Q12&lt;&gt;""),Listes!$A$75,IF(AND(P12&lt;T12,V12=""),Listes!$A$76,IF(AND(R12&gt;S12),Listes!$A$77,IF(AND(P12&lt;&gt;"",P12&gt;T12,U12=""),Listes!$A$78,IF(AND(X12="",OR(Q12&lt;&gt;"",R12&lt;&gt;"",S12&lt;&gt;"")),Listes!$A$79,""))))))</f>
        <v/>
      </c>
      <c r="X12" s="44"/>
      <c r="Y12" s="9">
        <f t="shared" si="2"/>
        <v>0</v>
      </c>
    </row>
    <row r="13" spans="1:25" ht="20.100000000000001" customHeight="1" x14ac:dyDescent="0.25">
      <c r="A13" s="133">
        <v>7</v>
      </c>
      <c r="B13" s="347" t="str">
        <f>IF('Dépenses forfaitaire'!B13="","",'Dépenses forfaitaire'!B13)</f>
        <v/>
      </c>
      <c r="C13" s="347" t="str">
        <f>IF('Dépenses forfaitaire'!C13="","",'Dépenses forfaitaire'!C13)</f>
        <v/>
      </c>
      <c r="D13" s="347" t="str">
        <f>IF('Dépenses forfaitaire'!D13="","",'Dépenses forfaitaire'!D13)</f>
        <v/>
      </c>
      <c r="E13" s="347" t="str">
        <f>IF('Dépenses forfaitaire'!E13="","",'Dépenses forfaitaire'!E13)</f>
        <v/>
      </c>
      <c r="F13" s="347" t="str">
        <f>IF('Dépenses forfaitaire'!F13="","",'Dépenses forfaitaire'!F13)</f>
        <v/>
      </c>
      <c r="G13" s="347" t="str">
        <f>IF('Dépenses forfaitaire'!G13="","",'Dépenses forfaitaire'!G13)</f>
        <v/>
      </c>
      <c r="H13" s="347" t="str">
        <f>IF('Dépenses forfaitaire'!H13="","",'Dépenses forfaitaire'!H13)</f>
        <v/>
      </c>
      <c r="I13" s="347" t="str">
        <f>IF('Dépenses forfaitaire'!I13="","",'Dépenses forfaitaire'!I13)</f>
        <v/>
      </c>
      <c r="J13" s="348" t="str">
        <f>IF('Dépenses forfaitaire'!K13="","",'Dépenses forfaitaire'!K13)</f>
        <v/>
      </c>
      <c r="K13" s="348" t="str">
        <f>IF('Dépenses forfaitaire'!L13="","",'Dépenses forfaitaire'!L13)</f>
        <v/>
      </c>
      <c r="L13" s="347" t="str">
        <f>IF('Dépenses forfaitaire'!J13="","",'Dépenses forfaitaire'!J13)</f>
        <v/>
      </c>
      <c r="M13" s="331" t="str">
        <f>IF($H13="","",IF($C13=Listes!$B$38,IF('DP_Instruction Forfaitaires'!$E13&lt;=Listes!$B$58,('DP_Instruction Forfaitaires'!$E13*(VLOOKUP('DP_Instruction Forfaitaires'!$D13,Listes!$A$59:$E$65,2,FALSE))),IF('DP_Instruction Forfaitaires'!$E13&gt;Listes!$E$58,('DP_Instruction Forfaitaires'!$E13*(VLOOKUP('DP_Instruction Forfaitaires'!$D13,Listes!$A$59:$E$65,5,FALSE))),('DP_Instruction Forfaitaires'!$E13*(VLOOKUP('DP_Instruction Forfaitaires'!$D13,Listes!$A$59:$E$65,3,FALSE))+(VLOOKUP('DP_Instruction Forfaitaires'!$D13,Listes!$A$59:$E$65,4,FALSE)))))))</f>
        <v/>
      </c>
      <c r="N13" s="331" t="str">
        <f>IF($H13="","",IF($C13=Listes!$B$37,IF('DP_Instruction Forfaitaires'!$E13&lt;=Listes!$B$47,('DP_Instruction Forfaitaires'!$E13*(VLOOKUP('DP_Instruction Forfaitaires'!$D13,Listes!$A$48:$E$54,2,FALSE))),IF('DP_Instruction Forfaitaires'!$E13&gt;Listes!$D$47,('DP_Instruction Forfaitaires'!$E13*(VLOOKUP('DP_Instruction Forfaitaires'!$D13,Listes!$A$48:$E$54,5,FALSE))),('DP_Instruction Forfaitaires'!$E13*(VLOOKUP('DP_Instruction Forfaitaires'!$D13,Listes!$A$48:$E$54,3,FALSE))+(VLOOKUP('DP_Instruction Forfaitaires'!$D13,Listes!$A$48:$E$54,4,FALSE)))))))</f>
        <v/>
      </c>
      <c r="O13" s="359" t="str">
        <f>IF($H13="","",IF($C13=Listes!$B$40,Listes!$I$37,IF($C13=Listes!$B$41,(VLOOKUP('DP_Instruction Forfaitaires'!$F13,Listes!$E$37:$F$42,2,FALSE)),IF($C13=Listes!$B$39,IF('DP_Instruction Forfaitaires'!$E13&lt;=Listes!$A$69,'DP_Instruction Forfaitaires'!$E13*Listes!$A$70,IF('DP_Instruction Forfaitaires'!$E13&gt;Listes!$D$69,'DP_Instruction Forfaitaires'!$E13*Listes!$D$70,(('DP_Instruction Forfaitaires'!$E13*Listes!$B$70)+Listes!$C$70)))))))</f>
        <v/>
      </c>
      <c r="P13" s="360" t="str">
        <f>IF('Dépenses forfaitaire'!P13="","",'Dépenses forfaitaire'!P13)</f>
        <v/>
      </c>
      <c r="Q13" s="283"/>
      <c r="R13" s="284" t="str">
        <f t="shared" ref="R13:R71" si="4">IF(Q13="","",IF(Q13="KO","",J13))</f>
        <v/>
      </c>
      <c r="S13" s="284" t="str">
        <f t="shared" si="1"/>
        <v/>
      </c>
      <c r="T13" s="28" t="str">
        <f t="shared" si="0"/>
        <v/>
      </c>
      <c r="U13" s="139"/>
      <c r="V13" s="140"/>
      <c r="W13" s="365" t="str">
        <f>IF(AND(OR(Q13="KO",T13&lt;&gt;""),OR(R13="",S13="",T13="")),Listes!$A$74,IF(AND(T13="",Q13&lt;&gt;""),Listes!$A$75,IF(AND(P13&lt;T13,V13=""),Listes!$A$76,IF(AND(R13&gt;S13),Listes!$A$77,IF(AND(P13&lt;&gt;"",P13&gt;T13,U13=""),Listes!$A$78,IF(AND(X13="",OR(Q13&lt;&gt;"",R13&lt;&gt;"",S13&lt;&gt;"")),Listes!$A$79,""))))))</f>
        <v/>
      </c>
      <c r="X13" s="44"/>
      <c r="Y13" s="9">
        <f t="shared" si="2"/>
        <v>0</v>
      </c>
    </row>
    <row r="14" spans="1:25" ht="20.100000000000001" customHeight="1" x14ac:dyDescent="0.25">
      <c r="A14" s="133">
        <v>8</v>
      </c>
      <c r="B14" s="347" t="str">
        <f>IF('Dépenses forfaitaire'!B14="","",'Dépenses forfaitaire'!B14)</f>
        <v/>
      </c>
      <c r="C14" s="347" t="str">
        <f>IF('Dépenses forfaitaire'!C14="","",'Dépenses forfaitaire'!C14)</f>
        <v/>
      </c>
      <c r="D14" s="347" t="str">
        <f>IF('Dépenses forfaitaire'!D14="","",'Dépenses forfaitaire'!D14)</f>
        <v/>
      </c>
      <c r="E14" s="347" t="str">
        <f>IF('Dépenses forfaitaire'!E14="","",'Dépenses forfaitaire'!E14)</f>
        <v/>
      </c>
      <c r="F14" s="347" t="str">
        <f>IF('Dépenses forfaitaire'!F14="","",'Dépenses forfaitaire'!F14)</f>
        <v/>
      </c>
      <c r="G14" s="347" t="str">
        <f>IF('Dépenses forfaitaire'!G14="","",'Dépenses forfaitaire'!G14)</f>
        <v/>
      </c>
      <c r="H14" s="347" t="str">
        <f>IF('Dépenses forfaitaire'!H14="","",'Dépenses forfaitaire'!H14)</f>
        <v/>
      </c>
      <c r="I14" s="347" t="str">
        <f>IF('Dépenses forfaitaire'!I14="","",'Dépenses forfaitaire'!I14)</f>
        <v/>
      </c>
      <c r="J14" s="348" t="str">
        <f>IF('Dépenses forfaitaire'!K14="","",'Dépenses forfaitaire'!K14)</f>
        <v/>
      </c>
      <c r="K14" s="348" t="str">
        <f>IF('Dépenses forfaitaire'!L14="","",'Dépenses forfaitaire'!L14)</f>
        <v/>
      </c>
      <c r="L14" s="347" t="str">
        <f>IF('Dépenses forfaitaire'!J14="","",'Dépenses forfaitaire'!J14)</f>
        <v/>
      </c>
      <c r="M14" s="331" t="str">
        <f>IF($H14="","",IF($C14=Listes!$B$38,IF('DP_Instruction Forfaitaires'!$E14&lt;=Listes!$B$58,('DP_Instruction Forfaitaires'!$E14*(VLOOKUP('DP_Instruction Forfaitaires'!$D14,Listes!$A$59:$E$65,2,FALSE))),IF('DP_Instruction Forfaitaires'!$E14&gt;Listes!$E$58,('DP_Instruction Forfaitaires'!$E14*(VLOOKUP('DP_Instruction Forfaitaires'!$D14,Listes!$A$59:$E$65,5,FALSE))),('DP_Instruction Forfaitaires'!$E14*(VLOOKUP('DP_Instruction Forfaitaires'!$D14,Listes!$A$59:$E$65,3,FALSE))+(VLOOKUP('DP_Instruction Forfaitaires'!$D14,Listes!$A$59:$E$65,4,FALSE)))))))</f>
        <v/>
      </c>
      <c r="N14" s="331" t="str">
        <f>IF($H14="","",IF($C14=Listes!$B$37,IF('DP_Instruction Forfaitaires'!$E14&lt;=Listes!$B$47,('DP_Instruction Forfaitaires'!$E14*(VLOOKUP('DP_Instruction Forfaitaires'!$D14,Listes!$A$48:$E$54,2,FALSE))),IF('DP_Instruction Forfaitaires'!$E14&gt;Listes!$D$47,('DP_Instruction Forfaitaires'!$E14*(VLOOKUP('DP_Instruction Forfaitaires'!$D14,Listes!$A$48:$E$54,5,FALSE))),('DP_Instruction Forfaitaires'!$E14*(VLOOKUP('DP_Instruction Forfaitaires'!$D14,Listes!$A$48:$E$54,3,FALSE))+(VLOOKUP('DP_Instruction Forfaitaires'!$D14,Listes!$A$48:$E$54,4,FALSE)))))))</f>
        <v/>
      </c>
      <c r="O14" s="359" t="str">
        <f>IF($H14="","",IF($C14=Listes!$B$40,Listes!$I$37,IF($C14=Listes!$B$41,(VLOOKUP('DP_Instruction Forfaitaires'!$F14,Listes!$E$37:$F$42,2,FALSE)),IF($C14=Listes!$B$39,IF('DP_Instruction Forfaitaires'!$E14&lt;=Listes!$A$69,'DP_Instruction Forfaitaires'!$E14*Listes!$A$70,IF('DP_Instruction Forfaitaires'!$E14&gt;Listes!$D$69,'DP_Instruction Forfaitaires'!$E14*Listes!$D$70,(('DP_Instruction Forfaitaires'!$E14*Listes!$B$70)+Listes!$C$70)))))))</f>
        <v/>
      </c>
      <c r="P14" s="360" t="str">
        <f>IF('Dépenses forfaitaire'!P14="","",'Dépenses forfaitaire'!P14)</f>
        <v/>
      </c>
      <c r="Q14" s="283"/>
      <c r="R14" s="284" t="str">
        <f t="shared" si="4"/>
        <v/>
      </c>
      <c r="S14" s="284" t="str">
        <f t="shared" si="1"/>
        <v/>
      </c>
      <c r="T14" s="28" t="str">
        <f t="shared" si="0"/>
        <v/>
      </c>
      <c r="U14" s="139"/>
      <c r="V14" s="140"/>
      <c r="W14" s="365" t="str">
        <f>IF(AND(OR(Q14="KO",T14&lt;&gt;""),OR(R14="",S14="",T14="")),Listes!$A$74,IF(AND(T14="",Q14&lt;&gt;""),Listes!$A$75,IF(AND(P14&lt;T14,V14=""),Listes!$A$76,IF(AND(R14&gt;S14),Listes!$A$77,IF(AND(P14&lt;&gt;"",P14&gt;T14,U14=""),Listes!$A$78,IF(AND(X14="",OR(Q14&lt;&gt;"",R14&lt;&gt;"",S14&lt;&gt;"")),Listes!$A$79,""))))))</f>
        <v/>
      </c>
      <c r="X14" s="44"/>
      <c r="Y14" s="9">
        <f t="shared" si="2"/>
        <v>0</v>
      </c>
    </row>
    <row r="15" spans="1:25" ht="20.100000000000001" customHeight="1" x14ac:dyDescent="0.25">
      <c r="A15" s="133">
        <v>9</v>
      </c>
      <c r="B15" s="347" t="str">
        <f>IF('Dépenses forfaitaire'!B15="","",'Dépenses forfaitaire'!B15)</f>
        <v/>
      </c>
      <c r="C15" s="347" t="str">
        <f>IF('Dépenses forfaitaire'!C15="","",'Dépenses forfaitaire'!C15)</f>
        <v/>
      </c>
      <c r="D15" s="347" t="str">
        <f>IF('Dépenses forfaitaire'!D15="","",'Dépenses forfaitaire'!D15)</f>
        <v/>
      </c>
      <c r="E15" s="347" t="str">
        <f>IF('Dépenses forfaitaire'!E15="","",'Dépenses forfaitaire'!E15)</f>
        <v/>
      </c>
      <c r="F15" s="347" t="str">
        <f>IF('Dépenses forfaitaire'!F15="","",'Dépenses forfaitaire'!F15)</f>
        <v/>
      </c>
      <c r="G15" s="347" t="str">
        <f>IF('Dépenses forfaitaire'!G15="","",'Dépenses forfaitaire'!G15)</f>
        <v/>
      </c>
      <c r="H15" s="347" t="str">
        <f>IF('Dépenses forfaitaire'!H15="","",'Dépenses forfaitaire'!H15)</f>
        <v/>
      </c>
      <c r="I15" s="347" t="str">
        <f>IF('Dépenses forfaitaire'!I15="","",'Dépenses forfaitaire'!I15)</f>
        <v/>
      </c>
      <c r="J15" s="348" t="str">
        <f>IF('Dépenses forfaitaire'!K15="","",'Dépenses forfaitaire'!K15)</f>
        <v/>
      </c>
      <c r="K15" s="348" t="str">
        <f>IF('Dépenses forfaitaire'!L15="","",'Dépenses forfaitaire'!L15)</f>
        <v/>
      </c>
      <c r="L15" s="347" t="str">
        <f>IF('Dépenses forfaitaire'!J15="","",'Dépenses forfaitaire'!J15)</f>
        <v/>
      </c>
      <c r="M15" s="331" t="str">
        <f>IF($H15="","",IF($C15=Listes!$B$38,IF('DP_Instruction Forfaitaires'!$E15&lt;=Listes!$B$58,('DP_Instruction Forfaitaires'!$E15*(VLOOKUP('DP_Instruction Forfaitaires'!$D15,Listes!$A$59:$E$65,2,FALSE))),IF('DP_Instruction Forfaitaires'!$E15&gt;Listes!$E$58,('DP_Instruction Forfaitaires'!$E15*(VLOOKUP('DP_Instruction Forfaitaires'!$D15,Listes!$A$59:$E$65,5,FALSE))),('DP_Instruction Forfaitaires'!$E15*(VLOOKUP('DP_Instruction Forfaitaires'!$D15,Listes!$A$59:$E$65,3,FALSE))+(VLOOKUP('DP_Instruction Forfaitaires'!$D15,Listes!$A$59:$E$65,4,FALSE)))))))</f>
        <v/>
      </c>
      <c r="N15" s="331" t="str">
        <f>IF($H15="","",IF($C15=Listes!$B$37,IF('DP_Instruction Forfaitaires'!$E15&lt;=Listes!$B$47,('DP_Instruction Forfaitaires'!$E15*(VLOOKUP('DP_Instruction Forfaitaires'!$D15,Listes!$A$48:$E$54,2,FALSE))),IF('DP_Instruction Forfaitaires'!$E15&gt;Listes!$D$47,('DP_Instruction Forfaitaires'!$E15*(VLOOKUP('DP_Instruction Forfaitaires'!$D15,Listes!$A$48:$E$54,5,FALSE))),('DP_Instruction Forfaitaires'!$E15*(VLOOKUP('DP_Instruction Forfaitaires'!$D15,Listes!$A$48:$E$54,3,FALSE))+(VLOOKUP('DP_Instruction Forfaitaires'!$D15,Listes!$A$48:$E$54,4,FALSE)))))))</f>
        <v/>
      </c>
      <c r="O15" s="359" t="str">
        <f>IF($H15="","",IF($C15=Listes!$B$40,Listes!$I$37,IF($C15=Listes!$B$41,(VLOOKUP('DP_Instruction Forfaitaires'!$F15,Listes!$E$37:$F$42,2,FALSE)),IF($C15=Listes!$B$39,IF('DP_Instruction Forfaitaires'!$E15&lt;=Listes!$A$69,'DP_Instruction Forfaitaires'!$E15*Listes!$A$70,IF('DP_Instruction Forfaitaires'!$E15&gt;Listes!$D$69,'DP_Instruction Forfaitaires'!$E15*Listes!$D$70,(('DP_Instruction Forfaitaires'!$E15*Listes!$B$70)+Listes!$C$70)))))))</f>
        <v/>
      </c>
      <c r="P15" s="360" t="str">
        <f>IF('Dépenses forfaitaire'!P15="","",'Dépenses forfaitaire'!P15)</f>
        <v/>
      </c>
      <c r="Q15" s="283"/>
      <c r="R15" s="284" t="str">
        <f t="shared" si="4"/>
        <v/>
      </c>
      <c r="S15" s="284" t="str">
        <f t="shared" si="1"/>
        <v/>
      </c>
      <c r="T15" s="28" t="str">
        <f t="shared" si="0"/>
        <v/>
      </c>
      <c r="U15" s="139"/>
      <c r="V15" s="140"/>
      <c r="W15" s="365" t="str">
        <f>IF(AND(OR(Q15="KO",T15&lt;&gt;""),OR(R15="",S15="",T15="")),Listes!$A$74,IF(AND(T15="",Q15&lt;&gt;""),Listes!$A$75,IF(AND(P15&lt;T15,V15=""),Listes!$A$76,IF(AND(R15&gt;S15),Listes!$A$77,IF(AND(P15&lt;&gt;"",P15&gt;T15,U15=""),Listes!$A$78,IF(AND(X15="",OR(Q15&lt;&gt;"",R15&lt;&gt;"",S15&lt;&gt;"")),Listes!$A$79,""))))))</f>
        <v/>
      </c>
      <c r="X15" s="44"/>
      <c r="Y15" s="9">
        <f t="shared" si="2"/>
        <v>0</v>
      </c>
    </row>
    <row r="16" spans="1:25" ht="20.100000000000001" customHeight="1" x14ac:dyDescent="0.25">
      <c r="A16" s="133">
        <v>10</v>
      </c>
      <c r="B16" s="347" t="str">
        <f>IF('Dépenses forfaitaire'!B16="","",'Dépenses forfaitaire'!B16)</f>
        <v/>
      </c>
      <c r="C16" s="347" t="str">
        <f>IF('Dépenses forfaitaire'!C16="","",'Dépenses forfaitaire'!C16)</f>
        <v/>
      </c>
      <c r="D16" s="347" t="str">
        <f>IF('Dépenses forfaitaire'!D16="","",'Dépenses forfaitaire'!D16)</f>
        <v/>
      </c>
      <c r="E16" s="347" t="str">
        <f>IF('Dépenses forfaitaire'!E16="","",'Dépenses forfaitaire'!E16)</f>
        <v/>
      </c>
      <c r="F16" s="347" t="str">
        <f>IF('Dépenses forfaitaire'!F16="","",'Dépenses forfaitaire'!F16)</f>
        <v/>
      </c>
      <c r="G16" s="347" t="str">
        <f>IF('Dépenses forfaitaire'!G16="","",'Dépenses forfaitaire'!G16)</f>
        <v/>
      </c>
      <c r="H16" s="347" t="str">
        <f>IF('Dépenses forfaitaire'!H16="","",'Dépenses forfaitaire'!H16)</f>
        <v/>
      </c>
      <c r="I16" s="347" t="str">
        <f>IF('Dépenses forfaitaire'!I16="","",'Dépenses forfaitaire'!I16)</f>
        <v/>
      </c>
      <c r="J16" s="348" t="str">
        <f>IF('Dépenses forfaitaire'!K16="","",'Dépenses forfaitaire'!K16)</f>
        <v/>
      </c>
      <c r="K16" s="348" t="str">
        <f>IF('Dépenses forfaitaire'!L16="","",'Dépenses forfaitaire'!L16)</f>
        <v/>
      </c>
      <c r="L16" s="347" t="str">
        <f>IF('Dépenses forfaitaire'!J16="","",'Dépenses forfaitaire'!J16)</f>
        <v/>
      </c>
      <c r="M16" s="331" t="str">
        <f>IF($H16="","",IF($C16=Listes!$B$38,IF('DP_Instruction Forfaitaires'!$E16&lt;=Listes!$B$58,('DP_Instruction Forfaitaires'!$E16*(VLOOKUP('DP_Instruction Forfaitaires'!$D16,Listes!$A$59:$E$65,2,FALSE))),IF('DP_Instruction Forfaitaires'!$E16&gt;Listes!$E$58,('DP_Instruction Forfaitaires'!$E16*(VLOOKUP('DP_Instruction Forfaitaires'!$D16,Listes!$A$59:$E$65,5,FALSE))),('DP_Instruction Forfaitaires'!$E16*(VLOOKUP('DP_Instruction Forfaitaires'!$D16,Listes!$A$59:$E$65,3,FALSE))+(VLOOKUP('DP_Instruction Forfaitaires'!$D16,Listes!$A$59:$E$65,4,FALSE)))))))</f>
        <v/>
      </c>
      <c r="N16" s="331" t="str">
        <f>IF($H16="","",IF($C16=Listes!$B$37,IF('DP_Instruction Forfaitaires'!$E16&lt;=Listes!$B$47,('DP_Instruction Forfaitaires'!$E16*(VLOOKUP('DP_Instruction Forfaitaires'!$D16,Listes!$A$48:$E$54,2,FALSE))),IF('DP_Instruction Forfaitaires'!$E16&gt;Listes!$D$47,('DP_Instruction Forfaitaires'!$E16*(VLOOKUP('DP_Instruction Forfaitaires'!$D16,Listes!$A$48:$E$54,5,FALSE))),('DP_Instruction Forfaitaires'!$E16*(VLOOKUP('DP_Instruction Forfaitaires'!$D16,Listes!$A$48:$E$54,3,FALSE))+(VLOOKUP('DP_Instruction Forfaitaires'!$D16,Listes!$A$48:$E$54,4,FALSE)))))))</f>
        <v/>
      </c>
      <c r="O16" s="359" t="str">
        <f>IF($H16="","",IF($C16=Listes!$B$40,Listes!$I$37,IF($C16=Listes!$B$41,(VLOOKUP('DP_Instruction Forfaitaires'!$F16,Listes!$E$37:$F$42,2,FALSE)),IF($C16=Listes!$B$39,IF('DP_Instruction Forfaitaires'!$E16&lt;=Listes!$A$69,'DP_Instruction Forfaitaires'!$E16*Listes!$A$70,IF('DP_Instruction Forfaitaires'!$E16&gt;Listes!$D$69,'DP_Instruction Forfaitaires'!$E16*Listes!$D$70,(('DP_Instruction Forfaitaires'!$E16*Listes!$B$70)+Listes!$C$70)))))))</f>
        <v/>
      </c>
      <c r="P16" s="360" t="str">
        <f>IF('Dépenses forfaitaire'!P16="","",'Dépenses forfaitaire'!P16)</f>
        <v/>
      </c>
      <c r="Q16" s="283"/>
      <c r="R16" s="284" t="str">
        <f t="shared" si="4"/>
        <v/>
      </c>
      <c r="S16" s="284" t="str">
        <f t="shared" si="1"/>
        <v/>
      </c>
      <c r="T16" s="28" t="str">
        <f t="shared" si="0"/>
        <v/>
      </c>
      <c r="U16" s="139"/>
      <c r="V16" s="140"/>
      <c r="W16" s="365" t="str">
        <f>IF(AND(OR(Q16="KO",T16&lt;&gt;""),OR(R16="",S16="",T16="")),Listes!$A$74,IF(AND(T16="",Q16&lt;&gt;""),Listes!$A$75,IF(AND(P16&lt;T16,V16=""),Listes!$A$76,IF(AND(R16&gt;S16),Listes!$A$77,IF(AND(P16&lt;&gt;"",P16&gt;T16,U16=""),Listes!$A$78,IF(AND(X16="",OR(Q16&lt;&gt;"",R16&lt;&gt;"",S16&lt;&gt;"")),Listes!$A$79,""))))))</f>
        <v/>
      </c>
      <c r="X16" s="44"/>
      <c r="Y16" s="9">
        <f t="shared" si="2"/>
        <v>0</v>
      </c>
    </row>
    <row r="17" spans="1:25" ht="20.100000000000001" customHeight="1" x14ac:dyDescent="0.25">
      <c r="A17" s="133">
        <v>11</v>
      </c>
      <c r="B17" s="347" t="str">
        <f>IF('Dépenses forfaitaire'!B17="","",'Dépenses forfaitaire'!B17)</f>
        <v/>
      </c>
      <c r="C17" s="347" t="str">
        <f>IF('Dépenses forfaitaire'!C17="","",'Dépenses forfaitaire'!C17)</f>
        <v/>
      </c>
      <c r="D17" s="347" t="str">
        <f>IF('Dépenses forfaitaire'!D17="","",'Dépenses forfaitaire'!D17)</f>
        <v/>
      </c>
      <c r="E17" s="347" t="str">
        <f>IF('Dépenses forfaitaire'!E17="","",'Dépenses forfaitaire'!E17)</f>
        <v/>
      </c>
      <c r="F17" s="347" t="str">
        <f>IF('Dépenses forfaitaire'!F17="","",'Dépenses forfaitaire'!F17)</f>
        <v/>
      </c>
      <c r="G17" s="347" t="str">
        <f>IF('Dépenses forfaitaire'!G17="","",'Dépenses forfaitaire'!G17)</f>
        <v/>
      </c>
      <c r="H17" s="347" t="str">
        <f>IF('Dépenses forfaitaire'!H17="","",'Dépenses forfaitaire'!H17)</f>
        <v/>
      </c>
      <c r="I17" s="347" t="str">
        <f>IF('Dépenses forfaitaire'!I17="","",'Dépenses forfaitaire'!I17)</f>
        <v/>
      </c>
      <c r="J17" s="348" t="str">
        <f>IF('Dépenses forfaitaire'!K17="","",'Dépenses forfaitaire'!K17)</f>
        <v/>
      </c>
      <c r="K17" s="348" t="str">
        <f>IF('Dépenses forfaitaire'!L17="","",'Dépenses forfaitaire'!L17)</f>
        <v/>
      </c>
      <c r="L17" s="347" t="str">
        <f>IF('Dépenses forfaitaire'!J17="","",'Dépenses forfaitaire'!J17)</f>
        <v/>
      </c>
      <c r="M17" s="331" t="str">
        <f>IF($H17="","",IF($C17=Listes!$B$38,IF('DP_Instruction Forfaitaires'!$E17&lt;=Listes!$B$58,('DP_Instruction Forfaitaires'!$E17*(VLOOKUP('DP_Instruction Forfaitaires'!$D17,Listes!$A$59:$E$65,2,FALSE))),IF('DP_Instruction Forfaitaires'!$E17&gt;Listes!$E$58,('DP_Instruction Forfaitaires'!$E17*(VLOOKUP('DP_Instruction Forfaitaires'!$D17,Listes!$A$59:$E$65,5,FALSE))),('DP_Instruction Forfaitaires'!$E17*(VLOOKUP('DP_Instruction Forfaitaires'!$D17,Listes!$A$59:$E$65,3,FALSE))+(VLOOKUP('DP_Instruction Forfaitaires'!$D17,Listes!$A$59:$E$65,4,FALSE)))))))</f>
        <v/>
      </c>
      <c r="N17" s="331" t="str">
        <f>IF($H17="","",IF($C17=Listes!$B$37,IF('DP_Instruction Forfaitaires'!$E17&lt;=Listes!$B$47,('DP_Instruction Forfaitaires'!$E17*(VLOOKUP('DP_Instruction Forfaitaires'!$D17,Listes!$A$48:$E$54,2,FALSE))),IF('DP_Instruction Forfaitaires'!$E17&gt;Listes!$D$47,('DP_Instruction Forfaitaires'!$E17*(VLOOKUP('DP_Instruction Forfaitaires'!$D17,Listes!$A$48:$E$54,5,FALSE))),('DP_Instruction Forfaitaires'!$E17*(VLOOKUP('DP_Instruction Forfaitaires'!$D17,Listes!$A$48:$E$54,3,FALSE))+(VLOOKUP('DP_Instruction Forfaitaires'!$D17,Listes!$A$48:$E$54,4,FALSE)))))))</f>
        <v/>
      </c>
      <c r="O17" s="359" t="str">
        <f>IF($H17="","",IF($C17=Listes!$B$40,Listes!$I$37,IF($C17=Listes!$B$41,(VLOOKUP('DP_Instruction Forfaitaires'!$F17,Listes!$E$37:$F$42,2,FALSE)),IF($C17=Listes!$B$39,IF('DP_Instruction Forfaitaires'!$E17&lt;=Listes!$A$69,'DP_Instruction Forfaitaires'!$E17*Listes!$A$70,IF('DP_Instruction Forfaitaires'!$E17&gt;Listes!$D$69,'DP_Instruction Forfaitaires'!$E17*Listes!$D$70,(('DP_Instruction Forfaitaires'!$E17*Listes!$B$70)+Listes!$C$70)))))))</f>
        <v/>
      </c>
      <c r="P17" s="360" t="str">
        <f>IF('Dépenses forfaitaire'!P17="","",'Dépenses forfaitaire'!P17)</f>
        <v/>
      </c>
      <c r="Q17" s="283"/>
      <c r="R17" s="284" t="str">
        <f t="shared" si="4"/>
        <v/>
      </c>
      <c r="S17" s="284" t="str">
        <f t="shared" si="1"/>
        <v/>
      </c>
      <c r="T17" s="28" t="str">
        <f t="shared" si="0"/>
        <v/>
      </c>
      <c r="U17" s="139"/>
      <c r="V17" s="140"/>
      <c r="W17" s="365" t="str">
        <f>IF(AND(OR(Q17="KO",T17&lt;&gt;""),OR(R17="",S17="",T17="")),Listes!$A$74,IF(AND(T17="",Q17&lt;&gt;""),Listes!$A$75,IF(AND(P17&lt;T17,V17=""),Listes!$A$76,IF(AND(R17&gt;S17),Listes!$A$77,IF(AND(P17&lt;&gt;"",P17&gt;T17,U17=""),Listes!$A$78,IF(AND(X17="",OR(Q17&lt;&gt;"",R17&lt;&gt;"",S17&lt;&gt;"")),Listes!$A$79,""))))))</f>
        <v/>
      </c>
      <c r="X17" s="44"/>
      <c r="Y17" s="9">
        <f t="shared" si="2"/>
        <v>0</v>
      </c>
    </row>
    <row r="18" spans="1:25" ht="20.100000000000001" customHeight="1" x14ac:dyDescent="0.25">
      <c r="A18" s="133">
        <v>12</v>
      </c>
      <c r="B18" s="347" t="str">
        <f>IF('Dépenses forfaitaire'!B18="","",'Dépenses forfaitaire'!B18)</f>
        <v/>
      </c>
      <c r="C18" s="347" t="str">
        <f>IF('Dépenses forfaitaire'!C18="","",'Dépenses forfaitaire'!C18)</f>
        <v/>
      </c>
      <c r="D18" s="347" t="str">
        <f>IF('Dépenses forfaitaire'!D18="","",'Dépenses forfaitaire'!D18)</f>
        <v/>
      </c>
      <c r="E18" s="347" t="str">
        <f>IF('Dépenses forfaitaire'!E18="","",'Dépenses forfaitaire'!E18)</f>
        <v/>
      </c>
      <c r="F18" s="347" t="str">
        <f>IF('Dépenses forfaitaire'!F18="","",'Dépenses forfaitaire'!F18)</f>
        <v/>
      </c>
      <c r="G18" s="347" t="str">
        <f>IF('Dépenses forfaitaire'!G18="","",'Dépenses forfaitaire'!G18)</f>
        <v/>
      </c>
      <c r="H18" s="347" t="str">
        <f>IF('Dépenses forfaitaire'!H18="","",'Dépenses forfaitaire'!H18)</f>
        <v/>
      </c>
      <c r="I18" s="347" t="str">
        <f>IF('Dépenses forfaitaire'!I18="","",'Dépenses forfaitaire'!I18)</f>
        <v/>
      </c>
      <c r="J18" s="348" t="str">
        <f>IF('Dépenses forfaitaire'!K18="","",'Dépenses forfaitaire'!K18)</f>
        <v/>
      </c>
      <c r="K18" s="348" t="str">
        <f>IF('Dépenses forfaitaire'!L18="","",'Dépenses forfaitaire'!L18)</f>
        <v/>
      </c>
      <c r="L18" s="347" t="str">
        <f>IF('Dépenses forfaitaire'!J18="","",'Dépenses forfaitaire'!J18)</f>
        <v/>
      </c>
      <c r="M18" s="331" t="str">
        <f>IF($H18="","",IF($C18=Listes!$B$38,IF('DP_Instruction Forfaitaires'!$E18&lt;=Listes!$B$58,('DP_Instruction Forfaitaires'!$E18*(VLOOKUP('DP_Instruction Forfaitaires'!$D18,Listes!$A$59:$E$65,2,FALSE))),IF('DP_Instruction Forfaitaires'!$E18&gt;Listes!$E$58,('DP_Instruction Forfaitaires'!$E18*(VLOOKUP('DP_Instruction Forfaitaires'!$D18,Listes!$A$59:$E$65,5,FALSE))),('DP_Instruction Forfaitaires'!$E18*(VLOOKUP('DP_Instruction Forfaitaires'!$D18,Listes!$A$59:$E$65,3,FALSE))+(VLOOKUP('DP_Instruction Forfaitaires'!$D18,Listes!$A$59:$E$65,4,FALSE)))))))</f>
        <v/>
      </c>
      <c r="N18" s="331" t="str">
        <f>IF($H18="","",IF($C18=Listes!$B$37,IF('DP_Instruction Forfaitaires'!$E18&lt;=Listes!$B$47,('DP_Instruction Forfaitaires'!$E18*(VLOOKUP('DP_Instruction Forfaitaires'!$D18,Listes!$A$48:$E$54,2,FALSE))),IF('DP_Instruction Forfaitaires'!$E18&gt;Listes!$D$47,('DP_Instruction Forfaitaires'!$E18*(VLOOKUP('DP_Instruction Forfaitaires'!$D18,Listes!$A$48:$E$54,5,FALSE))),('DP_Instruction Forfaitaires'!$E18*(VLOOKUP('DP_Instruction Forfaitaires'!$D18,Listes!$A$48:$E$54,3,FALSE))+(VLOOKUP('DP_Instruction Forfaitaires'!$D18,Listes!$A$48:$E$54,4,FALSE)))))))</f>
        <v/>
      </c>
      <c r="O18" s="359" t="str">
        <f>IF($H18="","",IF($C18=Listes!$B$40,Listes!$I$37,IF($C18=Listes!$B$41,(VLOOKUP('DP_Instruction Forfaitaires'!$F18,Listes!$E$37:$F$42,2,FALSE)),IF($C18=Listes!$B$39,IF('DP_Instruction Forfaitaires'!$E18&lt;=Listes!$A$69,'DP_Instruction Forfaitaires'!$E18*Listes!$A$70,IF('DP_Instruction Forfaitaires'!$E18&gt;Listes!$D$69,'DP_Instruction Forfaitaires'!$E18*Listes!$D$70,(('DP_Instruction Forfaitaires'!$E18*Listes!$B$70)+Listes!$C$70)))))))</f>
        <v/>
      </c>
      <c r="P18" s="360" t="str">
        <f>IF('Dépenses forfaitaire'!P18="","",'Dépenses forfaitaire'!P18)</f>
        <v/>
      </c>
      <c r="Q18" s="283"/>
      <c r="R18" s="284" t="str">
        <f t="shared" si="4"/>
        <v/>
      </c>
      <c r="S18" s="284" t="str">
        <f t="shared" si="1"/>
        <v/>
      </c>
      <c r="T18" s="28" t="str">
        <f t="shared" si="0"/>
        <v/>
      </c>
      <c r="U18" s="139"/>
      <c r="V18" s="140"/>
      <c r="W18" s="365" t="str">
        <f>IF(AND(OR(Q18="KO",T18&lt;&gt;""),OR(R18="",S18="",T18="")),Listes!$A$74,IF(AND(T18="",Q18&lt;&gt;""),Listes!$A$75,IF(AND(P18&lt;T18,V18=""),Listes!$A$76,IF(AND(R18&gt;S18),Listes!$A$77,IF(AND(P18&lt;&gt;"",P18&gt;T18,U18=""),Listes!$A$78,IF(AND(X18="",OR(Q18&lt;&gt;"",R18&lt;&gt;"",S18&lt;&gt;"")),Listes!$A$79,""))))))</f>
        <v/>
      </c>
      <c r="X18" s="44"/>
      <c r="Y18" s="9">
        <f t="shared" si="2"/>
        <v>0</v>
      </c>
    </row>
    <row r="19" spans="1:25" ht="20.100000000000001" customHeight="1" x14ac:dyDescent="0.25">
      <c r="A19" s="133">
        <v>13</v>
      </c>
      <c r="B19" s="347" t="str">
        <f>IF('Dépenses forfaitaire'!B19="","",'Dépenses forfaitaire'!B19)</f>
        <v/>
      </c>
      <c r="C19" s="347" t="str">
        <f>IF('Dépenses forfaitaire'!C19="","",'Dépenses forfaitaire'!C19)</f>
        <v/>
      </c>
      <c r="D19" s="347" t="str">
        <f>IF('Dépenses forfaitaire'!D19="","",'Dépenses forfaitaire'!D19)</f>
        <v/>
      </c>
      <c r="E19" s="347" t="str">
        <f>IF('Dépenses forfaitaire'!E19="","",'Dépenses forfaitaire'!E19)</f>
        <v/>
      </c>
      <c r="F19" s="347" t="str">
        <f>IF('Dépenses forfaitaire'!F19="","",'Dépenses forfaitaire'!F19)</f>
        <v/>
      </c>
      <c r="G19" s="347" t="str">
        <f>IF('Dépenses forfaitaire'!G19="","",'Dépenses forfaitaire'!G19)</f>
        <v/>
      </c>
      <c r="H19" s="347" t="str">
        <f>IF('Dépenses forfaitaire'!H19="","",'Dépenses forfaitaire'!H19)</f>
        <v/>
      </c>
      <c r="I19" s="347" t="str">
        <f>IF('Dépenses forfaitaire'!I19="","",'Dépenses forfaitaire'!I19)</f>
        <v/>
      </c>
      <c r="J19" s="348" t="str">
        <f>IF('Dépenses forfaitaire'!K19="","",'Dépenses forfaitaire'!K19)</f>
        <v/>
      </c>
      <c r="K19" s="348" t="str">
        <f>IF('Dépenses forfaitaire'!L19="","",'Dépenses forfaitaire'!L19)</f>
        <v/>
      </c>
      <c r="L19" s="347" t="str">
        <f>IF('Dépenses forfaitaire'!J19="","",'Dépenses forfaitaire'!J19)</f>
        <v/>
      </c>
      <c r="M19" s="331" t="str">
        <f>IF($H19="","",IF($C19=Listes!$B$38,IF('DP_Instruction Forfaitaires'!$E19&lt;=Listes!$B$58,('DP_Instruction Forfaitaires'!$E19*(VLOOKUP('DP_Instruction Forfaitaires'!$D19,Listes!$A$59:$E$65,2,FALSE))),IF('DP_Instruction Forfaitaires'!$E19&gt;Listes!$E$58,('DP_Instruction Forfaitaires'!$E19*(VLOOKUP('DP_Instruction Forfaitaires'!$D19,Listes!$A$59:$E$65,5,FALSE))),('DP_Instruction Forfaitaires'!$E19*(VLOOKUP('DP_Instruction Forfaitaires'!$D19,Listes!$A$59:$E$65,3,FALSE))+(VLOOKUP('DP_Instruction Forfaitaires'!$D19,Listes!$A$59:$E$65,4,FALSE)))))))</f>
        <v/>
      </c>
      <c r="N19" s="331" t="str">
        <f>IF($H19="","",IF($C19=Listes!$B$37,IF('DP_Instruction Forfaitaires'!$E19&lt;=Listes!$B$47,('DP_Instruction Forfaitaires'!$E19*(VLOOKUP('DP_Instruction Forfaitaires'!$D19,Listes!$A$48:$E$54,2,FALSE))),IF('DP_Instruction Forfaitaires'!$E19&gt;Listes!$D$47,('DP_Instruction Forfaitaires'!$E19*(VLOOKUP('DP_Instruction Forfaitaires'!$D19,Listes!$A$48:$E$54,5,FALSE))),('DP_Instruction Forfaitaires'!$E19*(VLOOKUP('DP_Instruction Forfaitaires'!$D19,Listes!$A$48:$E$54,3,FALSE))+(VLOOKUP('DP_Instruction Forfaitaires'!$D19,Listes!$A$48:$E$54,4,FALSE)))))))</f>
        <v/>
      </c>
      <c r="O19" s="359" t="str">
        <f>IF($H19="","",IF($C19=Listes!$B$40,Listes!$I$37,IF($C19=Listes!$B$41,(VLOOKUP('DP_Instruction Forfaitaires'!$F19,Listes!$E$37:$F$42,2,FALSE)),IF($C19=Listes!$B$39,IF('DP_Instruction Forfaitaires'!$E19&lt;=Listes!$A$69,'DP_Instruction Forfaitaires'!$E19*Listes!$A$70,IF('DP_Instruction Forfaitaires'!$E19&gt;Listes!$D$69,'DP_Instruction Forfaitaires'!$E19*Listes!$D$70,(('DP_Instruction Forfaitaires'!$E19*Listes!$B$70)+Listes!$C$70)))))))</f>
        <v/>
      </c>
      <c r="P19" s="360" t="str">
        <f>IF('Dépenses forfaitaire'!P19="","",'Dépenses forfaitaire'!P19)</f>
        <v/>
      </c>
      <c r="Q19" s="283"/>
      <c r="R19" s="284" t="str">
        <f t="shared" si="4"/>
        <v/>
      </c>
      <c r="S19" s="284" t="str">
        <f t="shared" si="1"/>
        <v/>
      </c>
      <c r="T19" s="28" t="str">
        <f t="shared" si="0"/>
        <v/>
      </c>
      <c r="U19" s="139"/>
      <c r="V19" s="140"/>
      <c r="W19" s="365" t="str">
        <f>IF(AND(OR(Q19="KO",T19&lt;&gt;""),OR(R19="",S19="",T19="")),Listes!$A$74,IF(AND(T19="",Q19&lt;&gt;""),Listes!$A$75,IF(AND(P19&lt;T19,V19=""),Listes!$A$76,IF(AND(R19&gt;S19),Listes!$A$77,IF(AND(P19&lt;&gt;"",P19&gt;T19,U19=""),Listes!$A$78,IF(AND(X19="",OR(Q19&lt;&gt;"",R19&lt;&gt;"",S19&lt;&gt;"")),Listes!$A$79,""))))))</f>
        <v/>
      </c>
      <c r="X19" s="44"/>
      <c r="Y19" s="9">
        <f t="shared" si="2"/>
        <v>0</v>
      </c>
    </row>
    <row r="20" spans="1:25" ht="20.100000000000001" customHeight="1" x14ac:dyDescent="0.25">
      <c r="A20" s="133">
        <v>14</v>
      </c>
      <c r="B20" s="347" t="str">
        <f>IF('Dépenses forfaitaire'!B20="","",'Dépenses forfaitaire'!B20)</f>
        <v/>
      </c>
      <c r="C20" s="347" t="str">
        <f>IF('Dépenses forfaitaire'!C20="","",'Dépenses forfaitaire'!C20)</f>
        <v/>
      </c>
      <c r="D20" s="347" t="str">
        <f>IF('Dépenses forfaitaire'!D20="","",'Dépenses forfaitaire'!D20)</f>
        <v/>
      </c>
      <c r="E20" s="347" t="str">
        <f>IF('Dépenses forfaitaire'!E20="","",'Dépenses forfaitaire'!E20)</f>
        <v/>
      </c>
      <c r="F20" s="347" t="str">
        <f>IF('Dépenses forfaitaire'!F20="","",'Dépenses forfaitaire'!F20)</f>
        <v/>
      </c>
      <c r="G20" s="347" t="str">
        <f>IF('Dépenses forfaitaire'!G20="","",'Dépenses forfaitaire'!G20)</f>
        <v/>
      </c>
      <c r="H20" s="347" t="str">
        <f>IF('Dépenses forfaitaire'!H20="","",'Dépenses forfaitaire'!H20)</f>
        <v/>
      </c>
      <c r="I20" s="347" t="str">
        <f>IF('Dépenses forfaitaire'!I20="","",'Dépenses forfaitaire'!I20)</f>
        <v/>
      </c>
      <c r="J20" s="348" t="str">
        <f>IF('Dépenses forfaitaire'!K20="","",'Dépenses forfaitaire'!K20)</f>
        <v/>
      </c>
      <c r="K20" s="348" t="str">
        <f>IF('Dépenses forfaitaire'!L20="","",'Dépenses forfaitaire'!L20)</f>
        <v/>
      </c>
      <c r="L20" s="347" t="str">
        <f>IF('Dépenses forfaitaire'!J20="","",'Dépenses forfaitaire'!J20)</f>
        <v/>
      </c>
      <c r="M20" s="331" t="str">
        <f>IF($H20="","",IF($C20=Listes!$B$38,IF('DP_Instruction Forfaitaires'!$E20&lt;=Listes!$B$58,('DP_Instruction Forfaitaires'!$E20*(VLOOKUP('DP_Instruction Forfaitaires'!$D20,Listes!$A$59:$E$65,2,FALSE))),IF('DP_Instruction Forfaitaires'!$E20&gt;Listes!$E$58,('DP_Instruction Forfaitaires'!$E20*(VLOOKUP('DP_Instruction Forfaitaires'!$D20,Listes!$A$59:$E$65,5,FALSE))),('DP_Instruction Forfaitaires'!$E20*(VLOOKUP('DP_Instruction Forfaitaires'!$D20,Listes!$A$59:$E$65,3,FALSE))+(VLOOKUP('DP_Instruction Forfaitaires'!$D20,Listes!$A$59:$E$65,4,FALSE)))))))</f>
        <v/>
      </c>
      <c r="N20" s="331" t="str">
        <f>IF($H20="","",IF($C20=Listes!$B$37,IF('DP_Instruction Forfaitaires'!$E20&lt;=Listes!$B$47,('DP_Instruction Forfaitaires'!$E20*(VLOOKUP('DP_Instruction Forfaitaires'!$D20,Listes!$A$48:$E$54,2,FALSE))),IF('DP_Instruction Forfaitaires'!$E20&gt;Listes!$D$47,('DP_Instruction Forfaitaires'!$E20*(VLOOKUP('DP_Instruction Forfaitaires'!$D20,Listes!$A$48:$E$54,5,FALSE))),('DP_Instruction Forfaitaires'!$E20*(VLOOKUP('DP_Instruction Forfaitaires'!$D20,Listes!$A$48:$E$54,3,FALSE))+(VLOOKUP('DP_Instruction Forfaitaires'!$D20,Listes!$A$48:$E$54,4,FALSE)))))))</f>
        <v/>
      </c>
      <c r="O20" s="359" t="str">
        <f>IF($H20="","",IF($C20=Listes!$B$40,Listes!$I$37,IF($C20=Listes!$B$41,(VLOOKUP('DP_Instruction Forfaitaires'!$F20,Listes!$E$37:$F$42,2,FALSE)),IF($C20=Listes!$B$39,IF('DP_Instruction Forfaitaires'!$E20&lt;=Listes!$A$69,'DP_Instruction Forfaitaires'!$E20*Listes!$A$70,IF('DP_Instruction Forfaitaires'!$E20&gt;Listes!$D$69,'DP_Instruction Forfaitaires'!$E20*Listes!$D$70,(('DP_Instruction Forfaitaires'!$E20*Listes!$B$70)+Listes!$C$70)))))))</f>
        <v/>
      </c>
      <c r="P20" s="360" t="str">
        <f>IF('Dépenses forfaitaire'!P20="","",'Dépenses forfaitaire'!P20)</f>
        <v/>
      </c>
      <c r="Q20" s="283"/>
      <c r="R20" s="284" t="str">
        <f t="shared" si="4"/>
        <v/>
      </c>
      <c r="S20" s="284" t="str">
        <f t="shared" si="1"/>
        <v/>
      </c>
      <c r="T20" s="28" t="str">
        <f t="shared" si="0"/>
        <v/>
      </c>
      <c r="U20" s="139"/>
      <c r="V20" s="140"/>
      <c r="W20" s="365" t="str">
        <f>IF(AND(OR(Q20="KO",T20&lt;&gt;""),OR(R20="",S20="",T20="")),Listes!$A$74,IF(AND(T20="",Q20&lt;&gt;""),Listes!$A$75,IF(AND(P20&lt;T20,V20=""),Listes!$A$76,IF(AND(R20&gt;S20),Listes!$A$77,IF(AND(P20&lt;&gt;"",P20&gt;T20,U20=""),Listes!$A$78,IF(AND(X20="",OR(Q20&lt;&gt;"",R20&lt;&gt;"",S20&lt;&gt;"")),Listes!$A$79,""))))))</f>
        <v/>
      </c>
      <c r="X20" s="44"/>
      <c r="Y20" s="9">
        <f t="shared" si="2"/>
        <v>0</v>
      </c>
    </row>
    <row r="21" spans="1:25" ht="20.100000000000001" customHeight="1" x14ac:dyDescent="0.25">
      <c r="A21" s="133">
        <v>15</v>
      </c>
      <c r="B21" s="347" t="str">
        <f>IF('Dépenses forfaitaire'!B21="","",'Dépenses forfaitaire'!B21)</f>
        <v/>
      </c>
      <c r="C21" s="347" t="str">
        <f>IF('Dépenses forfaitaire'!C21="","",'Dépenses forfaitaire'!C21)</f>
        <v/>
      </c>
      <c r="D21" s="347" t="str">
        <f>IF('Dépenses forfaitaire'!D21="","",'Dépenses forfaitaire'!D21)</f>
        <v/>
      </c>
      <c r="E21" s="347" t="str">
        <f>IF('Dépenses forfaitaire'!E21="","",'Dépenses forfaitaire'!E21)</f>
        <v/>
      </c>
      <c r="F21" s="347" t="str">
        <f>IF('Dépenses forfaitaire'!F21="","",'Dépenses forfaitaire'!F21)</f>
        <v/>
      </c>
      <c r="G21" s="347" t="str">
        <f>IF('Dépenses forfaitaire'!G21="","",'Dépenses forfaitaire'!G21)</f>
        <v/>
      </c>
      <c r="H21" s="347" t="str">
        <f>IF('Dépenses forfaitaire'!H21="","",'Dépenses forfaitaire'!H21)</f>
        <v/>
      </c>
      <c r="I21" s="347" t="str">
        <f>IF('Dépenses forfaitaire'!I21="","",'Dépenses forfaitaire'!I21)</f>
        <v/>
      </c>
      <c r="J21" s="348" t="str">
        <f>IF('Dépenses forfaitaire'!K21="","",'Dépenses forfaitaire'!K21)</f>
        <v/>
      </c>
      <c r="K21" s="348" t="str">
        <f>IF('Dépenses forfaitaire'!L21="","",'Dépenses forfaitaire'!L21)</f>
        <v/>
      </c>
      <c r="L21" s="347" t="str">
        <f>IF('Dépenses forfaitaire'!J21="","",'Dépenses forfaitaire'!J21)</f>
        <v/>
      </c>
      <c r="M21" s="331" t="str">
        <f>IF($H21="","",IF($C21=Listes!$B$38,IF('DP_Instruction Forfaitaires'!$E21&lt;=Listes!$B$58,('DP_Instruction Forfaitaires'!$E21*(VLOOKUP('DP_Instruction Forfaitaires'!$D21,Listes!$A$59:$E$65,2,FALSE))),IF('DP_Instruction Forfaitaires'!$E21&gt;Listes!$E$58,('DP_Instruction Forfaitaires'!$E21*(VLOOKUP('DP_Instruction Forfaitaires'!$D21,Listes!$A$59:$E$65,5,FALSE))),('DP_Instruction Forfaitaires'!$E21*(VLOOKUP('DP_Instruction Forfaitaires'!$D21,Listes!$A$59:$E$65,3,FALSE))+(VLOOKUP('DP_Instruction Forfaitaires'!$D21,Listes!$A$59:$E$65,4,FALSE)))))))</f>
        <v/>
      </c>
      <c r="N21" s="331" t="str">
        <f>IF($H21="","",IF($C21=Listes!$B$37,IF('DP_Instruction Forfaitaires'!$E21&lt;=Listes!$B$47,('DP_Instruction Forfaitaires'!$E21*(VLOOKUP('DP_Instruction Forfaitaires'!$D21,Listes!$A$48:$E$54,2,FALSE))),IF('DP_Instruction Forfaitaires'!$E21&gt;Listes!$D$47,('DP_Instruction Forfaitaires'!$E21*(VLOOKUP('DP_Instruction Forfaitaires'!$D21,Listes!$A$48:$E$54,5,FALSE))),('DP_Instruction Forfaitaires'!$E21*(VLOOKUP('DP_Instruction Forfaitaires'!$D21,Listes!$A$48:$E$54,3,FALSE))+(VLOOKUP('DP_Instruction Forfaitaires'!$D21,Listes!$A$48:$E$54,4,FALSE)))))))</f>
        <v/>
      </c>
      <c r="O21" s="359" t="str">
        <f>IF($H21="","",IF($C21=Listes!$B$40,Listes!$I$37,IF($C21=Listes!$B$41,(VLOOKUP('DP_Instruction Forfaitaires'!$F21,Listes!$E$37:$F$42,2,FALSE)),IF($C21=Listes!$B$39,IF('DP_Instruction Forfaitaires'!$E21&lt;=Listes!$A$69,'DP_Instruction Forfaitaires'!$E21*Listes!$A$70,IF('DP_Instruction Forfaitaires'!$E21&gt;Listes!$D$69,'DP_Instruction Forfaitaires'!$E21*Listes!$D$70,(('DP_Instruction Forfaitaires'!$E21*Listes!$B$70)+Listes!$C$70)))))))</f>
        <v/>
      </c>
      <c r="P21" s="360" t="str">
        <f>IF('Dépenses forfaitaire'!P21="","",'Dépenses forfaitaire'!P21)</f>
        <v/>
      </c>
      <c r="Q21" s="283"/>
      <c r="R21" s="284" t="str">
        <f t="shared" si="4"/>
        <v/>
      </c>
      <c r="S21" s="284" t="str">
        <f t="shared" si="1"/>
        <v/>
      </c>
      <c r="T21" s="28" t="str">
        <f t="shared" si="0"/>
        <v/>
      </c>
      <c r="U21" s="139"/>
      <c r="V21" s="140"/>
      <c r="W21" s="365" t="str">
        <f>IF(AND(OR(Q21="KO",T21&lt;&gt;""),OR(R21="",S21="",T21="")),Listes!$A$74,IF(AND(T21="",Q21&lt;&gt;""),Listes!$A$75,IF(AND(P21&lt;T21,V21=""),Listes!$A$76,IF(AND(R21&gt;S21),Listes!$A$77,IF(AND(P21&lt;&gt;"",P21&gt;T21,U21=""),Listes!$A$78,IF(AND(X21="",OR(Q21&lt;&gt;"",R21&lt;&gt;"",S21&lt;&gt;"")),Listes!$A$79,""))))))</f>
        <v/>
      </c>
      <c r="X21" s="44"/>
      <c r="Y21" s="9">
        <f t="shared" si="2"/>
        <v>0</v>
      </c>
    </row>
    <row r="22" spans="1:25" ht="20.100000000000001" customHeight="1" x14ac:dyDescent="0.25">
      <c r="A22" s="133">
        <v>16</v>
      </c>
      <c r="B22" s="347" t="str">
        <f>IF('Dépenses forfaitaire'!B22="","",'Dépenses forfaitaire'!B22)</f>
        <v/>
      </c>
      <c r="C22" s="347" t="str">
        <f>IF('Dépenses forfaitaire'!C22="","",'Dépenses forfaitaire'!C22)</f>
        <v/>
      </c>
      <c r="D22" s="347" t="str">
        <f>IF('Dépenses forfaitaire'!D22="","",'Dépenses forfaitaire'!D22)</f>
        <v/>
      </c>
      <c r="E22" s="347" t="str">
        <f>IF('Dépenses forfaitaire'!E22="","",'Dépenses forfaitaire'!E22)</f>
        <v/>
      </c>
      <c r="F22" s="347" t="str">
        <f>IF('Dépenses forfaitaire'!F22="","",'Dépenses forfaitaire'!F22)</f>
        <v/>
      </c>
      <c r="G22" s="347" t="str">
        <f>IF('Dépenses forfaitaire'!G22="","",'Dépenses forfaitaire'!G22)</f>
        <v/>
      </c>
      <c r="H22" s="347" t="str">
        <f>IF('Dépenses forfaitaire'!H22="","",'Dépenses forfaitaire'!H22)</f>
        <v/>
      </c>
      <c r="I22" s="347" t="str">
        <f>IF('Dépenses forfaitaire'!I22="","",'Dépenses forfaitaire'!I22)</f>
        <v/>
      </c>
      <c r="J22" s="348" t="str">
        <f>IF('Dépenses forfaitaire'!K22="","",'Dépenses forfaitaire'!K22)</f>
        <v/>
      </c>
      <c r="K22" s="348" t="str">
        <f>IF('Dépenses forfaitaire'!L22="","",'Dépenses forfaitaire'!L22)</f>
        <v/>
      </c>
      <c r="L22" s="347" t="str">
        <f>IF('Dépenses forfaitaire'!J22="","",'Dépenses forfaitaire'!J22)</f>
        <v/>
      </c>
      <c r="M22" s="331" t="str">
        <f>IF($H22="","",IF($C22=Listes!$B$38,IF('DP_Instruction Forfaitaires'!$E22&lt;=Listes!$B$58,('DP_Instruction Forfaitaires'!$E22*(VLOOKUP('DP_Instruction Forfaitaires'!$D22,Listes!$A$59:$E$65,2,FALSE))),IF('DP_Instruction Forfaitaires'!$E22&gt;Listes!$E$58,('DP_Instruction Forfaitaires'!$E22*(VLOOKUP('DP_Instruction Forfaitaires'!$D22,Listes!$A$59:$E$65,5,FALSE))),('DP_Instruction Forfaitaires'!$E22*(VLOOKUP('DP_Instruction Forfaitaires'!$D22,Listes!$A$59:$E$65,3,FALSE))+(VLOOKUP('DP_Instruction Forfaitaires'!$D22,Listes!$A$59:$E$65,4,FALSE)))))))</f>
        <v/>
      </c>
      <c r="N22" s="331" t="str">
        <f>IF($H22="","",IF($C22=Listes!$B$37,IF('DP_Instruction Forfaitaires'!$E22&lt;=Listes!$B$47,('DP_Instruction Forfaitaires'!$E22*(VLOOKUP('DP_Instruction Forfaitaires'!$D22,Listes!$A$48:$E$54,2,FALSE))),IF('DP_Instruction Forfaitaires'!$E22&gt;Listes!$D$47,('DP_Instruction Forfaitaires'!$E22*(VLOOKUP('DP_Instruction Forfaitaires'!$D22,Listes!$A$48:$E$54,5,FALSE))),('DP_Instruction Forfaitaires'!$E22*(VLOOKUP('DP_Instruction Forfaitaires'!$D22,Listes!$A$48:$E$54,3,FALSE))+(VLOOKUP('DP_Instruction Forfaitaires'!$D22,Listes!$A$48:$E$54,4,FALSE)))))))</f>
        <v/>
      </c>
      <c r="O22" s="359" t="str">
        <f>IF($H22="","",IF($C22=Listes!$B$40,Listes!$I$37,IF($C22=Listes!$B$41,(VLOOKUP('DP_Instruction Forfaitaires'!$F22,Listes!$E$37:$F$42,2,FALSE)),IF($C22=Listes!$B$39,IF('DP_Instruction Forfaitaires'!$E22&lt;=Listes!$A$69,'DP_Instruction Forfaitaires'!$E22*Listes!$A$70,IF('DP_Instruction Forfaitaires'!$E22&gt;Listes!$D$69,'DP_Instruction Forfaitaires'!$E22*Listes!$D$70,(('DP_Instruction Forfaitaires'!$E22*Listes!$B$70)+Listes!$C$70)))))))</f>
        <v/>
      </c>
      <c r="P22" s="360" t="str">
        <f>IF('Dépenses forfaitaire'!P22="","",'Dépenses forfaitaire'!P22)</f>
        <v/>
      </c>
      <c r="Q22" s="283"/>
      <c r="R22" s="284" t="str">
        <f t="shared" si="4"/>
        <v/>
      </c>
      <c r="S22" s="284" t="str">
        <f t="shared" si="1"/>
        <v/>
      </c>
      <c r="T22" s="28" t="str">
        <f t="shared" si="0"/>
        <v/>
      </c>
      <c r="U22" s="139"/>
      <c r="V22" s="140"/>
      <c r="W22" s="365" t="str">
        <f>IF(AND(OR(Q22="KO",T22&lt;&gt;""),OR(R22="",S22="",T22="")),Listes!$A$74,IF(AND(T22="",Q22&lt;&gt;""),Listes!$A$75,IF(AND(P22&lt;T22,V22=""),Listes!$A$76,IF(AND(R22&gt;S22),Listes!$A$77,IF(AND(P22&lt;&gt;"",P22&gt;T22,U22=""),Listes!$A$78,IF(AND(X22="",OR(Q22&lt;&gt;"",R22&lt;&gt;"",S22&lt;&gt;"")),Listes!$A$79,""))))))</f>
        <v/>
      </c>
      <c r="X22" s="44"/>
      <c r="Y22" s="9">
        <f t="shared" si="2"/>
        <v>0</v>
      </c>
    </row>
    <row r="23" spans="1:25" ht="20.100000000000001" customHeight="1" x14ac:dyDescent="0.25">
      <c r="A23" s="133">
        <v>17</v>
      </c>
      <c r="B23" s="347" t="str">
        <f>IF('Dépenses forfaitaire'!B23="","",'Dépenses forfaitaire'!B23)</f>
        <v/>
      </c>
      <c r="C23" s="347" t="str">
        <f>IF('Dépenses forfaitaire'!C23="","",'Dépenses forfaitaire'!C23)</f>
        <v/>
      </c>
      <c r="D23" s="347" t="str">
        <f>IF('Dépenses forfaitaire'!D23="","",'Dépenses forfaitaire'!D23)</f>
        <v/>
      </c>
      <c r="E23" s="347" t="str">
        <f>IF('Dépenses forfaitaire'!E23="","",'Dépenses forfaitaire'!E23)</f>
        <v/>
      </c>
      <c r="F23" s="347" t="str">
        <f>IF('Dépenses forfaitaire'!F23="","",'Dépenses forfaitaire'!F23)</f>
        <v/>
      </c>
      <c r="G23" s="347" t="str">
        <f>IF('Dépenses forfaitaire'!G23="","",'Dépenses forfaitaire'!G23)</f>
        <v/>
      </c>
      <c r="H23" s="347" t="str">
        <f>IF('Dépenses forfaitaire'!H23="","",'Dépenses forfaitaire'!H23)</f>
        <v/>
      </c>
      <c r="I23" s="347" t="str">
        <f>IF('Dépenses forfaitaire'!I23="","",'Dépenses forfaitaire'!I23)</f>
        <v/>
      </c>
      <c r="J23" s="348" t="str">
        <f>IF('Dépenses forfaitaire'!K23="","",'Dépenses forfaitaire'!K23)</f>
        <v/>
      </c>
      <c r="K23" s="348" t="str">
        <f>IF('Dépenses forfaitaire'!L23="","",'Dépenses forfaitaire'!L23)</f>
        <v/>
      </c>
      <c r="L23" s="347" t="str">
        <f>IF('Dépenses forfaitaire'!J23="","",'Dépenses forfaitaire'!J23)</f>
        <v/>
      </c>
      <c r="M23" s="331" t="str">
        <f>IF($H23="","",IF($C23=Listes!$B$38,IF('DP_Instruction Forfaitaires'!$E23&lt;=Listes!$B$58,('DP_Instruction Forfaitaires'!$E23*(VLOOKUP('DP_Instruction Forfaitaires'!$D23,Listes!$A$59:$E$65,2,FALSE))),IF('DP_Instruction Forfaitaires'!$E23&gt;Listes!$E$58,('DP_Instruction Forfaitaires'!$E23*(VLOOKUP('DP_Instruction Forfaitaires'!$D23,Listes!$A$59:$E$65,5,FALSE))),('DP_Instruction Forfaitaires'!$E23*(VLOOKUP('DP_Instruction Forfaitaires'!$D23,Listes!$A$59:$E$65,3,FALSE))+(VLOOKUP('DP_Instruction Forfaitaires'!$D23,Listes!$A$59:$E$65,4,FALSE)))))))</f>
        <v/>
      </c>
      <c r="N23" s="331" t="str">
        <f>IF($H23="","",IF($C23=Listes!$B$37,IF('DP_Instruction Forfaitaires'!$E23&lt;=Listes!$B$47,('DP_Instruction Forfaitaires'!$E23*(VLOOKUP('DP_Instruction Forfaitaires'!$D23,Listes!$A$48:$E$54,2,FALSE))),IF('DP_Instruction Forfaitaires'!$E23&gt;Listes!$D$47,('DP_Instruction Forfaitaires'!$E23*(VLOOKUP('DP_Instruction Forfaitaires'!$D23,Listes!$A$48:$E$54,5,FALSE))),('DP_Instruction Forfaitaires'!$E23*(VLOOKUP('DP_Instruction Forfaitaires'!$D23,Listes!$A$48:$E$54,3,FALSE))+(VLOOKUP('DP_Instruction Forfaitaires'!$D23,Listes!$A$48:$E$54,4,FALSE)))))))</f>
        <v/>
      </c>
      <c r="O23" s="359" t="str">
        <f>IF($H23="","",IF($C23=Listes!$B$40,Listes!$I$37,IF($C23=Listes!$B$41,(VLOOKUP('DP_Instruction Forfaitaires'!$F23,Listes!$E$37:$F$42,2,FALSE)),IF($C23=Listes!$B$39,IF('DP_Instruction Forfaitaires'!$E23&lt;=Listes!$A$69,'DP_Instruction Forfaitaires'!$E23*Listes!$A$70,IF('DP_Instruction Forfaitaires'!$E23&gt;Listes!$D$69,'DP_Instruction Forfaitaires'!$E23*Listes!$D$70,(('DP_Instruction Forfaitaires'!$E23*Listes!$B$70)+Listes!$C$70)))))))</f>
        <v/>
      </c>
      <c r="P23" s="360" t="str">
        <f>IF('Dépenses forfaitaire'!P23="","",'Dépenses forfaitaire'!P23)</f>
        <v/>
      </c>
      <c r="Q23" s="283"/>
      <c r="R23" s="284" t="str">
        <f t="shared" si="4"/>
        <v/>
      </c>
      <c r="S23" s="284" t="str">
        <f t="shared" si="1"/>
        <v/>
      </c>
      <c r="T23" s="28" t="str">
        <f t="shared" si="0"/>
        <v/>
      </c>
      <c r="U23" s="139"/>
      <c r="V23" s="140"/>
      <c r="W23" s="365" t="str">
        <f>IF(AND(OR(Q23="KO",T23&lt;&gt;""),OR(R23="",S23="",T23="")),Listes!$A$74,IF(AND(T23="",Q23&lt;&gt;""),Listes!$A$75,IF(AND(P23&lt;T23,V23=""),Listes!$A$76,IF(AND(R23&gt;S23),Listes!$A$77,IF(AND(P23&lt;&gt;"",P23&gt;T23,U23=""),Listes!$A$78,IF(AND(X23="",OR(Q23&lt;&gt;"",R23&lt;&gt;"",S23&lt;&gt;"")),Listes!$A$79,""))))))</f>
        <v/>
      </c>
      <c r="X23" s="44"/>
      <c r="Y23" s="9">
        <f t="shared" si="2"/>
        <v>0</v>
      </c>
    </row>
    <row r="24" spans="1:25" ht="20.100000000000001" customHeight="1" x14ac:dyDescent="0.25">
      <c r="A24" s="133">
        <v>18</v>
      </c>
      <c r="B24" s="347" t="str">
        <f>IF('Dépenses forfaitaire'!B24="","",'Dépenses forfaitaire'!B24)</f>
        <v/>
      </c>
      <c r="C24" s="347" t="str">
        <f>IF('Dépenses forfaitaire'!C24="","",'Dépenses forfaitaire'!C24)</f>
        <v/>
      </c>
      <c r="D24" s="347" t="str">
        <f>IF('Dépenses forfaitaire'!D24="","",'Dépenses forfaitaire'!D24)</f>
        <v/>
      </c>
      <c r="E24" s="347" t="str">
        <f>IF('Dépenses forfaitaire'!E24="","",'Dépenses forfaitaire'!E24)</f>
        <v/>
      </c>
      <c r="F24" s="347" t="str">
        <f>IF('Dépenses forfaitaire'!F24="","",'Dépenses forfaitaire'!F24)</f>
        <v/>
      </c>
      <c r="G24" s="347" t="str">
        <f>IF('Dépenses forfaitaire'!G24="","",'Dépenses forfaitaire'!G24)</f>
        <v/>
      </c>
      <c r="H24" s="347" t="str">
        <f>IF('Dépenses forfaitaire'!H24="","",'Dépenses forfaitaire'!H24)</f>
        <v/>
      </c>
      <c r="I24" s="347" t="str">
        <f>IF('Dépenses forfaitaire'!I24="","",'Dépenses forfaitaire'!I24)</f>
        <v/>
      </c>
      <c r="J24" s="348" t="str">
        <f>IF('Dépenses forfaitaire'!K24="","",'Dépenses forfaitaire'!K24)</f>
        <v/>
      </c>
      <c r="K24" s="348" t="str">
        <f>IF('Dépenses forfaitaire'!L24="","",'Dépenses forfaitaire'!L24)</f>
        <v/>
      </c>
      <c r="L24" s="347" t="str">
        <f>IF('Dépenses forfaitaire'!J24="","",'Dépenses forfaitaire'!J24)</f>
        <v/>
      </c>
      <c r="M24" s="331" t="str">
        <f>IF($H24="","",IF($C24=Listes!$B$38,IF('DP_Instruction Forfaitaires'!$E24&lt;=Listes!$B$58,('DP_Instruction Forfaitaires'!$E24*(VLOOKUP('DP_Instruction Forfaitaires'!$D24,Listes!$A$59:$E$65,2,FALSE))),IF('DP_Instruction Forfaitaires'!$E24&gt;Listes!$E$58,('DP_Instruction Forfaitaires'!$E24*(VLOOKUP('DP_Instruction Forfaitaires'!$D24,Listes!$A$59:$E$65,5,FALSE))),('DP_Instruction Forfaitaires'!$E24*(VLOOKUP('DP_Instruction Forfaitaires'!$D24,Listes!$A$59:$E$65,3,FALSE))+(VLOOKUP('DP_Instruction Forfaitaires'!$D24,Listes!$A$59:$E$65,4,FALSE)))))))</f>
        <v/>
      </c>
      <c r="N24" s="331" t="str">
        <f>IF($H24="","",IF($C24=Listes!$B$37,IF('DP_Instruction Forfaitaires'!$E24&lt;=Listes!$B$47,('DP_Instruction Forfaitaires'!$E24*(VLOOKUP('DP_Instruction Forfaitaires'!$D24,Listes!$A$48:$E$54,2,FALSE))),IF('DP_Instruction Forfaitaires'!$E24&gt;Listes!$D$47,('DP_Instruction Forfaitaires'!$E24*(VLOOKUP('DP_Instruction Forfaitaires'!$D24,Listes!$A$48:$E$54,5,FALSE))),('DP_Instruction Forfaitaires'!$E24*(VLOOKUP('DP_Instruction Forfaitaires'!$D24,Listes!$A$48:$E$54,3,FALSE))+(VLOOKUP('DP_Instruction Forfaitaires'!$D24,Listes!$A$48:$E$54,4,FALSE)))))))</f>
        <v/>
      </c>
      <c r="O24" s="359" t="str">
        <f>IF($H24="","",IF($C24=Listes!$B$40,Listes!$I$37,IF($C24=Listes!$B$41,(VLOOKUP('DP_Instruction Forfaitaires'!$F24,Listes!$E$37:$F$42,2,FALSE)),IF($C24=Listes!$B$39,IF('DP_Instruction Forfaitaires'!$E24&lt;=Listes!$A$69,'DP_Instruction Forfaitaires'!$E24*Listes!$A$70,IF('DP_Instruction Forfaitaires'!$E24&gt;Listes!$D$69,'DP_Instruction Forfaitaires'!$E24*Listes!$D$70,(('DP_Instruction Forfaitaires'!$E24*Listes!$B$70)+Listes!$C$70)))))))</f>
        <v/>
      </c>
      <c r="P24" s="360" t="str">
        <f>IF('Dépenses forfaitaire'!P24="","",'Dépenses forfaitaire'!P24)</f>
        <v/>
      </c>
      <c r="Q24" s="283"/>
      <c r="R24" s="284" t="str">
        <f t="shared" si="4"/>
        <v/>
      </c>
      <c r="S24" s="284" t="str">
        <f t="shared" si="1"/>
        <v/>
      </c>
      <c r="T24" s="28" t="str">
        <f t="shared" si="0"/>
        <v/>
      </c>
      <c r="U24" s="139"/>
      <c r="V24" s="140"/>
      <c r="W24" s="365" t="str">
        <f>IF(AND(OR(Q24="KO",T24&lt;&gt;""),OR(R24="",S24="",T24="")),Listes!$A$74,IF(AND(T24="",Q24&lt;&gt;""),Listes!$A$75,IF(AND(P24&lt;T24,V24=""),Listes!$A$76,IF(AND(R24&gt;S24),Listes!$A$77,IF(AND(P24&lt;&gt;"",P24&gt;T24,U24=""),Listes!$A$78,IF(AND(X24="",OR(Q24&lt;&gt;"",R24&lt;&gt;"",S24&lt;&gt;"")),Listes!$A$79,""))))))</f>
        <v/>
      </c>
      <c r="X24" s="44"/>
      <c r="Y24" s="9">
        <f t="shared" si="2"/>
        <v>0</v>
      </c>
    </row>
    <row r="25" spans="1:25" ht="20.100000000000001" customHeight="1" x14ac:dyDescent="0.25">
      <c r="A25" s="133">
        <v>19</v>
      </c>
      <c r="B25" s="347" t="str">
        <f>IF('Dépenses forfaitaire'!B25="","",'Dépenses forfaitaire'!B25)</f>
        <v/>
      </c>
      <c r="C25" s="347" t="str">
        <f>IF('Dépenses forfaitaire'!C25="","",'Dépenses forfaitaire'!C25)</f>
        <v/>
      </c>
      <c r="D25" s="347" t="str">
        <f>IF('Dépenses forfaitaire'!D25="","",'Dépenses forfaitaire'!D25)</f>
        <v/>
      </c>
      <c r="E25" s="347" t="str">
        <f>IF('Dépenses forfaitaire'!E25="","",'Dépenses forfaitaire'!E25)</f>
        <v/>
      </c>
      <c r="F25" s="347" t="str">
        <f>IF('Dépenses forfaitaire'!F25="","",'Dépenses forfaitaire'!F25)</f>
        <v/>
      </c>
      <c r="G25" s="347" t="str">
        <f>IF('Dépenses forfaitaire'!G25="","",'Dépenses forfaitaire'!G25)</f>
        <v/>
      </c>
      <c r="H25" s="347" t="str">
        <f>IF('Dépenses forfaitaire'!H25="","",'Dépenses forfaitaire'!H25)</f>
        <v/>
      </c>
      <c r="I25" s="347" t="str">
        <f>IF('Dépenses forfaitaire'!I25="","",'Dépenses forfaitaire'!I25)</f>
        <v/>
      </c>
      <c r="J25" s="348" t="str">
        <f>IF('Dépenses forfaitaire'!K25="","",'Dépenses forfaitaire'!K25)</f>
        <v/>
      </c>
      <c r="K25" s="348" t="str">
        <f>IF('Dépenses forfaitaire'!L25="","",'Dépenses forfaitaire'!L25)</f>
        <v/>
      </c>
      <c r="L25" s="347" t="str">
        <f>IF('Dépenses forfaitaire'!J25="","",'Dépenses forfaitaire'!J25)</f>
        <v/>
      </c>
      <c r="M25" s="331" t="str">
        <f>IF($H25="","",IF($C25=Listes!$B$38,IF('DP_Instruction Forfaitaires'!$E25&lt;=Listes!$B$58,('DP_Instruction Forfaitaires'!$E25*(VLOOKUP('DP_Instruction Forfaitaires'!$D25,Listes!$A$59:$E$65,2,FALSE))),IF('DP_Instruction Forfaitaires'!$E25&gt;Listes!$E$58,('DP_Instruction Forfaitaires'!$E25*(VLOOKUP('DP_Instruction Forfaitaires'!$D25,Listes!$A$59:$E$65,5,FALSE))),('DP_Instruction Forfaitaires'!$E25*(VLOOKUP('DP_Instruction Forfaitaires'!$D25,Listes!$A$59:$E$65,3,FALSE))+(VLOOKUP('DP_Instruction Forfaitaires'!$D25,Listes!$A$59:$E$65,4,FALSE)))))))</f>
        <v/>
      </c>
      <c r="N25" s="331" t="str">
        <f>IF($H25="","",IF($C25=Listes!$B$37,IF('DP_Instruction Forfaitaires'!$E25&lt;=Listes!$B$47,('DP_Instruction Forfaitaires'!$E25*(VLOOKUP('DP_Instruction Forfaitaires'!$D25,Listes!$A$48:$E$54,2,FALSE))),IF('DP_Instruction Forfaitaires'!$E25&gt;Listes!$D$47,('DP_Instruction Forfaitaires'!$E25*(VLOOKUP('DP_Instruction Forfaitaires'!$D25,Listes!$A$48:$E$54,5,FALSE))),('DP_Instruction Forfaitaires'!$E25*(VLOOKUP('DP_Instruction Forfaitaires'!$D25,Listes!$A$48:$E$54,3,FALSE))+(VLOOKUP('DP_Instruction Forfaitaires'!$D25,Listes!$A$48:$E$54,4,FALSE)))))))</f>
        <v/>
      </c>
      <c r="O25" s="359" t="str">
        <f>IF($H25="","",IF($C25=Listes!$B$40,Listes!$I$37,IF($C25=Listes!$B$41,(VLOOKUP('DP_Instruction Forfaitaires'!$F25,Listes!$E$37:$F$42,2,FALSE)),IF($C25=Listes!$B$39,IF('DP_Instruction Forfaitaires'!$E25&lt;=Listes!$A$69,'DP_Instruction Forfaitaires'!$E25*Listes!$A$70,IF('DP_Instruction Forfaitaires'!$E25&gt;Listes!$D$69,'DP_Instruction Forfaitaires'!$E25*Listes!$D$70,(('DP_Instruction Forfaitaires'!$E25*Listes!$B$70)+Listes!$C$70)))))))</f>
        <v/>
      </c>
      <c r="P25" s="360" t="str">
        <f>IF('Dépenses forfaitaire'!P25="","",'Dépenses forfaitaire'!P25)</f>
        <v/>
      </c>
      <c r="Q25" s="283"/>
      <c r="R25" s="284" t="str">
        <f t="shared" si="4"/>
        <v/>
      </c>
      <c r="S25" s="284" t="str">
        <f t="shared" si="1"/>
        <v/>
      </c>
      <c r="T25" s="28" t="str">
        <f t="shared" si="0"/>
        <v/>
      </c>
      <c r="U25" s="139"/>
      <c r="V25" s="140"/>
      <c r="W25" s="365" t="str">
        <f>IF(AND(OR(Q25="KO",T25&lt;&gt;""),OR(R25="",S25="",T25="")),Listes!$A$74,IF(AND(T25="",Q25&lt;&gt;""),Listes!$A$75,IF(AND(P25&lt;T25,V25=""),Listes!$A$76,IF(AND(R25&gt;S25),Listes!$A$77,IF(AND(P25&lt;&gt;"",P25&gt;T25,U25=""),Listes!$A$78,IF(AND(X25="",OR(Q25&lt;&gt;"",R25&lt;&gt;"",S25&lt;&gt;"")),Listes!$A$79,""))))))</f>
        <v/>
      </c>
      <c r="X25" s="44"/>
      <c r="Y25" s="9">
        <f t="shared" si="2"/>
        <v>0</v>
      </c>
    </row>
    <row r="26" spans="1:25" ht="20.100000000000001" customHeight="1" x14ac:dyDescent="0.25">
      <c r="A26" s="133">
        <v>20</v>
      </c>
      <c r="B26" s="347" t="str">
        <f>IF('Dépenses forfaitaire'!B26="","",'Dépenses forfaitaire'!B26)</f>
        <v/>
      </c>
      <c r="C26" s="347" t="str">
        <f>IF('Dépenses forfaitaire'!C26="","",'Dépenses forfaitaire'!C26)</f>
        <v/>
      </c>
      <c r="D26" s="347" t="str">
        <f>IF('Dépenses forfaitaire'!D26="","",'Dépenses forfaitaire'!D26)</f>
        <v/>
      </c>
      <c r="E26" s="347" t="str">
        <f>IF('Dépenses forfaitaire'!E26="","",'Dépenses forfaitaire'!E26)</f>
        <v/>
      </c>
      <c r="F26" s="347" t="str">
        <f>IF('Dépenses forfaitaire'!F26="","",'Dépenses forfaitaire'!F26)</f>
        <v/>
      </c>
      <c r="G26" s="347" t="str">
        <f>IF('Dépenses forfaitaire'!G26="","",'Dépenses forfaitaire'!G26)</f>
        <v/>
      </c>
      <c r="H26" s="347" t="str">
        <f>IF('Dépenses forfaitaire'!H26="","",'Dépenses forfaitaire'!H26)</f>
        <v/>
      </c>
      <c r="I26" s="347" t="str">
        <f>IF('Dépenses forfaitaire'!I26="","",'Dépenses forfaitaire'!I26)</f>
        <v/>
      </c>
      <c r="J26" s="348" t="str">
        <f>IF('Dépenses forfaitaire'!K26="","",'Dépenses forfaitaire'!K26)</f>
        <v/>
      </c>
      <c r="K26" s="348" t="str">
        <f>IF('Dépenses forfaitaire'!L26="","",'Dépenses forfaitaire'!L26)</f>
        <v/>
      </c>
      <c r="L26" s="347" t="str">
        <f>IF('Dépenses forfaitaire'!J26="","",'Dépenses forfaitaire'!J26)</f>
        <v/>
      </c>
      <c r="M26" s="331" t="str">
        <f>IF($H26="","",IF($C26=Listes!$B$38,IF('DP_Instruction Forfaitaires'!$E26&lt;=Listes!$B$58,('DP_Instruction Forfaitaires'!$E26*(VLOOKUP('DP_Instruction Forfaitaires'!$D26,Listes!$A$59:$E$65,2,FALSE))),IF('DP_Instruction Forfaitaires'!$E26&gt;Listes!$E$58,('DP_Instruction Forfaitaires'!$E26*(VLOOKUP('DP_Instruction Forfaitaires'!$D26,Listes!$A$59:$E$65,5,FALSE))),('DP_Instruction Forfaitaires'!$E26*(VLOOKUP('DP_Instruction Forfaitaires'!$D26,Listes!$A$59:$E$65,3,FALSE))+(VLOOKUP('DP_Instruction Forfaitaires'!$D26,Listes!$A$59:$E$65,4,FALSE)))))))</f>
        <v/>
      </c>
      <c r="N26" s="331" t="str">
        <f>IF($H26="","",IF($C26=Listes!$B$37,IF('DP_Instruction Forfaitaires'!$E26&lt;=Listes!$B$47,('DP_Instruction Forfaitaires'!$E26*(VLOOKUP('DP_Instruction Forfaitaires'!$D26,Listes!$A$48:$E$54,2,FALSE))),IF('DP_Instruction Forfaitaires'!$E26&gt;Listes!$D$47,('DP_Instruction Forfaitaires'!$E26*(VLOOKUP('DP_Instruction Forfaitaires'!$D26,Listes!$A$48:$E$54,5,FALSE))),('DP_Instruction Forfaitaires'!$E26*(VLOOKUP('DP_Instruction Forfaitaires'!$D26,Listes!$A$48:$E$54,3,FALSE))+(VLOOKUP('DP_Instruction Forfaitaires'!$D26,Listes!$A$48:$E$54,4,FALSE)))))))</f>
        <v/>
      </c>
      <c r="O26" s="359" t="str">
        <f>IF($H26="","",IF($C26=Listes!$B$40,Listes!$I$37,IF($C26=Listes!$B$41,(VLOOKUP('DP_Instruction Forfaitaires'!$F26,Listes!$E$37:$F$42,2,FALSE)),IF($C26=Listes!$B$39,IF('DP_Instruction Forfaitaires'!$E26&lt;=Listes!$A$69,'DP_Instruction Forfaitaires'!$E26*Listes!$A$70,IF('DP_Instruction Forfaitaires'!$E26&gt;Listes!$D$69,'DP_Instruction Forfaitaires'!$E26*Listes!$D$70,(('DP_Instruction Forfaitaires'!$E26*Listes!$B$70)+Listes!$C$70)))))))</f>
        <v/>
      </c>
      <c r="P26" s="360" t="str">
        <f>IF('Dépenses forfaitaire'!P26="","",'Dépenses forfaitaire'!P26)</f>
        <v/>
      </c>
      <c r="Q26" s="283"/>
      <c r="R26" s="284" t="str">
        <f t="shared" si="4"/>
        <v/>
      </c>
      <c r="S26" s="284" t="str">
        <f t="shared" si="1"/>
        <v/>
      </c>
      <c r="T26" s="28" t="str">
        <f t="shared" si="0"/>
        <v/>
      </c>
      <c r="U26" s="139"/>
      <c r="V26" s="140"/>
      <c r="W26" s="365" t="str">
        <f>IF(AND(OR(Q26="KO",T26&lt;&gt;""),OR(R26="",S26="",T26="")),Listes!$A$74,IF(AND(T26="",Q26&lt;&gt;""),Listes!$A$75,IF(AND(P26&lt;T26,V26=""),Listes!$A$76,IF(AND(R26&gt;S26),Listes!$A$77,IF(AND(P26&lt;&gt;"",P26&gt;T26,U26=""),Listes!$A$78,IF(AND(X26="",OR(Q26&lt;&gt;"",R26&lt;&gt;"",S26&lt;&gt;"")),Listes!$A$79,""))))))</f>
        <v/>
      </c>
      <c r="X26" s="44"/>
      <c r="Y26" s="9">
        <f t="shared" si="2"/>
        <v>0</v>
      </c>
    </row>
    <row r="27" spans="1:25" ht="20.100000000000001" customHeight="1" x14ac:dyDescent="0.25">
      <c r="A27" s="133">
        <v>21</v>
      </c>
      <c r="B27" s="347" t="str">
        <f>IF('Dépenses forfaitaire'!B27="","",'Dépenses forfaitaire'!B27)</f>
        <v/>
      </c>
      <c r="C27" s="347" t="str">
        <f>IF('Dépenses forfaitaire'!C27="","",'Dépenses forfaitaire'!C27)</f>
        <v/>
      </c>
      <c r="D27" s="347" t="str">
        <f>IF('Dépenses forfaitaire'!D27="","",'Dépenses forfaitaire'!D27)</f>
        <v/>
      </c>
      <c r="E27" s="347" t="str">
        <f>IF('Dépenses forfaitaire'!E27="","",'Dépenses forfaitaire'!E27)</f>
        <v/>
      </c>
      <c r="F27" s="347" t="str">
        <f>IF('Dépenses forfaitaire'!F27="","",'Dépenses forfaitaire'!F27)</f>
        <v/>
      </c>
      <c r="G27" s="347" t="str">
        <f>IF('Dépenses forfaitaire'!G27="","",'Dépenses forfaitaire'!G27)</f>
        <v/>
      </c>
      <c r="H27" s="347" t="str">
        <f>IF('Dépenses forfaitaire'!H27="","",'Dépenses forfaitaire'!H27)</f>
        <v/>
      </c>
      <c r="I27" s="347" t="str">
        <f>IF('Dépenses forfaitaire'!I27="","",'Dépenses forfaitaire'!I27)</f>
        <v/>
      </c>
      <c r="J27" s="348" t="str">
        <f>IF('Dépenses forfaitaire'!K27="","",'Dépenses forfaitaire'!K27)</f>
        <v/>
      </c>
      <c r="K27" s="348" t="str">
        <f>IF('Dépenses forfaitaire'!L27="","",'Dépenses forfaitaire'!L27)</f>
        <v/>
      </c>
      <c r="L27" s="347" t="str">
        <f>IF('Dépenses forfaitaire'!J27="","",'Dépenses forfaitaire'!J27)</f>
        <v/>
      </c>
      <c r="M27" s="331" t="str">
        <f>IF($H27="","",IF($C27=Listes!$B$38,IF('DP_Instruction Forfaitaires'!$E27&lt;=Listes!$B$58,('DP_Instruction Forfaitaires'!$E27*(VLOOKUP('DP_Instruction Forfaitaires'!$D27,Listes!$A$59:$E$65,2,FALSE))),IF('DP_Instruction Forfaitaires'!$E27&gt;Listes!$E$58,('DP_Instruction Forfaitaires'!$E27*(VLOOKUP('DP_Instruction Forfaitaires'!$D27,Listes!$A$59:$E$65,5,FALSE))),('DP_Instruction Forfaitaires'!$E27*(VLOOKUP('DP_Instruction Forfaitaires'!$D27,Listes!$A$59:$E$65,3,FALSE))+(VLOOKUP('DP_Instruction Forfaitaires'!$D27,Listes!$A$59:$E$65,4,FALSE)))))))</f>
        <v/>
      </c>
      <c r="N27" s="331" t="str">
        <f>IF($H27="","",IF($C27=Listes!$B$37,IF('DP_Instruction Forfaitaires'!$E27&lt;=Listes!$B$47,('DP_Instruction Forfaitaires'!$E27*(VLOOKUP('DP_Instruction Forfaitaires'!$D27,Listes!$A$48:$E$54,2,FALSE))),IF('DP_Instruction Forfaitaires'!$E27&gt;Listes!$D$47,('DP_Instruction Forfaitaires'!$E27*(VLOOKUP('DP_Instruction Forfaitaires'!$D27,Listes!$A$48:$E$54,5,FALSE))),('DP_Instruction Forfaitaires'!$E27*(VLOOKUP('DP_Instruction Forfaitaires'!$D27,Listes!$A$48:$E$54,3,FALSE))+(VLOOKUP('DP_Instruction Forfaitaires'!$D27,Listes!$A$48:$E$54,4,FALSE)))))))</f>
        <v/>
      </c>
      <c r="O27" s="359" t="str">
        <f>IF($H27="","",IF($C27=Listes!$B$40,Listes!$I$37,IF($C27=Listes!$B$41,(VLOOKUP('DP_Instruction Forfaitaires'!$F27,Listes!$E$37:$F$42,2,FALSE)),IF($C27=Listes!$B$39,IF('DP_Instruction Forfaitaires'!$E27&lt;=Listes!$A$69,'DP_Instruction Forfaitaires'!$E27*Listes!$A$70,IF('DP_Instruction Forfaitaires'!$E27&gt;Listes!$D$69,'DP_Instruction Forfaitaires'!$E27*Listes!$D$70,(('DP_Instruction Forfaitaires'!$E27*Listes!$B$70)+Listes!$C$70)))))))</f>
        <v/>
      </c>
      <c r="P27" s="360" t="str">
        <f>IF('Dépenses forfaitaire'!P27="","",'Dépenses forfaitaire'!P27)</f>
        <v/>
      </c>
      <c r="Q27" s="283"/>
      <c r="R27" s="284" t="str">
        <f t="shared" si="4"/>
        <v/>
      </c>
      <c r="S27" s="284" t="str">
        <f t="shared" si="1"/>
        <v/>
      </c>
      <c r="T27" s="28" t="str">
        <f t="shared" si="0"/>
        <v/>
      </c>
      <c r="U27" s="139"/>
      <c r="V27" s="140"/>
      <c r="W27" s="365" t="str">
        <f>IF(AND(OR(Q27="KO",T27&lt;&gt;""),OR(R27="",S27="",T27="")),Listes!$A$74,IF(AND(T27="",Q27&lt;&gt;""),Listes!$A$75,IF(AND(P27&lt;T27,V27=""),Listes!$A$76,IF(AND(R27&gt;S27),Listes!$A$77,IF(AND(P27&lt;&gt;"",P27&gt;T27,U27=""),Listes!$A$78,IF(AND(X27="",OR(Q27&lt;&gt;"",R27&lt;&gt;"",S27&lt;&gt;"")),Listes!$A$79,""))))))</f>
        <v/>
      </c>
      <c r="X27" s="44"/>
      <c r="Y27" s="9">
        <f t="shared" si="2"/>
        <v>0</v>
      </c>
    </row>
    <row r="28" spans="1:25" ht="20.100000000000001" customHeight="1" x14ac:dyDescent="0.25">
      <c r="A28" s="133">
        <v>22</v>
      </c>
      <c r="B28" s="347" t="str">
        <f>IF('Dépenses forfaitaire'!B28="","",'Dépenses forfaitaire'!B28)</f>
        <v/>
      </c>
      <c r="C28" s="347" t="str">
        <f>IF('Dépenses forfaitaire'!C28="","",'Dépenses forfaitaire'!C28)</f>
        <v/>
      </c>
      <c r="D28" s="347" t="str">
        <f>IF('Dépenses forfaitaire'!D28="","",'Dépenses forfaitaire'!D28)</f>
        <v/>
      </c>
      <c r="E28" s="347" t="str">
        <f>IF('Dépenses forfaitaire'!E28="","",'Dépenses forfaitaire'!E28)</f>
        <v/>
      </c>
      <c r="F28" s="347" t="str">
        <f>IF('Dépenses forfaitaire'!F28="","",'Dépenses forfaitaire'!F28)</f>
        <v/>
      </c>
      <c r="G28" s="347" t="str">
        <f>IF('Dépenses forfaitaire'!G28="","",'Dépenses forfaitaire'!G28)</f>
        <v/>
      </c>
      <c r="H28" s="347" t="str">
        <f>IF('Dépenses forfaitaire'!H28="","",'Dépenses forfaitaire'!H28)</f>
        <v/>
      </c>
      <c r="I28" s="347" t="str">
        <f>IF('Dépenses forfaitaire'!I28="","",'Dépenses forfaitaire'!I28)</f>
        <v/>
      </c>
      <c r="J28" s="348" t="str">
        <f>IF('Dépenses forfaitaire'!K28="","",'Dépenses forfaitaire'!K28)</f>
        <v/>
      </c>
      <c r="K28" s="348" t="str">
        <f>IF('Dépenses forfaitaire'!L28="","",'Dépenses forfaitaire'!L28)</f>
        <v/>
      </c>
      <c r="L28" s="347" t="str">
        <f>IF('Dépenses forfaitaire'!J28="","",'Dépenses forfaitaire'!J28)</f>
        <v/>
      </c>
      <c r="M28" s="331" t="str">
        <f>IF($H28="","",IF($C28=Listes!$B$38,IF('DP_Instruction Forfaitaires'!$E28&lt;=Listes!$B$58,('DP_Instruction Forfaitaires'!$E28*(VLOOKUP('DP_Instruction Forfaitaires'!$D28,Listes!$A$59:$E$65,2,FALSE))),IF('DP_Instruction Forfaitaires'!$E28&gt;Listes!$E$58,('DP_Instruction Forfaitaires'!$E28*(VLOOKUP('DP_Instruction Forfaitaires'!$D28,Listes!$A$59:$E$65,5,FALSE))),('DP_Instruction Forfaitaires'!$E28*(VLOOKUP('DP_Instruction Forfaitaires'!$D28,Listes!$A$59:$E$65,3,FALSE))+(VLOOKUP('DP_Instruction Forfaitaires'!$D28,Listes!$A$59:$E$65,4,FALSE)))))))</f>
        <v/>
      </c>
      <c r="N28" s="331" t="str">
        <f>IF($H28="","",IF($C28=Listes!$B$37,IF('DP_Instruction Forfaitaires'!$E28&lt;=Listes!$B$47,('DP_Instruction Forfaitaires'!$E28*(VLOOKUP('DP_Instruction Forfaitaires'!$D28,Listes!$A$48:$E$54,2,FALSE))),IF('DP_Instruction Forfaitaires'!$E28&gt;Listes!$D$47,('DP_Instruction Forfaitaires'!$E28*(VLOOKUP('DP_Instruction Forfaitaires'!$D28,Listes!$A$48:$E$54,5,FALSE))),('DP_Instruction Forfaitaires'!$E28*(VLOOKUP('DP_Instruction Forfaitaires'!$D28,Listes!$A$48:$E$54,3,FALSE))+(VLOOKUP('DP_Instruction Forfaitaires'!$D28,Listes!$A$48:$E$54,4,FALSE)))))))</f>
        <v/>
      </c>
      <c r="O28" s="359" t="str">
        <f>IF($H28="","",IF($C28=Listes!$B$40,Listes!$I$37,IF($C28=Listes!$B$41,(VLOOKUP('DP_Instruction Forfaitaires'!$F28,Listes!$E$37:$F$42,2,FALSE)),IF($C28=Listes!$B$39,IF('DP_Instruction Forfaitaires'!$E28&lt;=Listes!$A$69,'DP_Instruction Forfaitaires'!$E28*Listes!$A$70,IF('DP_Instruction Forfaitaires'!$E28&gt;Listes!$D$69,'DP_Instruction Forfaitaires'!$E28*Listes!$D$70,(('DP_Instruction Forfaitaires'!$E28*Listes!$B$70)+Listes!$C$70)))))))</f>
        <v/>
      </c>
      <c r="P28" s="360" t="str">
        <f>IF('Dépenses forfaitaire'!P28="","",'Dépenses forfaitaire'!P28)</f>
        <v/>
      </c>
      <c r="Q28" s="283"/>
      <c r="R28" s="284" t="str">
        <f t="shared" si="4"/>
        <v/>
      </c>
      <c r="S28" s="284" t="str">
        <f t="shared" si="1"/>
        <v/>
      </c>
      <c r="T28" s="28" t="str">
        <f t="shared" si="0"/>
        <v/>
      </c>
      <c r="U28" s="139"/>
      <c r="V28" s="140"/>
      <c r="W28" s="365" t="str">
        <f>IF(AND(OR(Q28="KO",T28&lt;&gt;""),OR(R28="",S28="",T28="")),Listes!$A$74,IF(AND(T28="",Q28&lt;&gt;""),Listes!$A$75,IF(AND(P28&lt;T28,V28=""),Listes!$A$76,IF(AND(R28&gt;S28),Listes!$A$77,IF(AND(P28&lt;&gt;"",P28&gt;T28,U28=""),Listes!$A$78,IF(AND(X28="",OR(Q28&lt;&gt;"",R28&lt;&gt;"",S28&lt;&gt;"")),Listes!$A$79,""))))))</f>
        <v/>
      </c>
      <c r="X28" s="44"/>
      <c r="Y28" s="9">
        <f t="shared" si="2"/>
        <v>0</v>
      </c>
    </row>
    <row r="29" spans="1:25" ht="20.100000000000001" customHeight="1" x14ac:dyDescent="0.25">
      <c r="A29" s="133">
        <v>23</v>
      </c>
      <c r="B29" s="347" t="str">
        <f>IF('Dépenses forfaitaire'!B29="","",'Dépenses forfaitaire'!B29)</f>
        <v/>
      </c>
      <c r="C29" s="347" t="str">
        <f>IF('Dépenses forfaitaire'!C29="","",'Dépenses forfaitaire'!C29)</f>
        <v/>
      </c>
      <c r="D29" s="347" t="str">
        <f>IF('Dépenses forfaitaire'!D29="","",'Dépenses forfaitaire'!D29)</f>
        <v/>
      </c>
      <c r="E29" s="347" t="str">
        <f>IF('Dépenses forfaitaire'!E29="","",'Dépenses forfaitaire'!E29)</f>
        <v/>
      </c>
      <c r="F29" s="347" t="str">
        <f>IF('Dépenses forfaitaire'!F29="","",'Dépenses forfaitaire'!F29)</f>
        <v/>
      </c>
      <c r="G29" s="347" t="str">
        <f>IF('Dépenses forfaitaire'!G29="","",'Dépenses forfaitaire'!G29)</f>
        <v/>
      </c>
      <c r="H29" s="347" t="str">
        <f>IF('Dépenses forfaitaire'!H29="","",'Dépenses forfaitaire'!H29)</f>
        <v/>
      </c>
      <c r="I29" s="347" t="str">
        <f>IF('Dépenses forfaitaire'!I29="","",'Dépenses forfaitaire'!I29)</f>
        <v/>
      </c>
      <c r="J29" s="348" t="str">
        <f>IF('Dépenses forfaitaire'!K29="","",'Dépenses forfaitaire'!K29)</f>
        <v/>
      </c>
      <c r="K29" s="348" t="str">
        <f>IF('Dépenses forfaitaire'!L29="","",'Dépenses forfaitaire'!L29)</f>
        <v/>
      </c>
      <c r="L29" s="347" t="str">
        <f>IF('Dépenses forfaitaire'!J29="","",'Dépenses forfaitaire'!J29)</f>
        <v/>
      </c>
      <c r="M29" s="331" t="str">
        <f>IF($H29="","",IF($C29=Listes!$B$38,IF('DP_Instruction Forfaitaires'!$E29&lt;=Listes!$B$58,('DP_Instruction Forfaitaires'!$E29*(VLOOKUP('DP_Instruction Forfaitaires'!$D29,Listes!$A$59:$E$65,2,FALSE))),IF('DP_Instruction Forfaitaires'!$E29&gt;Listes!$E$58,('DP_Instruction Forfaitaires'!$E29*(VLOOKUP('DP_Instruction Forfaitaires'!$D29,Listes!$A$59:$E$65,5,FALSE))),('DP_Instruction Forfaitaires'!$E29*(VLOOKUP('DP_Instruction Forfaitaires'!$D29,Listes!$A$59:$E$65,3,FALSE))+(VLOOKUP('DP_Instruction Forfaitaires'!$D29,Listes!$A$59:$E$65,4,FALSE)))))))</f>
        <v/>
      </c>
      <c r="N29" s="331" t="str">
        <f>IF($H29="","",IF($C29=Listes!$B$37,IF('DP_Instruction Forfaitaires'!$E29&lt;=Listes!$B$47,('DP_Instruction Forfaitaires'!$E29*(VLOOKUP('DP_Instruction Forfaitaires'!$D29,Listes!$A$48:$E$54,2,FALSE))),IF('DP_Instruction Forfaitaires'!$E29&gt;Listes!$D$47,('DP_Instruction Forfaitaires'!$E29*(VLOOKUP('DP_Instruction Forfaitaires'!$D29,Listes!$A$48:$E$54,5,FALSE))),('DP_Instruction Forfaitaires'!$E29*(VLOOKUP('DP_Instruction Forfaitaires'!$D29,Listes!$A$48:$E$54,3,FALSE))+(VLOOKUP('DP_Instruction Forfaitaires'!$D29,Listes!$A$48:$E$54,4,FALSE)))))))</f>
        <v/>
      </c>
      <c r="O29" s="359" t="str">
        <f>IF($H29="","",IF($C29=Listes!$B$40,Listes!$I$37,IF($C29=Listes!$B$41,(VLOOKUP('DP_Instruction Forfaitaires'!$F29,Listes!$E$37:$F$42,2,FALSE)),IF($C29=Listes!$B$39,IF('DP_Instruction Forfaitaires'!$E29&lt;=Listes!$A$69,'DP_Instruction Forfaitaires'!$E29*Listes!$A$70,IF('DP_Instruction Forfaitaires'!$E29&gt;Listes!$D$69,'DP_Instruction Forfaitaires'!$E29*Listes!$D$70,(('DP_Instruction Forfaitaires'!$E29*Listes!$B$70)+Listes!$C$70)))))))</f>
        <v/>
      </c>
      <c r="P29" s="360" t="str">
        <f>IF('Dépenses forfaitaire'!P29="","",'Dépenses forfaitaire'!P29)</f>
        <v/>
      </c>
      <c r="Q29" s="283"/>
      <c r="R29" s="284" t="str">
        <f t="shared" si="4"/>
        <v/>
      </c>
      <c r="S29" s="284" t="str">
        <f t="shared" si="1"/>
        <v/>
      </c>
      <c r="T29" s="28" t="str">
        <f t="shared" si="0"/>
        <v/>
      </c>
      <c r="U29" s="139"/>
      <c r="V29" s="140"/>
      <c r="W29" s="365" t="str">
        <f>IF(AND(OR(Q29="KO",T29&lt;&gt;""),OR(R29="",S29="",T29="")),Listes!$A$74,IF(AND(T29="",Q29&lt;&gt;""),Listes!$A$75,IF(AND(P29&lt;T29,V29=""),Listes!$A$76,IF(AND(R29&gt;S29),Listes!$A$77,IF(AND(P29&lt;&gt;"",P29&gt;T29,U29=""),Listes!$A$78,IF(AND(X29="",OR(Q29&lt;&gt;"",R29&lt;&gt;"",S29&lt;&gt;"")),Listes!$A$79,""))))))</f>
        <v/>
      </c>
      <c r="X29" s="44"/>
      <c r="Y29" s="9">
        <f t="shared" si="2"/>
        <v>0</v>
      </c>
    </row>
    <row r="30" spans="1:25" ht="20.100000000000001" customHeight="1" x14ac:dyDescent="0.25">
      <c r="A30" s="133">
        <v>24</v>
      </c>
      <c r="B30" s="347" t="str">
        <f>IF('Dépenses forfaitaire'!B30="","",'Dépenses forfaitaire'!B30)</f>
        <v/>
      </c>
      <c r="C30" s="347" t="str">
        <f>IF('Dépenses forfaitaire'!C30="","",'Dépenses forfaitaire'!C30)</f>
        <v/>
      </c>
      <c r="D30" s="347" t="str">
        <f>IF('Dépenses forfaitaire'!D30="","",'Dépenses forfaitaire'!D30)</f>
        <v/>
      </c>
      <c r="E30" s="347" t="str">
        <f>IF('Dépenses forfaitaire'!E30="","",'Dépenses forfaitaire'!E30)</f>
        <v/>
      </c>
      <c r="F30" s="347" t="str">
        <f>IF('Dépenses forfaitaire'!F30="","",'Dépenses forfaitaire'!F30)</f>
        <v/>
      </c>
      <c r="G30" s="347" t="str">
        <f>IF('Dépenses forfaitaire'!G30="","",'Dépenses forfaitaire'!G30)</f>
        <v/>
      </c>
      <c r="H30" s="347" t="str">
        <f>IF('Dépenses forfaitaire'!H30="","",'Dépenses forfaitaire'!H30)</f>
        <v/>
      </c>
      <c r="I30" s="347" t="str">
        <f>IF('Dépenses forfaitaire'!I30="","",'Dépenses forfaitaire'!I30)</f>
        <v/>
      </c>
      <c r="J30" s="348" t="str">
        <f>IF('Dépenses forfaitaire'!K30="","",'Dépenses forfaitaire'!K30)</f>
        <v/>
      </c>
      <c r="K30" s="348" t="str">
        <f>IF('Dépenses forfaitaire'!L30="","",'Dépenses forfaitaire'!L30)</f>
        <v/>
      </c>
      <c r="L30" s="347" t="str">
        <f>IF('Dépenses forfaitaire'!J30="","",'Dépenses forfaitaire'!J30)</f>
        <v/>
      </c>
      <c r="M30" s="331" t="str">
        <f>IF($H30="","",IF($C30=Listes!$B$38,IF('DP_Instruction Forfaitaires'!$E30&lt;=Listes!$B$58,('DP_Instruction Forfaitaires'!$E30*(VLOOKUP('DP_Instruction Forfaitaires'!$D30,Listes!$A$59:$E$65,2,FALSE))),IF('DP_Instruction Forfaitaires'!$E30&gt;Listes!$E$58,('DP_Instruction Forfaitaires'!$E30*(VLOOKUP('DP_Instruction Forfaitaires'!$D30,Listes!$A$59:$E$65,5,FALSE))),('DP_Instruction Forfaitaires'!$E30*(VLOOKUP('DP_Instruction Forfaitaires'!$D30,Listes!$A$59:$E$65,3,FALSE))+(VLOOKUP('DP_Instruction Forfaitaires'!$D30,Listes!$A$59:$E$65,4,FALSE)))))))</f>
        <v/>
      </c>
      <c r="N30" s="331" t="str">
        <f>IF($H30="","",IF($C30=Listes!$B$37,IF('DP_Instruction Forfaitaires'!$E30&lt;=Listes!$B$47,('DP_Instruction Forfaitaires'!$E30*(VLOOKUP('DP_Instruction Forfaitaires'!$D30,Listes!$A$48:$E$54,2,FALSE))),IF('DP_Instruction Forfaitaires'!$E30&gt;Listes!$D$47,('DP_Instruction Forfaitaires'!$E30*(VLOOKUP('DP_Instruction Forfaitaires'!$D30,Listes!$A$48:$E$54,5,FALSE))),('DP_Instruction Forfaitaires'!$E30*(VLOOKUP('DP_Instruction Forfaitaires'!$D30,Listes!$A$48:$E$54,3,FALSE))+(VLOOKUP('DP_Instruction Forfaitaires'!$D30,Listes!$A$48:$E$54,4,FALSE)))))))</f>
        <v/>
      </c>
      <c r="O30" s="359" t="str">
        <f>IF($H30="","",IF($C30=Listes!$B$40,Listes!$I$37,IF($C30=Listes!$B$41,(VLOOKUP('DP_Instruction Forfaitaires'!$F30,Listes!$E$37:$F$42,2,FALSE)),IF($C30=Listes!$B$39,IF('DP_Instruction Forfaitaires'!$E30&lt;=Listes!$A$69,'DP_Instruction Forfaitaires'!$E30*Listes!$A$70,IF('DP_Instruction Forfaitaires'!$E30&gt;Listes!$D$69,'DP_Instruction Forfaitaires'!$E30*Listes!$D$70,(('DP_Instruction Forfaitaires'!$E30*Listes!$B$70)+Listes!$C$70)))))))</f>
        <v/>
      </c>
      <c r="P30" s="360" t="str">
        <f>IF('Dépenses forfaitaire'!P30="","",'Dépenses forfaitaire'!P30)</f>
        <v/>
      </c>
      <c r="Q30" s="283"/>
      <c r="R30" s="284" t="str">
        <f t="shared" si="4"/>
        <v/>
      </c>
      <c r="S30" s="284" t="str">
        <f t="shared" si="1"/>
        <v/>
      </c>
      <c r="T30" s="28" t="str">
        <f t="shared" si="0"/>
        <v/>
      </c>
      <c r="U30" s="139"/>
      <c r="V30" s="140"/>
      <c r="W30" s="365" t="str">
        <f>IF(AND(OR(Q30="KO",T30&lt;&gt;""),OR(R30="",S30="",T30="")),Listes!$A$74,IF(AND(T30="",Q30&lt;&gt;""),Listes!$A$75,IF(AND(P30&lt;T30,V30=""),Listes!$A$76,IF(AND(R30&gt;S30),Listes!$A$77,IF(AND(P30&lt;&gt;"",P30&gt;T30,U30=""),Listes!$A$78,IF(AND(X30="",OR(Q30&lt;&gt;"",R30&lt;&gt;"",S30&lt;&gt;"")),Listes!$A$79,""))))))</f>
        <v/>
      </c>
      <c r="X30" s="44"/>
      <c r="Y30" s="9">
        <f t="shared" si="2"/>
        <v>0</v>
      </c>
    </row>
    <row r="31" spans="1:25" ht="20.100000000000001" customHeight="1" x14ac:dyDescent="0.25">
      <c r="A31" s="133">
        <v>25</v>
      </c>
      <c r="B31" s="347" t="str">
        <f>IF('Dépenses forfaitaire'!B31="","",'Dépenses forfaitaire'!B31)</f>
        <v/>
      </c>
      <c r="C31" s="347" t="str">
        <f>IF('Dépenses forfaitaire'!C31="","",'Dépenses forfaitaire'!C31)</f>
        <v/>
      </c>
      <c r="D31" s="347" t="str">
        <f>IF('Dépenses forfaitaire'!D31="","",'Dépenses forfaitaire'!D31)</f>
        <v/>
      </c>
      <c r="E31" s="347" t="str">
        <f>IF('Dépenses forfaitaire'!E31="","",'Dépenses forfaitaire'!E31)</f>
        <v/>
      </c>
      <c r="F31" s="347" t="str">
        <f>IF('Dépenses forfaitaire'!F31="","",'Dépenses forfaitaire'!F31)</f>
        <v/>
      </c>
      <c r="G31" s="347" t="str">
        <f>IF('Dépenses forfaitaire'!G31="","",'Dépenses forfaitaire'!G31)</f>
        <v/>
      </c>
      <c r="H31" s="347" t="str">
        <f>IF('Dépenses forfaitaire'!H31="","",'Dépenses forfaitaire'!H31)</f>
        <v/>
      </c>
      <c r="I31" s="347" t="str">
        <f>IF('Dépenses forfaitaire'!I31="","",'Dépenses forfaitaire'!I31)</f>
        <v/>
      </c>
      <c r="J31" s="348" t="str">
        <f>IF('Dépenses forfaitaire'!K31="","",'Dépenses forfaitaire'!K31)</f>
        <v/>
      </c>
      <c r="K31" s="348" t="str">
        <f>IF('Dépenses forfaitaire'!L31="","",'Dépenses forfaitaire'!L31)</f>
        <v/>
      </c>
      <c r="L31" s="347" t="str">
        <f>IF('Dépenses forfaitaire'!J31="","",'Dépenses forfaitaire'!J31)</f>
        <v/>
      </c>
      <c r="M31" s="331" t="str">
        <f>IF($H31="","",IF($C31=Listes!$B$38,IF('DP_Instruction Forfaitaires'!$E31&lt;=Listes!$B$58,('DP_Instruction Forfaitaires'!$E31*(VLOOKUP('DP_Instruction Forfaitaires'!$D31,Listes!$A$59:$E$65,2,FALSE))),IF('DP_Instruction Forfaitaires'!$E31&gt;Listes!$E$58,('DP_Instruction Forfaitaires'!$E31*(VLOOKUP('DP_Instruction Forfaitaires'!$D31,Listes!$A$59:$E$65,5,FALSE))),('DP_Instruction Forfaitaires'!$E31*(VLOOKUP('DP_Instruction Forfaitaires'!$D31,Listes!$A$59:$E$65,3,FALSE))+(VLOOKUP('DP_Instruction Forfaitaires'!$D31,Listes!$A$59:$E$65,4,FALSE)))))))</f>
        <v/>
      </c>
      <c r="N31" s="331" t="str">
        <f>IF($H31="","",IF($C31=Listes!$B$37,IF('DP_Instruction Forfaitaires'!$E31&lt;=Listes!$B$47,('DP_Instruction Forfaitaires'!$E31*(VLOOKUP('DP_Instruction Forfaitaires'!$D31,Listes!$A$48:$E$54,2,FALSE))),IF('DP_Instruction Forfaitaires'!$E31&gt;Listes!$D$47,('DP_Instruction Forfaitaires'!$E31*(VLOOKUP('DP_Instruction Forfaitaires'!$D31,Listes!$A$48:$E$54,5,FALSE))),('DP_Instruction Forfaitaires'!$E31*(VLOOKUP('DP_Instruction Forfaitaires'!$D31,Listes!$A$48:$E$54,3,FALSE))+(VLOOKUP('DP_Instruction Forfaitaires'!$D31,Listes!$A$48:$E$54,4,FALSE)))))))</f>
        <v/>
      </c>
      <c r="O31" s="359" t="str">
        <f>IF($H31="","",IF($C31=Listes!$B$40,Listes!$I$37,IF($C31=Listes!$B$41,(VLOOKUP('DP_Instruction Forfaitaires'!$F31,Listes!$E$37:$F$42,2,FALSE)),IF($C31=Listes!$B$39,IF('DP_Instruction Forfaitaires'!$E31&lt;=Listes!$A$69,'DP_Instruction Forfaitaires'!$E31*Listes!$A$70,IF('DP_Instruction Forfaitaires'!$E31&gt;Listes!$D$69,'DP_Instruction Forfaitaires'!$E31*Listes!$D$70,(('DP_Instruction Forfaitaires'!$E31*Listes!$B$70)+Listes!$C$70)))))))</f>
        <v/>
      </c>
      <c r="P31" s="360" t="str">
        <f>IF('Dépenses forfaitaire'!P31="","",'Dépenses forfaitaire'!P31)</f>
        <v/>
      </c>
      <c r="Q31" s="283"/>
      <c r="R31" s="284" t="str">
        <f t="shared" si="4"/>
        <v/>
      </c>
      <c r="S31" s="284" t="str">
        <f t="shared" si="1"/>
        <v/>
      </c>
      <c r="T31" s="28" t="str">
        <f t="shared" si="0"/>
        <v/>
      </c>
      <c r="U31" s="139"/>
      <c r="V31" s="140"/>
      <c r="W31" s="365" t="str">
        <f>IF(AND(OR(Q31="KO",T31&lt;&gt;""),OR(R31="",S31="",T31="")),Listes!$A$74,IF(AND(T31="",Q31&lt;&gt;""),Listes!$A$75,IF(AND(P31&lt;T31,V31=""),Listes!$A$76,IF(AND(R31&gt;S31),Listes!$A$77,IF(AND(P31&lt;&gt;"",P31&gt;T31,U31=""),Listes!$A$78,IF(AND(X31="",OR(Q31&lt;&gt;"",R31&lt;&gt;"",S31&lt;&gt;"")),Listes!$A$79,""))))))</f>
        <v/>
      </c>
      <c r="X31" s="44"/>
      <c r="Y31" s="9">
        <f t="shared" si="2"/>
        <v>0</v>
      </c>
    </row>
    <row r="32" spans="1:25" ht="20.100000000000001" customHeight="1" x14ac:dyDescent="0.25">
      <c r="A32" s="133">
        <v>26</v>
      </c>
      <c r="B32" s="347" t="str">
        <f>IF('Dépenses forfaitaire'!B32="","",'Dépenses forfaitaire'!B32)</f>
        <v/>
      </c>
      <c r="C32" s="347" t="str">
        <f>IF('Dépenses forfaitaire'!C32="","",'Dépenses forfaitaire'!C32)</f>
        <v/>
      </c>
      <c r="D32" s="347" t="str">
        <f>IF('Dépenses forfaitaire'!D32="","",'Dépenses forfaitaire'!D32)</f>
        <v/>
      </c>
      <c r="E32" s="347" t="str">
        <f>IF('Dépenses forfaitaire'!E32="","",'Dépenses forfaitaire'!E32)</f>
        <v/>
      </c>
      <c r="F32" s="347" t="str">
        <f>IF('Dépenses forfaitaire'!F32="","",'Dépenses forfaitaire'!F32)</f>
        <v/>
      </c>
      <c r="G32" s="347" t="str">
        <f>IF('Dépenses forfaitaire'!G32="","",'Dépenses forfaitaire'!G32)</f>
        <v/>
      </c>
      <c r="H32" s="347" t="str">
        <f>IF('Dépenses forfaitaire'!H32="","",'Dépenses forfaitaire'!H32)</f>
        <v/>
      </c>
      <c r="I32" s="347" t="str">
        <f>IF('Dépenses forfaitaire'!I32="","",'Dépenses forfaitaire'!I32)</f>
        <v/>
      </c>
      <c r="J32" s="348" t="str">
        <f>IF('Dépenses forfaitaire'!K32="","",'Dépenses forfaitaire'!K32)</f>
        <v/>
      </c>
      <c r="K32" s="348" t="str">
        <f>IF('Dépenses forfaitaire'!L32="","",'Dépenses forfaitaire'!L32)</f>
        <v/>
      </c>
      <c r="L32" s="347" t="str">
        <f>IF('Dépenses forfaitaire'!J32="","",'Dépenses forfaitaire'!J32)</f>
        <v/>
      </c>
      <c r="M32" s="331" t="str">
        <f>IF($H32="","",IF($C32=Listes!$B$38,IF('DP_Instruction Forfaitaires'!$E32&lt;=Listes!$B$58,('DP_Instruction Forfaitaires'!$E32*(VLOOKUP('DP_Instruction Forfaitaires'!$D32,Listes!$A$59:$E$65,2,FALSE))),IF('DP_Instruction Forfaitaires'!$E32&gt;Listes!$E$58,('DP_Instruction Forfaitaires'!$E32*(VLOOKUP('DP_Instruction Forfaitaires'!$D32,Listes!$A$59:$E$65,5,FALSE))),('DP_Instruction Forfaitaires'!$E32*(VLOOKUP('DP_Instruction Forfaitaires'!$D32,Listes!$A$59:$E$65,3,FALSE))+(VLOOKUP('DP_Instruction Forfaitaires'!$D32,Listes!$A$59:$E$65,4,FALSE)))))))</f>
        <v/>
      </c>
      <c r="N32" s="331" t="str">
        <f>IF($H32="","",IF($C32=Listes!$B$37,IF('DP_Instruction Forfaitaires'!$E32&lt;=Listes!$B$47,('DP_Instruction Forfaitaires'!$E32*(VLOOKUP('DP_Instruction Forfaitaires'!$D32,Listes!$A$48:$E$54,2,FALSE))),IF('DP_Instruction Forfaitaires'!$E32&gt;Listes!$D$47,('DP_Instruction Forfaitaires'!$E32*(VLOOKUP('DP_Instruction Forfaitaires'!$D32,Listes!$A$48:$E$54,5,FALSE))),('DP_Instruction Forfaitaires'!$E32*(VLOOKUP('DP_Instruction Forfaitaires'!$D32,Listes!$A$48:$E$54,3,FALSE))+(VLOOKUP('DP_Instruction Forfaitaires'!$D32,Listes!$A$48:$E$54,4,FALSE)))))))</f>
        <v/>
      </c>
      <c r="O32" s="359" t="str">
        <f>IF($H32="","",IF($C32=Listes!$B$40,Listes!$I$37,IF($C32=Listes!$B$41,(VLOOKUP('DP_Instruction Forfaitaires'!$F32,Listes!$E$37:$F$42,2,FALSE)),IF($C32=Listes!$B$39,IF('DP_Instruction Forfaitaires'!$E32&lt;=Listes!$A$69,'DP_Instruction Forfaitaires'!$E32*Listes!$A$70,IF('DP_Instruction Forfaitaires'!$E32&gt;Listes!$D$69,'DP_Instruction Forfaitaires'!$E32*Listes!$D$70,(('DP_Instruction Forfaitaires'!$E32*Listes!$B$70)+Listes!$C$70)))))))</f>
        <v/>
      </c>
      <c r="P32" s="360" t="str">
        <f>IF('Dépenses forfaitaire'!P32="","",'Dépenses forfaitaire'!P32)</f>
        <v/>
      </c>
      <c r="Q32" s="283"/>
      <c r="R32" s="284" t="str">
        <f t="shared" si="4"/>
        <v/>
      </c>
      <c r="S32" s="284" t="str">
        <f t="shared" si="1"/>
        <v/>
      </c>
      <c r="T32" s="28" t="str">
        <f t="shared" si="0"/>
        <v/>
      </c>
      <c r="U32" s="139"/>
      <c r="V32" s="140"/>
      <c r="W32" s="365" t="str">
        <f>IF(AND(OR(Q32="KO",T32&lt;&gt;""),OR(R32="",S32="",T32="")),Listes!$A$74,IF(AND(T32="",Q32&lt;&gt;""),Listes!$A$75,IF(AND(P32&lt;T32,V32=""),Listes!$A$76,IF(AND(R32&gt;S32),Listes!$A$77,IF(AND(P32&lt;&gt;"",P32&gt;T32,U32=""),Listes!$A$78,IF(AND(X32="",OR(Q32&lt;&gt;"",R32&lt;&gt;"",S32&lt;&gt;"")),Listes!$A$79,""))))))</f>
        <v/>
      </c>
      <c r="X32" s="44"/>
      <c r="Y32" s="9">
        <f t="shared" si="2"/>
        <v>0</v>
      </c>
    </row>
    <row r="33" spans="1:25" ht="20.100000000000001" customHeight="1" x14ac:dyDescent="0.25">
      <c r="A33" s="133">
        <v>27</v>
      </c>
      <c r="B33" s="347" t="str">
        <f>IF('Dépenses forfaitaire'!B33="","",'Dépenses forfaitaire'!B33)</f>
        <v/>
      </c>
      <c r="C33" s="347" t="str">
        <f>IF('Dépenses forfaitaire'!C33="","",'Dépenses forfaitaire'!C33)</f>
        <v/>
      </c>
      <c r="D33" s="347" t="str">
        <f>IF('Dépenses forfaitaire'!D33="","",'Dépenses forfaitaire'!D33)</f>
        <v/>
      </c>
      <c r="E33" s="347" t="str">
        <f>IF('Dépenses forfaitaire'!E33="","",'Dépenses forfaitaire'!E33)</f>
        <v/>
      </c>
      <c r="F33" s="347" t="str">
        <f>IF('Dépenses forfaitaire'!F33="","",'Dépenses forfaitaire'!F33)</f>
        <v/>
      </c>
      <c r="G33" s="347" t="str">
        <f>IF('Dépenses forfaitaire'!G33="","",'Dépenses forfaitaire'!G33)</f>
        <v/>
      </c>
      <c r="H33" s="347" t="str">
        <f>IF('Dépenses forfaitaire'!H33="","",'Dépenses forfaitaire'!H33)</f>
        <v/>
      </c>
      <c r="I33" s="347" t="str">
        <f>IF('Dépenses forfaitaire'!I33="","",'Dépenses forfaitaire'!I33)</f>
        <v/>
      </c>
      <c r="J33" s="348" t="str">
        <f>IF('Dépenses forfaitaire'!K33="","",'Dépenses forfaitaire'!K33)</f>
        <v/>
      </c>
      <c r="K33" s="348" t="str">
        <f>IF('Dépenses forfaitaire'!L33="","",'Dépenses forfaitaire'!L33)</f>
        <v/>
      </c>
      <c r="L33" s="347" t="str">
        <f>IF('Dépenses forfaitaire'!J33="","",'Dépenses forfaitaire'!J33)</f>
        <v/>
      </c>
      <c r="M33" s="331" t="str">
        <f>IF($H33="","",IF($C33=Listes!$B$38,IF('DP_Instruction Forfaitaires'!$E33&lt;=Listes!$B$58,('DP_Instruction Forfaitaires'!$E33*(VLOOKUP('DP_Instruction Forfaitaires'!$D33,Listes!$A$59:$E$65,2,FALSE))),IF('DP_Instruction Forfaitaires'!$E33&gt;Listes!$E$58,('DP_Instruction Forfaitaires'!$E33*(VLOOKUP('DP_Instruction Forfaitaires'!$D33,Listes!$A$59:$E$65,5,FALSE))),('DP_Instruction Forfaitaires'!$E33*(VLOOKUP('DP_Instruction Forfaitaires'!$D33,Listes!$A$59:$E$65,3,FALSE))+(VLOOKUP('DP_Instruction Forfaitaires'!$D33,Listes!$A$59:$E$65,4,FALSE)))))))</f>
        <v/>
      </c>
      <c r="N33" s="331" t="str">
        <f>IF($H33="","",IF($C33=Listes!$B$37,IF('DP_Instruction Forfaitaires'!$E33&lt;=Listes!$B$47,('DP_Instruction Forfaitaires'!$E33*(VLOOKUP('DP_Instruction Forfaitaires'!$D33,Listes!$A$48:$E$54,2,FALSE))),IF('DP_Instruction Forfaitaires'!$E33&gt;Listes!$D$47,('DP_Instruction Forfaitaires'!$E33*(VLOOKUP('DP_Instruction Forfaitaires'!$D33,Listes!$A$48:$E$54,5,FALSE))),('DP_Instruction Forfaitaires'!$E33*(VLOOKUP('DP_Instruction Forfaitaires'!$D33,Listes!$A$48:$E$54,3,FALSE))+(VLOOKUP('DP_Instruction Forfaitaires'!$D33,Listes!$A$48:$E$54,4,FALSE)))))))</f>
        <v/>
      </c>
      <c r="O33" s="359" t="str">
        <f>IF($H33="","",IF($C33=Listes!$B$40,Listes!$I$37,IF($C33=Listes!$B$41,(VLOOKUP('DP_Instruction Forfaitaires'!$F33,Listes!$E$37:$F$42,2,FALSE)),IF($C33=Listes!$B$39,IF('DP_Instruction Forfaitaires'!$E33&lt;=Listes!$A$69,'DP_Instruction Forfaitaires'!$E33*Listes!$A$70,IF('DP_Instruction Forfaitaires'!$E33&gt;Listes!$D$69,'DP_Instruction Forfaitaires'!$E33*Listes!$D$70,(('DP_Instruction Forfaitaires'!$E33*Listes!$B$70)+Listes!$C$70)))))))</f>
        <v/>
      </c>
      <c r="P33" s="360" t="str">
        <f>IF('Dépenses forfaitaire'!P33="","",'Dépenses forfaitaire'!P33)</f>
        <v/>
      </c>
      <c r="Q33" s="283"/>
      <c r="R33" s="284" t="str">
        <f t="shared" si="4"/>
        <v/>
      </c>
      <c r="S33" s="284" t="str">
        <f t="shared" si="1"/>
        <v/>
      </c>
      <c r="T33" s="28" t="str">
        <f t="shared" si="0"/>
        <v/>
      </c>
      <c r="U33" s="139"/>
      <c r="V33" s="140"/>
      <c r="W33" s="365" t="str">
        <f>IF(AND(OR(Q33="KO",T33&lt;&gt;""),OR(R33="",S33="",T33="")),Listes!$A$74,IF(AND(T33="",Q33&lt;&gt;""),Listes!$A$75,IF(AND(P33&lt;T33,V33=""),Listes!$A$76,IF(AND(R33&gt;S33),Listes!$A$77,IF(AND(P33&lt;&gt;"",P33&gt;T33,U33=""),Listes!$A$78,IF(AND(X33="",OR(Q33&lt;&gt;"",R33&lt;&gt;"",S33&lt;&gt;"")),Listes!$A$79,""))))))</f>
        <v/>
      </c>
      <c r="X33" s="44"/>
      <c r="Y33" s="9">
        <f t="shared" si="2"/>
        <v>0</v>
      </c>
    </row>
    <row r="34" spans="1:25" ht="20.100000000000001" customHeight="1" x14ac:dyDescent="0.25">
      <c r="A34" s="133">
        <v>28</v>
      </c>
      <c r="B34" s="347" t="str">
        <f>IF('Dépenses forfaitaire'!B34="","",'Dépenses forfaitaire'!B34)</f>
        <v/>
      </c>
      <c r="C34" s="347" t="str">
        <f>IF('Dépenses forfaitaire'!C34="","",'Dépenses forfaitaire'!C34)</f>
        <v/>
      </c>
      <c r="D34" s="347" t="str">
        <f>IF('Dépenses forfaitaire'!D34="","",'Dépenses forfaitaire'!D34)</f>
        <v/>
      </c>
      <c r="E34" s="347" t="str">
        <f>IF('Dépenses forfaitaire'!E34="","",'Dépenses forfaitaire'!E34)</f>
        <v/>
      </c>
      <c r="F34" s="347" t="str">
        <f>IF('Dépenses forfaitaire'!F34="","",'Dépenses forfaitaire'!F34)</f>
        <v/>
      </c>
      <c r="G34" s="347" t="str">
        <f>IF('Dépenses forfaitaire'!G34="","",'Dépenses forfaitaire'!G34)</f>
        <v/>
      </c>
      <c r="H34" s="347" t="str">
        <f>IF('Dépenses forfaitaire'!H34="","",'Dépenses forfaitaire'!H34)</f>
        <v/>
      </c>
      <c r="I34" s="347" t="str">
        <f>IF('Dépenses forfaitaire'!I34="","",'Dépenses forfaitaire'!I34)</f>
        <v/>
      </c>
      <c r="J34" s="348" t="str">
        <f>IF('Dépenses forfaitaire'!K34="","",'Dépenses forfaitaire'!K34)</f>
        <v/>
      </c>
      <c r="K34" s="348" t="str">
        <f>IF('Dépenses forfaitaire'!L34="","",'Dépenses forfaitaire'!L34)</f>
        <v/>
      </c>
      <c r="L34" s="347" t="str">
        <f>IF('Dépenses forfaitaire'!J34="","",'Dépenses forfaitaire'!J34)</f>
        <v/>
      </c>
      <c r="M34" s="331" t="str">
        <f>IF($H34="","",IF($C34=Listes!$B$38,IF('DP_Instruction Forfaitaires'!$E34&lt;=Listes!$B$58,('DP_Instruction Forfaitaires'!$E34*(VLOOKUP('DP_Instruction Forfaitaires'!$D34,Listes!$A$59:$E$65,2,FALSE))),IF('DP_Instruction Forfaitaires'!$E34&gt;Listes!$E$58,('DP_Instruction Forfaitaires'!$E34*(VLOOKUP('DP_Instruction Forfaitaires'!$D34,Listes!$A$59:$E$65,5,FALSE))),('DP_Instruction Forfaitaires'!$E34*(VLOOKUP('DP_Instruction Forfaitaires'!$D34,Listes!$A$59:$E$65,3,FALSE))+(VLOOKUP('DP_Instruction Forfaitaires'!$D34,Listes!$A$59:$E$65,4,FALSE)))))))</f>
        <v/>
      </c>
      <c r="N34" s="331" t="str">
        <f>IF($H34="","",IF($C34=Listes!$B$37,IF('DP_Instruction Forfaitaires'!$E34&lt;=Listes!$B$47,('DP_Instruction Forfaitaires'!$E34*(VLOOKUP('DP_Instruction Forfaitaires'!$D34,Listes!$A$48:$E$54,2,FALSE))),IF('DP_Instruction Forfaitaires'!$E34&gt;Listes!$D$47,('DP_Instruction Forfaitaires'!$E34*(VLOOKUP('DP_Instruction Forfaitaires'!$D34,Listes!$A$48:$E$54,5,FALSE))),('DP_Instruction Forfaitaires'!$E34*(VLOOKUP('DP_Instruction Forfaitaires'!$D34,Listes!$A$48:$E$54,3,FALSE))+(VLOOKUP('DP_Instruction Forfaitaires'!$D34,Listes!$A$48:$E$54,4,FALSE)))))))</f>
        <v/>
      </c>
      <c r="O34" s="359" t="str">
        <f>IF($H34="","",IF($C34=Listes!$B$40,Listes!$I$37,IF($C34=Listes!$B$41,(VLOOKUP('DP_Instruction Forfaitaires'!$F34,Listes!$E$37:$F$42,2,FALSE)),IF($C34=Listes!$B$39,IF('DP_Instruction Forfaitaires'!$E34&lt;=Listes!$A$69,'DP_Instruction Forfaitaires'!$E34*Listes!$A$70,IF('DP_Instruction Forfaitaires'!$E34&gt;Listes!$D$69,'DP_Instruction Forfaitaires'!$E34*Listes!$D$70,(('DP_Instruction Forfaitaires'!$E34*Listes!$B$70)+Listes!$C$70)))))))</f>
        <v/>
      </c>
      <c r="P34" s="360" t="str">
        <f>IF('Dépenses forfaitaire'!P34="","",'Dépenses forfaitaire'!P34)</f>
        <v/>
      </c>
      <c r="Q34" s="283"/>
      <c r="R34" s="284" t="str">
        <f t="shared" si="4"/>
        <v/>
      </c>
      <c r="S34" s="284" t="str">
        <f t="shared" si="1"/>
        <v/>
      </c>
      <c r="T34" s="28" t="str">
        <f t="shared" si="0"/>
        <v/>
      </c>
      <c r="U34" s="139"/>
      <c r="V34" s="140"/>
      <c r="W34" s="365" t="str">
        <f>IF(AND(OR(Q34="KO",T34&lt;&gt;""),OR(R34="",S34="",T34="")),Listes!$A$74,IF(AND(T34="",Q34&lt;&gt;""),Listes!$A$75,IF(AND(P34&lt;T34,V34=""),Listes!$A$76,IF(AND(R34&gt;S34),Listes!$A$77,IF(AND(P34&lt;&gt;"",P34&gt;T34,U34=""),Listes!$A$78,IF(AND(X34="",OR(Q34&lt;&gt;"",R34&lt;&gt;"",S34&lt;&gt;"")),Listes!$A$79,""))))))</f>
        <v/>
      </c>
      <c r="X34" s="44"/>
      <c r="Y34" s="9">
        <f t="shared" si="2"/>
        <v>0</v>
      </c>
    </row>
    <row r="35" spans="1:25" ht="20.100000000000001" customHeight="1" x14ac:dyDescent="0.25">
      <c r="A35" s="133">
        <v>29</v>
      </c>
      <c r="B35" s="347" t="str">
        <f>IF('Dépenses forfaitaire'!B35="","",'Dépenses forfaitaire'!B35)</f>
        <v/>
      </c>
      <c r="C35" s="347" t="str">
        <f>IF('Dépenses forfaitaire'!C35="","",'Dépenses forfaitaire'!C35)</f>
        <v/>
      </c>
      <c r="D35" s="347" t="str">
        <f>IF('Dépenses forfaitaire'!D35="","",'Dépenses forfaitaire'!D35)</f>
        <v/>
      </c>
      <c r="E35" s="347" t="str">
        <f>IF('Dépenses forfaitaire'!E35="","",'Dépenses forfaitaire'!E35)</f>
        <v/>
      </c>
      <c r="F35" s="347" t="str">
        <f>IF('Dépenses forfaitaire'!F35="","",'Dépenses forfaitaire'!F35)</f>
        <v/>
      </c>
      <c r="G35" s="347" t="str">
        <f>IF('Dépenses forfaitaire'!G35="","",'Dépenses forfaitaire'!G35)</f>
        <v/>
      </c>
      <c r="H35" s="347" t="str">
        <f>IF('Dépenses forfaitaire'!H35="","",'Dépenses forfaitaire'!H35)</f>
        <v/>
      </c>
      <c r="I35" s="347" t="str">
        <f>IF('Dépenses forfaitaire'!I35="","",'Dépenses forfaitaire'!I35)</f>
        <v/>
      </c>
      <c r="J35" s="348" t="str">
        <f>IF('Dépenses forfaitaire'!K35="","",'Dépenses forfaitaire'!K35)</f>
        <v/>
      </c>
      <c r="K35" s="348" t="str">
        <f>IF('Dépenses forfaitaire'!L35="","",'Dépenses forfaitaire'!L35)</f>
        <v/>
      </c>
      <c r="L35" s="347" t="str">
        <f>IF('Dépenses forfaitaire'!J35="","",'Dépenses forfaitaire'!J35)</f>
        <v/>
      </c>
      <c r="M35" s="331" t="str">
        <f>IF($H35="","",IF($C35=Listes!$B$38,IF('DP_Instruction Forfaitaires'!$E35&lt;=Listes!$B$58,('DP_Instruction Forfaitaires'!$E35*(VLOOKUP('DP_Instruction Forfaitaires'!$D35,Listes!$A$59:$E$65,2,FALSE))),IF('DP_Instruction Forfaitaires'!$E35&gt;Listes!$E$58,('DP_Instruction Forfaitaires'!$E35*(VLOOKUP('DP_Instruction Forfaitaires'!$D35,Listes!$A$59:$E$65,5,FALSE))),('DP_Instruction Forfaitaires'!$E35*(VLOOKUP('DP_Instruction Forfaitaires'!$D35,Listes!$A$59:$E$65,3,FALSE))+(VLOOKUP('DP_Instruction Forfaitaires'!$D35,Listes!$A$59:$E$65,4,FALSE)))))))</f>
        <v/>
      </c>
      <c r="N35" s="331" t="str">
        <f>IF($H35="","",IF($C35=Listes!$B$37,IF('DP_Instruction Forfaitaires'!$E35&lt;=Listes!$B$47,('DP_Instruction Forfaitaires'!$E35*(VLOOKUP('DP_Instruction Forfaitaires'!$D35,Listes!$A$48:$E$54,2,FALSE))),IF('DP_Instruction Forfaitaires'!$E35&gt;Listes!$D$47,('DP_Instruction Forfaitaires'!$E35*(VLOOKUP('DP_Instruction Forfaitaires'!$D35,Listes!$A$48:$E$54,5,FALSE))),('DP_Instruction Forfaitaires'!$E35*(VLOOKUP('DP_Instruction Forfaitaires'!$D35,Listes!$A$48:$E$54,3,FALSE))+(VLOOKUP('DP_Instruction Forfaitaires'!$D35,Listes!$A$48:$E$54,4,FALSE)))))))</f>
        <v/>
      </c>
      <c r="O35" s="359" t="str">
        <f>IF($H35="","",IF($C35=Listes!$B$40,Listes!$I$37,IF($C35=Listes!$B$41,(VLOOKUP('DP_Instruction Forfaitaires'!$F35,Listes!$E$37:$F$42,2,FALSE)),IF($C35=Listes!$B$39,IF('DP_Instruction Forfaitaires'!$E35&lt;=Listes!$A$69,'DP_Instruction Forfaitaires'!$E35*Listes!$A$70,IF('DP_Instruction Forfaitaires'!$E35&gt;Listes!$D$69,'DP_Instruction Forfaitaires'!$E35*Listes!$D$70,(('DP_Instruction Forfaitaires'!$E35*Listes!$B$70)+Listes!$C$70)))))))</f>
        <v/>
      </c>
      <c r="P35" s="360" t="str">
        <f>IF('Dépenses forfaitaire'!P35="","",'Dépenses forfaitaire'!P35)</f>
        <v/>
      </c>
      <c r="Q35" s="283"/>
      <c r="R35" s="284" t="str">
        <f t="shared" si="4"/>
        <v/>
      </c>
      <c r="S35" s="284" t="str">
        <f t="shared" si="1"/>
        <v/>
      </c>
      <c r="T35" s="28" t="str">
        <f t="shared" si="0"/>
        <v/>
      </c>
      <c r="U35" s="139"/>
      <c r="V35" s="140"/>
      <c r="W35" s="365" t="str">
        <f>IF(AND(OR(Q35="KO",T35&lt;&gt;""),OR(R35="",S35="",T35="")),Listes!$A$74,IF(AND(T35="",Q35&lt;&gt;""),Listes!$A$75,IF(AND(P35&lt;T35,V35=""),Listes!$A$76,IF(AND(R35&gt;S35),Listes!$A$77,IF(AND(P35&lt;&gt;"",P35&gt;T35,U35=""),Listes!$A$78,IF(AND(X35="",OR(Q35&lt;&gt;"",R35&lt;&gt;"",S35&lt;&gt;"")),Listes!$A$79,""))))))</f>
        <v/>
      </c>
      <c r="X35" s="44"/>
      <c r="Y35" s="9">
        <f t="shared" si="2"/>
        <v>0</v>
      </c>
    </row>
    <row r="36" spans="1:25" ht="20.100000000000001" customHeight="1" x14ac:dyDescent="0.25">
      <c r="A36" s="133">
        <v>30</v>
      </c>
      <c r="B36" s="347" t="str">
        <f>IF('Dépenses forfaitaire'!B36="","",'Dépenses forfaitaire'!B36)</f>
        <v/>
      </c>
      <c r="C36" s="347" t="str">
        <f>IF('Dépenses forfaitaire'!C36="","",'Dépenses forfaitaire'!C36)</f>
        <v/>
      </c>
      <c r="D36" s="347" t="str">
        <f>IF('Dépenses forfaitaire'!D36="","",'Dépenses forfaitaire'!D36)</f>
        <v/>
      </c>
      <c r="E36" s="347" t="str">
        <f>IF('Dépenses forfaitaire'!E36="","",'Dépenses forfaitaire'!E36)</f>
        <v/>
      </c>
      <c r="F36" s="347" t="str">
        <f>IF('Dépenses forfaitaire'!F36="","",'Dépenses forfaitaire'!F36)</f>
        <v/>
      </c>
      <c r="G36" s="347" t="str">
        <f>IF('Dépenses forfaitaire'!G36="","",'Dépenses forfaitaire'!G36)</f>
        <v/>
      </c>
      <c r="H36" s="347" t="str">
        <f>IF('Dépenses forfaitaire'!H36="","",'Dépenses forfaitaire'!H36)</f>
        <v/>
      </c>
      <c r="I36" s="347" t="str">
        <f>IF('Dépenses forfaitaire'!I36="","",'Dépenses forfaitaire'!I36)</f>
        <v/>
      </c>
      <c r="J36" s="348" t="str">
        <f>IF('Dépenses forfaitaire'!K36="","",'Dépenses forfaitaire'!K36)</f>
        <v/>
      </c>
      <c r="K36" s="348" t="str">
        <f>IF('Dépenses forfaitaire'!L36="","",'Dépenses forfaitaire'!L36)</f>
        <v/>
      </c>
      <c r="L36" s="347" t="str">
        <f>IF('Dépenses forfaitaire'!J36="","",'Dépenses forfaitaire'!J36)</f>
        <v/>
      </c>
      <c r="M36" s="331" t="str">
        <f>IF($H36="","",IF($C36=Listes!$B$38,IF('DP_Instruction Forfaitaires'!$E36&lt;=Listes!$B$58,('DP_Instruction Forfaitaires'!$E36*(VLOOKUP('DP_Instruction Forfaitaires'!$D36,Listes!$A$59:$E$65,2,FALSE))),IF('DP_Instruction Forfaitaires'!$E36&gt;Listes!$E$58,('DP_Instruction Forfaitaires'!$E36*(VLOOKUP('DP_Instruction Forfaitaires'!$D36,Listes!$A$59:$E$65,5,FALSE))),('DP_Instruction Forfaitaires'!$E36*(VLOOKUP('DP_Instruction Forfaitaires'!$D36,Listes!$A$59:$E$65,3,FALSE))+(VLOOKUP('DP_Instruction Forfaitaires'!$D36,Listes!$A$59:$E$65,4,FALSE)))))))</f>
        <v/>
      </c>
      <c r="N36" s="331" t="str">
        <f>IF($H36="","",IF($C36=Listes!$B$37,IF('DP_Instruction Forfaitaires'!$E36&lt;=Listes!$B$47,('DP_Instruction Forfaitaires'!$E36*(VLOOKUP('DP_Instruction Forfaitaires'!$D36,Listes!$A$48:$E$54,2,FALSE))),IF('DP_Instruction Forfaitaires'!$E36&gt;Listes!$D$47,('DP_Instruction Forfaitaires'!$E36*(VLOOKUP('DP_Instruction Forfaitaires'!$D36,Listes!$A$48:$E$54,5,FALSE))),('DP_Instruction Forfaitaires'!$E36*(VLOOKUP('DP_Instruction Forfaitaires'!$D36,Listes!$A$48:$E$54,3,FALSE))+(VLOOKUP('DP_Instruction Forfaitaires'!$D36,Listes!$A$48:$E$54,4,FALSE)))))))</f>
        <v/>
      </c>
      <c r="O36" s="359" t="str">
        <f>IF($H36="","",IF($C36=Listes!$B$40,Listes!$I$37,IF($C36=Listes!$B$41,(VLOOKUP('DP_Instruction Forfaitaires'!$F36,Listes!$E$37:$F$42,2,FALSE)),IF($C36=Listes!$B$39,IF('DP_Instruction Forfaitaires'!$E36&lt;=Listes!$A$69,'DP_Instruction Forfaitaires'!$E36*Listes!$A$70,IF('DP_Instruction Forfaitaires'!$E36&gt;Listes!$D$69,'DP_Instruction Forfaitaires'!$E36*Listes!$D$70,(('DP_Instruction Forfaitaires'!$E36*Listes!$B$70)+Listes!$C$70)))))))</f>
        <v/>
      </c>
      <c r="P36" s="360" t="str">
        <f>IF('Dépenses forfaitaire'!P36="","",'Dépenses forfaitaire'!P36)</f>
        <v/>
      </c>
      <c r="Q36" s="283"/>
      <c r="R36" s="284" t="str">
        <f t="shared" si="4"/>
        <v/>
      </c>
      <c r="S36" s="284" t="str">
        <f t="shared" si="1"/>
        <v/>
      </c>
      <c r="T36" s="28" t="str">
        <f t="shared" si="0"/>
        <v/>
      </c>
      <c r="U36" s="139"/>
      <c r="V36" s="140"/>
      <c r="W36" s="365" t="str">
        <f>IF(AND(OR(Q36="KO",T36&lt;&gt;""),OR(R36="",S36="",T36="")),Listes!$A$74,IF(AND(T36="",Q36&lt;&gt;""),Listes!$A$75,IF(AND(P36&lt;T36,V36=""),Listes!$A$76,IF(AND(R36&gt;S36),Listes!$A$77,IF(AND(P36&lt;&gt;"",P36&gt;T36,U36=""),Listes!$A$78,IF(AND(X36="",OR(Q36&lt;&gt;"",R36&lt;&gt;"",S36&lt;&gt;"")),Listes!$A$79,""))))))</f>
        <v/>
      </c>
      <c r="X36" s="44"/>
      <c r="Y36" s="9">
        <f t="shared" si="2"/>
        <v>0</v>
      </c>
    </row>
    <row r="37" spans="1:25" ht="20.100000000000001" customHeight="1" x14ac:dyDescent="0.25">
      <c r="A37" s="133">
        <v>31</v>
      </c>
      <c r="B37" s="347" t="str">
        <f>IF('Dépenses forfaitaire'!B37="","",'Dépenses forfaitaire'!B37)</f>
        <v/>
      </c>
      <c r="C37" s="347" t="str">
        <f>IF('Dépenses forfaitaire'!C37="","",'Dépenses forfaitaire'!C37)</f>
        <v/>
      </c>
      <c r="D37" s="347" t="str">
        <f>IF('Dépenses forfaitaire'!D37="","",'Dépenses forfaitaire'!D37)</f>
        <v/>
      </c>
      <c r="E37" s="347" t="str">
        <f>IF('Dépenses forfaitaire'!E37="","",'Dépenses forfaitaire'!E37)</f>
        <v/>
      </c>
      <c r="F37" s="347" t="str">
        <f>IF('Dépenses forfaitaire'!F37="","",'Dépenses forfaitaire'!F37)</f>
        <v/>
      </c>
      <c r="G37" s="347" t="str">
        <f>IF('Dépenses forfaitaire'!G37="","",'Dépenses forfaitaire'!G37)</f>
        <v/>
      </c>
      <c r="H37" s="347" t="str">
        <f>IF('Dépenses forfaitaire'!H37="","",'Dépenses forfaitaire'!H37)</f>
        <v/>
      </c>
      <c r="I37" s="347" t="str">
        <f>IF('Dépenses forfaitaire'!I37="","",'Dépenses forfaitaire'!I37)</f>
        <v/>
      </c>
      <c r="J37" s="348" t="str">
        <f>IF('Dépenses forfaitaire'!K37="","",'Dépenses forfaitaire'!K37)</f>
        <v/>
      </c>
      <c r="K37" s="348" t="str">
        <f>IF('Dépenses forfaitaire'!L37="","",'Dépenses forfaitaire'!L37)</f>
        <v/>
      </c>
      <c r="L37" s="347" t="str">
        <f>IF('Dépenses forfaitaire'!J37="","",'Dépenses forfaitaire'!J37)</f>
        <v/>
      </c>
      <c r="M37" s="331" t="str">
        <f>IF($H37="","",IF($C37=Listes!$B$38,IF('DP_Instruction Forfaitaires'!$E37&lt;=Listes!$B$58,('DP_Instruction Forfaitaires'!$E37*(VLOOKUP('DP_Instruction Forfaitaires'!$D37,Listes!$A$59:$E$65,2,FALSE))),IF('DP_Instruction Forfaitaires'!$E37&gt;Listes!$E$58,('DP_Instruction Forfaitaires'!$E37*(VLOOKUP('DP_Instruction Forfaitaires'!$D37,Listes!$A$59:$E$65,5,FALSE))),('DP_Instruction Forfaitaires'!$E37*(VLOOKUP('DP_Instruction Forfaitaires'!$D37,Listes!$A$59:$E$65,3,FALSE))+(VLOOKUP('DP_Instruction Forfaitaires'!$D37,Listes!$A$59:$E$65,4,FALSE)))))))</f>
        <v/>
      </c>
      <c r="N37" s="331" t="str">
        <f>IF($H37="","",IF($C37=Listes!$B$37,IF('DP_Instruction Forfaitaires'!$E37&lt;=Listes!$B$47,('DP_Instruction Forfaitaires'!$E37*(VLOOKUP('DP_Instruction Forfaitaires'!$D37,Listes!$A$48:$E$54,2,FALSE))),IF('DP_Instruction Forfaitaires'!$E37&gt;Listes!$D$47,('DP_Instruction Forfaitaires'!$E37*(VLOOKUP('DP_Instruction Forfaitaires'!$D37,Listes!$A$48:$E$54,5,FALSE))),('DP_Instruction Forfaitaires'!$E37*(VLOOKUP('DP_Instruction Forfaitaires'!$D37,Listes!$A$48:$E$54,3,FALSE))+(VLOOKUP('DP_Instruction Forfaitaires'!$D37,Listes!$A$48:$E$54,4,FALSE)))))))</f>
        <v/>
      </c>
      <c r="O37" s="359" t="str">
        <f>IF($H37="","",IF($C37=Listes!$B$40,Listes!$I$37,IF($C37=Listes!$B$41,(VLOOKUP('DP_Instruction Forfaitaires'!$F37,Listes!$E$37:$F$42,2,FALSE)),IF($C37=Listes!$B$39,IF('DP_Instruction Forfaitaires'!$E37&lt;=Listes!$A$69,'DP_Instruction Forfaitaires'!$E37*Listes!$A$70,IF('DP_Instruction Forfaitaires'!$E37&gt;Listes!$D$69,'DP_Instruction Forfaitaires'!$E37*Listes!$D$70,(('DP_Instruction Forfaitaires'!$E37*Listes!$B$70)+Listes!$C$70)))))))</f>
        <v/>
      </c>
      <c r="P37" s="360" t="str">
        <f>IF('Dépenses forfaitaire'!P37="","",'Dépenses forfaitaire'!P37)</f>
        <v/>
      </c>
      <c r="Q37" s="283"/>
      <c r="R37" s="284" t="str">
        <f t="shared" si="4"/>
        <v/>
      </c>
      <c r="S37" s="284" t="str">
        <f t="shared" si="1"/>
        <v/>
      </c>
      <c r="T37" s="28" t="str">
        <f t="shared" si="0"/>
        <v/>
      </c>
      <c r="U37" s="139"/>
      <c r="V37" s="140"/>
      <c r="W37" s="365" t="str">
        <f>IF(AND(OR(Q37="KO",T37&lt;&gt;""),OR(R37="",S37="",T37="")),Listes!$A$74,IF(AND(T37="",Q37&lt;&gt;""),Listes!$A$75,IF(AND(P37&lt;T37,V37=""),Listes!$A$76,IF(AND(R37&gt;S37),Listes!$A$77,IF(AND(P37&lt;&gt;"",P37&gt;T37,U37=""),Listes!$A$78,IF(AND(X37="",OR(Q37&lt;&gt;"",R37&lt;&gt;"",S37&lt;&gt;"")),Listes!$A$79,""))))))</f>
        <v/>
      </c>
      <c r="X37" s="44"/>
      <c r="Y37" s="9">
        <f t="shared" si="2"/>
        <v>0</v>
      </c>
    </row>
    <row r="38" spans="1:25" ht="20.100000000000001" customHeight="1" x14ac:dyDescent="0.25">
      <c r="A38" s="133">
        <v>32</v>
      </c>
      <c r="B38" s="347" t="str">
        <f>IF('Dépenses forfaitaire'!B38="","",'Dépenses forfaitaire'!B38)</f>
        <v/>
      </c>
      <c r="C38" s="347" t="str">
        <f>IF('Dépenses forfaitaire'!C38="","",'Dépenses forfaitaire'!C38)</f>
        <v/>
      </c>
      <c r="D38" s="347" t="str">
        <f>IF('Dépenses forfaitaire'!D38="","",'Dépenses forfaitaire'!D38)</f>
        <v/>
      </c>
      <c r="E38" s="347" t="str">
        <f>IF('Dépenses forfaitaire'!E38="","",'Dépenses forfaitaire'!E38)</f>
        <v/>
      </c>
      <c r="F38" s="347" t="str">
        <f>IF('Dépenses forfaitaire'!F38="","",'Dépenses forfaitaire'!F38)</f>
        <v/>
      </c>
      <c r="G38" s="347" t="str">
        <f>IF('Dépenses forfaitaire'!G38="","",'Dépenses forfaitaire'!G38)</f>
        <v/>
      </c>
      <c r="H38" s="347" t="str">
        <f>IF('Dépenses forfaitaire'!H38="","",'Dépenses forfaitaire'!H38)</f>
        <v/>
      </c>
      <c r="I38" s="347" t="str">
        <f>IF('Dépenses forfaitaire'!I38="","",'Dépenses forfaitaire'!I38)</f>
        <v/>
      </c>
      <c r="J38" s="348" t="str">
        <f>IF('Dépenses forfaitaire'!K38="","",'Dépenses forfaitaire'!K38)</f>
        <v/>
      </c>
      <c r="K38" s="348" t="str">
        <f>IF('Dépenses forfaitaire'!L38="","",'Dépenses forfaitaire'!L38)</f>
        <v/>
      </c>
      <c r="L38" s="347" t="str">
        <f>IF('Dépenses forfaitaire'!J38="","",'Dépenses forfaitaire'!J38)</f>
        <v/>
      </c>
      <c r="M38" s="331" t="str">
        <f>IF($H38="","",IF($C38=Listes!$B$38,IF('DP_Instruction Forfaitaires'!$E38&lt;=Listes!$B$58,('DP_Instruction Forfaitaires'!$E38*(VLOOKUP('DP_Instruction Forfaitaires'!$D38,Listes!$A$59:$E$65,2,FALSE))),IF('DP_Instruction Forfaitaires'!$E38&gt;Listes!$E$58,('DP_Instruction Forfaitaires'!$E38*(VLOOKUP('DP_Instruction Forfaitaires'!$D38,Listes!$A$59:$E$65,5,FALSE))),('DP_Instruction Forfaitaires'!$E38*(VLOOKUP('DP_Instruction Forfaitaires'!$D38,Listes!$A$59:$E$65,3,FALSE))+(VLOOKUP('DP_Instruction Forfaitaires'!$D38,Listes!$A$59:$E$65,4,FALSE)))))))</f>
        <v/>
      </c>
      <c r="N38" s="331" t="str">
        <f>IF($H38="","",IF($C38=Listes!$B$37,IF('DP_Instruction Forfaitaires'!$E38&lt;=Listes!$B$47,('DP_Instruction Forfaitaires'!$E38*(VLOOKUP('DP_Instruction Forfaitaires'!$D38,Listes!$A$48:$E$54,2,FALSE))),IF('DP_Instruction Forfaitaires'!$E38&gt;Listes!$D$47,('DP_Instruction Forfaitaires'!$E38*(VLOOKUP('DP_Instruction Forfaitaires'!$D38,Listes!$A$48:$E$54,5,FALSE))),('DP_Instruction Forfaitaires'!$E38*(VLOOKUP('DP_Instruction Forfaitaires'!$D38,Listes!$A$48:$E$54,3,FALSE))+(VLOOKUP('DP_Instruction Forfaitaires'!$D38,Listes!$A$48:$E$54,4,FALSE)))))))</f>
        <v/>
      </c>
      <c r="O38" s="359" t="str">
        <f>IF($H38="","",IF($C38=Listes!$B$40,Listes!$I$37,IF($C38=Listes!$B$41,(VLOOKUP('DP_Instruction Forfaitaires'!$F38,Listes!$E$37:$F$42,2,FALSE)),IF($C38=Listes!$B$39,IF('DP_Instruction Forfaitaires'!$E38&lt;=Listes!$A$69,'DP_Instruction Forfaitaires'!$E38*Listes!$A$70,IF('DP_Instruction Forfaitaires'!$E38&gt;Listes!$D$69,'DP_Instruction Forfaitaires'!$E38*Listes!$D$70,(('DP_Instruction Forfaitaires'!$E38*Listes!$B$70)+Listes!$C$70)))))))</f>
        <v/>
      </c>
      <c r="P38" s="360" t="str">
        <f>IF('Dépenses forfaitaire'!P38="","",'Dépenses forfaitaire'!P38)</f>
        <v/>
      </c>
      <c r="Q38" s="283"/>
      <c r="R38" s="284" t="str">
        <f t="shared" si="4"/>
        <v/>
      </c>
      <c r="S38" s="284" t="str">
        <f t="shared" si="1"/>
        <v/>
      </c>
      <c r="T38" s="28" t="str">
        <f t="shared" si="0"/>
        <v/>
      </c>
      <c r="U38" s="139"/>
      <c r="V38" s="140"/>
      <c r="W38" s="365" t="str">
        <f>IF(AND(OR(Q38="KO",T38&lt;&gt;""),OR(R38="",S38="",T38="")),Listes!$A$74,IF(AND(T38="",Q38&lt;&gt;""),Listes!$A$75,IF(AND(P38&lt;T38,V38=""),Listes!$A$76,IF(AND(R38&gt;S38),Listes!$A$77,IF(AND(P38&lt;&gt;"",P38&gt;T38,U38=""),Listes!$A$78,IF(AND(X38="",OR(Q38&lt;&gt;"",R38&lt;&gt;"",S38&lt;&gt;"")),Listes!$A$79,""))))))</f>
        <v/>
      </c>
      <c r="X38" s="44"/>
      <c r="Y38" s="9">
        <f t="shared" si="2"/>
        <v>0</v>
      </c>
    </row>
    <row r="39" spans="1:25" ht="20.100000000000001" customHeight="1" x14ac:dyDescent="0.25">
      <c r="A39" s="133">
        <v>33</v>
      </c>
      <c r="B39" s="347" t="str">
        <f>IF('Dépenses forfaitaire'!B39="","",'Dépenses forfaitaire'!B39)</f>
        <v/>
      </c>
      <c r="C39" s="347" t="str">
        <f>IF('Dépenses forfaitaire'!C39="","",'Dépenses forfaitaire'!C39)</f>
        <v/>
      </c>
      <c r="D39" s="347" t="str">
        <f>IF('Dépenses forfaitaire'!D39="","",'Dépenses forfaitaire'!D39)</f>
        <v/>
      </c>
      <c r="E39" s="347" t="str">
        <f>IF('Dépenses forfaitaire'!E39="","",'Dépenses forfaitaire'!E39)</f>
        <v/>
      </c>
      <c r="F39" s="347" t="str">
        <f>IF('Dépenses forfaitaire'!F39="","",'Dépenses forfaitaire'!F39)</f>
        <v/>
      </c>
      <c r="G39" s="347" t="str">
        <f>IF('Dépenses forfaitaire'!G39="","",'Dépenses forfaitaire'!G39)</f>
        <v/>
      </c>
      <c r="H39" s="347" t="str">
        <f>IF('Dépenses forfaitaire'!H39="","",'Dépenses forfaitaire'!H39)</f>
        <v/>
      </c>
      <c r="I39" s="347" t="str">
        <f>IF('Dépenses forfaitaire'!I39="","",'Dépenses forfaitaire'!I39)</f>
        <v/>
      </c>
      <c r="J39" s="348" t="str">
        <f>IF('Dépenses forfaitaire'!K39="","",'Dépenses forfaitaire'!K39)</f>
        <v/>
      </c>
      <c r="K39" s="348" t="str">
        <f>IF('Dépenses forfaitaire'!L39="","",'Dépenses forfaitaire'!L39)</f>
        <v/>
      </c>
      <c r="L39" s="347" t="str">
        <f>IF('Dépenses forfaitaire'!J39="","",'Dépenses forfaitaire'!J39)</f>
        <v/>
      </c>
      <c r="M39" s="331" t="str">
        <f>IF($H39="","",IF($C39=Listes!$B$38,IF('DP_Instruction Forfaitaires'!$E39&lt;=Listes!$B$58,('DP_Instruction Forfaitaires'!$E39*(VLOOKUP('DP_Instruction Forfaitaires'!$D39,Listes!$A$59:$E$65,2,FALSE))),IF('DP_Instruction Forfaitaires'!$E39&gt;Listes!$E$58,('DP_Instruction Forfaitaires'!$E39*(VLOOKUP('DP_Instruction Forfaitaires'!$D39,Listes!$A$59:$E$65,5,FALSE))),('DP_Instruction Forfaitaires'!$E39*(VLOOKUP('DP_Instruction Forfaitaires'!$D39,Listes!$A$59:$E$65,3,FALSE))+(VLOOKUP('DP_Instruction Forfaitaires'!$D39,Listes!$A$59:$E$65,4,FALSE)))))))</f>
        <v/>
      </c>
      <c r="N39" s="331" t="str">
        <f>IF($H39="","",IF($C39=Listes!$B$37,IF('DP_Instruction Forfaitaires'!$E39&lt;=Listes!$B$47,('DP_Instruction Forfaitaires'!$E39*(VLOOKUP('DP_Instruction Forfaitaires'!$D39,Listes!$A$48:$E$54,2,FALSE))),IF('DP_Instruction Forfaitaires'!$E39&gt;Listes!$D$47,('DP_Instruction Forfaitaires'!$E39*(VLOOKUP('DP_Instruction Forfaitaires'!$D39,Listes!$A$48:$E$54,5,FALSE))),('DP_Instruction Forfaitaires'!$E39*(VLOOKUP('DP_Instruction Forfaitaires'!$D39,Listes!$A$48:$E$54,3,FALSE))+(VLOOKUP('DP_Instruction Forfaitaires'!$D39,Listes!$A$48:$E$54,4,FALSE)))))))</f>
        <v/>
      </c>
      <c r="O39" s="359" t="str">
        <f>IF($H39="","",IF($C39=Listes!$B$40,Listes!$I$37,IF($C39=Listes!$B$41,(VLOOKUP('DP_Instruction Forfaitaires'!$F39,Listes!$E$37:$F$42,2,FALSE)),IF($C39=Listes!$B$39,IF('DP_Instruction Forfaitaires'!$E39&lt;=Listes!$A$69,'DP_Instruction Forfaitaires'!$E39*Listes!$A$70,IF('DP_Instruction Forfaitaires'!$E39&gt;Listes!$D$69,'DP_Instruction Forfaitaires'!$E39*Listes!$D$70,(('DP_Instruction Forfaitaires'!$E39*Listes!$B$70)+Listes!$C$70)))))))</f>
        <v/>
      </c>
      <c r="P39" s="360" t="str">
        <f>IF('Dépenses forfaitaire'!P39="","",'Dépenses forfaitaire'!P39)</f>
        <v/>
      </c>
      <c r="Q39" s="283"/>
      <c r="R39" s="284" t="str">
        <f t="shared" si="4"/>
        <v/>
      </c>
      <c r="S39" s="284" t="str">
        <f t="shared" si="1"/>
        <v/>
      </c>
      <c r="T39" s="28" t="str">
        <f t="shared" si="0"/>
        <v/>
      </c>
      <c r="U39" s="139"/>
      <c r="V39" s="140"/>
      <c r="W39" s="365" t="str">
        <f>IF(AND(OR(Q39="KO",T39&lt;&gt;""),OR(R39="",S39="",T39="")),Listes!$A$74,IF(AND(T39="",Q39&lt;&gt;""),Listes!$A$75,IF(AND(P39&lt;T39,V39=""),Listes!$A$76,IF(AND(R39&gt;S39),Listes!$A$77,IF(AND(P39&lt;&gt;"",P39&gt;T39,U39=""),Listes!$A$78,IF(AND(X39="",OR(Q39&lt;&gt;"",R39&lt;&gt;"",S39&lt;&gt;"")),Listes!$A$79,""))))))</f>
        <v/>
      </c>
      <c r="X39" s="44"/>
      <c r="Y39" s="9">
        <f t="shared" si="2"/>
        <v>0</v>
      </c>
    </row>
    <row r="40" spans="1:25" ht="20.100000000000001" customHeight="1" x14ac:dyDescent="0.25">
      <c r="A40" s="133">
        <v>34</v>
      </c>
      <c r="B40" s="347" t="str">
        <f>IF('Dépenses forfaitaire'!B40="","",'Dépenses forfaitaire'!B40)</f>
        <v/>
      </c>
      <c r="C40" s="347" t="str">
        <f>IF('Dépenses forfaitaire'!C40="","",'Dépenses forfaitaire'!C40)</f>
        <v/>
      </c>
      <c r="D40" s="347" t="str">
        <f>IF('Dépenses forfaitaire'!D40="","",'Dépenses forfaitaire'!D40)</f>
        <v/>
      </c>
      <c r="E40" s="347" t="str">
        <f>IF('Dépenses forfaitaire'!E40="","",'Dépenses forfaitaire'!E40)</f>
        <v/>
      </c>
      <c r="F40" s="347" t="str">
        <f>IF('Dépenses forfaitaire'!F40="","",'Dépenses forfaitaire'!F40)</f>
        <v/>
      </c>
      <c r="G40" s="347" t="str">
        <f>IF('Dépenses forfaitaire'!G40="","",'Dépenses forfaitaire'!G40)</f>
        <v/>
      </c>
      <c r="H40" s="347" t="str">
        <f>IF('Dépenses forfaitaire'!H40="","",'Dépenses forfaitaire'!H40)</f>
        <v/>
      </c>
      <c r="I40" s="347" t="str">
        <f>IF('Dépenses forfaitaire'!I40="","",'Dépenses forfaitaire'!I40)</f>
        <v/>
      </c>
      <c r="J40" s="348" t="str">
        <f>IF('Dépenses forfaitaire'!K40="","",'Dépenses forfaitaire'!K40)</f>
        <v/>
      </c>
      <c r="K40" s="348" t="str">
        <f>IF('Dépenses forfaitaire'!L40="","",'Dépenses forfaitaire'!L40)</f>
        <v/>
      </c>
      <c r="L40" s="347" t="str">
        <f>IF('Dépenses forfaitaire'!J40="","",'Dépenses forfaitaire'!J40)</f>
        <v/>
      </c>
      <c r="M40" s="331" t="str">
        <f>IF($H40="","",IF($C40=Listes!$B$38,IF('DP_Instruction Forfaitaires'!$E40&lt;=Listes!$B$58,('DP_Instruction Forfaitaires'!$E40*(VLOOKUP('DP_Instruction Forfaitaires'!$D40,Listes!$A$59:$E$65,2,FALSE))),IF('DP_Instruction Forfaitaires'!$E40&gt;Listes!$E$58,('DP_Instruction Forfaitaires'!$E40*(VLOOKUP('DP_Instruction Forfaitaires'!$D40,Listes!$A$59:$E$65,5,FALSE))),('DP_Instruction Forfaitaires'!$E40*(VLOOKUP('DP_Instruction Forfaitaires'!$D40,Listes!$A$59:$E$65,3,FALSE))+(VLOOKUP('DP_Instruction Forfaitaires'!$D40,Listes!$A$59:$E$65,4,FALSE)))))))</f>
        <v/>
      </c>
      <c r="N40" s="331" t="str">
        <f>IF($H40="","",IF($C40=Listes!$B$37,IF('DP_Instruction Forfaitaires'!$E40&lt;=Listes!$B$47,('DP_Instruction Forfaitaires'!$E40*(VLOOKUP('DP_Instruction Forfaitaires'!$D40,Listes!$A$48:$E$54,2,FALSE))),IF('DP_Instruction Forfaitaires'!$E40&gt;Listes!$D$47,('DP_Instruction Forfaitaires'!$E40*(VLOOKUP('DP_Instruction Forfaitaires'!$D40,Listes!$A$48:$E$54,5,FALSE))),('DP_Instruction Forfaitaires'!$E40*(VLOOKUP('DP_Instruction Forfaitaires'!$D40,Listes!$A$48:$E$54,3,FALSE))+(VLOOKUP('DP_Instruction Forfaitaires'!$D40,Listes!$A$48:$E$54,4,FALSE)))))))</f>
        <v/>
      </c>
      <c r="O40" s="359" t="str">
        <f>IF($H40="","",IF($C40=Listes!$B$40,Listes!$I$37,IF($C40=Listes!$B$41,(VLOOKUP('DP_Instruction Forfaitaires'!$F40,Listes!$E$37:$F$42,2,FALSE)),IF($C40=Listes!$B$39,IF('DP_Instruction Forfaitaires'!$E40&lt;=Listes!$A$69,'DP_Instruction Forfaitaires'!$E40*Listes!$A$70,IF('DP_Instruction Forfaitaires'!$E40&gt;Listes!$D$69,'DP_Instruction Forfaitaires'!$E40*Listes!$D$70,(('DP_Instruction Forfaitaires'!$E40*Listes!$B$70)+Listes!$C$70)))))))</f>
        <v/>
      </c>
      <c r="P40" s="360" t="str">
        <f>IF('Dépenses forfaitaire'!P40="","",'Dépenses forfaitaire'!P40)</f>
        <v/>
      </c>
      <c r="Q40" s="283"/>
      <c r="R40" s="284" t="str">
        <f t="shared" si="4"/>
        <v/>
      </c>
      <c r="S40" s="284" t="str">
        <f t="shared" si="1"/>
        <v/>
      </c>
      <c r="T40" s="28" t="str">
        <f t="shared" si="0"/>
        <v/>
      </c>
      <c r="U40" s="139"/>
      <c r="V40" s="140"/>
      <c r="W40" s="365" t="str">
        <f>IF(AND(OR(Q40="KO",T40&lt;&gt;""),OR(R40="",S40="",T40="")),Listes!$A$74,IF(AND(T40="",Q40&lt;&gt;""),Listes!$A$75,IF(AND(P40&lt;T40,V40=""),Listes!$A$76,IF(AND(R40&gt;S40),Listes!$A$77,IF(AND(P40&lt;&gt;"",P40&gt;T40,U40=""),Listes!$A$78,IF(AND(X40="",OR(Q40&lt;&gt;"",R40&lt;&gt;"",S40&lt;&gt;"")),Listes!$A$79,""))))))</f>
        <v/>
      </c>
      <c r="X40" s="44"/>
      <c r="Y40" s="9">
        <f t="shared" si="2"/>
        <v>0</v>
      </c>
    </row>
    <row r="41" spans="1:25" ht="20.100000000000001" customHeight="1" x14ac:dyDescent="0.25">
      <c r="A41" s="133">
        <v>35</v>
      </c>
      <c r="B41" s="347" t="str">
        <f>IF('Dépenses forfaitaire'!B41="","",'Dépenses forfaitaire'!B41)</f>
        <v/>
      </c>
      <c r="C41" s="347" t="str">
        <f>IF('Dépenses forfaitaire'!C41="","",'Dépenses forfaitaire'!C41)</f>
        <v/>
      </c>
      <c r="D41" s="347" t="str">
        <f>IF('Dépenses forfaitaire'!D41="","",'Dépenses forfaitaire'!D41)</f>
        <v/>
      </c>
      <c r="E41" s="347" t="str">
        <f>IF('Dépenses forfaitaire'!E41="","",'Dépenses forfaitaire'!E41)</f>
        <v/>
      </c>
      <c r="F41" s="347" t="str">
        <f>IF('Dépenses forfaitaire'!F41="","",'Dépenses forfaitaire'!F41)</f>
        <v/>
      </c>
      <c r="G41" s="347" t="str">
        <f>IF('Dépenses forfaitaire'!G41="","",'Dépenses forfaitaire'!G41)</f>
        <v/>
      </c>
      <c r="H41" s="347" t="str">
        <f>IF('Dépenses forfaitaire'!H41="","",'Dépenses forfaitaire'!H41)</f>
        <v/>
      </c>
      <c r="I41" s="347" t="str">
        <f>IF('Dépenses forfaitaire'!I41="","",'Dépenses forfaitaire'!I41)</f>
        <v/>
      </c>
      <c r="J41" s="348" t="str">
        <f>IF('Dépenses forfaitaire'!K41="","",'Dépenses forfaitaire'!K41)</f>
        <v/>
      </c>
      <c r="K41" s="348" t="str">
        <f>IF('Dépenses forfaitaire'!L41="","",'Dépenses forfaitaire'!L41)</f>
        <v/>
      </c>
      <c r="L41" s="347" t="str">
        <f>IF('Dépenses forfaitaire'!J41="","",'Dépenses forfaitaire'!J41)</f>
        <v/>
      </c>
      <c r="M41" s="331" t="str">
        <f>IF($H41="","",IF($C41=Listes!$B$38,IF('DP_Instruction Forfaitaires'!$E41&lt;=Listes!$B$58,('DP_Instruction Forfaitaires'!$E41*(VLOOKUP('DP_Instruction Forfaitaires'!$D41,Listes!$A$59:$E$65,2,FALSE))),IF('DP_Instruction Forfaitaires'!$E41&gt;Listes!$E$58,('DP_Instruction Forfaitaires'!$E41*(VLOOKUP('DP_Instruction Forfaitaires'!$D41,Listes!$A$59:$E$65,5,FALSE))),('DP_Instruction Forfaitaires'!$E41*(VLOOKUP('DP_Instruction Forfaitaires'!$D41,Listes!$A$59:$E$65,3,FALSE))+(VLOOKUP('DP_Instruction Forfaitaires'!$D41,Listes!$A$59:$E$65,4,FALSE)))))))</f>
        <v/>
      </c>
      <c r="N41" s="331" t="str">
        <f>IF($H41="","",IF($C41=Listes!$B$37,IF('DP_Instruction Forfaitaires'!$E41&lt;=Listes!$B$47,('DP_Instruction Forfaitaires'!$E41*(VLOOKUP('DP_Instruction Forfaitaires'!$D41,Listes!$A$48:$E$54,2,FALSE))),IF('DP_Instruction Forfaitaires'!$E41&gt;Listes!$D$47,('DP_Instruction Forfaitaires'!$E41*(VLOOKUP('DP_Instruction Forfaitaires'!$D41,Listes!$A$48:$E$54,5,FALSE))),('DP_Instruction Forfaitaires'!$E41*(VLOOKUP('DP_Instruction Forfaitaires'!$D41,Listes!$A$48:$E$54,3,FALSE))+(VLOOKUP('DP_Instruction Forfaitaires'!$D41,Listes!$A$48:$E$54,4,FALSE)))))))</f>
        <v/>
      </c>
      <c r="O41" s="359" t="str">
        <f>IF($H41="","",IF($C41=Listes!$B$40,Listes!$I$37,IF($C41=Listes!$B$41,(VLOOKUP('DP_Instruction Forfaitaires'!$F41,Listes!$E$37:$F$42,2,FALSE)),IF($C41=Listes!$B$39,IF('DP_Instruction Forfaitaires'!$E41&lt;=Listes!$A$69,'DP_Instruction Forfaitaires'!$E41*Listes!$A$70,IF('DP_Instruction Forfaitaires'!$E41&gt;Listes!$D$69,'DP_Instruction Forfaitaires'!$E41*Listes!$D$70,(('DP_Instruction Forfaitaires'!$E41*Listes!$B$70)+Listes!$C$70)))))))</f>
        <v/>
      </c>
      <c r="P41" s="360" t="str">
        <f>IF('Dépenses forfaitaire'!P41="","",'Dépenses forfaitaire'!P41)</f>
        <v/>
      </c>
      <c r="Q41" s="283"/>
      <c r="R41" s="284" t="str">
        <f t="shared" si="4"/>
        <v/>
      </c>
      <c r="S41" s="284" t="str">
        <f t="shared" si="1"/>
        <v/>
      </c>
      <c r="T41" s="28" t="str">
        <f t="shared" si="0"/>
        <v/>
      </c>
      <c r="U41" s="139"/>
      <c r="V41" s="140"/>
      <c r="W41" s="365" t="str">
        <f>IF(AND(OR(Q41="KO",T41&lt;&gt;""),OR(R41="",S41="",T41="")),Listes!$A$74,IF(AND(T41="",Q41&lt;&gt;""),Listes!$A$75,IF(AND(P41&lt;T41,V41=""),Listes!$A$76,IF(AND(R41&gt;S41),Listes!$A$77,IF(AND(P41&lt;&gt;"",P41&gt;T41,U41=""),Listes!$A$78,IF(AND(X41="",OR(Q41&lt;&gt;"",R41&lt;&gt;"",S41&lt;&gt;"")),Listes!$A$79,""))))))</f>
        <v/>
      </c>
      <c r="X41" s="44"/>
      <c r="Y41" s="9">
        <f t="shared" si="2"/>
        <v>0</v>
      </c>
    </row>
    <row r="42" spans="1:25" ht="20.100000000000001" customHeight="1" x14ac:dyDescent="0.25">
      <c r="A42" s="133">
        <v>36</v>
      </c>
      <c r="B42" s="347" t="str">
        <f>IF('Dépenses forfaitaire'!B42="","",'Dépenses forfaitaire'!B42)</f>
        <v/>
      </c>
      <c r="C42" s="347" t="str">
        <f>IF('Dépenses forfaitaire'!C42="","",'Dépenses forfaitaire'!C42)</f>
        <v/>
      </c>
      <c r="D42" s="347" t="str">
        <f>IF('Dépenses forfaitaire'!D42="","",'Dépenses forfaitaire'!D42)</f>
        <v/>
      </c>
      <c r="E42" s="347" t="str">
        <f>IF('Dépenses forfaitaire'!E42="","",'Dépenses forfaitaire'!E42)</f>
        <v/>
      </c>
      <c r="F42" s="347" t="str">
        <f>IF('Dépenses forfaitaire'!F42="","",'Dépenses forfaitaire'!F42)</f>
        <v/>
      </c>
      <c r="G42" s="347" t="str">
        <f>IF('Dépenses forfaitaire'!G42="","",'Dépenses forfaitaire'!G42)</f>
        <v/>
      </c>
      <c r="H42" s="347" t="str">
        <f>IF('Dépenses forfaitaire'!H42="","",'Dépenses forfaitaire'!H42)</f>
        <v/>
      </c>
      <c r="I42" s="347" t="str">
        <f>IF('Dépenses forfaitaire'!I42="","",'Dépenses forfaitaire'!I42)</f>
        <v/>
      </c>
      <c r="J42" s="348" t="str">
        <f>IF('Dépenses forfaitaire'!K42="","",'Dépenses forfaitaire'!K42)</f>
        <v/>
      </c>
      <c r="K42" s="348" t="str">
        <f>IF('Dépenses forfaitaire'!L42="","",'Dépenses forfaitaire'!L42)</f>
        <v/>
      </c>
      <c r="L42" s="347" t="str">
        <f>IF('Dépenses forfaitaire'!J42="","",'Dépenses forfaitaire'!J42)</f>
        <v/>
      </c>
      <c r="M42" s="331" t="str">
        <f>IF($H42="","",IF($C42=Listes!$B$38,IF('DP_Instruction Forfaitaires'!$E42&lt;=Listes!$B$58,('DP_Instruction Forfaitaires'!$E42*(VLOOKUP('DP_Instruction Forfaitaires'!$D42,Listes!$A$59:$E$65,2,FALSE))),IF('DP_Instruction Forfaitaires'!$E42&gt;Listes!$E$58,('DP_Instruction Forfaitaires'!$E42*(VLOOKUP('DP_Instruction Forfaitaires'!$D42,Listes!$A$59:$E$65,5,FALSE))),('DP_Instruction Forfaitaires'!$E42*(VLOOKUP('DP_Instruction Forfaitaires'!$D42,Listes!$A$59:$E$65,3,FALSE))+(VLOOKUP('DP_Instruction Forfaitaires'!$D42,Listes!$A$59:$E$65,4,FALSE)))))))</f>
        <v/>
      </c>
      <c r="N42" s="331" t="str">
        <f>IF($H42="","",IF($C42=Listes!$B$37,IF('DP_Instruction Forfaitaires'!$E42&lt;=Listes!$B$47,('DP_Instruction Forfaitaires'!$E42*(VLOOKUP('DP_Instruction Forfaitaires'!$D42,Listes!$A$48:$E$54,2,FALSE))),IF('DP_Instruction Forfaitaires'!$E42&gt;Listes!$D$47,('DP_Instruction Forfaitaires'!$E42*(VLOOKUP('DP_Instruction Forfaitaires'!$D42,Listes!$A$48:$E$54,5,FALSE))),('DP_Instruction Forfaitaires'!$E42*(VLOOKUP('DP_Instruction Forfaitaires'!$D42,Listes!$A$48:$E$54,3,FALSE))+(VLOOKUP('DP_Instruction Forfaitaires'!$D42,Listes!$A$48:$E$54,4,FALSE)))))))</f>
        <v/>
      </c>
      <c r="O42" s="359" t="str">
        <f>IF($H42="","",IF($C42=Listes!$B$40,Listes!$I$37,IF($C42=Listes!$B$41,(VLOOKUP('DP_Instruction Forfaitaires'!$F42,Listes!$E$37:$F$42,2,FALSE)),IF($C42=Listes!$B$39,IF('DP_Instruction Forfaitaires'!$E42&lt;=Listes!$A$69,'DP_Instruction Forfaitaires'!$E42*Listes!$A$70,IF('DP_Instruction Forfaitaires'!$E42&gt;Listes!$D$69,'DP_Instruction Forfaitaires'!$E42*Listes!$D$70,(('DP_Instruction Forfaitaires'!$E42*Listes!$B$70)+Listes!$C$70)))))))</f>
        <v/>
      </c>
      <c r="P42" s="360" t="str">
        <f>IF('Dépenses forfaitaire'!P42="","",'Dépenses forfaitaire'!P42)</f>
        <v/>
      </c>
      <c r="Q42" s="283"/>
      <c r="R42" s="284" t="str">
        <f t="shared" si="4"/>
        <v/>
      </c>
      <c r="S42" s="284" t="str">
        <f t="shared" si="1"/>
        <v/>
      </c>
      <c r="T42" s="28" t="str">
        <f t="shared" si="0"/>
        <v/>
      </c>
      <c r="U42" s="139"/>
      <c r="V42" s="140"/>
      <c r="W42" s="365" t="str">
        <f>IF(AND(OR(Q42="KO",T42&lt;&gt;""),OR(R42="",S42="",T42="")),Listes!$A$74,IF(AND(T42="",Q42&lt;&gt;""),Listes!$A$75,IF(AND(P42&lt;T42,V42=""),Listes!$A$76,IF(AND(R42&gt;S42),Listes!$A$77,IF(AND(P42&lt;&gt;"",P42&gt;T42,U42=""),Listes!$A$78,IF(AND(X42="",OR(Q42&lt;&gt;"",R42&lt;&gt;"",S42&lt;&gt;"")),Listes!$A$79,""))))))</f>
        <v/>
      </c>
      <c r="X42" s="44"/>
      <c r="Y42" s="9">
        <f t="shared" si="2"/>
        <v>0</v>
      </c>
    </row>
    <row r="43" spans="1:25" ht="20.100000000000001" customHeight="1" x14ac:dyDescent="0.25">
      <c r="A43" s="133">
        <v>37</v>
      </c>
      <c r="B43" s="347" t="str">
        <f>IF('Dépenses forfaitaire'!B43="","",'Dépenses forfaitaire'!B43)</f>
        <v/>
      </c>
      <c r="C43" s="347" t="str">
        <f>IF('Dépenses forfaitaire'!C43="","",'Dépenses forfaitaire'!C43)</f>
        <v/>
      </c>
      <c r="D43" s="347" t="str">
        <f>IF('Dépenses forfaitaire'!D43="","",'Dépenses forfaitaire'!D43)</f>
        <v/>
      </c>
      <c r="E43" s="347" t="str">
        <f>IF('Dépenses forfaitaire'!E43="","",'Dépenses forfaitaire'!E43)</f>
        <v/>
      </c>
      <c r="F43" s="347" t="str">
        <f>IF('Dépenses forfaitaire'!F43="","",'Dépenses forfaitaire'!F43)</f>
        <v/>
      </c>
      <c r="G43" s="347" t="str">
        <f>IF('Dépenses forfaitaire'!G43="","",'Dépenses forfaitaire'!G43)</f>
        <v/>
      </c>
      <c r="H43" s="347" t="str">
        <f>IF('Dépenses forfaitaire'!H43="","",'Dépenses forfaitaire'!H43)</f>
        <v/>
      </c>
      <c r="I43" s="347" t="str">
        <f>IF('Dépenses forfaitaire'!I43="","",'Dépenses forfaitaire'!I43)</f>
        <v/>
      </c>
      <c r="J43" s="348" t="str">
        <f>IF('Dépenses forfaitaire'!K43="","",'Dépenses forfaitaire'!K43)</f>
        <v/>
      </c>
      <c r="K43" s="348" t="str">
        <f>IF('Dépenses forfaitaire'!L43="","",'Dépenses forfaitaire'!L43)</f>
        <v/>
      </c>
      <c r="L43" s="347" t="str">
        <f>IF('Dépenses forfaitaire'!J43="","",'Dépenses forfaitaire'!J43)</f>
        <v/>
      </c>
      <c r="M43" s="331" t="str">
        <f>IF($H43="","",IF($C43=Listes!$B$38,IF('DP_Instruction Forfaitaires'!$E43&lt;=Listes!$B$58,('DP_Instruction Forfaitaires'!$E43*(VLOOKUP('DP_Instruction Forfaitaires'!$D43,Listes!$A$59:$E$65,2,FALSE))),IF('DP_Instruction Forfaitaires'!$E43&gt;Listes!$E$58,('DP_Instruction Forfaitaires'!$E43*(VLOOKUP('DP_Instruction Forfaitaires'!$D43,Listes!$A$59:$E$65,5,FALSE))),('DP_Instruction Forfaitaires'!$E43*(VLOOKUP('DP_Instruction Forfaitaires'!$D43,Listes!$A$59:$E$65,3,FALSE))+(VLOOKUP('DP_Instruction Forfaitaires'!$D43,Listes!$A$59:$E$65,4,FALSE)))))))</f>
        <v/>
      </c>
      <c r="N43" s="331" t="str">
        <f>IF($H43="","",IF($C43=Listes!$B$37,IF('DP_Instruction Forfaitaires'!$E43&lt;=Listes!$B$47,('DP_Instruction Forfaitaires'!$E43*(VLOOKUP('DP_Instruction Forfaitaires'!$D43,Listes!$A$48:$E$54,2,FALSE))),IF('DP_Instruction Forfaitaires'!$E43&gt;Listes!$D$47,('DP_Instruction Forfaitaires'!$E43*(VLOOKUP('DP_Instruction Forfaitaires'!$D43,Listes!$A$48:$E$54,5,FALSE))),('DP_Instruction Forfaitaires'!$E43*(VLOOKUP('DP_Instruction Forfaitaires'!$D43,Listes!$A$48:$E$54,3,FALSE))+(VLOOKUP('DP_Instruction Forfaitaires'!$D43,Listes!$A$48:$E$54,4,FALSE)))))))</f>
        <v/>
      </c>
      <c r="O43" s="359" t="str">
        <f>IF($H43="","",IF($C43=Listes!$B$40,Listes!$I$37,IF($C43=Listes!$B$41,(VLOOKUP('DP_Instruction Forfaitaires'!$F43,Listes!$E$37:$F$42,2,FALSE)),IF($C43=Listes!$B$39,IF('DP_Instruction Forfaitaires'!$E43&lt;=Listes!$A$69,'DP_Instruction Forfaitaires'!$E43*Listes!$A$70,IF('DP_Instruction Forfaitaires'!$E43&gt;Listes!$D$69,'DP_Instruction Forfaitaires'!$E43*Listes!$D$70,(('DP_Instruction Forfaitaires'!$E43*Listes!$B$70)+Listes!$C$70)))))))</f>
        <v/>
      </c>
      <c r="P43" s="360" t="str">
        <f>IF('Dépenses forfaitaire'!P43="","",'Dépenses forfaitaire'!P43)</f>
        <v/>
      </c>
      <c r="Q43" s="283"/>
      <c r="R43" s="284" t="str">
        <f t="shared" si="4"/>
        <v/>
      </c>
      <c r="S43" s="284" t="str">
        <f t="shared" si="1"/>
        <v/>
      </c>
      <c r="T43" s="28" t="str">
        <f t="shared" si="0"/>
        <v/>
      </c>
      <c r="U43" s="139"/>
      <c r="V43" s="140"/>
      <c r="W43" s="365" t="str">
        <f>IF(AND(OR(Q43="KO",T43&lt;&gt;""),OR(R43="",S43="",T43="")),Listes!$A$74,IF(AND(T43="",Q43&lt;&gt;""),Listes!$A$75,IF(AND(P43&lt;T43,V43=""),Listes!$A$76,IF(AND(R43&gt;S43),Listes!$A$77,IF(AND(P43&lt;&gt;"",P43&gt;T43,U43=""),Listes!$A$78,IF(AND(X43="",OR(Q43&lt;&gt;"",R43&lt;&gt;"",S43&lt;&gt;"")),Listes!$A$79,""))))))</f>
        <v/>
      </c>
      <c r="X43" s="44"/>
      <c r="Y43" s="9">
        <f t="shared" si="2"/>
        <v>0</v>
      </c>
    </row>
    <row r="44" spans="1:25" ht="20.100000000000001" customHeight="1" x14ac:dyDescent="0.25">
      <c r="A44" s="133">
        <v>38</v>
      </c>
      <c r="B44" s="347" t="str">
        <f>IF('Dépenses forfaitaire'!B44="","",'Dépenses forfaitaire'!B44)</f>
        <v/>
      </c>
      <c r="C44" s="347" t="str">
        <f>IF('Dépenses forfaitaire'!C44="","",'Dépenses forfaitaire'!C44)</f>
        <v/>
      </c>
      <c r="D44" s="347" t="str">
        <f>IF('Dépenses forfaitaire'!D44="","",'Dépenses forfaitaire'!D44)</f>
        <v/>
      </c>
      <c r="E44" s="347" t="str">
        <f>IF('Dépenses forfaitaire'!E44="","",'Dépenses forfaitaire'!E44)</f>
        <v/>
      </c>
      <c r="F44" s="347" t="str">
        <f>IF('Dépenses forfaitaire'!F44="","",'Dépenses forfaitaire'!F44)</f>
        <v/>
      </c>
      <c r="G44" s="347" t="str">
        <f>IF('Dépenses forfaitaire'!G44="","",'Dépenses forfaitaire'!G44)</f>
        <v/>
      </c>
      <c r="H44" s="347" t="str">
        <f>IF('Dépenses forfaitaire'!H44="","",'Dépenses forfaitaire'!H44)</f>
        <v/>
      </c>
      <c r="I44" s="347" t="str">
        <f>IF('Dépenses forfaitaire'!I44="","",'Dépenses forfaitaire'!I44)</f>
        <v/>
      </c>
      <c r="J44" s="348" t="str">
        <f>IF('Dépenses forfaitaire'!K44="","",'Dépenses forfaitaire'!K44)</f>
        <v/>
      </c>
      <c r="K44" s="348" t="str">
        <f>IF('Dépenses forfaitaire'!L44="","",'Dépenses forfaitaire'!L44)</f>
        <v/>
      </c>
      <c r="L44" s="347" t="str">
        <f>IF('Dépenses forfaitaire'!J44="","",'Dépenses forfaitaire'!J44)</f>
        <v/>
      </c>
      <c r="M44" s="331" t="str">
        <f>IF($H44="","",IF($C44=Listes!$B$38,IF('DP_Instruction Forfaitaires'!$E44&lt;=Listes!$B$58,('DP_Instruction Forfaitaires'!$E44*(VLOOKUP('DP_Instruction Forfaitaires'!$D44,Listes!$A$59:$E$65,2,FALSE))),IF('DP_Instruction Forfaitaires'!$E44&gt;Listes!$E$58,('DP_Instruction Forfaitaires'!$E44*(VLOOKUP('DP_Instruction Forfaitaires'!$D44,Listes!$A$59:$E$65,5,FALSE))),('DP_Instruction Forfaitaires'!$E44*(VLOOKUP('DP_Instruction Forfaitaires'!$D44,Listes!$A$59:$E$65,3,FALSE))+(VLOOKUP('DP_Instruction Forfaitaires'!$D44,Listes!$A$59:$E$65,4,FALSE)))))))</f>
        <v/>
      </c>
      <c r="N44" s="331" t="str">
        <f>IF($H44="","",IF($C44=Listes!$B$37,IF('DP_Instruction Forfaitaires'!$E44&lt;=Listes!$B$47,('DP_Instruction Forfaitaires'!$E44*(VLOOKUP('DP_Instruction Forfaitaires'!$D44,Listes!$A$48:$E$54,2,FALSE))),IF('DP_Instruction Forfaitaires'!$E44&gt;Listes!$D$47,('DP_Instruction Forfaitaires'!$E44*(VLOOKUP('DP_Instruction Forfaitaires'!$D44,Listes!$A$48:$E$54,5,FALSE))),('DP_Instruction Forfaitaires'!$E44*(VLOOKUP('DP_Instruction Forfaitaires'!$D44,Listes!$A$48:$E$54,3,FALSE))+(VLOOKUP('DP_Instruction Forfaitaires'!$D44,Listes!$A$48:$E$54,4,FALSE)))))))</f>
        <v/>
      </c>
      <c r="O44" s="359" t="str">
        <f>IF($H44="","",IF($C44=Listes!$B$40,Listes!$I$37,IF($C44=Listes!$B$41,(VLOOKUP('DP_Instruction Forfaitaires'!$F44,Listes!$E$37:$F$42,2,FALSE)),IF($C44=Listes!$B$39,IF('DP_Instruction Forfaitaires'!$E44&lt;=Listes!$A$69,'DP_Instruction Forfaitaires'!$E44*Listes!$A$70,IF('DP_Instruction Forfaitaires'!$E44&gt;Listes!$D$69,'DP_Instruction Forfaitaires'!$E44*Listes!$D$70,(('DP_Instruction Forfaitaires'!$E44*Listes!$B$70)+Listes!$C$70)))))))</f>
        <v/>
      </c>
      <c r="P44" s="360" t="str">
        <f>IF('Dépenses forfaitaire'!P44="","",'Dépenses forfaitaire'!P44)</f>
        <v/>
      </c>
      <c r="Q44" s="283"/>
      <c r="R44" s="284" t="str">
        <f t="shared" si="4"/>
        <v/>
      </c>
      <c r="S44" s="284" t="str">
        <f t="shared" si="1"/>
        <v/>
      </c>
      <c r="T44" s="28" t="str">
        <f t="shared" si="0"/>
        <v/>
      </c>
      <c r="U44" s="139"/>
      <c r="V44" s="140"/>
      <c r="W44" s="365" t="str">
        <f>IF(AND(OR(Q44="KO",T44&lt;&gt;""),OR(R44="",S44="",T44="")),Listes!$A$74,IF(AND(T44="",Q44&lt;&gt;""),Listes!$A$75,IF(AND(P44&lt;T44,V44=""),Listes!$A$76,IF(AND(R44&gt;S44),Listes!$A$77,IF(AND(P44&lt;&gt;"",P44&gt;T44,U44=""),Listes!$A$78,IF(AND(X44="",OR(Q44&lt;&gt;"",R44&lt;&gt;"",S44&lt;&gt;"")),Listes!$A$79,""))))))</f>
        <v/>
      </c>
      <c r="X44" s="44"/>
      <c r="Y44" s="9">
        <f t="shared" si="2"/>
        <v>0</v>
      </c>
    </row>
    <row r="45" spans="1:25" ht="20.100000000000001" customHeight="1" x14ac:dyDescent="0.25">
      <c r="A45" s="133">
        <v>39</v>
      </c>
      <c r="B45" s="347" t="str">
        <f>IF('Dépenses forfaitaire'!B45="","",'Dépenses forfaitaire'!B45)</f>
        <v/>
      </c>
      <c r="C45" s="347" t="str">
        <f>IF('Dépenses forfaitaire'!C45="","",'Dépenses forfaitaire'!C45)</f>
        <v/>
      </c>
      <c r="D45" s="347" t="str">
        <f>IF('Dépenses forfaitaire'!D45="","",'Dépenses forfaitaire'!D45)</f>
        <v/>
      </c>
      <c r="E45" s="347" t="str">
        <f>IF('Dépenses forfaitaire'!E45="","",'Dépenses forfaitaire'!E45)</f>
        <v/>
      </c>
      <c r="F45" s="347" t="str">
        <f>IF('Dépenses forfaitaire'!F45="","",'Dépenses forfaitaire'!F45)</f>
        <v/>
      </c>
      <c r="G45" s="347" t="str">
        <f>IF('Dépenses forfaitaire'!G45="","",'Dépenses forfaitaire'!G45)</f>
        <v/>
      </c>
      <c r="H45" s="347" t="str">
        <f>IF('Dépenses forfaitaire'!H45="","",'Dépenses forfaitaire'!H45)</f>
        <v/>
      </c>
      <c r="I45" s="347" t="str">
        <f>IF('Dépenses forfaitaire'!I45="","",'Dépenses forfaitaire'!I45)</f>
        <v/>
      </c>
      <c r="J45" s="348" t="str">
        <f>IF('Dépenses forfaitaire'!K45="","",'Dépenses forfaitaire'!K45)</f>
        <v/>
      </c>
      <c r="K45" s="348" t="str">
        <f>IF('Dépenses forfaitaire'!L45="","",'Dépenses forfaitaire'!L45)</f>
        <v/>
      </c>
      <c r="L45" s="347" t="str">
        <f>IF('Dépenses forfaitaire'!J45="","",'Dépenses forfaitaire'!J45)</f>
        <v/>
      </c>
      <c r="M45" s="331" t="str">
        <f>IF($H45="","",IF($C45=Listes!$B$38,IF('DP_Instruction Forfaitaires'!$E45&lt;=Listes!$B$58,('DP_Instruction Forfaitaires'!$E45*(VLOOKUP('DP_Instruction Forfaitaires'!$D45,Listes!$A$59:$E$65,2,FALSE))),IF('DP_Instruction Forfaitaires'!$E45&gt;Listes!$E$58,('DP_Instruction Forfaitaires'!$E45*(VLOOKUP('DP_Instruction Forfaitaires'!$D45,Listes!$A$59:$E$65,5,FALSE))),('DP_Instruction Forfaitaires'!$E45*(VLOOKUP('DP_Instruction Forfaitaires'!$D45,Listes!$A$59:$E$65,3,FALSE))+(VLOOKUP('DP_Instruction Forfaitaires'!$D45,Listes!$A$59:$E$65,4,FALSE)))))))</f>
        <v/>
      </c>
      <c r="N45" s="331" t="str">
        <f>IF($H45="","",IF($C45=Listes!$B$37,IF('DP_Instruction Forfaitaires'!$E45&lt;=Listes!$B$47,('DP_Instruction Forfaitaires'!$E45*(VLOOKUP('DP_Instruction Forfaitaires'!$D45,Listes!$A$48:$E$54,2,FALSE))),IF('DP_Instruction Forfaitaires'!$E45&gt;Listes!$D$47,('DP_Instruction Forfaitaires'!$E45*(VLOOKUP('DP_Instruction Forfaitaires'!$D45,Listes!$A$48:$E$54,5,FALSE))),('DP_Instruction Forfaitaires'!$E45*(VLOOKUP('DP_Instruction Forfaitaires'!$D45,Listes!$A$48:$E$54,3,FALSE))+(VLOOKUP('DP_Instruction Forfaitaires'!$D45,Listes!$A$48:$E$54,4,FALSE)))))))</f>
        <v/>
      </c>
      <c r="O45" s="359" t="str">
        <f>IF($H45="","",IF($C45=Listes!$B$40,Listes!$I$37,IF($C45=Listes!$B$41,(VLOOKUP('DP_Instruction Forfaitaires'!$F45,Listes!$E$37:$F$42,2,FALSE)),IF($C45=Listes!$B$39,IF('DP_Instruction Forfaitaires'!$E45&lt;=Listes!$A$69,'DP_Instruction Forfaitaires'!$E45*Listes!$A$70,IF('DP_Instruction Forfaitaires'!$E45&gt;Listes!$D$69,'DP_Instruction Forfaitaires'!$E45*Listes!$D$70,(('DP_Instruction Forfaitaires'!$E45*Listes!$B$70)+Listes!$C$70)))))))</f>
        <v/>
      </c>
      <c r="P45" s="360" t="str">
        <f>IF('Dépenses forfaitaire'!P45="","",'Dépenses forfaitaire'!P45)</f>
        <v/>
      </c>
      <c r="Q45" s="283"/>
      <c r="R45" s="284" t="str">
        <f t="shared" si="4"/>
        <v/>
      </c>
      <c r="S45" s="284" t="str">
        <f t="shared" si="1"/>
        <v/>
      </c>
      <c r="T45" s="28" t="str">
        <f t="shared" si="0"/>
        <v/>
      </c>
      <c r="U45" s="139"/>
      <c r="V45" s="140"/>
      <c r="W45" s="365" t="str">
        <f>IF(AND(OR(Q45="KO",T45&lt;&gt;""),OR(R45="",S45="",T45="")),Listes!$A$74,IF(AND(T45="",Q45&lt;&gt;""),Listes!$A$75,IF(AND(P45&lt;T45,V45=""),Listes!$A$76,IF(AND(R45&gt;S45),Listes!$A$77,IF(AND(P45&lt;&gt;"",P45&gt;T45,U45=""),Listes!$A$78,IF(AND(X45="",OR(Q45&lt;&gt;"",R45&lt;&gt;"",S45&lt;&gt;"")),Listes!$A$79,""))))))</f>
        <v/>
      </c>
      <c r="X45" s="44"/>
      <c r="Y45" s="9">
        <f t="shared" si="2"/>
        <v>0</v>
      </c>
    </row>
    <row r="46" spans="1:25" ht="20.100000000000001" customHeight="1" x14ac:dyDescent="0.25">
      <c r="A46" s="133">
        <v>40</v>
      </c>
      <c r="B46" s="347" t="str">
        <f>IF('Dépenses forfaitaire'!B46="","",'Dépenses forfaitaire'!B46)</f>
        <v/>
      </c>
      <c r="C46" s="347" t="str">
        <f>IF('Dépenses forfaitaire'!C46="","",'Dépenses forfaitaire'!C46)</f>
        <v/>
      </c>
      <c r="D46" s="347" t="str">
        <f>IF('Dépenses forfaitaire'!D46="","",'Dépenses forfaitaire'!D46)</f>
        <v/>
      </c>
      <c r="E46" s="347" t="str">
        <f>IF('Dépenses forfaitaire'!E46="","",'Dépenses forfaitaire'!E46)</f>
        <v/>
      </c>
      <c r="F46" s="347" t="str">
        <f>IF('Dépenses forfaitaire'!F46="","",'Dépenses forfaitaire'!F46)</f>
        <v/>
      </c>
      <c r="G46" s="347" t="str">
        <f>IF('Dépenses forfaitaire'!G46="","",'Dépenses forfaitaire'!G46)</f>
        <v/>
      </c>
      <c r="H46" s="347" t="str">
        <f>IF('Dépenses forfaitaire'!H46="","",'Dépenses forfaitaire'!H46)</f>
        <v/>
      </c>
      <c r="I46" s="347" t="str">
        <f>IF('Dépenses forfaitaire'!I46="","",'Dépenses forfaitaire'!I46)</f>
        <v/>
      </c>
      <c r="J46" s="348" t="str">
        <f>IF('Dépenses forfaitaire'!K46="","",'Dépenses forfaitaire'!K46)</f>
        <v/>
      </c>
      <c r="K46" s="348" t="str">
        <f>IF('Dépenses forfaitaire'!L46="","",'Dépenses forfaitaire'!L46)</f>
        <v/>
      </c>
      <c r="L46" s="347" t="str">
        <f>IF('Dépenses forfaitaire'!J46="","",'Dépenses forfaitaire'!J46)</f>
        <v/>
      </c>
      <c r="M46" s="331" t="str">
        <f>IF($H46="","",IF($C46=Listes!$B$38,IF('DP_Instruction Forfaitaires'!$E46&lt;=Listes!$B$58,('DP_Instruction Forfaitaires'!$E46*(VLOOKUP('DP_Instruction Forfaitaires'!$D46,Listes!$A$59:$E$65,2,FALSE))),IF('DP_Instruction Forfaitaires'!$E46&gt;Listes!$E$58,('DP_Instruction Forfaitaires'!$E46*(VLOOKUP('DP_Instruction Forfaitaires'!$D46,Listes!$A$59:$E$65,5,FALSE))),('DP_Instruction Forfaitaires'!$E46*(VLOOKUP('DP_Instruction Forfaitaires'!$D46,Listes!$A$59:$E$65,3,FALSE))+(VLOOKUP('DP_Instruction Forfaitaires'!$D46,Listes!$A$59:$E$65,4,FALSE)))))))</f>
        <v/>
      </c>
      <c r="N46" s="331" t="str">
        <f>IF($H46="","",IF($C46=Listes!$B$37,IF('DP_Instruction Forfaitaires'!$E46&lt;=Listes!$B$47,('DP_Instruction Forfaitaires'!$E46*(VLOOKUP('DP_Instruction Forfaitaires'!$D46,Listes!$A$48:$E$54,2,FALSE))),IF('DP_Instruction Forfaitaires'!$E46&gt;Listes!$D$47,('DP_Instruction Forfaitaires'!$E46*(VLOOKUP('DP_Instruction Forfaitaires'!$D46,Listes!$A$48:$E$54,5,FALSE))),('DP_Instruction Forfaitaires'!$E46*(VLOOKUP('DP_Instruction Forfaitaires'!$D46,Listes!$A$48:$E$54,3,FALSE))+(VLOOKUP('DP_Instruction Forfaitaires'!$D46,Listes!$A$48:$E$54,4,FALSE)))))))</f>
        <v/>
      </c>
      <c r="O46" s="359" t="str">
        <f>IF($H46="","",IF($C46=Listes!$B$40,Listes!$I$37,IF($C46=Listes!$B$41,(VLOOKUP('DP_Instruction Forfaitaires'!$F46,Listes!$E$37:$F$42,2,FALSE)),IF($C46=Listes!$B$39,IF('DP_Instruction Forfaitaires'!$E46&lt;=Listes!$A$69,'DP_Instruction Forfaitaires'!$E46*Listes!$A$70,IF('DP_Instruction Forfaitaires'!$E46&gt;Listes!$D$69,'DP_Instruction Forfaitaires'!$E46*Listes!$D$70,(('DP_Instruction Forfaitaires'!$E46*Listes!$B$70)+Listes!$C$70)))))))</f>
        <v/>
      </c>
      <c r="P46" s="360" t="str">
        <f>IF('Dépenses forfaitaire'!P46="","",'Dépenses forfaitaire'!P46)</f>
        <v/>
      </c>
      <c r="Q46" s="283"/>
      <c r="R46" s="284" t="str">
        <f t="shared" si="4"/>
        <v/>
      </c>
      <c r="S46" s="284" t="str">
        <f t="shared" si="1"/>
        <v/>
      </c>
      <c r="T46" s="28" t="str">
        <f t="shared" si="0"/>
        <v/>
      </c>
      <c r="U46" s="139"/>
      <c r="V46" s="140"/>
      <c r="W46" s="365" t="str">
        <f>IF(AND(OR(Q46="KO",T46&lt;&gt;""),OR(R46="",S46="",T46="")),Listes!$A$74,IF(AND(T46="",Q46&lt;&gt;""),Listes!$A$75,IF(AND(P46&lt;T46,V46=""),Listes!$A$76,IF(AND(R46&gt;S46),Listes!$A$77,IF(AND(P46&lt;&gt;"",P46&gt;T46,U46=""),Listes!$A$78,IF(AND(X46="",OR(Q46&lt;&gt;"",R46&lt;&gt;"",S46&lt;&gt;"")),Listes!$A$79,""))))))</f>
        <v/>
      </c>
      <c r="X46" s="44"/>
      <c r="Y46" s="9">
        <f t="shared" si="2"/>
        <v>0</v>
      </c>
    </row>
    <row r="47" spans="1:25" ht="20.100000000000001" customHeight="1" x14ac:dyDescent="0.25">
      <c r="A47" s="133">
        <v>41</v>
      </c>
      <c r="B47" s="347" t="str">
        <f>IF('Dépenses forfaitaire'!B47="","",'Dépenses forfaitaire'!B47)</f>
        <v/>
      </c>
      <c r="C47" s="347" t="str">
        <f>IF('Dépenses forfaitaire'!C47="","",'Dépenses forfaitaire'!C47)</f>
        <v/>
      </c>
      <c r="D47" s="347" t="str">
        <f>IF('Dépenses forfaitaire'!D47="","",'Dépenses forfaitaire'!D47)</f>
        <v/>
      </c>
      <c r="E47" s="347" t="str">
        <f>IF('Dépenses forfaitaire'!E47="","",'Dépenses forfaitaire'!E47)</f>
        <v/>
      </c>
      <c r="F47" s="347" t="str">
        <f>IF('Dépenses forfaitaire'!F47="","",'Dépenses forfaitaire'!F47)</f>
        <v/>
      </c>
      <c r="G47" s="347" t="str">
        <f>IF('Dépenses forfaitaire'!G47="","",'Dépenses forfaitaire'!G47)</f>
        <v/>
      </c>
      <c r="H47" s="347" t="str">
        <f>IF('Dépenses forfaitaire'!H47="","",'Dépenses forfaitaire'!H47)</f>
        <v/>
      </c>
      <c r="I47" s="347" t="str">
        <f>IF('Dépenses forfaitaire'!I47="","",'Dépenses forfaitaire'!I47)</f>
        <v/>
      </c>
      <c r="J47" s="348" t="str">
        <f>IF('Dépenses forfaitaire'!K47="","",'Dépenses forfaitaire'!K47)</f>
        <v/>
      </c>
      <c r="K47" s="348" t="str">
        <f>IF('Dépenses forfaitaire'!L47="","",'Dépenses forfaitaire'!L47)</f>
        <v/>
      </c>
      <c r="L47" s="347" t="str">
        <f>IF('Dépenses forfaitaire'!J47="","",'Dépenses forfaitaire'!J47)</f>
        <v/>
      </c>
      <c r="M47" s="331" t="str">
        <f>IF($H47="","",IF($C47=Listes!$B$38,IF('DP_Instruction Forfaitaires'!$E47&lt;=Listes!$B$58,('DP_Instruction Forfaitaires'!$E47*(VLOOKUP('DP_Instruction Forfaitaires'!$D47,Listes!$A$59:$E$65,2,FALSE))),IF('DP_Instruction Forfaitaires'!$E47&gt;Listes!$E$58,('DP_Instruction Forfaitaires'!$E47*(VLOOKUP('DP_Instruction Forfaitaires'!$D47,Listes!$A$59:$E$65,5,FALSE))),('DP_Instruction Forfaitaires'!$E47*(VLOOKUP('DP_Instruction Forfaitaires'!$D47,Listes!$A$59:$E$65,3,FALSE))+(VLOOKUP('DP_Instruction Forfaitaires'!$D47,Listes!$A$59:$E$65,4,FALSE)))))))</f>
        <v/>
      </c>
      <c r="N47" s="331" t="str">
        <f>IF($H47="","",IF($C47=Listes!$B$37,IF('DP_Instruction Forfaitaires'!$E47&lt;=Listes!$B$47,('DP_Instruction Forfaitaires'!$E47*(VLOOKUP('DP_Instruction Forfaitaires'!$D47,Listes!$A$48:$E$54,2,FALSE))),IF('DP_Instruction Forfaitaires'!$E47&gt;Listes!$D$47,('DP_Instruction Forfaitaires'!$E47*(VLOOKUP('DP_Instruction Forfaitaires'!$D47,Listes!$A$48:$E$54,5,FALSE))),('DP_Instruction Forfaitaires'!$E47*(VLOOKUP('DP_Instruction Forfaitaires'!$D47,Listes!$A$48:$E$54,3,FALSE))+(VLOOKUP('DP_Instruction Forfaitaires'!$D47,Listes!$A$48:$E$54,4,FALSE)))))))</f>
        <v/>
      </c>
      <c r="O47" s="359" t="str">
        <f>IF($H47="","",IF($C47=Listes!$B$40,Listes!$I$37,IF($C47=Listes!$B$41,(VLOOKUP('DP_Instruction Forfaitaires'!$F47,Listes!$E$37:$F$42,2,FALSE)),IF($C47=Listes!$B$39,IF('DP_Instruction Forfaitaires'!$E47&lt;=Listes!$A$69,'DP_Instruction Forfaitaires'!$E47*Listes!$A$70,IF('DP_Instruction Forfaitaires'!$E47&gt;Listes!$D$69,'DP_Instruction Forfaitaires'!$E47*Listes!$D$70,(('DP_Instruction Forfaitaires'!$E47*Listes!$B$70)+Listes!$C$70)))))))</f>
        <v/>
      </c>
      <c r="P47" s="360" t="str">
        <f>IF('Dépenses forfaitaire'!P47="","",'Dépenses forfaitaire'!P47)</f>
        <v/>
      </c>
      <c r="Q47" s="283"/>
      <c r="R47" s="284" t="str">
        <f t="shared" si="4"/>
        <v/>
      </c>
      <c r="S47" s="284" t="str">
        <f t="shared" si="1"/>
        <v/>
      </c>
      <c r="T47" s="28" t="str">
        <f t="shared" si="0"/>
        <v/>
      </c>
      <c r="U47" s="139"/>
      <c r="V47" s="140"/>
      <c r="W47" s="365" t="str">
        <f>IF(AND(OR(Q47="KO",T47&lt;&gt;""),OR(R47="",S47="",T47="")),Listes!$A$74,IF(AND(T47="",Q47&lt;&gt;""),Listes!$A$75,IF(AND(P47&lt;T47,V47=""),Listes!$A$76,IF(AND(R47&gt;S47),Listes!$A$77,IF(AND(P47&lt;&gt;"",P47&gt;T47,U47=""),Listes!$A$78,IF(AND(X47="",OR(Q47&lt;&gt;"",R47&lt;&gt;"",S47&lt;&gt;"")),Listes!$A$79,""))))))</f>
        <v/>
      </c>
      <c r="X47" s="44"/>
      <c r="Y47" s="9">
        <f t="shared" si="2"/>
        <v>0</v>
      </c>
    </row>
    <row r="48" spans="1:25" ht="20.100000000000001" customHeight="1" x14ac:dyDescent="0.25">
      <c r="A48" s="133">
        <v>42</v>
      </c>
      <c r="B48" s="347" t="str">
        <f>IF('Dépenses forfaitaire'!B48="","",'Dépenses forfaitaire'!B48)</f>
        <v/>
      </c>
      <c r="C48" s="347" t="str">
        <f>IF('Dépenses forfaitaire'!C48="","",'Dépenses forfaitaire'!C48)</f>
        <v/>
      </c>
      <c r="D48" s="347" t="str">
        <f>IF('Dépenses forfaitaire'!D48="","",'Dépenses forfaitaire'!D48)</f>
        <v/>
      </c>
      <c r="E48" s="347" t="str">
        <f>IF('Dépenses forfaitaire'!E48="","",'Dépenses forfaitaire'!E48)</f>
        <v/>
      </c>
      <c r="F48" s="347" t="str">
        <f>IF('Dépenses forfaitaire'!F48="","",'Dépenses forfaitaire'!F48)</f>
        <v/>
      </c>
      <c r="G48" s="347" t="str">
        <f>IF('Dépenses forfaitaire'!G48="","",'Dépenses forfaitaire'!G48)</f>
        <v/>
      </c>
      <c r="H48" s="347" t="str">
        <f>IF('Dépenses forfaitaire'!H48="","",'Dépenses forfaitaire'!H48)</f>
        <v/>
      </c>
      <c r="I48" s="347" t="str">
        <f>IF('Dépenses forfaitaire'!I48="","",'Dépenses forfaitaire'!I48)</f>
        <v/>
      </c>
      <c r="J48" s="348" t="str">
        <f>IF('Dépenses forfaitaire'!K48="","",'Dépenses forfaitaire'!K48)</f>
        <v/>
      </c>
      <c r="K48" s="348" t="str">
        <f>IF('Dépenses forfaitaire'!L48="","",'Dépenses forfaitaire'!L48)</f>
        <v/>
      </c>
      <c r="L48" s="347" t="str">
        <f>IF('Dépenses forfaitaire'!J48="","",'Dépenses forfaitaire'!J48)</f>
        <v/>
      </c>
      <c r="M48" s="331" t="str">
        <f>IF($H48="","",IF($C48=Listes!$B$38,IF('DP_Instruction Forfaitaires'!$E48&lt;=Listes!$B$58,('DP_Instruction Forfaitaires'!$E48*(VLOOKUP('DP_Instruction Forfaitaires'!$D48,Listes!$A$59:$E$65,2,FALSE))),IF('DP_Instruction Forfaitaires'!$E48&gt;Listes!$E$58,('DP_Instruction Forfaitaires'!$E48*(VLOOKUP('DP_Instruction Forfaitaires'!$D48,Listes!$A$59:$E$65,5,FALSE))),('DP_Instruction Forfaitaires'!$E48*(VLOOKUP('DP_Instruction Forfaitaires'!$D48,Listes!$A$59:$E$65,3,FALSE))+(VLOOKUP('DP_Instruction Forfaitaires'!$D48,Listes!$A$59:$E$65,4,FALSE)))))))</f>
        <v/>
      </c>
      <c r="N48" s="331" t="str">
        <f>IF($H48="","",IF($C48=Listes!$B$37,IF('DP_Instruction Forfaitaires'!$E48&lt;=Listes!$B$47,('DP_Instruction Forfaitaires'!$E48*(VLOOKUP('DP_Instruction Forfaitaires'!$D48,Listes!$A$48:$E$54,2,FALSE))),IF('DP_Instruction Forfaitaires'!$E48&gt;Listes!$D$47,('DP_Instruction Forfaitaires'!$E48*(VLOOKUP('DP_Instruction Forfaitaires'!$D48,Listes!$A$48:$E$54,5,FALSE))),('DP_Instruction Forfaitaires'!$E48*(VLOOKUP('DP_Instruction Forfaitaires'!$D48,Listes!$A$48:$E$54,3,FALSE))+(VLOOKUP('DP_Instruction Forfaitaires'!$D48,Listes!$A$48:$E$54,4,FALSE)))))))</f>
        <v/>
      </c>
      <c r="O48" s="359" t="str">
        <f>IF($H48="","",IF($C48=Listes!$B$40,Listes!$I$37,IF($C48=Listes!$B$41,(VLOOKUP('DP_Instruction Forfaitaires'!$F48,Listes!$E$37:$F$42,2,FALSE)),IF($C48=Listes!$B$39,IF('DP_Instruction Forfaitaires'!$E48&lt;=Listes!$A$69,'DP_Instruction Forfaitaires'!$E48*Listes!$A$70,IF('DP_Instruction Forfaitaires'!$E48&gt;Listes!$D$69,'DP_Instruction Forfaitaires'!$E48*Listes!$D$70,(('DP_Instruction Forfaitaires'!$E48*Listes!$B$70)+Listes!$C$70)))))))</f>
        <v/>
      </c>
      <c r="P48" s="360" t="str">
        <f>IF('Dépenses forfaitaire'!P48="","",'Dépenses forfaitaire'!P48)</f>
        <v/>
      </c>
      <c r="Q48" s="283"/>
      <c r="R48" s="284" t="str">
        <f t="shared" si="4"/>
        <v/>
      </c>
      <c r="S48" s="284" t="str">
        <f t="shared" si="1"/>
        <v/>
      </c>
      <c r="T48" s="28" t="str">
        <f t="shared" si="0"/>
        <v/>
      </c>
      <c r="U48" s="139"/>
      <c r="V48" s="140"/>
      <c r="W48" s="365" t="str">
        <f>IF(AND(OR(Q48="KO",T48&lt;&gt;""),OR(R48="",S48="",T48="")),Listes!$A$74,IF(AND(T48="",Q48&lt;&gt;""),Listes!$A$75,IF(AND(P48&lt;T48,V48=""),Listes!$A$76,IF(AND(R48&gt;S48),Listes!$A$77,IF(AND(P48&lt;&gt;"",P48&gt;T48,U48=""),Listes!$A$78,IF(AND(X48="",OR(Q48&lt;&gt;"",R48&lt;&gt;"",S48&lt;&gt;"")),Listes!$A$79,""))))))</f>
        <v/>
      </c>
      <c r="X48" s="44"/>
      <c r="Y48" s="9">
        <f t="shared" si="2"/>
        <v>0</v>
      </c>
    </row>
    <row r="49" spans="1:25" ht="20.100000000000001" customHeight="1" x14ac:dyDescent="0.25">
      <c r="A49" s="133">
        <v>43</v>
      </c>
      <c r="B49" s="347" t="str">
        <f>IF('Dépenses forfaitaire'!B49="","",'Dépenses forfaitaire'!B49)</f>
        <v/>
      </c>
      <c r="C49" s="347" t="str">
        <f>IF('Dépenses forfaitaire'!C49="","",'Dépenses forfaitaire'!C49)</f>
        <v/>
      </c>
      <c r="D49" s="347" t="str">
        <f>IF('Dépenses forfaitaire'!D49="","",'Dépenses forfaitaire'!D49)</f>
        <v/>
      </c>
      <c r="E49" s="347" t="str">
        <f>IF('Dépenses forfaitaire'!E49="","",'Dépenses forfaitaire'!E49)</f>
        <v/>
      </c>
      <c r="F49" s="347" t="str">
        <f>IF('Dépenses forfaitaire'!F49="","",'Dépenses forfaitaire'!F49)</f>
        <v/>
      </c>
      <c r="G49" s="347" t="str">
        <f>IF('Dépenses forfaitaire'!G49="","",'Dépenses forfaitaire'!G49)</f>
        <v/>
      </c>
      <c r="H49" s="347" t="str">
        <f>IF('Dépenses forfaitaire'!H49="","",'Dépenses forfaitaire'!H49)</f>
        <v/>
      </c>
      <c r="I49" s="347" t="str">
        <f>IF('Dépenses forfaitaire'!I49="","",'Dépenses forfaitaire'!I49)</f>
        <v/>
      </c>
      <c r="J49" s="348" t="str">
        <f>IF('Dépenses forfaitaire'!K49="","",'Dépenses forfaitaire'!K49)</f>
        <v/>
      </c>
      <c r="K49" s="348" t="str">
        <f>IF('Dépenses forfaitaire'!L49="","",'Dépenses forfaitaire'!L49)</f>
        <v/>
      </c>
      <c r="L49" s="347" t="str">
        <f>IF('Dépenses forfaitaire'!J49="","",'Dépenses forfaitaire'!J49)</f>
        <v/>
      </c>
      <c r="M49" s="331" t="str">
        <f>IF($H49="","",IF($C49=Listes!$B$38,IF('DP_Instruction Forfaitaires'!$E49&lt;=Listes!$B$58,('DP_Instruction Forfaitaires'!$E49*(VLOOKUP('DP_Instruction Forfaitaires'!$D49,Listes!$A$59:$E$65,2,FALSE))),IF('DP_Instruction Forfaitaires'!$E49&gt;Listes!$E$58,('DP_Instruction Forfaitaires'!$E49*(VLOOKUP('DP_Instruction Forfaitaires'!$D49,Listes!$A$59:$E$65,5,FALSE))),('DP_Instruction Forfaitaires'!$E49*(VLOOKUP('DP_Instruction Forfaitaires'!$D49,Listes!$A$59:$E$65,3,FALSE))+(VLOOKUP('DP_Instruction Forfaitaires'!$D49,Listes!$A$59:$E$65,4,FALSE)))))))</f>
        <v/>
      </c>
      <c r="N49" s="331" t="str">
        <f>IF($H49="","",IF($C49=Listes!$B$37,IF('DP_Instruction Forfaitaires'!$E49&lt;=Listes!$B$47,('DP_Instruction Forfaitaires'!$E49*(VLOOKUP('DP_Instruction Forfaitaires'!$D49,Listes!$A$48:$E$54,2,FALSE))),IF('DP_Instruction Forfaitaires'!$E49&gt;Listes!$D$47,('DP_Instruction Forfaitaires'!$E49*(VLOOKUP('DP_Instruction Forfaitaires'!$D49,Listes!$A$48:$E$54,5,FALSE))),('DP_Instruction Forfaitaires'!$E49*(VLOOKUP('DP_Instruction Forfaitaires'!$D49,Listes!$A$48:$E$54,3,FALSE))+(VLOOKUP('DP_Instruction Forfaitaires'!$D49,Listes!$A$48:$E$54,4,FALSE)))))))</f>
        <v/>
      </c>
      <c r="O49" s="359" t="str">
        <f>IF($H49="","",IF($C49=Listes!$B$40,Listes!$I$37,IF($C49=Listes!$B$41,(VLOOKUP('DP_Instruction Forfaitaires'!$F49,Listes!$E$37:$F$42,2,FALSE)),IF($C49=Listes!$B$39,IF('DP_Instruction Forfaitaires'!$E49&lt;=Listes!$A$69,'DP_Instruction Forfaitaires'!$E49*Listes!$A$70,IF('DP_Instruction Forfaitaires'!$E49&gt;Listes!$D$69,'DP_Instruction Forfaitaires'!$E49*Listes!$D$70,(('DP_Instruction Forfaitaires'!$E49*Listes!$B$70)+Listes!$C$70)))))))</f>
        <v/>
      </c>
      <c r="P49" s="360" t="str">
        <f>IF('Dépenses forfaitaire'!P49="","",'Dépenses forfaitaire'!P49)</f>
        <v/>
      </c>
      <c r="Q49" s="283"/>
      <c r="R49" s="284" t="str">
        <f t="shared" si="4"/>
        <v/>
      </c>
      <c r="S49" s="284" t="str">
        <f t="shared" si="1"/>
        <v/>
      </c>
      <c r="T49" s="28" t="str">
        <f t="shared" si="0"/>
        <v/>
      </c>
      <c r="U49" s="139"/>
      <c r="V49" s="140"/>
      <c r="W49" s="365" t="str">
        <f>IF(AND(OR(Q49="KO",T49&lt;&gt;""),OR(R49="",S49="",T49="")),Listes!$A$74,IF(AND(T49="",Q49&lt;&gt;""),Listes!$A$75,IF(AND(P49&lt;T49,V49=""),Listes!$A$76,IF(AND(R49&gt;S49),Listes!$A$77,IF(AND(P49&lt;&gt;"",P49&gt;T49,U49=""),Listes!$A$78,IF(AND(X49="",OR(Q49&lt;&gt;"",R49&lt;&gt;"",S49&lt;&gt;"")),Listes!$A$79,""))))))</f>
        <v/>
      </c>
      <c r="X49" s="44"/>
      <c r="Y49" s="9">
        <f t="shared" si="2"/>
        <v>0</v>
      </c>
    </row>
    <row r="50" spans="1:25" ht="20.100000000000001" customHeight="1" x14ac:dyDescent="0.25">
      <c r="A50" s="133">
        <v>44</v>
      </c>
      <c r="B50" s="347" t="str">
        <f>IF('Dépenses forfaitaire'!B50="","",'Dépenses forfaitaire'!B50)</f>
        <v/>
      </c>
      <c r="C50" s="347" t="str">
        <f>IF('Dépenses forfaitaire'!C50="","",'Dépenses forfaitaire'!C50)</f>
        <v/>
      </c>
      <c r="D50" s="347" t="str">
        <f>IF('Dépenses forfaitaire'!D50="","",'Dépenses forfaitaire'!D50)</f>
        <v/>
      </c>
      <c r="E50" s="347" t="str">
        <f>IF('Dépenses forfaitaire'!E50="","",'Dépenses forfaitaire'!E50)</f>
        <v/>
      </c>
      <c r="F50" s="347" t="str">
        <f>IF('Dépenses forfaitaire'!F50="","",'Dépenses forfaitaire'!F50)</f>
        <v/>
      </c>
      <c r="G50" s="347" t="str">
        <f>IF('Dépenses forfaitaire'!G50="","",'Dépenses forfaitaire'!G50)</f>
        <v/>
      </c>
      <c r="H50" s="347" t="str">
        <f>IF('Dépenses forfaitaire'!H50="","",'Dépenses forfaitaire'!H50)</f>
        <v/>
      </c>
      <c r="I50" s="347" t="str">
        <f>IF('Dépenses forfaitaire'!I50="","",'Dépenses forfaitaire'!I50)</f>
        <v/>
      </c>
      <c r="J50" s="348" t="str">
        <f>IF('Dépenses forfaitaire'!K50="","",'Dépenses forfaitaire'!K50)</f>
        <v/>
      </c>
      <c r="K50" s="348" t="str">
        <f>IF('Dépenses forfaitaire'!L50="","",'Dépenses forfaitaire'!L50)</f>
        <v/>
      </c>
      <c r="L50" s="347" t="str">
        <f>IF('Dépenses forfaitaire'!J50="","",'Dépenses forfaitaire'!J50)</f>
        <v/>
      </c>
      <c r="M50" s="331" t="str">
        <f>IF($H50="","",IF($C50=Listes!$B$38,IF('DP_Instruction Forfaitaires'!$E50&lt;=Listes!$B$58,('DP_Instruction Forfaitaires'!$E50*(VLOOKUP('DP_Instruction Forfaitaires'!$D50,Listes!$A$59:$E$65,2,FALSE))),IF('DP_Instruction Forfaitaires'!$E50&gt;Listes!$E$58,('DP_Instruction Forfaitaires'!$E50*(VLOOKUP('DP_Instruction Forfaitaires'!$D50,Listes!$A$59:$E$65,5,FALSE))),('DP_Instruction Forfaitaires'!$E50*(VLOOKUP('DP_Instruction Forfaitaires'!$D50,Listes!$A$59:$E$65,3,FALSE))+(VLOOKUP('DP_Instruction Forfaitaires'!$D50,Listes!$A$59:$E$65,4,FALSE)))))))</f>
        <v/>
      </c>
      <c r="N50" s="331" t="str">
        <f>IF($H50="","",IF($C50=Listes!$B$37,IF('DP_Instruction Forfaitaires'!$E50&lt;=Listes!$B$47,('DP_Instruction Forfaitaires'!$E50*(VLOOKUP('DP_Instruction Forfaitaires'!$D50,Listes!$A$48:$E$54,2,FALSE))),IF('DP_Instruction Forfaitaires'!$E50&gt;Listes!$D$47,('DP_Instruction Forfaitaires'!$E50*(VLOOKUP('DP_Instruction Forfaitaires'!$D50,Listes!$A$48:$E$54,5,FALSE))),('DP_Instruction Forfaitaires'!$E50*(VLOOKUP('DP_Instruction Forfaitaires'!$D50,Listes!$A$48:$E$54,3,FALSE))+(VLOOKUP('DP_Instruction Forfaitaires'!$D50,Listes!$A$48:$E$54,4,FALSE)))))))</f>
        <v/>
      </c>
      <c r="O50" s="359" t="str">
        <f>IF($H50="","",IF($C50=Listes!$B$40,Listes!$I$37,IF($C50=Listes!$B$41,(VLOOKUP('DP_Instruction Forfaitaires'!$F50,Listes!$E$37:$F$42,2,FALSE)),IF($C50=Listes!$B$39,IF('DP_Instruction Forfaitaires'!$E50&lt;=Listes!$A$69,'DP_Instruction Forfaitaires'!$E50*Listes!$A$70,IF('DP_Instruction Forfaitaires'!$E50&gt;Listes!$D$69,'DP_Instruction Forfaitaires'!$E50*Listes!$D$70,(('DP_Instruction Forfaitaires'!$E50*Listes!$B$70)+Listes!$C$70)))))))</f>
        <v/>
      </c>
      <c r="P50" s="360" t="str">
        <f>IF('Dépenses forfaitaire'!P50="","",'Dépenses forfaitaire'!P50)</f>
        <v/>
      </c>
      <c r="Q50" s="283"/>
      <c r="R50" s="284" t="str">
        <f t="shared" si="4"/>
        <v/>
      </c>
      <c r="S50" s="284" t="str">
        <f t="shared" si="1"/>
        <v/>
      </c>
      <c r="T50" s="28" t="str">
        <f t="shared" si="0"/>
        <v/>
      </c>
      <c r="U50" s="139"/>
      <c r="V50" s="140"/>
      <c r="W50" s="365" t="str">
        <f>IF(AND(OR(Q50="KO",T50&lt;&gt;""),OR(R50="",S50="",T50="")),Listes!$A$74,IF(AND(T50="",Q50&lt;&gt;""),Listes!$A$75,IF(AND(P50&lt;T50,V50=""),Listes!$A$76,IF(AND(R50&gt;S50),Listes!$A$77,IF(AND(P50&lt;&gt;"",P50&gt;T50,U50=""),Listes!$A$78,IF(AND(X50="",OR(Q50&lt;&gt;"",R50&lt;&gt;"",S50&lt;&gt;"")),Listes!$A$79,""))))))</f>
        <v/>
      </c>
      <c r="X50" s="44"/>
      <c r="Y50" s="9">
        <f t="shared" si="2"/>
        <v>0</v>
      </c>
    </row>
    <row r="51" spans="1:25" ht="20.100000000000001" customHeight="1" x14ac:dyDescent="0.25">
      <c r="A51" s="133">
        <v>45</v>
      </c>
      <c r="B51" s="347" t="str">
        <f>IF('Dépenses forfaitaire'!B51="","",'Dépenses forfaitaire'!B51)</f>
        <v/>
      </c>
      <c r="C51" s="347" t="str">
        <f>IF('Dépenses forfaitaire'!C51="","",'Dépenses forfaitaire'!C51)</f>
        <v/>
      </c>
      <c r="D51" s="347" t="str">
        <f>IF('Dépenses forfaitaire'!D51="","",'Dépenses forfaitaire'!D51)</f>
        <v/>
      </c>
      <c r="E51" s="347" t="str">
        <f>IF('Dépenses forfaitaire'!E51="","",'Dépenses forfaitaire'!E51)</f>
        <v/>
      </c>
      <c r="F51" s="347" t="str">
        <f>IF('Dépenses forfaitaire'!F51="","",'Dépenses forfaitaire'!F51)</f>
        <v/>
      </c>
      <c r="G51" s="347" t="str">
        <f>IF('Dépenses forfaitaire'!G51="","",'Dépenses forfaitaire'!G51)</f>
        <v/>
      </c>
      <c r="H51" s="347" t="str">
        <f>IF('Dépenses forfaitaire'!H51="","",'Dépenses forfaitaire'!H51)</f>
        <v/>
      </c>
      <c r="I51" s="347" t="str">
        <f>IF('Dépenses forfaitaire'!I51="","",'Dépenses forfaitaire'!I51)</f>
        <v/>
      </c>
      <c r="J51" s="348" t="str">
        <f>IF('Dépenses forfaitaire'!K51="","",'Dépenses forfaitaire'!K51)</f>
        <v/>
      </c>
      <c r="K51" s="348" t="str">
        <f>IF('Dépenses forfaitaire'!L51="","",'Dépenses forfaitaire'!L51)</f>
        <v/>
      </c>
      <c r="L51" s="347" t="str">
        <f>IF('Dépenses forfaitaire'!J51="","",'Dépenses forfaitaire'!J51)</f>
        <v/>
      </c>
      <c r="M51" s="331" t="str">
        <f>IF($H51="","",IF($C51=Listes!$B$38,IF('DP_Instruction Forfaitaires'!$E51&lt;=Listes!$B$58,('DP_Instruction Forfaitaires'!$E51*(VLOOKUP('DP_Instruction Forfaitaires'!$D51,Listes!$A$59:$E$65,2,FALSE))),IF('DP_Instruction Forfaitaires'!$E51&gt;Listes!$E$58,('DP_Instruction Forfaitaires'!$E51*(VLOOKUP('DP_Instruction Forfaitaires'!$D51,Listes!$A$59:$E$65,5,FALSE))),('DP_Instruction Forfaitaires'!$E51*(VLOOKUP('DP_Instruction Forfaitaires'!$D51,Listes!$A$59:$E$65,3,FALSE))+(VLOOKUP('DP_Instruction Forfaitaires'!$D51,Listes!$A$59:$E$65,4,FALSE)))))))</f>
        <v/>
      </c>
      <c r="N51" s="331" t="str">
        <f>IF($H51="","",IF($C51=Listes!$B$37,IF('DP_Instruction Forfaitaires'!$E51&lt;=Listes!$B$47,('DP_Instruction Forfaitaires'!$E51*(VLOOKUP('DP_Instruction Forfaitaires'!$D51,Listes!$A$48:$E$54,2,FALSE))),IF('DP_Instruction Forfaitaires'!$E51&gt;Listes!$D$47,('DP_Instruction Forfaitaires'!$E51*(VLOOKUP('DP_Instruction Forfaitaires'!$D51,Listes!$A$48:$E$54,5,FALSE))),('DP_Instruction Forfaitaires'!$E51*(VLOOKUP('DP_Instruction Forfaitaires'!$D51,Listes!$A$48:$E$54,3,FALSE))+(VLOOKUP('DP_Instruction Forfaitaires'!$D51,Listes!$A$48:$E$54,4,FALSE)))))))</f>
        <v/>
      </c>
      <c r="O51" s="359" t="str">
        <f>IF($H51="","",IF($C51=Listes!$B$40,Listes!$I$37,IF($C51=Listes!$B$41,(VLOOKUP('DP_Instruction Forfaitaires'!$F51,Listes!$E$37:$F$42,2,FALSE)),IF($C51=Listes!$B$39,IF('DP_Instruction Forfaitaires'!$E51&lt;=Listes!$A$69,'DP_Instruction Forfaitaires'!$E51*Listes!$A$70,IF('DP_Instruction Forfaitaires'!$E51&gt;Listes!$D$69,'DP_Instruction Forfaitaires'!$E51*Listes!$D$70,(('DP_Instruction Forfaitaires'!$E51*Listes!$B$70)+Listes!$C$70)))))))</f>
        <v/>
      </c>
      <c r="P51" s="360" t="str">
        <f>IF('Dépenses forfaitaire'!P51="","",'Dépenses forfaitaire'!P51)</f>
        <v/>
      </c>
      <c r="Q51" s="283"/>
      <c r="R51" s="284" t="str">
        <f t="shared" si="4"/>
        <v/>
      </c>
      <c r="S51" s="284" t="str">
        <f t="shared" si="1"/>
        <v/>
      </c>
      <c r="T51" s="28" t="str">
        <f t="shared" si="0"/>
        <v/>
      </c>
      <c r="U51" s="139"/>
      <c r="V51" s="140"/>
      <c r="W51" s="365" t="str">
        <f>IF(AND(OR(Q51="KO",T51&lt;&gt;""),OR(R51="",S51="",T51="")),Listes!$A$74,IF(AND(T51="",Q51&lt;&gt;""),Listes!$A$75,IF(AND(P51&lt;T51,V51=""),Listes!$A$76,IF(AND(R51&gt;S51),Listes!$A$77,IF(AND(P51&lt;&gt;"",P51&gt;T51,U51=""),Listes!$A$78,IF(AND(X51="",OR(Q51&lt;&gt;"",R51&lt;&gt;"",S51&lt;&gt;"")),Listes!$A$79,""))))))</f>
        <v/>
      </c>
      <c r="X51" s="44"/>
      <c r="Y51" s="9">
        <f t="shared" si="2"/>
        <v>0</v>
      </c>
    </row>
    <row r="52" spans="1:25" ht="20.100000000000001" customHeight="1" x14ac:dyDescent="0.25">
      <c r="A52" s="133">
        <v>46</v>
      </c>
      <c r="B52" s="347" t="str">
        <f>IF('Dépenses forfaitaire'!B52="","",'Dépenses forfaitaire'!B52)</f>
        <v/>
      </c>
      <c r="C52" s="347" t="str">
        <f>IF('Dépenses forfaitaire'!C52="","",'Dépenses forfaitaire'!C52)</f>
        <v/>
      </c>
      <c r="D52" s="347" t="str">
        <f>IF('Dépenses forfaitaire'!D52="","",'Dépenses forfaitaire'!D52)</f>
        <v/>
      </c>
      <c r="E52" s="347" t="str">
        <f>IF('Dépenses forfaitaire'!E52="","",'Dépenses forfaitaire'!E52)</f>
        <v/>
      </c>
      <c r="F52" s="347" t="str">
        <f>IF('Dépenses forfaitaire'!F52="","",'Dépenses forfaitaire'!F52)</f>
        <v/>
      </c>
      <c r="G52" s="347" t="str">
        <f>IF('Dépenses forfaitaire'!G52="","",'Dépenses forfaitaire'!G52)</f>
        <v/>
      </c>
      <c r="H52" s="347" t="str">
        <f>IF('Dépenses forfaitaire'!H52="","",'Dépenses forfaitaire'!H52)</f>
        <v/>
      </c>
      <c r="I52" s="347" t="str">
        <f>IF('Dépenses forfaitaire'!I52="","",'Dépenses forfaitaire'!I52)</f>
        <v/>
      </c>
      <c r="J52" s="348" t="str">
        <f>IF('Dépenses forfaitaire'!K52="","",'Dépenses forfaitaire'!K52)</f>
        <v/>
      </c>
      <c r="K52" s="348" t="str">
        <f>IF('Dépenses forfaitaire'!L52="","",'Dépenses forfaitaire'!L52)</f>
        <v/>
      </c>
      <c r="L52" s="347" t="str">
        <f>IF('Dépenses forfaitaire'!J52="","",'Dépenses forfaitaire'!J52)</f>
        <v/>
      </c>
      <c r="M52" s="331" t="str">
        <f>IF($H52="","",IF($C52=Listes!$B$38,IF('DP_Instruction Forfaitaires'!$E52&lt;=Listes!$B$58,('DP_Instruction Forfaitaires'!$E52*(VLOOKUP('DP_Instruction Forfaitaires'!$D52,Listes!$A$59:$E$65,2,FALSE))),IF('DP_Instruction Forfaitaires'!$E52&gt;Listes!$E$58,('DP_Instruction Forfaitaires'!$E52*(VLOOKUP('DP_Instruction Forfaitaires'!$D52,Listes!$A$59:$E$65,5,FALSE))),('DP_Instruction Forfaitaires'!$E52*(VLOOKUP('DP_Instruction Forfaitaires'!$D52,Listes!$A$59:$E$65,3,FALSE))+(VLOOKUP('DP_Instruction Forfaitaires'!$D52,Listes!$A$59:$E$65,4,FALSE)))))))</f>
        <v/>
      </c>
      <c r="N52" s="331" t="str">
        <f>IF($H52="","",IF($C52=Listes!$B$37,IF('DP_Instruction Forfaitaires'!$E52&lt;=Listes!$B$47,('DP_Instruction Forfaitaires'!$E52*(VLOOKUP('DP_Instruction Forfaitaires'!$D52,Listes!$A$48:$E$54,2,FALSE))),IF('DP_Instruction Forfaitaires'!$E52&gt;Listes!$D$47,('DP_Instruction Forfaitaires'!$E52*(VLOOKUP('DP_Instruction Forfaitaires'!$D52,Listes!$A$48:$E$54,5,FALSE))),('DP_Instruction Forfaitaires'!$E52*(VLOOKUP('DP_Instruction Forfaitaires'!$D52,Listes!$A$48:$E$54,3,FALSE))+(VLOOKUP('DP_Instruction Forfaitaires'!$D52,Listes!$A$48:$E$54,4,FALSE)))))))</f>
        <v/>
      </c>
      <c r="O52" s="359" t="str">
        <f>IF($H52="","",IF($C52=Listes!$B$40,Listes!$I$37,IF($C52=Listes!$B$41,(VLOOKUP('DP_Instruction Forfaitaires'!$F52,Listes!$E$37:$F$42,2,FALSE)),IF($C52=Listes!$B$39,IF('DP_Instruction Forfaitaires'!$E52&lt;=Listes!$A$69,'DP_Instruction Forfaitaires'!$E52*Listes!$A$70,IF('DP_Instruction Forfaitaires'!$E52&gt;Listes!$D$69,'DP_Instruction Forfaitaires'!$E52*Listes!$D$70,(('DP_Instruction Forfaitaires'!$E52*Listes!$B$70)+Listes!$C$70)))))))</f>
        <v/>
      </c>
      <c r="P52" s="360" t="str">
        <f>IF('Dépenses forfaitaire'!P52="","",'Dépenses forfaitaire'!P52)</f>
        <v/>
      </c>
      <c r="Q52" s="283"/>
      <c r="R52" s="284" t="str">
        <f t="shared" si="4"/>
        <v/>
      </c>
      <c r="S52" s="284" t="str">
        <f t="shared" si="1"/>
        <v/>
      </c>
      <c r="T52" s="28" t="str">
        <f t="shared" si="0"/>
        <v/>
      </c>
      <c r="U52" s="139"/>
      <c r="V52" s="140"/>
      <c r="W52" s="365" t="str">
        <f>IF(AND(OR(Q52="KO",T52&lt;&gt;""),OR(R52="",S52="",T52="")),Listes!$A$74,IF(AND(T52="",Q52&lt;&gt;""),Listes!$A$75,IF(AND(P52&lt;T52,V52=""),Listes!$A$76,IF(AND(R52&gt;S52),Listes!$A$77,IF(AND(P52&lt;&gt;"",P52&gt;T52,U52=""),Listes!$A$78,IF(AND(X52="",OR(Q52&lt;&gt;"",R52&lt;&gt;"",S52&lt;&gt;"")),Listes!$A$79,""))))))</f>
        <v/>
      </c>
      <c r="X52" s="44"/>
      <c r="Y52" s="9">
        <f t="shared" si="2"/>
        <v>0</v>
      </c>
    </row>
    <row r="53" spans="1:25" ht="20.100000000000001" customHeight="1" x14ac:dyDescent="0.25">
      <c r="A53" s="133">
        <v>47</v>
      </c>
      <c r="B53" s="347" t="str">
        <f>IF('Dépenses forfaitaire'!B53="","",'Dépenses forfaitaire'!B53)</f>
        <v/>
      </c>
      <c r="C53" s="347" t="str">
        <f>IF('Dépenses forfaitaire'!C53="","",'Dépenses forfaitaire'!C53)</f>
        <v/>
      </c>
      <c r="D53" s="347" t="str">
        <f>IF('Dépenses forfaitaire'!D53="","",'Dépenses forfaitaire'!D53)</f>
        <v/>
      </c>
      <c r="E53" s="347" t="str">
        <f>IF('Dépenses forfaitaire'!E53="","",'Dépenses forfaitaire'!E53)</f>
        <v/>
      </c>
      <c r="F53" s="347" t="str">
        <f>IF('Dépenses forfaitaire'!F53="","",'Dépenses forfaitaire'!F53)</f>
        <v/>
      </c>
      <c r="G53" s="347" t="str">
        <f>IF('Dépenses forfaitaire'!G53="","",'Dépenses forfaitaire'!G53)</f>
        <v/>
      </c>
      <c r="H53" s="347" t="str">
        <f>IF('Dépenses forfaitaire'!H53="","",'Dépenses forfaitaire'!H53)</f>
        <v/>
      </c>
      <c r="I53" s="347" t="str">
        <f>IF('Dépenses forfaitaire'!I53="","",'Dépenses forfaitaire'!I53)</f>
        <v/>
      </c>
      <c r="J53" s="348" t="str">
        <f>IF('Dépenses forfaitaire'!K53="","",'Dépenses forfaitaire'!K53)</f>
        <v/>
      </c>
      <c r="K53" s="348" t="str">
        <f>IF('Dépenses forfaitaire'!L53="","",'Dépenses forfaitaire'!L53)</f>
        <v/>
      </c>
      <c r="L53" s="347" t="str">
        <f>IF('Dépenses forfaitaire'!J53="","",'Dépenses forfaitaire'!J53)</f>
        <v/>
      </c>
      <c r="M53" s="331" t="str">
        <f>IF($H53="","",IF($C53=Listes!$B$38,IF('DP_Instruction Forfaitaires'!$E53&lt;=Listes!$B$58,('DP_Instruction Forfaitaires'!$E53*(VLOOKUP('DP_Instruction Forfaitaires'!$D53,Listes!$A$59:$E$65,2,FALSE))),IF('DP_Instruction Forfaitaires'!$E53&gt;Listes!$E$58,('DP_Instruction Forfaitaires'!$E53*(VLOOKUP('DP_Instruction Forfaitaires'!$D53,Listes!$A$59:$E$65,5,FALSE))),('DP_Instruction Forfaitaires'!$E53*(VLOOKUP('DP_Instruction Forfaitaires'!$D53,Listes!$A$59:$E$65,3,FALSE))+(VLOOKUP('DP_Instruction Forfaitaires'!$D53,Listes!$A$59:$E$65,4,FALSE)))))))</f>
        <v/>
      </c>
      <c r="N53" s="331" t="str">
        <f>IF($H53="","",IF($C53=Listes!$B$37,IF('DP_Instruction Forfaitaires'!$E53&lt;=Listes!$B$47,('DP_Instruction Forfaitaires'!$E53*(VLOOKUP('DP_Instruction Forfaitaires'!$D53,Listes!$A$48:$E$54,2,FALSE))),IF('DP_Instruction Forfaitaires'!$E53&gt;Listes!$D$47,('DP_Instruction Forfaitaires'!$E53*(VLOOKUP('DP_Instruction Forfaitaires'!$D53,Listes!$A$48:$E$54,5,FALSE))),('DP_Instruction Forfaitaires'!$E53*(VLOOKUP('DP_Instruction Forfaitaires'!$D53,Listes!$A$48:$E$54,3,FALSE))+(VLOOKUP('DP_Instruction Forfaitaires'!$D53,Listes!$A$48:$E$54,4,FALSE)))))))</f>
        <v/>
      </c>
      <c r="O53" s="359" t="str">
        <f>IF($H53="","",IF($C53=Listes!$B$40,Listes!$I$37,IF($C53=Listes!$B$41,(VLOOKUP('DP_Instruction Forfaitaires'!$F53,Listes!$E$37:$F$42,2,FALSE)),IF($C53=Listes!$B$39,IF('DP_Instruction Forfaitaires'!$E53&lt;=Listes!$A$69,'DP_Instruction Forfaitaires'!$E53*Listes!$A$70,IF('DP_Instruction Forfaitaires'!$E53&gt;Listes!$D$69,'DP_Instruction Forfaitaires'!$E53*Listes!$D$70,(('DP_Instruction Forfaitaires'!$E53*Listes!$B$70)+Listes!$C$70)))))))</f>
        <v/>
      </c>
      <c r="P53" s="360" t="str">
        <f>IF('Dépenses forfaitaire'!P53="","",'Dépenses forfaitaire'!P53)</f>
        <v/>
      </c>
      <c r="Q53" s="283"/>
      <c r="R53" s="284" t="str">
        <f t="shared" si="4"/>
        <v/>
      </c>
      <c r="S53" s="284" t="str">
        <f t="shared" si="1"/>
        <v/>
      </c>
      <c r="T53" s="28" t="str">
        <f t="shared" si="0"/>
        <v/>
      </c>
      <c r="U53" s="139"/>
      <c r="V53" s="140"/>
      <c r="W53" s="365" t="str">
        <f>IF(AND(OR(Q53="KO",T53&lt;&gt;""),OR(R53="",S53="",T53="")),Listes!$A$74,IF(AND(T53="",Q53&lt;&gt;""),Listes!$A$75,IF(AND(P53&lt;T53,V53=""),Listes!$A$76,IF(AND(R53&gt;S53),Listes!$A$77,IF(AND(P53&lt;&gt;"",P53&gt;T53,U53=""),Listes!$A$78,IF(AND(X53="",OR(Q53&lt;&gt;"",R53&lt;&gt;"",S53&lt;&gt;"")),Listes!$A$79,""))))))</f>
        <v/>
      </c>
      <c r="X53" s="44"/>
      <c r="Y53" s="9">
        <f t="shared" si="2"/>
        <v>0</v>
      </c>
    </row>
    <row r="54" spans="1:25" ht="20.100000000000001" customHeight="1" x14ac:dyDescent="0.25">
      <c r="A54" s="133">
        <v>48</v>
      </c>
      <c r="B54" s="347" t="str">
        <f>IF('Dépenses forfaitaire'!B54="","",'Dépenses forfaitaire'!B54)</f>
        <v/>
      </c>
      <c r="C54" s="347" t="str">
        <f>IF('Dépenses forfaitaire'!C54="","",'Dépenses forfaitaire'!C54)</f>
        <v/>
      </c>
      <c r="D54" s="347" t="str">
        <f>IF('Dépenses forfaitaire'!D54="","",'Dépenses forfaitaire'!D54)</f>
        <v/>
      </c>
      <c r="E54" s="347" t="str">
        <f>IF('Dépenses forfaitaire'!E54="","",'Dépenses forfaitaire'!E54)</f>
        <v/>
      </c>
      <c r="F54" s="347" t="str">
        <f>IF('Dépenses forfaitaire'!F54="","",'Dépenses forfaitaire'!F54)</f>
        <v/>
      </c>
      <c r="G54" s="347" t="str">
        <f>IF('Dépenses forfaitaire'!G54="","",'Dépenses forfaitaire'!G54)</f>
        <v/>
      </c>
      <c r="H54" s="347" t="str">
        <f>IF('Dépenses forfaitaire'!H54="","",'Dépenses forfaitaire'!H54)</f>
        <v/>
      </c>
      <c r="I54" s="347" t="str">
        <f>IF('Dépenses forfaitaire'!I54="","",'Dépenses forfaitaire'!I54)</f>
        <v/>
      </c>
      <c r="J54" s="348" t="str">
        <f>IF('Dépenses forfaitaire'!K54="","",'Dépenses forfaitaire'!K54)</f>
        <v/>
      </c>
      <c r="K54" s="348" t="str">
        <f>IF('Dépenses forfaitaire'!L54="","",'Dépenses forfaitaire'!L54)</f>
        <v/>
      </c>
      <c r="L54" s="347" t="str">
        <f>IF('Dépenses forfaitaire'!J54="","",'Dépenses forfaitaire'!J54)</f>
        <v/>
      </c>
      <c r="M54" s="331" t="str">
        <f>IF($H54="","",IF($C54=Listes!$B$38,IF('DP_Instruction Forfaitaires'!$E54&lt;=Listes!$B$58,('DP_Instruction Forfaitaires'!$E54*(VLOOKUP('DP_Instruction Forfaitaires'!$D54,Listes!$A$59:$E$65,2,FALSE))),IF('DP_Instruction Forfaitaires'!$E54&gt;Listes!$E$58,('DP_Instruction Forfaitaires'!$E54*(VLOOKUP('DP_Instruction Forfaitaires'!$D54,Listes!$A$59:$E$65,5,FALSE))),('DP_Instruction Forfaitaires'!$E54*(VLOOKUP('DP_Instruction Forfaitaires'!$D54,Listes!$A$59:$E$65,3,FALSE))+(VLOOKUP('DP_Instruction Forfaitaires'!$D54,Listes!$A$59:$E$65,4,FALSE)))))))</f>
        <v/>
      </c>
      <c r="N54" s="331" t="str">
        <f>IF($H54="","",IF($C54=Listes!$B$37,IF('DP_Instruction Forfaitaires'!$E54&lt;=Listes!$B$47,('DP_Instruction Forfaitaires'!$E54*(VLOOKUP('DP_Instruction Forfaitaires'!$D54,Listes!$A$48:$E$54,2,FALSE))),IF('DP_Instruction Forfaitaires'!$E54&gt;Listes!$D$47,('DP_Instruction Forfaitaires'!$E54*(VLOOKUP('DP_Instruction Forfaitaires'!$D54,Listes!$A$48:$E$54,5,FALSE))),('DP_Instruction Forfaitaires'!$E54*(VLOOKUP('DP_Instruction Forfaitaires'!$D54,Listes!$A$48:$E$54,3,FALSE))+(VLOOKUP('DP_Instruction Forfaitaires'!$D54,Listes!$A$48:$E$54,4,FALSE)))))))</f>
        <v/>
      </c>
      <c r="O54" s="359" t="str">
        <f>IF($H54="","",IF($C54=Listes!$B$40,Listes!$I$37,IF($C54=Listes!$B$41,(VLOOKUP('DP_Instruction Forfaitaires'!$F54,Listes!$E$37:$F$42,2,FALSE)),IF($C54=Listes!$B$39,IF('DP_Instruction Forfaitaires'!$E54&lt;=Listes!$A$69,'DP_Instruction Forfaitaires'!$E54*Listes!$A$70,IF('DP_Instruction Forfaitaires'!$E54&gt;Listes!$D$69,'DP_Instruction Forfaitaires'!$E54*Listes!$D$70,(('DP_Instruction Forfaitaires'!$E54*Listes!$B$70)+Listes!$C$70)))))))</f>
        <v/>
      </c>
      <c r="P54" s="360" t="str">
        <f>IF('Dépenses forfaitaire'!P54="","",'Dépenses forfaitaire'!P54)</f>
        <v/>
      </c>
      <c r="Q54" s="283"/>
      <c r="R54" s="284" t="str">
        <f t="shared" si="4"/>
        <v/>
      </c>
      <c r="S54" s="284" t="str">
        <f t="shared" si="1"/>
        <v/>
      </c>
      <c r="T54" s="28" t="str">
        <f t="shared" si="0"/>
        <v/>
      </c>
      <c r="U54" s="139"/>
      <c r="V54" s="140"/>
      <c r="W54" s="365" t="str">
        <f>IF(AND(OR(Q54="KO",T54&lt;&gt;""),OR(R54="",S54="",T54="")),Listes!$A$74,IF(AND(T54="",Q54&lt;&gt;""),Listes!$A$75,IF(AND(P54&lt;T54,V54=""),Listes!$A$76,IF(AND(R54&gt;S54),Listes!$A$77,IF(AND(P54&lt;&gt;"",P54&gt;T54,U54=""),Listes!$A$78,IF(AND(X54="",OR(Q54&lt;&gt;"",R54&lt;&gt;"",S54&lt;&gt;"")),Listes!$A$79,""))))))</f>
        <v/>
      </c>
      <c r="X54" s="44"/>
      <c r="Y54" s="9">
        <f t="shared" si="2"/>
        <v>0</v>
      </c>
    </row>
    <row r="55" spans="1:25" ht="20.100000000000001" customHeight="1" x14ac:dyDescent="0.25">
      <c r="A55" s="133">
        <v>49</v>
      </c>
      <c r="B55" s="347" t="str">
        <f>IF('Dépenses forfaitaire'!B55="","",'Dépenses forfaitaire'!B55)</f>
        <v/>
      </c>
      <c r="C55" s="347" t="str">
        <f>IF('Dépenses forfaitaire'!C55="","",'Dépenses forfaitaire'!C55)</f>
        <v/>
      </c>
      <c r="D55" s="347" t="str">
        <f>IF('Dépenses forfaitaire'!D55="","",'Dépenses forfaitaire'!D55)</f>
        <v/>
      </c>
      <c r="E55" s="347" t="str">
        <f>IF('Dépenses forfaitaire'!E55="","",'Dépenses forfaitaire'!E55)</f>
        <v/>
      </c>
      <c r="F55" s="347" t="str">
        <f>IF('Dépenses forfaitaire'!F55="","",'Dépenses forfaitaire'!F55)</f>
        <v/>
      </c>
      <c r="G55" s="347" t="str">
        <f>IF('Dépenses forfaitaire'!G55="","",'Dépenses forfaitaire'!G55)</f>
        <v/>
      </c>
      <c r="H55" s="347" t="str">
        <f>IF('Dépenses forfaitaire'!H55="","",'Dépenses forfaitaire'!H55)</f>
        <v/>
      </c>
      <c r="I55" s="347" t="str">
        <f>IF('Dépenses forfaitaire'!I55="","",'Dépenses forfaitaire'!I55)</f>
        <v/>
      </c>
      <c r="J55" s="348" t="str">
        <f>IF('Dépenses forfaitaire'!K55="","",'Dépenses forfaitaire'!K55)</f>
        <v/>
      </c>
      <c r="K55" s="348" t="str">
        <f>IF('Dépenses forfaitaire'!L55="","",'Dépenses forfaitaire'!L55)</f>
        <v/>
      </c>
      <c r="L55" s="347" t="str">
        <f>IF('Dépenses forfaitaire'!J55="","",'Dépenses forfaitaire'!J55)</f>
        <v/>
      </c>
      <c r="M55" s="331" t="str">
        <f>IF($H55="","",IF($C55=Listes!$B$38,IF('DP_Instruction Forfaitaires'!$E55&lt;=Listes!$B$58,('DP_Instruction Forfaitaires'!$E55*(VLOOKUP('DP_Instruction Forfaitaires'!$D55,Listes!$A$59:$E$65,2,FALSE))),IF('DP_Instruction Forfaitaires'!$E55&gt;Listes!$E$58,('DP_Instruction Forfaitaires'!$E55*(VLOOKUP('DP_Instruction Forfaitaires'!$D55,Listes!$A$59:$E$65,5,FALSE))),('DP_Instruction Forfaitaires'!$E55*(VLOOKUP('DP_Instruction Forfaitaires'!$D55,Listes!$A$59:$E$65,3,FALSE))+(VLOOKUP('DP_Instruction Forfaitaires'!$D55,Listes!$A$59:$E$65,4,FALSE)))))))</f>
        <v/>
      </c>
      <c r="N55" s="331" t="str">
        <f>IF($H55="","",IF($C55=Listes!$B$37,IF('DP_Instruction Forfaitaires'!$E55&lt;=Listes!$B$47,('DP_Instruction Forfaitaires'!$E55*(VLOOKUP('DP_Instruction Forfaitaires'!$D55,Listes!$A$48:$E$54,2,FALSE))),IF('DP_Instruction Forfaitaires'!$E55&gt;Listes!$D$47,('DP_Instruction Forfaitaires'!$E55*(VLOOKUP('DP_Instruction Forfaitaires'!$D55,Listes!$A$48:$E$54,5,FALSE))),('DP_Instruction Forfaitaires'!$E55*(VLOOKUP('DP_Instruction Forfaitaires'!$D55,Listes!$A$48:$E$54,3,FALSE))+(VLOOKUP('DP_Instruction Forfaitaires'!$D55,Listes!$A$48:$E$54,4,FALSE)))))))</f>
        <v/>
      </c>
      <c r="O55" s="359" t="str">
        <f>IF($H55="","",IF($C55=Listes!$B$40,Listes!$I$37,IF($C55=Listes!$B$41,(VLOOKUP('DP_Instruction Forfaitaires'!$F55,Listes!$E$37:$F$42,2,FALSE)),IF($C55=Listes!$B$39,IF('DP_Instruction Forfaitaires'!$E55&lt;=Listes!$A$69,'DP_Instruction Forfaitaires'!$E55*Listes!$A$70,IF('DP_Instruction Forfaitaires'!$E55&gt;Listes!$D$69,'DP_Instruction Forfaitaires'!$E55*Listes!$D$70,(('DP_Instruction Forfaitaires'!$E55*Listes!$B$70)+Listes!$C$70)))))))</f>
        <v/>
      </c>
      <c r="P55" s="360" t="str">
        <f>IF('Dépenses forfaitaire'!P55="","",'Dépenses forfaitaire'!P55)</f>
        <v/>
      </c>
      <c r="Q55" s="283"/>
      <c r="R55" s="284" t="str">
        <f t="shared" si="4"/>
        <v/>
      </c>
      <c r="S55" s="284" t="str">
        <f t="shared" si="1"/>
        <v/>
      </c>
      <c r="T55" s="28" t="str">
        <f t="shared" si="0"/>
        <v/>
      </c>
      <c r="U55" s="139"/>
      <c r="V55" s="140"/>
      <c r="W55" s="365" t="str">
        <f>IF(AND(OR(Q55="KO",T55&lt;&gt;""),OR(R55="",S55="",T55="")),Listes!$A$74,IF(AND(T55="",Q55&lt;&gt;""),Listes!$A$75,IF(AND(P55&lt;T55,V55=""),Listes!$A$76,IF(AND(R55&gt;S55),Listes!$A$77,IF(AND(P55&lt;&gt;"",P55&gt;T55,U55=""),Listes!$A$78,IF(AND(X55="",OR(Q55&lt;&gt;"",R55&lt;&gt;"",S55&lt;&gt;"")),Listes!$A$79,""))))))</f>
        <v/>
      </c>
      <c r="X55" s="44"/>
      <c r="Y55" s="9">
        <f t="shared" si="2"/>
        <v>0</v>
      </c>
    </row>
    <row r="56" spans="1:25" ht="20.100000000000001" customHeight="1" x14ac:dyDescent="0.25">
      <c r="A56" s="133">
        <v>50</v>
      </c>
      <c r="B56" s="347" t="str">
        <f>IF('Dépenses forfaitaire'!B56="","",'Dépenses forfaitaire'!B56)</f>
        <v/>
      </c>
      <c r="C56" s="347" t="str">
        <f>IF('Dépenses forfaitaire'!C56="","",'Dépenses forfaitaire'!C56)</f>
        <v/>
      </c>
      <c r="D56" s="347" t="str">
        <f>IF('Dépenses forfaitaire'!D56="","",'Dépenses forfaitaire'!D56)</f>
        <v/>
      </c>
      <c r="E56" s="347" t="str">
        <f>IF('Dépenses forfaitaire'!E56="","",'Dépenses forfaitaire'!E56)</f>
        <v/>
      </c>
      <c r="F56" s="347" t="str">
        <f>IF('Dépenses forfaitaire'!F56="","",'Dépenses forfaitaire'!F56)</f>
        <v/>
      </c>
      <c r="G56" s="347" t="str">
        <f>IF('Dépenses forfaitaire'!G56="","",'Dépenses forfaitaire'!G56)</f>
        <v/>
      </c>
      <c r="H56" s="347" t="str">
        <f>IF('Dépenses forfaitaire'!H56="","",'Dépenses forfaitaire'!H56)</f>
        <v/>
      </c>
      <c r="I56" s="347" t="str">
        <f>IF('Dépenses forfaitaire'!I56="","",'Dépenses forfaitaire'!I56)</f>
        <v/>
      </c>
      <c r="J56" s="348" t="str">
        <f>IF('Dépenses forfaitaire'!K56="","",'Dépenses forfaitaire'!K56)</f>
        <v/>
      </c>
      <c r="K56" s="348" t="str">
        <f>IF('Dépenses forfaitaire'!L56="","",'Dépenses forfaitaire'!L56)</f>
        <v/>
      </c>
      <c r="L56" s="347" t="str">
        <f>IF('Dépenses forfaitaire'!J56="","",'Dépenses forfaitaire'!J56)</f>
        <v/>
      </c>
      <c r="M56" s="331" t="str">
        <f>IF($H56="","",IF($C56=Listes!$B$38,IF('DP_Instruction Forfaitaires'!$E56&lt;=Listes!$B$58,('DP_Instruction Forfaitaires'!$E56*(VLOOKUP('DP_Instruction Forfaitaires'!$D56,Listes!$A$59:$E$65,2,FALSE))),IF('DP_Instruction Forfaitaires'!$E56&gt;Listes!$E$58,('DP_Instruction Forfaitaires'!$E56*(VLOOKUP('DP_Instruction Forfaitaires'!$D56,Listes!$A$59:$E$65,5,FALSE))),('DP_Instruction Forfaitaires'!$E56*(VLOOKUP('DP_Instruction Forfaitaires'!$D56,Listes!$A$59:$E$65,3,FALSE))+(VLOOKUP('DP_Instruction Forfaitaires'!$D56,Listes!$A$59:$E$65,4,FALSE)))))))</f>
        <v/>
      </c>
      <c r="N56" s="331" t="str">
        <f>IF($H56="","",IF($C56=Listes!$B$37,IF('DP_Instruction Forfaitaires'!$E56&lt;=Listes!$B$47,('DP_Instruction Forfaitaires'!$E56*(VLOOKUP('DP_Instruction Forfaitaires'!$D56,Listes!$A$48:$E$54,2,FALSE))),IF('DP_Instruction Forfaitaires'!$E56&gt;Listes!$D$47,('DP_Instruction Forfaitaires'!$E56*(VLOOKUP('DP_Instruction Forfaitaires'!$D56,Listes!$A$48:$E$54,5,FALSE))),('DP_Instruction Forfaitaires'!$E56*(VLOOKUP('DP_Instruction Forfaitaires'!$D56,Listes!$A$48:$E$54,3,FALSE))+(VLOOKUP('DP_Instruction Forfaitaires'!$D56,Listes!$A$48:$E$54,4,FALSE)))))))</f>
        <v/>
      </c>
      <c r="O56" s="359" t="str">
        <f>IF($H56="","",IF($C56=Listes!$B$40,Listes!$I$37,IF($C56=Listes!$B$41,(VLOOKUP('DP_Instruction Forfaitaires'!$F56,Listes!$E$37:$F$42,2,FALSE)),IF($C56=Listes!$B$39,IF('DP_Instruction Forfaitaires'!$E56&lt;=Listes!$A$69,'DP_Instruction Forfaitaires'!$E56*Listes!$A$70,IF('DP_Instruction Forfaitaires'!$E56&gt;Listes!$D$69,'DP_Instruction Forfaitaires'!$E56*Listes!$D$70,(('DP_Instruction Forfaitaires'!$E56*Listes!$B$70)+Listes!$C$70)))))))</f>
        <v/>
      </c>
      <c r="P56" s="360" t="str">
        <f>IF('Dépenses forfaitaire'!P56="","",'Dépenses forfaitaire'!P56)</f>
        <v/>
      </c>
      <c r="Q56" s="283"/>
      <c r="R56" s="284" t="str">
        <f t="shared" si="4"/>
        <v/>
      </c>
      <c r="S56" s="284" t="str">
        <f t="shared" si="1"/>
        <v/>
      </c>
      <c r="T56" s="28" t="str">
        <f t="shared" si="0"/>
        <v/>
      </c>
      <c r="U56" s="139"/>
      <c r="V56" s="140"/>
      <c r="W56" s="365" t="str">
        <f>IF(AND(OR(Q56="KO",T56&lt;&gt;""),OR(R56="",S56="",T56="")),Listes!$A$74,IF(AND(T56="",Q56&lt;&gt;""),Listes!$A$75,IF(AND(P56&lt;T56,V56=""),Listes!$A$76,IF(AND(R56&gt;S56),Listes!$A$77,IF(AND(P56&lt;&gt;"",P56&gt;T56,U56=""),Listes!$A$78,IF(AND(X56="",OR(Q56&lt;&gt;"",R56&lt;&gt;"",S56&lt;&gt;"")),Listes!$A$79,""))))))</f>
        <v/>
      </c>
      <c r="X56" s="44"/>
      <c r="Y56" s="9">
        <f t="shared" si="2"/>
        <v>0</v>
      </c>
    </row>
    <row r="57" spans="1:25" ht="20.100000000000001" customHeight="1" x14ac:dyDescent="0.25">
      <c r="A57" s="133">
        <v>51</v>
      </c>
      <c r="B57" s="347" t="str">
        <f>IF('Dépenses forfaitaire'!B57="","",'Dépenses forfaitaire'!B57)</f>
        <v/>
      </c>
      <c r="C57" s="347" t="str">
        <f>IF('Dépenses forfaitaire'!C57="","",'Dépenses forfaitaire'!C57)</f>
        <v/>
      </c>
      <c r="D57" s="347" t="str">
        <f>IF('Dépenses forfaitaire'!D57="","",'Dépenses forfaitaire'!D57)</f>
        <v/>
      </c>
      <c r="E57" s="347" t="str">
        <f>IF('Dépenses forfaitaire'!E57="","",'Dépenses forfaitaire'!E57)</f>
        <v/>
      </c>
      <c r="F57" s="347" t="str">
        <f>IF('Dépenses forfaitaire'!F57="","",'Dépenses forfaitaire'!F57)</f>
        <v/>
      </c>
      <c r="G57" s="347" t="str">
        <f>IF('Dépenses forfaitaire'!G57="","",'Dépenses forfaitaire'!G57)</f>
        <v/>
      </c>
      <c r="H57" s="347" t="str">
        <f>IF('Dépenses forfaitaire'!H57="","",'Dépenses forfaitaire'!H57)</f>
        <v/>
      </c>
      <c r="I57" s="347" t="str">
        <f>IF('Dépenses forfaitaire'!I57="","",'Dépenses forfaitaire'!I57)</f>
        <v/>
      </c>
      <c r="J57" s="348" t="str">
        <f>IF('Dépenses forfaitaire'!K57="","",'Dépenses forfaitaire'!K57)</f>
        <v/>
      </c>
      <c r="K57" s="348" t="str">
        <f>IF('Dépenses forfaitaire'!L57="","",'Dépenses forfaitaire'!L57)</f>
        <v/>
      </c>
      <c r="L57" s="347" t="str">
        <f>IF('Dépenses forfaitaire'!J57="","",'Dépenses forfaitaire'!J57)</f>
        <v/>
      </c>
      <c r="M57" s="331" t="str">
        <f>IF($H57="","",IF($C57=Listes!$B$38,IF('DP_Instruction Forfaitaires'!$E57&lt;=Listes!$B$58,('DP_Instruction Forfaitaires'!$E57*(VLOOKUP('DP_Instruction Forfaitaires'!$D57,Listes!$A$59:$E$65,2,FALSE))),IF('DP_Instruction Forfaitaires'!$E57&gt;Listes!$E$58,('DP_Instruction Forfaitaires'!$E57*(VLOOKUP('DP_Instruction Forfaitaires'!$D57,Listes!$A$59:$E$65,5,FALSE))),('DP_Instruction Forfaitaires'!$E57*(VLOOKUP('DP_Instruction Forfaitaires'!$D57,Listes!$A$59:$E$65,3,FALSE))+(VLOOKUP('DP_Instruction Forfaitaires'!$D57,Listes!$A$59:$E$65,4,FALSE)))))))</f>
        <v/>
      </c>
      <c r="N57" s="331" t="str">
        <f>IF($H57="","",IF($C57=Listes!$B$37,IF('DP_Instruction Forfaitaires'!$E57&lt;=Listes!$B$47,('DP_Instruction Forfaitaires'!$E57*(VLOOKUP('DP_Instruction Forfaitaires'!$D57,Listes!$A$48:$E$54,2,FALSE))),IF('DP_Instruction Forfaitaires'!$E57&gt;Listes!$D$47,('DP_Instruction Forfaitaires'!$E57*(VLOOKUP('DP_Instruction Forfaitaires'!$D57,Listes!$A$48:$E$54,5,FALSE))),('DP_Instruction Forfaitaires'!$E57*(VLOOKUP('DP_Instruction Forfaitaires'!$D57,Listes!$A$48:$E$54,3,FALSE))+(VLOOKUP('DP_Instruction Forfaitaires'!$D57,Listes!$A$48:$E$54,4,FALSE)))))))</f>
        <v/>
      </c>
      <c r="O57" s="359" t="str">
        <f>IF($H57="","",IF($C57=Listes!$B$40,Listes!$I$37,IF($C57=Listes!$B$41,(VLOOKUP('DP_Instruction Forfaitaires'!$F57,Listes!$E$37:$F$42,2,FALSE)),IF($C57=Listes!$B$39,IF('DP_Instruction Forfaitaires'!$E57&lt;=Listes!$A$69,'DP_Instruction Forfaitaires'!$E57*Listes!$A$70,IF('DP_Instruction Forfaitaires'!$E57&gt;Listes!$D$69,'DP_Instruction Forfaitaires'!$E57*Listes!$D$70,(('DP_Instruction Forfaitaires'!$E57*Listes!$B$70)+Listes!$C$70)))))))</f>
        <v/>
      </c>
      <c r="P57" s="360" t="str">
        <f>IF('Dépenses forfaitaire'!P57="","",'Dépenses forfaitaire'!P57)</f>
        <v/>
      </c>
      <c r="Q57" s="283"/>
      <c r="R57" s="284" t="str">
        <f t="shared" si="4"/>
        <v/>
      </c>
      <c r="S57" s="284" t="str">
        <f t="shared" si="1"/>
        <v/>
      </c>
      <c r="T57" s="28" t="str">
        <f t="shared" si="0"/>
        <v/>
      </c>
      <c r="U57" s="139"/>
      <c r="V57" s="140"/>
      <c r="W57" s="365" t="str">
        <f>IF(AND(OR(Q57="KO",T57&lt;&gt;""),OR(R57="",S57="",T57="")),Listes!$A$74,IF(AND(T57="",Q57&lt;&gt;""),Listes!$A$75,IF(AND(P57&lt;T57,V57=""),Listes!$A$76,IF(AND(R57&gt;S57),Listes!$A$77,IF(AND(P57&lt;&gt;"",P57&gt;T57,U57=""),Listes!$A$78,IF(AND(X57="",OR(Q57&lt;&gt;"",R57&lt;&gt;"",S57&lt;&gt;"")),Listes!$A$79,""))))))</f>
        <v/>
      </c>
      <c r="X57" s="44"/>
      <c r="Y57" s="9">
        <f t="shared" si="2"/>
        <v>0</v>
      </c>
    </row>
    <row r="58" spans="1:25" ht="20.100000000000001" customHeight="1" x14ac:dyDescent="0.25">
      <c r="A58" s="133">
        <v>52</v>
      </c>
      <c r="B58" s="347" t="str">
        <f>IF('Dépenses forfaitaire'!B58="","",'Dépenses forfaitaire'!B58)</f>
        <v/>
      </c>
      <c r="C58" s="347" t="str">
        <f>IF('Dépenses forfaitaire'!C58="","",'Dépenses forfaitaire'!C58)</f>
        <v/>
      </c>
      <c r="D58" s="347" t="str">
        <f>IF('Dépenses forfaitaire'!D58="","",'Dépenses forfaitaire'!D58)</f>
        <v/>
      </c>
      <c r="E58" s="347" t="str">
        <f>IF('Dépenses forfaitaire'!E58="","",'Dépenses forfaitaire'!E58)</f>
        <v/>
      </c>
      <c r="F58" s="347" t="str">
        <f>IF('Dépenses forfaitaire'!F58="","",'Dépenses forfaitaire'!F58)</f>
        <v/>
      </c>
      <c r="G58" s="347" t="str">
        <f>IF('Dépenses forfaitaire'!G58="","",'Dépenses forfaitaire'!G58)</f>
        <v/>
      </c>
      <c r="H58" s="347" t="str">
        <f>IF('Dépenses forfaitaire'!H58="","",'Dépenses forfaitaire'!H58)</f>
        <v/>
      </c>
      <c r="I58" s="347" t="str">
        <f>IF('Dépenses forfaitaire'!I58="","",'Dépenses forfaitaire'!I58)</f>
        <v/>
      </c>
      <c r="J58" s="348" t="str">
        <f>IF('Dépenses forfaitaire'!K58="","",'Dépenses forfaitaire'!K58)</f>
        <v/>
      </c>
      <c r="K58" s="348" t="str">
        <f>IF('Dépenses forfaitaire'!L58="","",'Dépenses forfaitaire'!L58)</f>
        <v/>
      </c>
      <c r="L58" s="347" t="str">
        <f>IF('Dépenses forfaitaire'!J58="","",'Dépenses forfaitaire'!J58)</f>
        <v/>
      </c>
      <c r="M58" s="331" t="str">
        <f>IF($H58="","",IF($C58=Listes!$B$38,IF('DP_Instruction Forfaitaires'!$E58&lt;=Listes!$B$58,('DP_Instruction Forfaitaires'!$E58*(VLOOKUP('DP_Instruction Forfaitaires'!$D58,Listes!$A$59:$E$65,2,FALSE))),IF('DP_Instruction Forfaitaires'!$E58&gt;Listes!$E$58,('DP_Instruction Forfaitaires'!$E58*(VLOOKUP('DP_Instruction Forfaitaires'!$D58,Listes!$A$59:$E$65,5,FALSE))),('DP_Instruction Forfaitaires'!$E58*(VLOOKUP('DP_Instruction Forfaitaires'!$D58,Listes!$A$59:$E$65,3,FALSE))+(VLOOKUP('DP_Instruction Forfaitaires'!$D58,Listes!$A$59:$E$65,4,FALSE)))))))</f>
        <v/>
      </c>
      <c r="N58" s="331" t="str">
        <f>IF($H58="","",IF($C58=Listes!$B$37,IF('DP_Instruction Forfaitaires'!$E58&lt;=Listes!$B$47,('DP_Instruction Forfaitaires'!$E58*(VLOOKUP('DP_Instruction Forfaitaires'!$D58,Listes!$A$48:$E$54,2,FALSE))),IF('DP_Instruction Forfaitaires'!$E58&gt;Listes!$D$47,('DP_Instruction Forfaitaires'!$E58*(VLOOKUP('DP_Instruction Forfaitaires'!$D58,Listes!$A$48:$E$54,5,FALSE))),('DP_Instruction Forfaitaires'!$E58*(VLOOKUP('DP_Instruction Forfaitaires'!$D58,Listes!$A$48:$E$54,3,FALSE))+(VLOOKUP('DP_Instruction Forfaitaires'!$D58,Listes!$A$48:$E$54,4,FALSE)))))))</f>
        <v/>
      </c>
      <c r="O58" s="359" t="str">
        <f>IF($H58="","",IF($C58=Listes!$B$40,Listes!$I$37,IF($C58=Listes!$B$41,(VLOOKUP('DP_Instruction Forfaitaires'!$F58,Listes!$E$37:$F$42,2,FALSE)),IF($C58=Listes!$B$39,IF('DP_Instruction Forfaitaires'!$E58&lt;=Listes!$A$69,'DP_Instruction Forfaitaires'!$E58*Listes!$A$70,IF('DP_Instruction Forfaitaires'!$E58&gt;Listes!$D$69,'DP_Instruction Forfaitaires'!$E58*Listes!$D$70,(('DP_Instruction Forfaitaires'!$E58*Listes!$B$70)+Listes!$C$70)))))))</f>
        <v/>
      </c>
      <c r="P58" s="360" t="str">
        <f>IF('Dépenses forfaitaire'!P58="","",'Dépenses forfaitaire'!P58)</f>
        <v/>
      </c>
      <c r="Q58" s="283"/>
      <c r="R58" s="284" t="str">
        <f t="shared" si="4"/>
        <v/>
      </c>
      <c r="S58" s="284" t="str">
        <f t="shared" si="1"/>
        <v/>
      </c>
      <c r="T58" s="28" t="str">
        <f t="shared" si="0"/>
        <v/>
      </c>
      <c r="U58" s="139"/>
      <c r="V58" s="140"/>
      <c r="W58" s="365" t="str">
        <f>IF(AND(OR(Q58="KO",T58&lt;&gt;""),OR(R58="",S58="",T58="")),Listes!$A$74,IF(AND(T58="",Q58&lt;&gt;""),Listes!$A$75,IF(AND(P58&lt;T58,V58=""),Listes!$A$76,IF(AND(R58&gt;S58),Listes!$A$77,IF(AND(P58&lt;&gt;"",P58&gt;T58,U58=""),Listes!$A$78,IF(AND(X58="",OR(Q58&lt;&gt;"",R58&lt;&gt;"",S58&lt;&gt;"")),Listes!$A$79,""))))))</f>
        <v/>
      </c>
      <c r="X58" s="44"/>
      <c r="Y58" s="9">
        <f t="shared" si="2"/>
        <v>0</v>
      </c>
    </row>
    <row r="59" spans="1:25" ht="20.100000000000001" customHeight="1" x14ac:dyDescent="0.25">
      <c r="A59" s="133">
        <v>53</v>
      </c>
      <c r="B59" s="347" t="str">
        <f>IF('Dépenses forfaitaire'!B59="","",'Dépenses forfaitaire'!B59)</f>
        <v/>
      </c>
      <c r="C59" s="347" t="str">
        <f>IF('Dépenses forfaitaire'!C59="","",'Dépenses forfaitaire'!C59)</f>
        <v/>
      </c>
      <c r="D59" s="347" t="str">
        <f>IF('Dépenses forfaitaire'!D59="","",'Dépenses forfaitaire'!D59)</f>
        <v/>
      </c>
      <c r="E59" s="347" t="str">
        <f>IF('Dépenses forfaitaire'!E59="","",'Dépenses forfaitaire'!E59)</f>
        <v/>
      </c>
      <c r="F59" s="347" t="str">
        <f>IF('Dépenses forfaitaire'!F59="","",'Dépenses forfaitaire'!F59)</f>
        <v/>
      </c>
      <c r="G59" s="347" t="str">
        <f>IF('Dépenses forfaitaire'!G59="","",'Dépenses forfaitaire'!G59)</f>
        <v/>
      </c>
      <c r="H59" s="347" t="str">
        <f>IF('Dépenses forfaitaire'!H59="","",'Dépenses forfaitaire'!H59)</f>
        <v/>
      </c>
      <c r="I59" s="347" t="str">
        <f>IF('Dépenses forfaitaire'!I59="","",'Dépenses forfaitaire'!I59)</f>
        <v/>
      </c>
      <c r="J59" s="348" t="str">
        <f>IF('Dépenses forfaitaire'!K59="","",'Dépenses forfaitaire'!K59)</f>
        <v/>
      </c>
      <c r="K59" s="348" t="str">
        <f>IF('Dépenses forfaitaire'!L59="","",'Dépenses forfaitaire'!L59)</f>
        <v/>
      </c>
      <c r="L59" s="347" t="str">
        <f>IF('Dépenses forfaitaire'!J59="","",'Dépenses forfaitaire'!J59)</f>
        <v/>
      </c>
      <c r="M59" s="331" t="str">
        <f>IF($H59="","",IF($C59=Listes!$B$38,IF('DP_Instruction Forfaitaires'!$E59&lt;=Listes!$B$58,('DP_Instruction Forfaitaires'!$E59*(VLOOKUP('DP_Instruction Forfaitaires'!$D59,Listes!$A$59:$E$65,2,FALSE))),IF('DP_Instruction Forfaitaires'!$E59&gt;Listes!$E$58,('DP_Instruction Forfaitaires'!$E59*(VLOOKUP('DP_Instruction Forfaitaires'!$D59,Listes!$A$59:$E$65,5,FALSE))),('DP_Instruction Forfaitaires'!$E59*(VLOOKUP('DP_Instruction Forfaitaires'!$D59,Listes!$A$59:$E$65,3,FALSE))+(VLOOKUP('DP_Instruction Forfaitaires'!$D59,Listes!$A$59:$E$65,4,FALSE)))))))</f>
        <v/>
      </c>
      <c r="N59" s="331" t="str">
        <f>IF($H59="","",IF($C59=Listes!$B$37,IF('DP_Instruction Forfaitaires'!$E59&lt;=Listes!$B$47,('DP_Instruction Forfaitaires'!$E59*(VLOOKUP('DP_Instruction Forfaitaires'!$D59,Listes!$A$48:$E$54,2,FALSE))),IF('DP_Instruction Forfaitaires'!$E59&gt;Listes!$D$47,('DP_Instruction Forfaitaires'!$E59*(VLOOKUP('DP_Instruction Forfaitaires'!$D59,Listes!$A$48:$E$54,5,FALSE))),('DP_Instruction Forfaitaires'!$E59*(VLOOKUP('DP_Instruction Forfaitaires'!$D59,Listes!$A$48:$E$54,3,FALSE))+(VLOOKUP('DP_Instruction Forfaitaires'!$D59,Listes!$A$48:$E$54,4,FALSE)))))))</f>
        <v/>
      </c>
      <c r="O59" s="359" t="str">
        <f>IF($H59="","",IF($C59=Listes!$B$40,Listes!$I$37,IF($C59=Listes!$B$41,(VLOOKUP('DP_Instruction Forfaitaires'!$F59,Listes!$E$37:$F$42,2,FALSE)),IF($C59=Listes!$B$39,IF('DP_Instruction Forfaitaires'!$E59&lt;=Listes!$A$69,'DP_Instruction Forfaitaires'!$E59*Listes!$A$70,IF('DP_Instruction Forfaitaires'!$E59&gt;Listes!$D$69,'DP_Instruction Forfaitaires'!$E59*Listes!$D$70,(('DP_Instruction Forfaitaires'!$E59*Listes!$B$70)+Listes!$C$70)))))))</f>
        <v/>
      </c>
      <c r="P59" s="360" t="str">
        <f>IF('Dépenses forfaitaire'!P59="","",'Dépenses forfaitaire'!P59)</f>
        <v/>
      </c>
      <c r="Q59" s="283"/>
      <c r="R59" s="284" t="str">
        <f t="shared" si="4"/>
        <v/>
      </c>
      <c r="S59" s="284" t="str">
        <f t="shared" si="1"/>
        <v/>
      </c>
      <c r="T59" s="28" t="str">
        <f t="shared" si="0"/>
        <v/>
      </c>
      <c r="U59" s="139"/>
      <c r="V59" s="140"/>
      <c r="W59" s="365" t="str">
        <f>IF(AND(OR(Q59="KO",T59&lt;&gt;""),OR(R59="",S59="",T59="")),Listes!$A$74,IF(AND(T59="",Q59&lt;&gt;""),Listes!$A$75,IF(AND(P59&lt;T59,V59=""),Listes!$A$76,IF(AND(R59&gt;S59),Listes!$A$77,IF(AND(P59&lt;&gt;"",P59&gt;T59,U59=""),Listes!$A$78,IF(AND(X59="",OR(Q59&lt;&gt;"",R59&lt;&gt;"",S59&lt;&gt;"")),Listes!$A$79,""))))))</f>
        <v/>
      </c>
      <c r="X59" s="44"/>
      <c r="Y59" s="9">
        <f t="shared" si="2"/>
        <v>0</v>
      </c>
    </row>
    <row r="60" spans="1:25" ht="20.100000000000001" customHeight="1" x14ac:dyDescent="0.25">
      <c r="A60" s="133">
        <v>54</v>
      </c>
      <c r="B60" s="347" t="str">
        <f>IF('Dépenses forfaitaire'!B60="","",'Dépenses forfaitaire'!B60)</f>
        <v/>
      </c>
      <c r="C60" s="347" t="str">
        <f>IF('Dépenses forfaitaire'!C60="","",'Dépenses forfaitaire'!C60)</f>
        <v/>
      </c>
      <c r="D60" s="347" t="str">
        <f>IF('Dépenses forfaitaire'!D60="","",'Dépenses forfaitaire'!D60)</f>
        <v/>
      </c>
      <c r="E60" s="347" t="str">
        <f>IF('Dépenses forfaitaire'!E60="","",'Dépenses forfaitaire'!E60)</f>
        <v/>
      </c>
      <c r="F60" s="347" t="str">
        <f>IF('Dépenses forfaitaire'!F60="","",'Dépenses forfaitaire'!F60)</f>
        <v/>
      </c>
      <c r="G60" s="347" t="str">
        <f>IF('Dépenses forfaitaire'!G60="","",'Dépenses forfaitaire'!G60)</f>
        <v/>
      </c>
      <c r="H60" s="347" t="str">
        <f>IF('Dépenses forfaitaire'!H60="","",'Dépenses forfaitaire'!H60)</f>
        <v/>
      </c>
      <c r="I60" s="347" t="str">
        <f>IF('Dépenses forfaitaire'!I60="","",'Dépenses forfaitaire'!I60)</f>
        <v/>
      </c>
      <c r="J60" s="348" t="str">
        <f>IF('Dépenses forfaitaire'!K60="","",'Dépenses forfaitaire'!K60)</f>
        <v/>
      </c>
      <c r="K60" s="348" t="str">
        <f>IF('Dépenses forfaitaire'!L60="","",'Dépenses forfaitaire'!L60)</f>
        <v/>
      </c>
      <c r="L60" s="347" t="str">
        <f>IF('Dépenses forfaitaire'!J60="","",'Dépenses forfaitaire'!J60)</f>
        <v/>
      </c>
      <c r="M60" s="331" t="str">
        <f>IF($H60="","",IF($C60=Listes!$B$38,IF('DP_Instruction Forfaitaires'!$E60&lt;=Listes!$B$58,('DP_Instruction Forfaitaires'!$E60*(VLOOKUP('DP_Instruction Forfaitaires'!$D60,Listes!$A$59:$E$65,2,FALSE))),IF('DP_Instruction Forfaitaires'!$E60&gt;Listes!$E$58,('DP_Instruction Forfaitaires'!$E60*(VLOOKUP('DP_Instruction Forfaitaires'!$D60,Listes!$A$59:$E$65,5,FALSE))),('DP_Instruction Forfaitaires'!$E60*(VLOOKUP('DP_Instruction Forfaitaires'!$D60,Listes!$A$59:$E$65,3,FALSE))+(VLOOKUP('DP_Instruction Forfaitaires'!$D60,Listes!$A$59:$E$65,4,FALSE)))))))</f>
        <v/>
      </c>
      <c r="N60" s="331" t="str">
        <f>IF($H60="","",IF($C60=Listes!$B$37,IF('DP_Instruction Forfaitaires'!$E60&lt;=Listes!$B$47,('DP_Instruction Forfaitaires'!$E60*(VLOOKUP('DP_Instruction Forfaitaires'!$D60,Listes!$A$48:$E$54,2,FALSE))),IF('DP_Instruction Forfaitaires'!$E60&gt;Listes!$D$47,('DP_Instruction Forfaitaires'!$E60*(VLOOKUP('DP_Instruction Forfaitaires'!$D60,Listes!$A$48:$E$54,5,FALSE))),('DP_Instruction Forfaitaires'!$E60*(VLOOKUP('DP_Instruction Forfaitaires'!$D60,Listes!$A$48:$E$54,3,FALSE))+(VLOOKUP('DP_Instruction Forfaitaires'!$D60,Listes!$A$48:$E$54,4,FALSE)))))))</f>
        <v/>
      </c>
      <c r="O60" s="359" t="str">
        <f>IF($H60="","",IF($C60=Listes!$B$40,Listes!$I$37,IF($C60=Listes!$B$41,(VLOOKUP('DP_Instruction Forfaitaires'!$F60,Listes!$E$37:$F$42,2,FALSE)),IF($C60=Listes!$B$39,IF('DP_Instruction Forfaitaires'!$E60&lt;=Listes!$A$69,'DP_Instruction Forfaitaires'!$E60*Listes!$A$70,IF('DP_Instruction Forfaitaires'!$E60&gt;Listes!$D$69,'DP_Instruction Forfaitaires'!$E60*Listes!$D$70,(('DP_Instruction Forfaitaires'!$E60*Listes!$B$70)+Listes!$C$70)))))))</f>
        <v/>
      </c>
      <c r="P60" s="360" t="str">
        <f>IF('Dépenses forfaitaire'!P60="","",'Dépenses forfaitaire'!P60)</f>
        <v/>
      </c>
      <c r="Q60" s="283"/>
      <c r="R60" s="284" t="str">
        <f t="shared" si="4"/>
        <v/>
      </c>
      <c r="S60" s="284" t="str">
        <f t="shared" si="1"/>
        <v/>
      </c>
      <c r="T60" s="28" t="str">
        <f t="shared" si="0"/>
        <v/>
      </c>
      <c r="U60" s="139"/>
      <c r="V60" s="140"/>
      <c r="W60" s="365" t="str">
        <f>IF(AND(OR(Q60="KO",T60&lt;&gt;""),OR(R60="",S60="",T60="")),Listes!$A$74,IF(AND(T60="",Q60&lt;&gt;""),Listes!$A$75,IF(AND(P60&lt;T60,V60=""),Listes!$A$76,IF(AND(R60&gt;S60),Listes!$A$77,IF(AND(P60&lt;&gt;"",P60&gt;T60,U60=""),Listes!$A$78,IF(AND(X60="",OR(Q60&lt;&gt;"",R60&lt;&gt;"",S60&lt;&gt;"")),Listes!$A$79,""))))))</f>
        <v/>
      </c>
      <c r="X60" s="44"/>
      <c r="Y60" s="9">
        <f t="shared" si="2"/>
        <v>0</v>
      </c>
    </row>
    <row r="61" spans="1:25" ht="20.100000000000001" customHeight="1" x14ac:dyDescent="0.25">
      <c r="A61" s="133">
        <v>55</v>
      </c>
      <c r="B61" s="347" t="str">
        <f>IF('Dépenses forfaitaire'!B61="","",'Dépenses forfaitaire'!B61)</f>
        <v/>
      </c>
      <c r="C61" s="347" t="str">
        <f>IF('Dépenses forfaitaire'!C61="","",'Dépenses forfaitaire'!C61)</f>
        <v/>
      </c>
      <c r="D61" s="347" t="str">
        <f>IF('Dépenses forfaitaire'!D61="","",'Dépenses forfaitaire'!D61)</f>
        <v/>
      </c>
      <c r="E61" s="347" t="str">
        <f>IF('Dépenses forfaitaire'!E61="","",'Dépenses forfaitaire'!E61)</f>
        <v/>
      </c>
      <c r="F61" s="347" t="str">
        <f>IF('Dépenses forfaitaire'!F61="","",'Dépenses forfaitaire'!F61)</f>
        <v/>
      </c>
      <c r="G61" s="347" t="str">
        <f>IF('Dépenses forfaitaire'!G61="","",'Dépenses forfaitaire'!G61)</f>
        <v/>
      </c>
      <c r="H61" s="347" t="str">
        <f>IF('Dépenses forfaitaire'!H61="","",'Dépenses forfaitaire'!H61)</f>
        <v/>
      </c>
      <c r="I61" s="347" t="str">
        <f>IF('Dépenses forfaitaire'!I61="","",'Dépenses forfaitaire'!I61)</f>
        <v/>
      </c>
      <c r="J61" s="348" t="str">
        <f>IF('Dépenses forfaitaire'!K61="","",'Dépenses forfaitaire'!K61)</f>
        <v/>
      </c>
      <c r="K61" s="348" t="str">
        <f>IF('Dépenses forfaitaire'!L61="","",'Dépenses forfaitaire'!L61)</f>
        <v/>
      </c>
      <c r="L61" s="347" t="str">
        <f>IF('Dépenses forfaitaire'!J61="","",'Dépenses forfaitaire'!J61)</f>
        <v/>
      </c>
      <c r="M61" s="331" t="str">
        <f>IF($H61="","",IF($C61=Listes!$B$38,IF('DP_Instruction Forfaitaires'!$E61&lt;=Listes!$B$58,('DP_Instruction Forfaitaires'!$E61*(VLOOKUP('DP_Instruction Forfaitaires'!$D61,Listes!$A$59:$E$65,2,FALSE))),IF('DP_Instruction Forfaitaires'!$E61&gt;Listes!$E$58,('DP_Instruction Forfaitaires'!$E61*(VLOOKUP('DP_Instruction Forfaitaires'!$D61,Listes!$A$59:$E$65,5,FALSE))),('DP_Instruction Forfaitaires'!$E61*(VLOOKUP('DP_Instruction Forfaitaires'!$D61,Listes!$A$59:$E$65,3,FALSE))+(VLOOKUP('DP_Instruction Forfaitaires'!$D61,Listes!$A$59:$E$65,4,FALSE)))))))</f>
        <v/>
      </c>
      <c r="N61" s="331" t="str">
        <f>IF($H61="","",IF($C61=Listes!$B$37,IF('DP_Instruction Forfaitaires'!$E61&lt;=Listes!$B$47,('DP_Instruction Forfaitaires'!$E61*(VLOOKUP('DP_Instruction Forfaitaires'!$D61,Listes!$A$48:$E$54,2,FALSE))),IF('DP_Instruction Forfaitaires'!$E61&gt;Listes!$D$47,('DP_Instruction Forfaitaires'!$E61*(VLOOKUP('DP_Instruction Forfaitaires'!$D61,Listes!$A$48:$E$54,5,FALSE))),('DP_Instruction Forfaitaires'!$E61*(VLOOKUP('DP_Instruction Forfaitaires'!$D61,Listes!$A$48:$E$54,3,FALSE))+(VLOOKUP('DP_Instruction Forfaitaires'!$D61,Listes!$A$48:$E$54,4,FALSE)))))))</f>
        <v/>
      </c>
      <c r="O61" s="359" t="str">
        <f>IF($H61="","",IF($C61=Listes!$B$40,Listes!$I$37,IF($C61=Listes!$B$41,(VLOOKUP('DP_Instruction Forfaitaires'!$F61,Listes!$E$37:$F$42,2,FALSE)),IF($C61=Listes!$B$39,IF('DP_Instruction Forfaitaires'!$E61&lt;=Listes!$A$69,'DP_Instruction Forfaitaires'!$E61*Listes!$A$70,IF('DP_Instruction Forfaitaires'!$E61&gt;Listes!$D$69,'DP_Instruction Forfaitaires'!$E61*Listes!$D$70,(('DP_Instruction Forfaitaires'!$E61*Listes!$B$70)+Listes!$C$70)))))))</f>
        <v/>
      </c>
      <c r="P61" s="360" t="str">
        <f>IF('Dépenses forfaitaire'!P61="","",'Dépenses forfaitaire'!P61)</f>
        <v/>
      </c>
      <c r="Q61" s="283"/>
      <c r="R61" s="284" t="str">
        <f t="shared" si="4"/>
        <v/>
      </c>
      <c r="S61" s="284" t="str">
        <f t="shared" si="1"/>
        <v/>
      </c>
      <c r="T61" s="28" t="str">
        <f t="shared" si="0"/>
        <v/>
      </c>
      <c r="U61" s="139"/>
      <c r="V61" s="140"/>
      <c r="W61" s="365" t="str">
        <f>IF(AND(OR(Q61="KO",T61&lt;&gt;""),OR(R61="",S61="",T61="")),Listes!$A$74,IF(AND(T61="",Q61&lt;&gt;""),Listes!$A$75,IF(AND(P61&lt;T61,V61=""),Listes!$A$76,IF(AND(R61&gt;S61),Listes!$A$77,IF(AND(P61&lt;&gt;"",P61&gt;T61,U61=""),Listes!$A$78,IF(AND(X61="",OR(Q61&lt;&gt;"",R61&lt;&gt;"",S61&lt;&gt;"")),Listes!$A$79,""))))))</f>
        <v/>
      </c>
      <c r="X61" s="44"/>
      <c r="Y61" s="9">
        <f t="shared" si="2"/>
        <v>0</v>
      </c>
    </row>
    <row r="62" spans="1:25" ht="20.100000000000001" customHeight="1" x14ac:dyDescent="0.25">
      <c r="A62" s="133">
        <v>56</v>
      </c>
      <c r="B62" s="347" t="str">
        <f>IF('Dépenses forfaitaire'!B62="","",'Dépenses forfaitaire'!B62)</f>
        <v/>
      </c>
      <c r="C62" s="347" t="str">
        <f>IF('Dépenses forfaitaire'!C62="","",'Dépenses forfaitaire'!C62)</f>
        <v/>
      </c>
      <c r="D62" s="347" t="str">
        <f>IF('Dépenses forfaitaire'!D62="","",'Dépenses forfaitaire'!D62)</f>
        <v/>
      </c>
      <c r="E62" s="347" t="str">
        <f>IF('Dépenses forfaitaire'!E62="","",'Dépenses forfaitaire'!E62)</f>
        <v/>
      </c>
      <c r="F62" s="347" t="str">
        <f>IF('Dépenses forfaitaire'!F62="","",'Dépenses forfaitaire'!F62)</f>
        <v/>
      </c>
      <c r="G62" s="347" t="str">
        <f>IF('Dépenses forfaitaire'!G62="","",'Dépenses forfaitaire'!G62)</f>
        <v/>
      </c>
      <c r="H62" s="347" t="str">
        <f>IF('Dépenses forfaitaire'!H62="","",'Dépenses forfaitaire'!H62)</f>
        <v/>
      </c>
      <c r="I62" s="347" t="str">
        <f>IF('Dépenses forfaitaire'!I62="","",'Dépenses forfaitaire'!I62)</f>
        <v/>
      </c>
      <c r="J62" s="348" t="str">
        <f>IF('Dépenses forfaitaire'!K62="","",'Dépenses forfaitaire'!K62)</f>
        <v/>
      </c>
      <c r="K62" s="348" t="str">
        <f>IF('Dépenses forfaitaire'!L62="","",'Dépenses forfaitaire'!L62)</f>
        <v/>
      </c>
      <c r="L62" s="347" t="str">
        <f>IF('Dépenses forfaitaire'!J62="","",'Dépenses forfaitaire'!J62)</f>
        <v/>
      </c>
      <c r="M62" s="331" t="str">
        <f>IF($H62="","",IF($C62=Listes!$B$38,IF('DP_Instruction Forfaitaires'!$E62&lt;=Listes!$B$58,('DP_Instruction Forfaitaires'!$E62*(VLOOKUP('DP_Instruction Forfaitaires'!$D62,Listes!$A$59:$E$65,2,FALSE))),IF('DP_Instruction Forfaitaires'!$E62&gt;Listes!$E$58,('DP_Instruction Forfaitaires'!$E62*(VLOOKUP('DP_Instruction Forfaitaires'!$D62,Listes!$A$59:$E$65,5,FALSE))),('DP_Instruction Forfaitaires'!$E62*(VLOOKUP('DP_Instruction Forfaitaires'!$D62,Listes!$A$59:$E$65,3,FALSE))+(VLOOKUP('DP_Instruction Forfaitaires'!$D62,Listes!$A$59:$E$65,4,FALSE)))))))</f>
        <v/>
      </c>
      <c r="N62" s="331" t="str">
        <f>IF($H62="","",IF($C62=Listes!$B$37,IF('DP_Instruction Forfaitaires'!$E62&lt;=Listes!$B$47,('DP_Instruction Forfaitaires'!$E62*(VLOOKUP('DP_Instruction Forfaitaires'!$D62,Listes!$A$48:$E$54,2,FALSE))),IF('DP_Instruction Forfaitaires'!$E62&gt;Listes!$D$47,('DP_Instruction Forfaitaires'!$E62*(VLOOKUP('DP_Instruction Forfaitaires'!$D62,Listes!$A$48:$E$54,5,FALSE))),('DP_Instruction Forfaitaires'!$E62*(VLOOKUP('DP_Instruction Forfaitaires'!$D62,Listes!$A$48:$E$54,3,FALSE))+(VLOOKUP('DP_Instruction Forfaitaires'!$D62,Listes!$A$48:$E$54,4,FALSE)))))))</f>
        <v/>
      </c>
      <c r="O62" s="359" t="str">
        <f>IF($H62="","",IF($C62=Listes!$B$40,Listes!$I$37,IF($C62=Listes!$B$41,(VLOOKUP('DP_Instruction Forfaitaires'!$F62,Listes!$E$37:$F$42,2,FALSE)),IF($C62=Listes!$B$39,IF('DP_Instruction Forfaitaires'!$E62&lt;=Listes!$A$69,'DP_Instruction Forfaitaires'!$E62*Listes!$A$70,IF('DP_Instruction Forfaitaires'!$E62&gt;Listes!$D$69,'DP_Instruction Forfaitaires'!$E62*Listes!$D$70,(('DP_Instruction Forfaitaires'!$E62*Listes!$B$70)+Listes!$C$70)))))))</f>
        <v/>
      </c>
      <c r="P62" s="360" t="str">
        <f>IF('Dépenses forfaitaire'!P62="","",'Dépenses forfaitaire'!P62)</f>
        <v/>
      </c>
      <c r="Q62" s="283"/>
      <c r="R62" s="284" t="str">
        <f t="shared" si="4"/>
        <v/>
      </c>
      <c r="S62" s="284" t="str">
        <f t="shared" si="1"/>
        <v/>
      </c>
      <c r="T62" s="28" t="str">
        <f t="shared" si="0"/>
        <v/>
      </c>
      <c r="U62" s="139"/>
      <c r="V62" s="140"/>
      <c r="W62" s="365" t="str">
        <f>IF(AND(OR(Q62="KO",T62&lt;&gt;""),OR(R62="",S62="",T62="")),Listes!$A$74,IF(AND(T62="",Q62&lt;&gt;""),Listes!$A$75,IF(AND(P62&lt;T62,V62=""),Listes!$A$76,IF(AND(R62&gt;S62),Listes!$A$77,IF(AND(P62&lt;&gt;"",P62&gt;T62,U62=""),Listes!$A$78,IF(AND(X62="",OR(Q62&lt;&gt;"",R62&lt;&gt;"",S62&lt;&gt;"")),Listes!$A$79,""))))))</f>
        <v/>
      </c>
      <c r="X62" s="44"/>
      <c r="Y62" s="9">
        <f t="shared" si="2"/>
        <v>0</v>
      </c>
    </row>
    <row r="63" spans="1:25" ht="20.100000000000001" customHeight="1" x14ac:dyDescent="0.25">
      <c r="A63" s="133">
        <v>57</v>
      </c>
      <c r="B63" s="347" t="str">
        <f>IF('Dépenses forfaitaire'!B63="","",'Dépenses forfaitaire'!B63)</f>
        <v/>
      </c>
      <c r="C63" s="347" t="str">
        <f>IF('Dépenses forfaitaire'!C63="","",'Dépenses forfaitaire'!C63)</f>
        <v/>
      </c>
      <c r="D63" s="347" t="str">
        <f>IF('Dépenses forfaitaire'!D63="","",'Dépenses forfaitaire'!D63)</f>
        <v/>
      </c>
      <c r="E63" s="347" t="str">
        <f>IF('Dépenses forfaitaire'!E63="","",'Dépenses forfaitaire'!E63)</f>
        <v/>
      </c>
      <c r="F63" s="347" t="str">
        <f>IF('Dépenses forfaitaire'!F63="","",'Dépenses forfaitaire'!F63)</f>
        <v/>
      </c>
      <c r="G63" s="347" t="str">
        <f>IF('Dépenses forfaitaire'!G63="","",'Dépenses forfaitaire'!G63)</f>
        <v/>
      </c>
      <c r="H63" s="347" t="str">
        <f>IF('Dépenses forfaitaire'!H63="","",'Dépenses forfaitaire'!H63)</f>
        <v/>
      </c>
      <c r="I63" s="347" t="str">
        <f>IF('Dépenses forfaitaire'!I63="","",'Dépenses forfaitaire'!I63)</f>
        <v/>
      </c>
      <c r="J63" s="348" t="str">
        <f>IF('Dépenses forfaitaire'!K63="","",'Dépenses forfaitaire'!K63)</f>
        <v/>
      </c>
      <c r="K63" s="348" t="str">
        <f>IF('Dépenses forfaitaire'!L63="","",'Dépenses forfaitaire'!L63)</f>
        <v/>
      </c>
      <c r="L63" s="347" t="str">
        <f>IF('Dépenses forfaitaire'!J63="","",'Dépenses forfaitaire'!J63)</f>
        <v/>
      </c>
      <c r="M63" s="331" t="str">
        <f>IF($H63="","",IF($C63=Listes!$B$38,IF('DP_Instruction Forfaitaires'!$E63&lt;=Listes!$B$58,('DP_Instruction Forfaitaires'!$E63*(VLOOKUP('DP_Instruction Forfaitaires'!$D63,Listes!$A$59:$E$65,2,FALSE))),IF('DP_Instruction Forfaitaires'!$E63&gt;Listes!$E$58,('DP_Instruction Forfaitaires'!$E63*(VLOOKUP('DP_Instruction Forfaitaires'!$D63,Listes!$A$59:$E$65,5,FALSE))),('DP_Instruction Forfaitaires'!$E63*(VLOOKUP('DP_Instruction Forfaitaires'!$D63,Listes!$A$59:$E$65,3,FALSE))+(VLOOKUP('DP_Instruction Forfaitaires'!$D63,Listes!$A$59:$E$65,4,FALSE)))))))</f>
        <v/>
      </c>
      <c r="N63" s="331" t="str">
        <f>IF($H63="","",IF($C63=Listes!$B$37,IF('DP_Instruction Forfaitaires'!$E63&lt;=Listes!$B$47,('DP_Instruction Forfaitaires'!$E63*(VLOOKUP('DP_Instruction Forfaitaires'!$D63,Listes!$A$48:$E$54,2,FALSE))),IF('DP_Instruction Forfaitaires'!$E63&gt;Listes!$D$47,('DP_Instruction Forfaitaires'!$E63*(VLOOKUP('DP_Instruction Forfaitaires'!$D63,Listes!$A$48:$E$54,5,FALSE))),('DP_Instruction Forfaitaires'!$E63*(VLOOKUP('DP_Instruction Forfaitaires'!$D63,Listes!$A$48:$E$54,3,FALSE))+(VLOOKUP('DP_Instruction Forfaitaires'!$D63,Listes!$A$48:$E$54,4,FALSE)))))))</f>
        <v/>
      </c>
      <c r="O63" s="359" t="str">
        <f>IF($H63="","",IF($C63=Listes!$B$40,Listes!$I$37,IF($C63=Listes!$B$41,(VLOOKUP('DP_Instruction Forfaitaires'!$F63,Listes!$E$37:$F$42,2,FALSE)),IF($C63=Listes!$B$39,IF('DP_Instruction Forfaitaires'!$E63&lt;=Listes!$A$69,'DP_Instruction Forfaitaires'!$E63*Listes!$A$70,IF('DP_Instruction Forfaitaires'!$E63&gt;Listes!$D$69,'DP_Instruction Forfaitaires'!$E63*Listes!$D$70,(('DP_Instruction Forfaitaires'!$E63*Listes!$B$70)+Listes!$C$70)))))))</f>
        <v/>
      </c>
      <c r="P63" s="360" t="str">
        <f>IF('Dépenses forfaitaire'!P63="","",'Dépenses forfaitaire'!P63)</f>
        <v/>
      </c>
      <c r="Q63" s="283"/>
      <c r="R63" s="284" t="str">
        <f t="shared" si="4"/>
        <v/>
      </c>
      <c r="S63" s="284" t="str">
        <f t="shared" si="1"/>
        <v/>
      </c>
      <c r="T63" s="28" t="str">
        <f t="shared" si="0"/>
        <v/>
      </c>
      <c r="U63" s="139"/>
      <c r="V63" s="140"/>
      <c r="W63" s="365" t="str">
        <f>IF(AND(OR(Q63="KO",T63&lt;&gt;""),OR(R63="",S63="",T63="")),Listes!$A$74,IF(AND(T63="",Q63&lt;&gt;""),Listes!$A$75,IF(AND(P63&lt;T63,V63=""),Listes!$A$76,IF(AND(R63&gt;S63),Listes!$A$77,IF(AND(P63&lt;&gt;"",P63&gt;T63,U63=""),Listes!$A$78,IF(AND(X63="",OR(Q63&lt;&gt;"",R63&lt;&gt;"",S63&lt;&gt;"")),Listes!$A$79,""))))))</f>
        <v/>
      </c>
      <c r="X63" s="44"/>
      <c r="Y63" s="9">
        <f t="shared" si="2"/>
        <v>0</v>
      </c>
    </row>
    <row r="64" spans="1:25" ht="20.100000000000001" customHeight="1" x14ac:dyDescent="0.25">
      <c r="A64" s="133">
        <v>58</v>
      </c>
      <c r="B64" s="347" t="str">
        <f>IF('Dépenses forfaitaire'!B64="","",'Dépenses forfaitaire'!B64)</f>
        <v/>
      </c>
      <c r="C64" s="347" t="str">
        <f>IF('Dépenses forfaitaire'!C64="","",'Dépenses forfaitaire'!C64)</f>
        <v/>
      </c>
      <c r="D64" s="347" t="str">
        <f>IF('Dépenses forfaitaire'!D64="","",'Dépenses forfaitaire'!D64)</f>
        <v/>
      </c>
      <c r="E64" s="347" t="str">
        <f>IF('Dépenses forfaitaire'!E64="","",'Dépenses forfaitaire'!E64)</f>
        <v/>
      </c>
      <c r="F64" s="347" t="str">
        <f>IF('Dépenses forfaitaire'!F64="","",'Dépenses forfaitaire'!F64)</f>
        <v/>
      </c>
      <c r="G64" s="347" t="str">
        <f>IF('Dépenses forfaitaire'!G64="","",'Dépenses forfaitaire'!G64)</f>
        <v/>
      </c>
      <c r="H64" s="347" t="str">
        <f>IF('Dépenses forfaitaire'!H64="","",'Dépenses forfaitaire'!H64)</f>
        <v/>
      </c>
      <c r="I64" s="347" t="str">
        <f>IF('Dépenses forfaitaire'!I64="","",'Dépenses forfaitaire'!I64)</f>
        <v/>
      </c>
      <c r="J64" s="348" t="str">
        <f>IF('Dépenses forfaitaire'!K64="","",'Dépenses forfaitaire'!K64)</f>
        <v/>
      </c>
      <c r="K64" s="348" t="str">
        <f>IF('Dépenses forfaitaire'!L64="","",'Dépenses forfaitaire'!L64)</f>
        <v/>
      </c>
      <c r="L64" s="347" t="str">
        <f>IF('Dépenses forfaitaire'!J64="","",'Dépenses forfaitaire'!J64)</f>
        <v/>
      </c>
      <c r="M64" s="331" t="str">
        <f>IF($H64="","",IF($C64=Listes!$B$38,IF('DP_Instruction Forfaitaires'!$E64&lt;=Listes!$B$58,('DP_Instruction Forfaitaires'!$E64*(VLOOKUP('DP_Instruction Forfaitaires'!$D64,Listes!$A$59:$E$65,2,FALSE))),IF('DP_Instruction Forfaitaires'!$E64&gt;Listes!$E$58,('DP_Instruction Forfaitaires'!$E64*(VLOOKUP('DP_Instruction Forfaitaires'!$D64,Listes!$A$59:$E$65,5,FALSE))),('DP_Instruction Forfaitaires'!$E64*(VLOOKUP('DP_Instruction Forfaitaires'!$D64,Listes!$A$59:$E$65,3,FALSE))+(VLOOKUP('DP_Instruction Forfaitaires'!$D64,Listes!$A$59:$E$65,4,FALSE)))))))</f>
        <v/>
      </c>
      <c r="N64" s="331" t="str">
        <f>IF($H64="","",IF($C64=Listes!$B$37,IF('DP_Instruction Forfaitaires'!$E64&lt;=Listes!$B$47,('DP_Instruction Forfaitaires'!$E64*(VLOOKUP('DP_Instruction Forfaitaires'!$D64,Listes!$A$48:$E$54,2,FALSE))),IF('DP_Instruction Forfaitaires'!$E64&gt;Listes!$D$47,('DP_Instruction Forfaitaires'!$E64*(VLOOKUP('DP_Instruction Forfaitaires'!$D64,Listes!$A$48:$E$54,5,FALSE))),('DP_Instruction Forfaitaires'!$E64*(VLOOKUP('DP_Instruction Forfaitaires'!$D64,Listes!$A$48:$E$54,3,FALSE))+(VLOOKUP('DP_Instruction Forfaitaires'!$D64,Listes!$A$48:$E$54,4,FALSE)))))))</f>
        <v/>
      </c>
      <c r="O64" s="359" t="str">
        <f>IF($H64="","",IF($C64=Listes!$B$40,Listes!$I$37,IF($C64=Listes!$B$41,(VLOOKUP('DP_Instruction Forfaitaires'!$F64,Listes!$E$37:$F$42,2,FALSE)),IF($C64=Listes!$B$39,IF('DP_Instruction Forfaitaires'!$E64&lt;=Listes!$A$69,'DP_Instruction Forfaitaires'!$E64*Listes!$A$70,IF('DP_Instruction Forfaitaires'!$E64&gt;Listes!$D$69,'DP_Instruction Forfaitaires'!$E64*Listes!$D$70,(('DP_Instruction Forfaitaires'!$E64*Listes!$B$70)+Listes!$C$70)))))))</f>
        <v/>
      </c>
      <c r="P64" s="360" t="str">
        <f>IF('Dépenses forfaitaire'!P64="","",'Dépenses forfaitaire'!P64)</f>
        <v/>
      </c>
      <c r="Q64" s="283"/>
      <c r="R64" s="284" t="str">
        <f t="shared" si="4"/>
        <v/>
      </c>
      <c r="S64" s="284" t="str">
        <f t="shared" si="1"/>
        <v/>
      </c>
      <c r="T64" s="28" t="str">
        <f t="shared" si="0"/>
        <v/>
      </c>
      <c r="U64" s="139"/>
      <c r="V64" s="140"/>
      <c r="W64" s="365" t="str">
        <f>IF(AND(OR(Q64="KO",T64&lt;&gt;""),OR(R64="",S64="",T64="")),Listes!$A$74,IF(AND(T64="",Q64&lt;&gt;""),Listes!$A$75,IF(AND(P64&lt;T64,V64=""),Listes!$A$76,IF(AND(R64&gt;S64),Listes!$A$77,IF(AND(P64&lt;&gt;"",P64&gt;T64,U64=""),Listes!$A$78,IF(AND(X64="",OR(Q64&lt;&gt;"",R64&lt;&gt;"",S64&lt;&gt;"")),Listes!$A$79,""))))))</f>
        <v/>
      </c>
      <c r="X64" s="44"/>
      <c r="Y64" s="9">
        <f t="shared" si="2"/>
        <v>0</v>
      </c>
    </row>
    <row r="65" spans="1:25" ht="20.100000000000001" customHeight="1" x14ac:dyDescent="0.25">
      <c r="A65" s="133">
        <v>59</v>
      </c>
      <c r="B65" s="347" t="str">
        <f>IF('Dépenses forfaitaire'!B65="","",'Dépenses forfaitaire'!B65)</f>
        <v/>
      </c>
      <c r="C65" s="347" t="str">
        <f>IF('Dépenses forfaitaire'!C65="","",'Dépenses forfaitaire'!C65)</f>
        <v/>
      </c>
      <c r="D65" s="347" t="str">
        <f>IF('Dépenses forfaitaire'!D65="","",'Dépenses forfaitaire'!D65)</f>
        <v/>
      </c>
      <c r="E65" s="347" t="str">
        <f>IF('Dépenses forfaitaire'!E65="","",'Dépenses forfaitaire'!E65)</f>
        <v/>
      </c>
      <c r="F65" s="347" t="str">
        <f>IF('Dépenses forfaitaire'!F65="","",'Dépenses forfaitaire'!F65)</f>
        <v/>
      </c>
      <c r="G65" s="347" t="str">
        <f>IF('Dépenses forfaitaire'!G65="","",'Dépenses forfaitaire'!G65)</f>
        <v/>
      </c>
      <c r="H65" s="347" t="str">
        <f>IF('Dépenses forfaitaire'!H65="","",'Dépenses forfaitaire'!H65)</f>
        <v/>
      </c>
      <c r="I65" s="347" t="str">
        <f>IF('Dépenses forfaitaire'!I65="","",'Dépenses forfaitaire'!I65)</f>
        <v/>
      </c>
      <c r="J65" s="348" t="str">
        <f>IF('Dépenses forfaitaire'!K65="","",'Dépenses forfaitaire'!K65)</f>
        <v/>
      </c>
      <c r="K65" s="348" t="str">
        <f>IF('Dépenses forfaitaire'!L65="","",'Dépenses forfaitaire'!L65)</f>
        <v/>
      </c>
      <c r="L65" s="347" t="str">
        <f>IF('Dépenses forfaitaire'!J65="","",'Dépenses forfaitaire'!J65)</f>
        <v/>
      </c>
      <c r="M65" s="331" t="str">
        <f>IF($H65="","",IF($C65=Listes!$B$38,IF('DP_Instruction Forfaitaires'!$E65&lt;=Listes!$B$58,('DP_Instruction Forfaitaires'!$E65*(VLOOKUP('DP_Instruction Forfaitaires'!$D65,Listes!$A$59:$E$65,2,FALSE))),IF('DP_Instruction Forfaitaires'!$E65&gt;Listes!$E$58,('DP_Instruction Forfaitaires'!$E65*(VLOOKUP('DP_Instruction Forfaitaires'!$D65,Listes!$A$59:$E$65,5,FALSE))),('DP_Instruction Forfaitaires'!$E65*(VLOOKUP('DP_Instruction Forfaitaires'!$D65,Listes!$A$59:$E$65,3,FALSE))+(VLOOKUP('DP_Instruction Forfaitaires'!$D65,Listes!$A$59:$E$65,4,FALSE)))))))</f>
        <v/>
      </c>
      <c r="N65" s="331" t="str">
        <f>IF($H65="","",IF($C65=Listes!$B$37,IF('DP_Instruction Forfaitaires'!$E65&lt;=Listes!$B$47,('DP_Instruction Forfaitaires'!$E65*(VLOOKUP('DP_Instruction Forfaitaires'!$D65,Listes!$A$48:$E$54,2,FALSE))),IF('DP_Instruction Forfaitaires'!$E65&gt;Listes!$D$47,('DP_Instruction Forfaitaires'!$E65*(VLOOKUP('DP_Instruction Forfaitaires'!$D65,Listes!$A$48:$E$54,5,FALSE))),('DP_Instruction Forfaitaires'!$E65*(VLOOKUP('DP_Instruction Forfaitaires'!$D65,Listes!$A$48:$E$54,3,FALSE))+(VLOOKUP('DP_Instruction Forfaitaires'!$D65,Listes!$A$48:$E$54,4,FALSE)))))))</f>
        <v/>
      </c>
      <c r="O65" s="359" t="str">
        <f>IF($H65="","",IF($C65=Listes!$B$40,Listes!$I$37,IF($C65=Listes!$B$41,(VLOOKUP('DP_Instruction Forfaitaires'!$F65,Listes!$E$37:$F$42,2,FALSE)),IF($C65=Listes!$B$39,IF('DP_Instruction Forfaitaires'!$E65&lt;=Listes!$A$69,'DP_Instruction Forfaitaires'!$E65*Listes!$A$70,IF('DP_Instruction Forfaitaires'!$E65&gt;Listes!$D$69,'DP_Instruction Forfaitaires'!$E65*Listes!$D$70,(('DP_Instruction Forfaitaires'!$E65*Listes!$B$70)+Listes!$C$70)))))))</f>
        <v/>
      </c>
      <c r="P65" s="360" t="str">
        <f>IF('Dépenses forfaitaire'!P65="","",'Dépenses forfaitaire'!P65)</f>
        <v/>
      </c>
      <c r="Q65" s="283"/>
      <c r="R65" s="284" t="str">
        <f t="shared" si="4"/>
        <v/>
      </c>
      <c r="S65" s="284" t="str">
        <f t="shared" si="1"/>
        <v/>
      </c>
      <c r="T65" s="28" t="str">
        <f t="shared" si="0"/>
        <v/>
      </c>
      <c r="U65" s="139"/>
      <c r="V65" s="140"/>
      <c r="W65" s="365" t="str">
        <f>IF(AND(OR(Q65="KO",T65&lt;&gt;""),OR(R65="",S65="",T65="")),Listes!$A$74,IF(AND(T65="",Q65&lt;&gt;""),Listes!$A$75,IF(AND(P65&lt;T65,V65=""),Listes!$A$76,IF(AND(R65&gt;S65),Listes!$A$77,IF(AND(P65&lt;&gt;"",P65&gt;T65,U65=""),Listes!$A$78,IF(AND(X65="",OR(Q65&lt;&gt;"",R65&lt;&gt;"",S65&lt;&gt;"")),Listes!$A$79,""))))))</f>
        <v/>
      </c>
      <c r="X65" s="44"/>
      <c r="Y65" s="9">
        <f t="shared" si="2"/>
        <v>0</v>
      </c>
    </row>
    <row r="66" spans="1:25" ht="20.100000000000001" customHeight="1" x14ac:dyDescent="0.25">
      <c r="A66" s="133">
        <v>60</v>
      </c>
      <c r="B66" s="347" t="str">
        <f>IF('Dépenses forfaitaire'!B66="","",'Dépenses forfaitaire'!B66)</f>
        <v/>
      </c>
      <c r="C66" s="347" t="str">
        <f>IF('Dépenses forfaitaire'!C66="","",'Dépenses forfaitaire'!C66)</f>
        <v/>
      </c>
      <c r="D66" s="347" t="str">
        <f>IF('Dépenses forfaitaire'!D66="","",'Dépenses forfaitaire'!D66)</f>
        <v/>
      </c>
      <c r="E66" s="347" t="str">
        <f>IF('Dépenses forfaitaire'!E66="","",'Dépenses forfaitaire'!E66)</f>
        <v/>
      </c>
      <c r="F66" s="347" t="str">
        <f>IF('Dépenses forfaitaire'!F66="","",'Dépenses forfaitaire'!F66)</f>
        <v/>
      </c>
      <c r="G66" s="347" t="str">
        <f>IF('Dépenses forfaitaire'!G66="","",'Dépenses forfaitaire'!G66)</f>
        <v/>
      </c>
      <c r="H66" s="347" t="str">
        <f>IF('Dépenses forfaitaire'!H66="","",'Dépenses forfaitaire'!H66)</f>
        <v/>
      </c>
      <c r="I66" s="347" t="str">
        <f>IF('Dépenses forfaitaire'!I66="","",'Dépenses forfaitaire'!I66)</f>
        <v/>
      </c>
      <c r="J66" s="348" t="str">
        <f>IF('Dépenses forfaitaire'!K66="","",'Dépenses forfaitaire'!K66)</f>
        <v/>
      </c>
      <c r="K66" s="348" t="str">
        <f>IF('Dépenses forfaitaire'!L66="","",'Dépenses forfaitaire'!L66)</f>
        <v/>
      </c>
      <c r="L66" s="347" t="str">
        <f>IF('Dépenses forfaitaire'!J66="","",'Dépenses forfaitaire'!J66)</f>
        <v/>
      </c>
      <c r="M66" s="331" t="str">
        <f>IF($H66="","",IF($C66=Listes!$B$38,IF('DP_Instruction Forfaitaires'!$E66&lt;=Listes!$B$58,('DP_Instruction Forfaitaires'!$E66*(VLOOKUP('DP_Instruction Forfaitaires'!$D66,Listes!$A$59:$E$65,2,FALSE))),IF('DP_Instruction Forfaitaires'!$E66&gt;Listes!$E$58,('DP_Instruction Forfaitaires'!$E66*(VLOOKUP('DP_Instruction Forfaitaires'!$D66,Listes!$A$59:$E$65,5,FALSE))),('DP_Instruction Forfaitaires'!$E66*(VLOOKUP('DP_Instruction Forfaitaires'!$D66,Listes!$A$59:$E$65,3,FALSE))+(VLOOKUP('DP_Instruction Forfaitaires'!$D66,Listes!$A$59:$E$65,4,FALSE)))))))</f>
        <v/>
      </c>
      <c r="N66" s="331" t="str">
        <f>IF($H66="","",IF($C66=Listes!$B$37,IF('DP_Instruction Forfaitaires'!$E66&lt;=Listes!$B$47,('DP_Instruction Forfaitaires'!$E66*(VLOOKUP('DP_Instruction Forfaitaires'!$D66,Listes!$A$48:$E$54,2,FALSE))),IF('DP_Instruction Forfaitaires'!$E66&gt;Listes!$D$47,('DP_Instruction Forfaitaires'!$E66*(VLOOKUP('DP_Instruction Forfaitaires'!$D66,Listes!$A$48:$E$54,5,FALSE))),('DP_Instruction Forfaitaires'!$E66*(VLOOKUP('DP_Instruction Forfaitaires'!$D66,Listes!$A$48:$E$54,3,FALSE))+(VLOOKUP('DP_Instruction Forfaitaires'!$D66,Listes!$A$48:$E$54,4,FALSE)))))))</f>
        <v/>
      </c>
      <c r="O66" s="359" t="str">
        <f>IF($H66="","",IF($C66=Listes!$B$40,Listes!$I$37,IF($C66=Listes!$B$41,(VLOOKUP('DP_Instruction Forfaitaires'!$F66,Listes!$E$37:$F$42,2,FALSE)),IF($C66=Listes!$B$39,IF('DP_Instruction Forfaitaires'!$E66&lt;=Listes!$A$69,'DP_Instruction Forfaitaires'!$E66*Listes!$A$70,IF('DP_Instruction Forfaitaires'!$E66&gt;Listes!$D$69,'DP_Instruction Forfaitaires'!$E66*Listes!$D$70,(('DP_Instruction Forfaitaires'!$E66*Listes!$B$70)+Listes!$C$70)))))))</f>
        <v/>
      </c>
      <c r="P66" s="360" t="str">
        <f>IF('Dépenses forfaitaire'!P66="","",'Dépenses forfaitaire'!P66)</f>
        <v/>
      </c>
      <c r="Q66" s="283"/>
      <c r="R66" s="284" t="str">
        <f t="shared" si="4"/>
        <v/>
      </c>
      <c r="S66" s="284" t="str">
        <f t="shared" si="1"/>
        <v/>
      </c>
      <c r="T66" s="28" t="str">
        <f t="shared" si="0"/>
        <v/>
      </c>
      <c r="U66" s="139"/>
      <c r="V66" s="140"/>
      <c r="W66" s="365" t="str">
        <f>IF(AND(OR(Q66="KO",T66&lt;&gt;""),OR(R66="",S66="",T66="")),Listes!$A$74,IF(AND(T66="",Q66&lt;&gt;""),Listes!$A$75,IF(AND(P66&lt;T66,V66=""),Listes!$A$76,IF(AND(R66&gt;S66),Listes!$A$77,IF(AND(P66&lt;&gt;"",P66&gt;T66,U66=""),Listes!$A$78,IF(AND(X66="",OR(Q66&lt;&gt;"",R66&lt;&gt;"",S66&lt;&gt;"")),Listes!$A$79,""))))))</f>
        <v/>
      </c>
      <c r="X66" s="44"/>
      <c r="Y66" s="9">
        <f t="shared" si="2"/>
        <v>0</v>
      </c>
    </row>
    <row r="67" spans="1:25" ht="20.100000000000001" customHeight="1" x14ac:dyDescent="0.25">
      <c r="A67" s="133">
        <v>61</v>
      </c>
      <c r="B67" s="347" t="str">
        <f>IF('Dépenses forfaitaire'!B67="","",'Dépenses forfaitaire'!B67)</f>
        <v/>
      </c>
      <c r="C67" s="347" t="str">
        <f>IF('Dépenses forfaitaire'!C67="","",'Dépenses forfaitaire'!C67)</f>
        <v/>
      </c>
      <c r="D67" s="347" t="str">
        <f>IF('Dépenses forfaitaire'!D67="","",'Dépenses forfaitaire'!D67)</f>
        <v/>
      </c>
      <c r="E67" s="347" t="str">
        <f>IF('Dépenses forfaitaire'!E67="","",'Dépenses forfaitaire'!E67)</f>
        <v/>
      </c>
      <c r="F67" s="347" t="str">
        <f>IF('Dépenses forfaitaire'!F67="","",'Dépenses forfaitaire'!F67)</f>
        <v/>
      </c>
      <c r="G67" s="347" t="str">
        <f>IF('Dépenses forfaitaire'!G67="","",'Dépenses forfaitaire'!G67)</f>
        <v/>
      </c>
      <c r="H67" s="347" t="str">
        <f>IF('Dépenses forfaitaire'!H67="","",'Dépenses forfaitaire'!H67)</f>
        <v/>
      </c>
      <c r="I67" s="347" t="str">
        <f>IF('Dépenses forfaitaire'!I67="","",'Dépenses forfaitaire'!I67)</f>
        <v/>
      </c>
      <c r="J67" s="348" t="str">
        <f>IF('Dépenses forfaitaire'!K67="","",'Dépenses forfaitaire'!K67)</f>
        <v/>
      </c>
      <c r="K67" s="348" t="str">
        <f>IF('Dépenses forfaitaire'!L67="","",'Dépenses forfaitaire'!L67)</f>
        <v/>
      </c>
      <c r="L67" s="347" t="str">
        <f>IF('Dépenses forfaitaire'!J67="","",'Dépenses forfaitaire'!J67)</f>
        <v/>
      </c>
      <c r="M67" s="331" t="str">
        <f>IF($H67="","",IF($C67=Listes!$B$38,IF('DP_Instruction Forfaitaires'!$E67&lt;=Listes!$B$58,('DP_Instruction Forfaitaires'!$E67*(VLOOKUP('DP_Instruction Forfaitaires'!$D67,Listes!$A$59:$E$65,2,FALSE))),IF('DP_Instruction Forfaitaires'!$E67&gt;Listes!$E$58,('DP_Instruction Forfaitaires'!$E67*(VLOOKUP('DP_Instruction Forfaitaires'!$D67,Listes!$A$59:$E$65,5,FALSE))),('DP_Instruction Forfaitaires'!$E67*(VLOOKUP('DP_Instruction Forfaitaires'!$D67,Listes!$A$59:$E$65,3,FALSE))+(VLOOKUP('DP_Instruction Forfaitaires'!$D67,Listes!$A$59:$E$65,4,FALSE)))))))</f>
        <v/>
      </c>
      <c r="N67" s="331" t="str">
        <f>IF($H67="","",IF($C67=Listes!$B$37,IF('DP_Instruction Forfaitaires'!$E67&lt;=Listes!$B$47,('DP_Instruction Forfaitaires'!$E67*(VLOOKUP('DP_Instruction Forfaitaires'!$D67,Listes!$A$48:$E$54,2,FALSE))),IF('DP_Instruction Forfaitaires'!$E67&gt;Listes!$D$47,('DP_Instruction Forfaitaires'!$E67*(VLOOKUP('DP_Instruction Forfaitaires'!$D67,Listes!$A$48:$E$54,5,FALSE))),('DP_Instruction Forfaitaires'!$E67*(VLOOKUP('DP_Instruction Forfaitaires'!$D67,Listes!$A$48:$E$54,3,FALSE))+(VLOOKUP('DP_Instruction Forfaitaires'!$D67,Listes!$A$48:$E$54,4,FALSE)))))))</f>
        <v/>
      </c>
      <c r="O67" s="359" t="str">
        <f>IF($H67="","",IF($C67=Listes!$B$40,Listes!$I$37,IF($C67=Listes!$B$41,(VLOOKUP('DP_Instruction Forfaitaires'!$F67,Listes!$E$37:$F$42,2,FALSE)),IF($C67=Listes!$B$39,IF('DP_Instruction Forfaitaires'!$E67&lt;=Listes!$A$69,'DP_Instruction Forfaitaires'!$E67*Listes!$A$70,IF('DP_Instruction Forfaitaires'!$E67&gt;Listes!$D$69,'DP_Instruction Forfaitaires'!$E67*Listes!$D$70,(('DP_Instruction Forfaitaires'!$E67*Listes!$B$70)+Listes!$C$70)))))))</f>
        <v/>
      </c>
      <c r="P67" s="360" t="str">
        <f>IF('Dépenses forfaitaire'!P67="","",'Dépenses forfaitaire'!P67)</f>
        <v/>
      </c>
      <c r="Q67" s="283"/>
      <c r="R67" s="284" t="str">
        <f t="shared" si="4"/>
        <v/>
      </c>
      <c r="S67" s="284" t="str">
        <f t="shared" si="1"/>
        <v/>
      </c>
      <c r="T67" s="28" t="str">
        <f t="shared" si="0"/>
        <v/>
      </c>
      <c r="U67" s="139"/>
      <c r="V67" s="140"/>
      <c r="W67" s="365" t="str">
        <f>IF(AND(OR(Q67="KO",T67&lt;&gt;""),OR(R67="",S67="",T67="")),Listes!$A$74,IF(AND(T67="",Q67&lt;&gt;""),Listes!$A$75,IF(AND(P67&lt;T67,V67=""),Listes!$A$76,IF(AND(R67&gt;S67),Listes!$A$77,IF(AND(P67&lt;&gt;"",P67&gt;T67,U67=""),Listes!$A$78,IF(AND(X67="",OR(Q67&lt;&gt;"",R67&lt;&gt;"",S67&lt;&gt;"")),Listes!$A$79,""))))))</f>
        <v/>
      </c>
      <c r="X67" s="44"/>
      <c r="Y67" s="9">
        <f t="shared" si="2"/>
        <v>0</v>
      </c>
    </row>
    <row r="68" spans="1:25" ht="20.100000000000001" customHeight="1" x14ac:dyDescent="0.25">
      <c r="A68" s="133">
        <v>62</v>
      </c>
      <c r="B68" s="347" t="str">
        <f>IF('Dépenses forfaitaire'!B68="","",'Dépenses forfaitaire'!B68)</f>
        <v/>
      </c>
      <c r="C68" s="347" t="str">
        <f>IF('Dépenses forfaitaire'!C68="","",'Dépenses forfaitaire'!C68)</f>
        <v/>
      </c>
      <c r="D68" s="347" t="str">
        <f>IF('Dépenses forfaitaire'!D68="","",'Dépenses forfaitaire'!D68)</f>
        <v/>
      </c>
      <c r="E68" s="347" t="str">
        <f>IF('Dépenses forfaitaire'!E68="","",'Dépenses forfaitaire'!E68)</f>
        <v/>
      </c>
      <c r="F68" s="347" t="str">
        <f>IF('Dépenses forfaitaire'!F68="","",'Dépenses forfaitaire'!F68)</f>
        <v/>
      </c>
      <c r="G68" s="347" t="str">
        <f>IF('Dépenses forfaitaire'!G68="","",'Dépenses forfaitaire'!G68)</f>
        <v/>
      </c>
      <c r="H68" s="347" t="str">
        <f>IF('Dépenses forfaitaire'!H68="","",'Dépenses forfaitaire'!H68)</f>
        <v/>
      </c>
      <c r="I68" s="347" t="str">
        <f>IF('Dépenses forfaitaire'!I68="","",'Dépenses forfaitaire'!I68)</f>
        <v/>
      </c>
      <c r="J68" s="348" t="str">
        <f>IF('Dépenses forfaitaire'!K68="","",'Dépenses forfaitaire'!K68)</f>
        <v/>
      </c>
      <c r="K68" s="348" t="str">
        <f>IF('Dépenses forfaitaire'!L68="","",'Dépenses forfaitaire'!L68)</f>
        <v/>
      </c>
      <c r="L68" s="347" t="str">
        <f>IF('Dépenses forfaitaire'!J68="","",'Dépenses forfaitaire'!J68)</f>
        <v/>
      </c>
      <c r="M68" s="331" t="str">
        <f>IF($H68="","",IF($C68=Listes!$B$38,IF('DP_Instruction Forfaitaires'!$E68&lt;=Listes!$B$58,('DP_Instruction Forfaitaires'!$E68*(VLOOKUP('DP_Instruction Forfaitaires'!$D68,Listes!$A$59:$E$65,2,FALSE))),IF('DP_Instruction Forfaitaires'!$E68&gt;Listes!$E$58,('DP_Instruction Forfaitaires'!$E68*(VLOOKUP('DP_Instruction Forfaitaires'!$D68,Listes!$A$59:$E$65,5,FALSE))),('DP_Instruction Forfaitaires'!$E68*(VLOOKUP('DP_Instruction Forfaitaires'!$D68,Listes!$A$59:$E$65,3,FALSE))+(VLOOKUP('DP_Instruction Forfaitaires'!$D68,Listes!$A$59:$E$65,4,FALSE)))))))</f>
        <v/>
      </c>
      <c r="N68" s="331" t="str">
        <f>IF($H68="","",IF($C68=Listes!$B$37,IF('DP_Instruction Forfaitaires'!$E68&lt;=Listes!$B$47,('DP_Instruction Forfaitaires'!$E68*(VLOOKUP('DP_Instruction Forfaitaires'!$D68,Listes!$A$48:$E$54,2,FALSE))),IF('DP_Instruction Forfaitaires'!$E68&gt;Listes!$D$47,('DP_Instruction Forfaitaires'!$E68*(VLOOKUP('DP_Instruction Forfaitaires'!$D68,Listes!$A$48:$E$54,5,FALSE))),('DP_Instruction Forfaitaires'!$E68*(VLOOKUP('DP_Instruction Forfaitaires'!$D68,Listes!$A$48:$E$54,3,FALSE))+(VLOOKUP('DP_Instruction Forfaitaires'!$D68,Listes!$A$48:$E$54,4,FALSE)))))))</f>
        <v/>
      </c>
      <c r="O68" s="359" t="str">
        <f>IF($H68="","",IF($C68=Listes!$B$40,Listes!$I$37,IF($C68=Listes!$B$41,(VLOOKUP('DP_Instruction Forfaitaires'!$F68,Listes!$E$37:$F$42,2,FALSE)),IF($C68=Listes!$B$39,IF('DP_Instruction Forfaitaires'!$E68&lt;=Listes!$A$69,'DP_Instruction Forfaitaires'!$E68*Listes!$A$70,IF('DP_Instruction Forfaitaires'!$E68&gt;Listes!$D$69,'DP_Instruction Forfaitaires'!$E68*Listes!$D$70,(('DP_Instruction Forfaitaires'!$E68*Listes!$B$70)+Listes!$C$70)))))))</f>
        <v/>
      </c>
      <c r="P68" s="360" t="str">
        <f>IF('Dépenses forfaitaire'!P68="","",'Dépenses forfaitaire'!P68)</f>
        <v/>
      </c>
      <c r="Q68" s="283"/>
      <c r="R68" s="284" t="str">
        <f t="shared" si="4"/>
        <v/>
      </c>
      <c r="S68" s="284" t="str">
        <f t="shared" si="1"/>
        <v/>
      </c>
      <c r="T68" s="28" t="str">
        <f t="shared" si="0"/>
        <v/>
      </c>
      <c r="U68" s="139"/>
      <c r="V68" s="140"/>
      <c r="W68" s="365" t="str">
        <f>IF(AND(OR(Q68="KO",T68&lt;&gt;""),OR(R68="",S68="",T68="")),Listes!$A$74,IF(AND(T68="",Q68&lt;&gt;""),Listes!$A$75,IF(AND(P68&lt;T68,V68=""),Listes!$A$76,IF(AND(R68&gt;S68),Listes!$A$77,IF(AND(P68&lt;&gt;"",P68&gt;T68,U68=""),Listes!$A$78,IF(AND(X68="",OR(Q68&lt;&gt;"",R68&lt;&gt;"",S68&lt;&gt;"")),Listes!$A$79,""))))))</f>
        <v/>
      </c>
      <c r="X68" s="44"/>
      <c r="Y68" s="9">
        <f t="shared" si="2"/>
        <v>0</v>
      </c>
    </row>
    <row r="69" spans="1:25" ht="20.100000000000001" customHeight="1" x14ac:dyDescent="0.25">
      <c r="A69" s="133">
        <v>63</v>
      </c>
      <c r="B69" s="347" t="str">
        <f>IF('Dépenses forfaitaire'!B69="","",'Dépenses forfaitaire'!B69)</f>
        <v/>
      </c>
      <c r="C69" s="347" t="str">
        <f>IF('Dépenses forfaitaire'!C69="","",'Dépenses forfaitaire'!C69)</f>
        <v/>
      </c>
      <c r="D69" s="347" t="str">
        <f>IF('Dépenses forfaitaire'!D69="","",'Dépenses forfaitaire'!D69)</f>
        <v/>
      </c>
      <c r="E69" s="347" t="str">
        <f>IF('Dépenses forfaitaire'!E69="","",'Dépenses forfaitaire'!E69)</f>
        <v/>
      </c>
      <c r="F69" s="347" t="str">
        <f>IF('Dépenses forfaitaire'!F69="","",'Dépenses forfaitaire'!F69)</f>
        <v/>
      </c>
      <c r="G69" s="347" t="str">
        <f>IF('Dépenses forfaitaire'!G69="","",'Dépenses forfaitaire'!G69)</f>
        <v/>
      </c>
      <c r="H69" s="347" t="str">
        <f>IF('Dépenses forfaitaire'!H69="","",'Dépenses forfaitaire'!H69)</f>
        <v/>
      </c>
      <c r="I69" s="347" t="str">
        <f>IF('Dépenses forfaitaire'!I69="","",'Dépenses forfaitaire'!I69)</f>
        <v/>
      </c>
      <c r="J69" s="348" t="str">
        <f>IF('Dépenses forfaitaire'!K69="","",'Dépenses forfaitaire'!K69)</f>
        <v/>
      </c>
      <c r="K69" s="348" t="str">
        <f>IF('Dépenses forfaitaire'!L69="","",'Dépenses forfaitaire'!L69)</f>
        <v/>
      </c>
      <c r="L69" s="347" t="str">
        <f>IF('Dépenses forfaitaire'!J69="","",'Dépenses forfaitaire'!J69)</f>
        <v/>
      </c>
      <c r="M69" s="331" t="str">
        <f>IF($H69="","",IF($C69=Listes!$B$38,IF('DP_Instruction Forfaitaires'!$E69&lt;=Listes!$B$58,('DP_Instruction Forfaitaires'!$E69*(VLOOKUP('DP_Instruction Forfaitaires'!$D69,Listes!$A$59:$E$65,2,FALSE))),IF('DP_Instruction Forfaitaires'!$E69&gt;Listes!$E$58,('DP_Instruction Forfaitaires'!$E69*(VLOOKUP('DP_Instruction Forfaitaires'!$D69,Listes!$A$59:$E$65,5,FALSE))),('DP_Instruction Forfaitaires'!$E69*(VLOOKUP('DP_Instruction Forfaitaires'!$D69,Listes!$A$59:$E$65,3,FALSE))+(VLOOKUP('DP_Instruction Forfaitaires'!$D69,Listes!$A$59:$E$65,4,FALSE)))))))</f>
        <v/>
      </c>
      <c r="N69" s="331" t="str">
        <f>IF($H69="","",IF($C69=Listes!$B$37,IF('DP_Instruction Forfaitaires'!$E69&lt;=Listes!$B$47,('DP_Instruction Forfaitaires'!$E69*(VLOOKUP('DP_Instruction Forfaitaires'!$D69,Listes!$A$48:$E$54,2,FALSE))),IF('DP_Instruction Forfaitaires'!$E69&gt;Listes!$D$47,('DP_Instruction Forfaitaires'!$E69*(VLOOKUP('DP_Instruction Forfaitaires'!$D69,Listes!$A$48:$E$54,5,FALSE))),('DP_Instruction Forfaitaires'!$E69*(VLOOKUP('DP_Instruction Forfaitaires'!$D69,Listes!$A$48:$E$54,3,FALSE))+(VLOOKUP('DP_Instruction Forfaitaires'!$D69,Listes!$A$48:$E$54,4,FALSE)))))))</f>
        <v/>
      </c>
      <c r="O69" s="359" t="str">
        <f>IF($H69="","",IF($C69=Listes!$B$40,Listes!$I$37,IF($C69=Listes!$B$41,(VLOOKUP('DP_Instruction Forfaitaires'!$F69,Listes!$E$37:$F$42,2,FALSE)),IF($C69=Listes!$B$39,IF('DP_Instruction Forfaitaires'!$E69&lt;=Listes!$A$69,'DP_Instruction Forfaitaires'!$E69*Listes!$A$70,IF('DP_Instruction Forfaitaires'!$E69&gt;Listes!$D$69,'DP_Instruction Forfaitaires'!$E69*Listes!$D$70,(('DP_Instruction Forfaitaires'!$E69*Listes!$B$70)+Listes!$C$70)))))))</f>
        <v/>
      </c>
      <c r="P69" s="360" t="str">
        <f>IF('Dépenses forfaitaire'!P69="","",'Dépenses forfaitaire'!P69)</f>
        <v/>
      </c>
      <c r="Q69" s="283"/>
      <c r="R69" s="284" t="str">
        <f t="shared" si="4"/>
        <v/>
      </c>
      <c r="S69" s="284" t="str">
        <f t="shared" si="1"/>
        <v/>
      </c>
      <c r="T69" s="28" t="str">
        <f t="shared" si="0"/>
        <v/>
      </c>
      <c r="U69" s="139"/>
      <c r="V69" s="140"/>
      <c r="W69" s="365" t="str">
        <f>IF(AND(OR(Q69="KO",T69&lt;&gt;""),OR(R69="",S69="",T69="")),Listes!$A$74,IF(AND(T69="",Q69&lt;&gt;""),Listes!$A$75,IF(AND(P69&lt;T69,V69=""),Listes!$A$76,IF(AND(R69&gt;S69),Listes!$A$77,IF(AND(P69&lt;&gt;"",P69&gt;T69,U69=""),Listes!$A$78,IF(AND(X69="",OR(Q69&lt;&gt;"",R69&lt;&gt;"",S69&lt;&gt;"")),Listes!$A$79,""))))))</f>
        <v/>
      </c>
      <c r="X69" s="44"/>
      <c r="Y69" s="9">
        <f t="shared" si="2"/>
        <v>0</v>
      </c>
    </row>
    <row r="70" spans="1:25" ht="20.100000000000001" customHeight="1" x14ac:dyDescent="0.25">
      <c r="A70" s="133">
        <v>64</v>
      </c>
      <c r="B70" s="347" t="str">
        <f>IF('Dépenses forfaitaire'!B70="","",'Dépenses forfaitaire'!B70)</f>
        <v/>
      </c>
      <c r="C70" s="347" t="str">
        <f>IF('Dépenses forfaitaire'!C70="","",'Dépenses forfaitaire'!C70)</f>
        <v/>
      </c>
      <c r="D70" s="347" t="str">
        <f>IF('Dépenses forfaitaire'!D70="","",'Dépenses forfaitaire'!D70)</f>
        <v/>
      </c>
      <c r="E70" s="347" t="str">
        <f>IF('Dépenses forfaitaire'!E70="","",'Dépenses forfaitaire'!E70)</f>
        <v/>
      </c>
      <c r="F70" s="347" t="str">
        <f>IF('Dépenses forfaitaire'!F70="","",'Dépenses forfaitaire'!F70)</f>
        <v/>
      </c>
      <c r="G70" s="347" t="str">
        <f>IF('Dépenses forfaitaire'!G70="","",'Dépenses forfaitaire'!G70)</f>
        <v/>
      </c>
      <c r="H70" s="347" t="str">
        <f>IF('Dépenses forfaitaire'!H70="","",'Dépenses forfaitaire'!H70)</f>
        <v/>
      </c>
      <c r="I70" s="347" t="str">
        <f>IF('Dépenses forfaitaire'!I70="","",'Dépenses forfaitaire'!I70)</f>
        <v/>
      </c>
      <c r="J70" s="348" t="str">
        <f>IF('Dépenses forfaitaire'!K70="","",'Dépenses forfaitaire'!K70)</f>
        <v/>
      </c>
      <c r="K70" s="348" t="str">
        <f>IF('Dépenses forfaitaire'!L70="","",'Dépenses forfaitaire'!L70)</f>
        <v/>
      </c>
      <c r="L70" s="347" t="str">
        <f>IF('Dépenses forfaitaire'!J70="","",'Dépenses forfaitaire'!J70)</f>
        <v/>
      </c>
      <c r="M70" s="331" t="str">
        <f>IF($H70="","",IF($C70=Listes!$B$38,IF('DP_Instruction Forfaitaires'!$E70&lt;=Listes!$B$58,('DP_Instruction Forfaitaires'!$E70*(VLOOKUP('DP_Instruction Forfaitaires'!$D70,Listes!$A$59:$E$65,2,FALSE))),IF('DP_Instruction Forfaitaires'!$E70&gt;Listes!$E$58,('DP_Instruction Forfaitaires'!$E70*(VLOOKUP('DP_Instruction Forfaitaires'!$D70,Listes!$A$59:$E$65,5,FALSE))),('DP_Instruction Forfaitaires'!$E70*(VLOOKUP('DP_Instruction Forfaitaires'!$D70,Listes!$A$59:$E$65,3,FALSE))+(VLOOKUP('DP_Instruction Forfaitaires'!$D70,Listes!$A$59:$E$65,4,FALSE)))))))</f>
        <v/>
      </c>
      <c r="N70" s="331" t="str">
        <f>IF($H70="","",IF($C70=Listes!$B$37,IF('DP_Instruction Forfaitaires'!$E70&lt;=Listes!$B$47,('DP_Instruction Forfaitaires'!$E70*(VLOOKUP('DP_Instruction Forfaitaires'!$D70,Listes!$A$48:$E$54,2,FALSE))),IF('DP_Instruction Forfaitaires'!$E70&gt;Listes!$D$47,('DP_Instruction Forfaitaires'!$E70*(VLOOKUP('DP_Instruction Forfaitaires'!$D70,Listes!$A$48:$E$54,5,FALSE))),('DP_Instruction Forfaitaires'!$E70*(VLOOKUP('DP_Instruction Forfaitaires'!$D70,Listes!$A$48:$E$54,3,FALSE))+(VLOOKUP('DP_Instruction Forfaitaires'!$D70,Listes!$A$48:$E$54,4,FALSE)))))))</f>
        <v/>
      </c>
      <c r="O70" s="359" t="str">
        <f>IF($H70="","",IF($C70=Listes!$B$40,Listes!$I$37,IF($C70=Listes!$B$41,(VLOOKUP('DP_Instruction Forfaitaires'!$F70,Listes!$E$37:$F$42,2,FALSE)),IF($C70=Listes!$B$39,IF('DP_Instruction Forfaitaires'!$E70&lt;=Listes!$A$69,'DP_Instruction Forfaitaires'!$E70*Listes!$A$70,IF('DP_Instruction Forfaitaires'!$E70&gt;Listes!$D$69,'DP_Instruction Forfaitaires'!$E70*Listes!$D$70,(('DP_Instruction Forfaitaires'!$E70*Listes!$B$70)+Listes!$C$70)))))))</f>
        <v/>
      </c>
      <c r="P70" s="360" t="str">
        <f>IF('Dépenses forfaitaire'!P70="","",'Dépenses forfaitaire'!P70)</f>
        <v/>
      </c>
      <c r="Q70" s="283"/>
      <c r="R70" s="284" t="str">
        <f t="shared" si="4"/>
        <v/>
      </c>
      <c r="S70" s="284" t="str">
        <f t="shared" si="1"/>
        <v/>
      </c>
      <c r="T70" s="28" t="str">
        <f t="shared" si="0"/>
        <v/>
      </c>
      <c r="U70" s="139"/>
      <c r="V70" s="140"/>
      <c r="W70" s="365" t="str">
        <f>IF(AND(OR(Q70="KO",T70&lt;&gt;""),OR(R70="",S70="",T70="")),Listes!$A$74,IF(AND(T70="",Q70&lt;&gt;""),Listes!$A$75,IF(AND(P70&lt;T70,V70=""),Listes!$A$76,IF(AND(R70&gt;S70),Listes!$A$77,IF(AND(P70&lt;&gt;"",P70&gt;T70,U70=""),Listes!$A$78,IF(AND(X70="",OR(Q70&lt;&gt;"",R70&lt;&gt;"",S70&lt;&gt;"")),Listes!$A$79,""))))))</f>
        <v/>
      </c>
      <c r="X70" s="44"/>
      <c r="Y70" s="9">
        <f t="shared" si="2"/>
        <v>0</v>
      </c>
    </row>
    <row r="71" spans="1:25" ht="20.100000000000001" customHeight="1" x14ac:dyDescent="0.25">
      <c r="A71" s="133">
        <v>65</v>
      </c>
      <c r="B71" s="347" t="str">
        <f>IF('Dépenses forfaitaire'!B71="","",'Dépenses forfaitaire'!B71)</f>
        <v/>
      </c>
      <c r="C71" s="347" t="str">
        <f>IF('Dépenses forfaitaire'!C71="","",'Dépenses forfaitaire'!C71)</f>
        <v/>
      </c>
      <c r="D71" s="347" t="str">
        <f>IF('Dépenses forfaitaire'!D71="","",'Dépenses forfaitaire'!D71)</f>
        <v/>
      </c>
      <c r="E71" s="347" t="str">
        <f>IF('Dépenses forfaitaire'!E71="","",'Dépenses forfaitaire'!E71)</f>
        <v/>
      </c>
      <c r="F71" s="347" t="str">
        <f>IF('Dépenses forfaitaire'!F71="","",'Dépenses forfaitaire'!F71)</f>
        <v/>
      </c>
      <c r="G71" s="347" t="str">
        <f>IF('Dépenses forfaitaire'!G71="","",'Dépenses forfaitaire'!G71)</f>
        <v/>
      </c>
      <c r="H71" s="347" t="str">
        <f>IF('Dépenses forfaitaire'!H71="","",'Dépenses forfaitaire'!H71)</f>
        <v/>
      </c>
      <c r="I71" s="347" t="str">
        <f>IF('Dépenses forfaitaire'!I71="","",'Dépenses forfaitaire'!I71)</f>
        <v/>
      </c>
      <c r="J71" s="348" t="str">
        <f>IF('Dépenses forfaitaire'!K71="","",'Dépenses forfaitaire'!K71)</f>
        <v/>
      </c>
      <c r="K71" s="348" t="str">
        <f>IF('Dépenses forfaitaire'!L71="","",'Dépenses forfaitaire'!L71)</f>
        <v/>
      </c>
      <c r="L71" s="347" t="str">
        <f>IF('Dépenses forfaitaire'!J71="","",'Dépenses forfaitaire'!J71)</f>
        <v/>
      </c>
      <c r="M71" s="331" t="str">
        <f>IF($H71="","",IF($C71=Listes!$B$38,IF('DP_Instruction Forfaitaires'!$E71&lt;=Listes!$B$58,('DP_Instruction Forfaitaires'!$E71*(VLOOKUP('DP_Instruction Forfaitaires'!$D71,Listes!$A$59:$E$65,2,FALSE))),IF('DP_Instruction Forfaitaires'!$E71&gt;Listes!$E$58,('DP_Instruction Forfaitaires'!$E71*(VLOOKUP('DP_Instruction Forfaitaires'!$D71,Listes!$A$59:$E$65,5,FALSE))),('DP_Instruction Forfaitaires'!$E71*(VLOOKUP('DP_Instruction Forfaitaires'!$D71,Listes!$A$59:$E$65,3,FALSE))+(VLOOKUP('DP_Instruction Forfaitaires'!$D71,Listes!$A$59:$E$65,4,FALSE)))))))</f>
        <v/>
      </c>
      <c r="N71" s="331" t="str">
        <f>IF($H71="","",IF($C71=Listes!$B$37,IF('DP_Instruction Forfaitaires'!$E71&lt;=Listes!$B$47,('DP_Instruction Forfaitaires'!$E71*(VLOOKUP('DP_Instruction Forfaitaires'!$D71,Listes!$A$48:$E$54,2,FALSE))),IF('DP_Instruction Forfaitaires'!$E71&gt;Listes!$D$47,('DP_Instruction Forfaitaires'!$E71*(VLOOKUP('DP_Instruction Forfaitaires'!$D71,Listes!$A$48:$E$54,5,FALSE))),('DP_Instruction Forfaitaires'!$E71*(VLOOKUP('DP_Instruction Forfaitaires'!$D71,Listes!$A$48:$E$54,3,FALSE))+(VLOOKUP('DP_Instruction Forfaitaires'!$D71,Listes!$A$48:$E$54,4,FALSE)))))))</f>
        <v/>
      </c>
      <c r="O71" s="359" t="str">
        <f>IF($H71="","",IF($C71=Listes!$B$40,Listes!$I$37,IF($C71=Listes!$B$41,(VLOOKUP('DP_Instruction Forfaitaires'!$F71,Listes!$E$37:$F$42,2,FALSE)),IF($C71=Listes!$B$39,IF('DP_Instruction Forfaitaires'!$E71&lt;=Listes!$A$69,'DP_Instruction Forfaitaires'!$E71*Listes!$A$70,IF('DP_Instruction Forfaitaires'!$E71&gt;Listes!$D$69,'DP_Instruction Forfaitaires'!$E71*Listes!$D$70,(('DP_Instruction Forfaitaires'!$E71*Listes!$B$70)+Listes!$C$70)))))))</f>
        <v/>
      </c>
      <c r="P71" s="360" t="str">
        <f>IF('Dépenses forfaitaire'!P71="","",'Dépenses forfaitaire'!P71)</f>
        <v/>
      </c>
      <c r="Q71" s="283"/>
      <c r="R71" s="284" t="str">
        <f t="shared" si="4"/>
        <v/>
      </c>
      <c r="S71" s="284" t="str">
        <f t="shared" si="1"/>
        <v/>
      </c>
      <c r="T71" s="28" t="str">
        <f t="shared" ref="T71:T134" si="5">IF($I71="","",($O71+$N71+$M71)*$I71)</f>
        <v/>
      </c>
      <c r="U71" s="139"/>
      <c r="V71" s="140"/>
      <c r="W71" s="365" t="str">
        <f>IF(AND(OR(Q71="KO",T71&lt;&gt;""),OR(R71="",S71="",T71="")),Listes!$A$74,IF(AND(T71="",Q71&lt;&gt;""),Listes!$A$75,IF(AND(P71&lt;T71,V71=""),Listes!$A$76,IF(AND(R71&gt;S71),Listes!$A$77,IF(AND(P71&lt;&gt;"",P71&gt;T71,U71=""),Listes!$A$78,IF(AND(X71="",OR(Q71&lt;&gt;"",R71&lt;&gt;"",S71&lt;&gt;"")),Listes!$A$79,""))))))</f>
        <v/>
      </c>
      <c r="X71" s="44"/>
      <c r="Y71" s="9">
        <f t="shared" si="2"/>
        <v>0</v>
      </c>
    </row>
    <row r="72" spans="1:25" ht="20.100000000000001" customHeight="1" x14ac:dyDescent="0.25">
      <c r="A72" s="133">
        <v>66</v>
      </c>
      <c r="B72" s="347" t="str">
        <f>IF('Dépenses forfaitaire'!B72="","",'Dépenses forfaitaire'!B72)</f>
        <v/>
      </c>
      <c r="C72" s="347" t="str">
        <f>IF('Dépenses forfaitaire'!C72="","",'Dépenses forfaitaire'!C72)</f>
        <v/>
      </c>
      <c r="D72" s="347" t="str">
        <f>IF('Dépenses forfaitaire'!D72="","",'Dépenses forfaitaire'!D72)</f>
        <v/>
      </c>
      <c r="E72" s="347" t="str">
        <f>IF('Dépenses forfaitaire'!E72="","",'Dépenses forfaitaire'!E72)</f>
        <v/>
      </c>
      <c r="F72" s="347" t="str">
        <f>IF('Dépenses forfaitaire'!F72="","",'Dépenses forfaitaire'!F72)</f>
        <v/>
      </c>
      <c r="G72" s="347" t="str">
        <f>IF('Dépenses forfaitaire'!G72="","",'Dépenses forfaitaire'!G72)</f>
        <v/>
      </c>
      <c r="H72" s="347" t="str">
        <f>IF('Dépenses forfaitaire'!H72="","",'Dépenses forfaitaire'!H72)</f>
        <v/>
      </c>
      <c r="I72" s="347" t="str">
        <f>IF('Dépenses forfaitaire'!I72="","",'Dépenses forfaitaire'!I72)</f>
        <v/>
      </c>
      <c r="J72" s="348" t="str">
        <f>IF('Dépenses forfaitaire'!K72="","",'Dépenses forfaitaire'!K72)</f>
        <v/>
      </c>
      <c r="K72" s="348" t="str">
        <f>IF('Dépenses forfaitaire'!L72="","",'Dépenses forfaitaire'!L72)</f>
        <v/>
      </c>
      <c r="L72" s="347" t="str">
        <f>IF('Dépenses forfaitaire'!J72="","",'Dépenses forfaitaire'!J72)</f>
        <v/>
      </c>
      <c r="M72" s="331" t="str">
        <f>IF($H72="","",IF($C72=Listes!$B$38,IF('DP_Instruction Forfaitaires'!$E72&lt;=Listes!$B$58,('DP_Instruction Forfaitaires'!$E72*(VLOOKUP('DP_Instruction Forfaitaires'!$D72,Listes!$A$59:$E$65,2,FALSE))),IF('DP_Instruction Forfaitaires'!$E72&gt;Listes!$E$58,('DP_Instruction Forfaitaires'!$E72*(VLOOKUP('DP_Instruction Forfaitaires'!$D72,Listes!$A$59:$E$65,5,FALSE))),('DP_Instruction Forfaitaires'!$E72*(VLOOKUP('DP_Instruction Forfaitaires'!$D72,Listes!$A$59:$E$65,3,FALSE))+(VLOOKUP('DP_Instruction Forfaitaires'!$D72,Listes!$A$59:$E$65,4,FALSE)))))))</f>
        <v/>
      </c>
      <c r="N72" s="331" t="str">
        <f>IF($H72="","",IF($C72=Listes!$B$37,IF('DP_Instruction Forfaitaires'!$E72&lt;=Listes!$B$47,('DP_Instruction Forfaitaires'!$E72*(VLOOKUP('DP_Instruction Forfaitaires'!$D72,Listes!$A$48:$E$54,2,FALSE))),IF('DP_Instruction Forfaitaires'!$E72&gt;Listes!$D$47,('DP_Instruction Forfaitaires'!$E72*(VLOOKUP('DP_Instruction Forfaitaires'!$D72,Listes!$A$48:$E$54,5,FALSE))),('DP_Instruction Forfaitaires'!$E72*(VLOOKUP('DP_Instruction Forfaitaires'!$D72,Listes!$A$48:$E$54,3,FALSE))+(VLOOKUP('DP_Instruction Forfaitaires'!$D72,Listes!$A$48:$E$54,4,FALSE)))))))</f>
        <v/>
      </c>
      <c r="O72" s="359" t="str">
        <f>IF($H72="","",IF($C72=Listes!$B$40,Listes!$I$37,IF($C72=Listes!$B$41,(VLOOKUP('DP_Instruction Forfaitaires'!$F72,Listes!$E$37:$F$42,2,FALSE)),IF($C72=Listes!$B$39,IF('DP_Instruction Forfaitaires'!$E72&lt;=Listes!$A$69,'DP_Instruction Forfaitaires'!$E72*Listes!$A$70,IF('DP_Instruction Forfaitaires'!$E72&gt;Listes!$D$69,'DP_Instruction Forfaitaires'!$E72*Listes!$D$70,(('DP_Instruction Forfaitaires'!$E72*Listes!$B$70)+Listes!$C$70)))))))</f>
        <v/>
      </c>
      <c r="P72" s="360" t="str">
        <f>IF('Dépenses forfaitaire'!P72="","",'Dépenses forfaitaire'!P72)</f>
        <v/>
      </c>
      <c r="Q72" s="283"/>
      <c r="R72" s="284" t="str">
        <f t="shared" ref="R72:R135" si="6">IF(Q72="","",IF(Q72="KO","",J72))</f>
        <v/>
      </c>
      <c r="S72" s="284" t="str">
        <f t="shared" ref="S72:S135" si="7">IF(Q72="","",IF(Q72="KO","",K72))</f>
        <v/>
      </c>
      <c r="T72" s="28" t="str">
        <f t="shared" si="5"/>
        <v/>
      </c>
      <c r="U72" s="139"/>
      <c r="V72" s="140"/>
      <c r="W72" s="365" t="str">
        <f>IF(AND(OR(Q72="KO",T72&lt;&gt;""),OR(R72="",S72="",T72="")),Listes!$A$74,IF(AND(T72="",Q72&lt;&gt;""),Listes!$A$75,IF(AND(P72&lt;T72,V72=""),Listes!$A$76,IF(AND(R72&gt;S72),Listes!$A$77,IF(AND(P72&lt;&gt;"",P72&gt;T72,U72=""),Listes!$A$78,IF(AND(X72="",OR(Q72&lt;&gt;"",R72&lt;&gt;"",S72&lt;&gt;"")),Listes!$A$79,""))))))</f>
        <v/>
      </c>
      <c r="X72" s="44"/>
      <c r="Y72" s="9">
        <f t="shared" ref="Y72:Y135" si="8">IF(AND(B72&lt;&gt;"",X72&lt;&gt;"Oui"),1,0)</f>
        <v>0</v>
      </c>
    </row>
    <row r="73" spans="1:25" ht="20.100000000000001" customHeight="1" x14ac:dyDescent="0.25">
      <c r="A73" s="133">
        <v>67</v>
      </c>
      <c r="B73" s="347" t="str">
        <f>IF('Dépenses forfaitaire'!B73="","",'Dépenses forfaitaire'!B73)</f>
        <v/>
      </c>
      <c r="C73" s="347" t="str">
        <f>IF('Dépenses forfaitaire'!C73="","",'Dépenses forfaitaire'!C73)</f>
        <v/>
      </c>
      <c r="D73" s="347" t="str">
        <f>IF('Dépenses forfaitaire'!D73="","",'Dépenses forfaitaire'!D73)</f>
        <v/>
      </c>
      <c r="E73" s="347" t="str">
        <f>IF('Dépenses forfaitaire'!E73="","",'Dépenses forfaitaire'!E73)</f>
        <v/>
      </c>
      <c r="F73" s="347" t="str">
        <f>IF('Dépenses forfaitaire'!F73="","",'Dépenses forfaitaire'!F73)</f>
        <v/>
      </c>
      <c r="G73" s="347" t="str">
        <f>IF('Dépenses forfaitaire'!G73="","",'Dépenses forfaitaire'!G73)</f>
        <v/>
      </c>
      <c r="H73" s="347" t="str">
        <f>IF('Dépenses forfaitaire'!H73="","",'Dépenses forfaitaire'!H73)</f>
        <v/>
      </c>
      <c r="I73" s="347" t="str">
        <f>IF('Dépenses forfaitaire'!I73="","",'Dépenses forfaitaire'!I73)</f>
        <v/>
      </c>
      <c r="J73" s="348" t="str">
        <f>IF('Dépenses forfaitaire'!K73="","",'Dépenses forfaitaire'!K73)</f>
        <v/>
      </c>
      <c r="K73" s="348" t="str">
        <f>IF('Dépenses forfaitaire'!L73="","",'Dépenses forfaitaire'!L73)</f>
        <v/>
      </c>
      <c r="L73" s="347" t="str">
        <f>IF('Dépenses forfaitaire'!J73="","",'Dépenses forfaitaire'!J73)</f>
        <v/>
      </c>
      <c r="M73" s="331" t="str">
        <f>IF($H73="","",IF($C73=Listes!$B$38,IF('DP_Instruction Forfaitaires'!$E73&lt;=Listes!$B$58,('DP_Instruction Forfaitaires'!$E73*(VLOOKUP('DP_Instruction Forfaitaires'!$D73,Listes!$A$59:$E$65,2,FALSE))),IF('DP_Instruction Forfaitaires'!$E73&gt;Listes!$E$58,('DP_Instruction Forfaitaires'!$E73*(VLOOKUP('DP_Instruction Forfaitaires'!$D73,Listes!$A$59:$E$65,5,FALSE))),('DP_Instruction Forfaitaires'!$E73*(VLOOKUP('DP_Instruction Forfaitaires'!$D73,Listes!$A$59:$E$65,3,FALSE))+(VLOOKUP('DP_Instruction Forfaitaires'!$D73,Listes!$A$59:$E$65,4,FALSE)))))))</f>
        <v/>
      </c>
      <c r="N73" s="331" t="str">
        <f>IF($H73="","",IF($C73=Listes!$B$37,IF('DP_Instruction Forfaitaires'!$E73&lt;=Listes!$B$47,('DP_Instruction Forfaitaires'!$E73*(VLOOKUP('DP_Instruction Forfaitaires'!$D73,Listes!$A$48:$E$54,2,FALSE))),IF('DP_Instruction Forfaitaires'!$E73&gt;Listes!$D$47,('DP_Instruction Forfaitaires'!$E73*(VLOOKUP('DP_Instruction Forfaitaires'!$D73,Listes!$A$48:$E$54,5,FALSE))),('DP_Instruction Forfaitaires'!$E73*(VLOOKUP('DP_Instruction Forfaitaires'!$D73,Listes!$A$48:$E$54,3,FALSE))+(VLOOKUP('DP_Instruction Forfaitaires'!$D73,Listes!$A$48:$E$54,4,FALSE)))))))</f>
        <v/>
      </c>
      <c r="O73" s="359" t="str">
        <f>IF($H73="","",IF($C73=Listes!$B$40,Listes!$I$37,IF($C73=Listes!$B$41,(VLOOKUP('DP_Instruction Forfaitaires'!$F73,Listes!$E$37:$F$42,2,FALSE)),IF($C73=Listes!$B$39,IF('DP_Instruction Forfaitaires'!$E73&lt;=Listes!$A$69,'DP_Instruction Forfaitaires'!$E73*Listes!$A$70,IF('DP_Instruction Forfaitaires'!$E73&gt;Listes!$D$69,'DP_Instruction Forfaitaires'!$E73*Listes!$D$70,(('DP_Instruction Forfaitaires'!$E73*Listes!$B$70)+Listes!$C$70)))))))</f>
        <v/>
      </c>
      <c r="P73" s="360" t="str">
        <f>IF('Dépenses forfaitaire'!P73="","",'Dépenses forfaitaire'!P73)</f>
        <v/>
      </c>
      <c r="Q73" s="283"/>
      <c r="R73" s="284" t="str">
        <f t="shared" si="6"/>
        <v/>
      </c>
      <c r="S73" s="284" t="str">
        <f t="shared" si="7"/>
        <v/>
      </c>
      <c r="T73" s="28" t="str">
        <f t="shared" si="5"/>
        <v/>
      </c>
      <c r="U73" s="139"/>
      <c r="V73" s="140"/>
      <c r="W73" s="365" t="str">
        <f>IF(AND(OR(Q73="KO",T73&lt;&gt;""),OR(R73="",S73="",T73="")),Listes!$A$74,IF(AND(T73="",Q73&lt;&gt;""),Listes!$A$75,IF(AND(P73&lt;T73,V73=""),Listes!$A$76,IF(AND(R73&gt;S73),Listes!$A$77,IF(AND(P73&lt;&gt;"",P73&gt;T73,U73=""),Listes!$A$78,IF(AND(X73="",OR(Q73&lt;&gt;"",R73&lt;&gt;"",S73&lt;&gt;"")),Listes!$A$79,""))))))</f>
        <v/>
      </c>
      <c r="X73" s="44"/>
      <c r="Y73" s="9">
        <f t="shared" si="8"/>
        <v>0</v>
      </c>
    </row>
    <row r="74" spans="1:25" ht="20.100000000000001" customHeight="1" x14ac:dyDescent="0.25">
      <c r="A74" s="133">
        <v>68</v>
      </c>
      <c r="B74" s="347" t="str">
        <f>IF('Dépenses forfaitaire'!B74="","",'Dépenses forfaitaire'!B74)</f>
        <v/>
      </c>
      <c r="C74" s="347" t="str">
        <f>IF('Dépenses forfaitaire'!C74="","",'Dépenses forfaitaire'!C74)</f>
        <v/>
      </c>
      <c r="D74" s="347" t="str">
        <f>IF('Dépenses forfaitaire'!D74="","",'Dépenses forfaitaire'!D74)</f>
        <v/>
      </c>
      <c r="E74" s="347" t="str">
        <f>IF('Dépenses forfaitaire'!E74="","",'Dépenses forfaitaire'!E74)</f>
        <v/>
      </c>
      <c r="F74" s="347" t="str">
        <f>IF('Dépenses forfaitaire'!F74="","",'Dépenses forfaitaire'!F74)</f>
        <v/>
      </c>
      <c r="G74" s="347" t="str">
        <f>IF('Dépenses forfaitaire'!G74="","",'Dépenses forfaitaire'!G74)</f>
        <v/>
      </c>
      <c r="H74" s="347" t="str">
        <f>IF('Dépenses forfaitaire'!H74="","",'Dépenses forfaitaire'!H74)</f>
        <v/>
      </c>
      <c r="I74" s="347" t="str">
        <f>IF('Dépenses forfaitaire'!I74="","",'Dépenses forfaitaire'!I74)</f>
        <v/>
      </c>
      <c r="J74" s="348" t="str">
        <f>IF('Dépenses forfaitaire'!K74="","",'Dépenses forfaitaire'!K74)</f>
        <v/>
      </c>
      <c r="K74" s="348" t="str">
        <f>IF('Dépenses forfaitaire'!L74="","",'Dépenses forfaitaire'!L74)</f>
        <v/>
      </c>
      <c r="L74" s="347" t="str">
        <f>IF('Dépenses forfaitaire'!J74="","",'Dépenses forfaitaire'!J74)</f>
        <v/>
      </c>
      <c r="M74" s="331" t="str">
        <f>IF($H74="","",IF($C74=Listes!$B$38,IF('DP_Instruction Forfaitaires'!$E74&lt;=Listes!$B$58,('DP_Instruction Forfaitaires'!$E74*(VLOOKUP('DP_Instruction Forfaitaires'!$D74,Listes!$A$59:$E$65,2,FALSE))),IF('DP_Instruction Forfaitaires'!$E74&gt;Listes!$E$58,('DP_Instruction Forfaitaires'!$E74*(VLOOKUP('DP_Instruction Forfaitaires'!$D74,Listes!$A$59:$E$65,5,FALSE))),('DP_Instruction Forfaitaires'!$E74*(VLOOKUP('DP_Instruction Forfaitaires'!$D74,Listes!$A$59:$E$65,3,FALSE))+(VLOOKUP('DP_Instruction Forfaitaires'!$D74,Listes!$A$59:$E$65,4,FALSE)))))))</f>
        <v/>
      </c>
      <c r="N74" s="331" t="str">
        <f>IF($H74="","",IF($C74=Listes!$B$37,IF('DP_Instruction Forfaitaires'!$E74&lt;=Listes!$B$47,('DP_Instruction Forfaitaires'!$E74*(VLOOKUP('DP_Instruction Forfaitaires'!$D74,Listes!$A$48:$E$54,2,FALSE))),IF('DP_Instruction Forfaitaires'!$E74&gt;Listes!$D$47,('DP_Instruction Forfaitaires'!$E74*(VLOOKUP('DP_Instruction Forfaitaires'!$D74,Listes!$A$48:$E$54,5,FALSE))),('DP_Instruction Forfaitaires'!$E74*(VLOOKUP('DP_Instruction Forfaitaires'!$D74,Listes!$A$48:$E$54,3,FALSE))+(VLOOKUP('DP_Instruction Forfaitaires'!$D74,Listes!$A$48:$E$54,4,FALSE)))))))</f>
        <v/>
      </c>
      <c r="O74" s="359" t="str">
        <f>IF($H74="","",IF($C74=Listes!$B$40,Listes!$I$37,IF($C74=Listes!$B$41,(VLOOKUP('DP_Instruction Forfaitaires'!$F74,Listes!$E$37:$F$42,2,FALSE)),IF($C74=Listes!$B$39,IF('DP_Instruction Forfaitaires'!$E74&lt;=Listes!$A$69,'DP_Instruction Forfaitaires'!$E74*Listes!$A$70,IF('DP_Instruction Forfaitaires'!$E74&gt;Listes!$D$69,'DP_Instruction Forfaitaires'!$E74*Listes!$D$70,(('DP_Instruction Forfaitaires'!$E74*Listes!$B$70)+Listes!$C$70)))))))</f>
        <v/>
      </c>
      <c r="P74" s="360" t="str">
        <f>IF('Dépenses forfaitaire'!P74="","",'Dépenses forfaitaire'!P74)</f>
        <v/>
      </c>
      <c r="Q74" s="283"/>
      <c r="R74" s="284" t="str">
        <f t="shared" si="6"/>
        <v/>
      </c>
      <c r="S74" s="284" t="str">
        <f t="shared" si="7"/>
        <v/>
      </c>
      <c r="T74" s="28" t="str">
        <f t="shared" si="5"/>
        <v/>
      </c>
      <c r="U74" s="139"/>
      <c r="V74" s="140"/>
      <c r="W74" s="365" t="str">
        <f>IF(AND(OR(Q74="KO",T74&lt;&gt;""),OR(R74="",S74="",T74="")),Listes!$A$74,IF(AND(T74="",Q74&lt;&gt;""),Listes!$A$75,IF(AND(P74&lt;T74,V74=""),Listes!$A$76,IF(AND(R74&gt;S74),Listes!$A$77,IF(AND(P74&lt;&gt;"",P74&gt;T74,U74=""),Listes!$A$78,IF(AND(X74="",OR(Q74&lt;&gt;"",R74&lt;&gt;"",S74&lt;&gt;"")),Listes!$A$79,""))))))</f>
        <v/>
      </c>
      <c r="X74" s="44"/>
      <c r="Y74" s="9">
        <f t="shared" si="8"/>
        <v>0</v>
      </c>
    </row>
    <row r="75" spans="1:25" ht="20.100000000000001" customHeight="1" x14ac:dyDescent="0.25">
      <c r="A75" s="133">
        <v>69</v>
      </c>
      <c r="B75" s="347" t="str">
        <f>IF('Dépenses forfaitaire'!B75="","",'Dépenses forfaitaire'!B75)</f>
        <v/>
      </c>
      <c r="C75" s="347" t="str">
        <f>IF('Dépenses forfaitaire'!C75="","",'Dépenses forfaitaire'!C75)</f>
        <v/>
      </c>
      <c r="D75" s="347" t="str">
        <f>IF('Dépenses forfaitaire'!D75="","",'Dépenses forfaitaire'!D75)</f>
        <v/>
      </c>
      <c r="E75" s="347" t="str">
        <f>IF('Dépenses forfaitaire'!E75="","",'Dépenses forfaitaire'!E75)</f>
        <v/>
      </c>
      <c r="F75" s="347" t="str">
        <f>IF('Dépenses forfaitaire'!F75="","",'Dépenses forfaitaire'!F75)</f>
        <v/>
      </c>
      <c r="G75" s="347" t="str">
        <f>IF('Dépenses forfaitaire'!G75="","",'Dépenses forfaitaire'!G75)</f>
        <v/>
      </c>
      <c r="H75" s="347" t="str">
        <f>IF('Dépenses forfaitaire'!H75="","",'Dépenses forfaitaire'!H75)</f>
        <v/>
      </c>
      <c r="I75" s="347" t="str">
        <f>IF('Dépenses forfaitaire'!I75="","",'Dépenses forfaitaire'!I75)</f>
        <v/>
      </c>
      <c r="J75" s="348" t="str">
        <f>IF('Dépenses forfaitaire'!K75="","",'Dépenses forfaitaire'!K75)</f>
        <v/>
      </c>
      <c r="K75" s="348" t="str">
        <f>IF('Dépenses forfaitaire'!L75="","",'Dépenses forfaitaire'!L75)</f>
        <v/>
      </c>
      <c r="L75" s="347" t="str">
        <f>IF('Dépenses forfaitaire'!J75="","",'Dépenses forfaitaire'!J75)</f>
        <v/>
      </c>
      <c r="M75" s="331" t="str">
        <f>IF($H75="","",IF($C75=Listes!$B$38,IF('DP_Instruction Forfaitaires'!$E75&lt;=Listes!$B$58,('DP_Instruction Forfaitaires'!$E75*(VLOOKUP('DP_Instruction Forfaitaires'!$D75,Listes!$A$59:$E$65,2,FALSE))),IF('DP_Instruction Forfaitaires'!$E75&gt;Listes!$E$58,('DP_Instruction Forfaitaires'!$E75*(VLOOKUP('DP_Instruction Forfaitaires'!$D75,Listes!$A$59:$E$65,5,FALSE))),('DP_Instruction Forfaitaires'!$E75*(VLOOKUP('DP_Instruction Forfaitaires'!$D75,Listes!$A$59:$E$65,3,FALSE))+(VLOOKUP('DP_Instruction Forfaitaires'!$D75,Listes!$A$59:$E$65,4,FALSE)))))))</f>
        <v/>
      </c>
      <c r="N75" s="331" t="str">
        <f>IF($H75="","",IF($C75=Listes!$B$37,IF('DP_Instruction Forfaitaires'!$E75&lt;=Listes!$B$47,('DP_Instruction Forfaitaires'!$E75*(VLOOKUP('DP_Instruction Forfaitaires'!$D75,Listes!$A$48:$E$54,2,FALSE))),IF('DP_Instruction Forfaitaires'!$E75&gt;Listes!$D$47,('DP_Instruction Forfaitaires'!$E75*(VLOOKUP('DP_Instruction Forfaitaires'!$D75,Listes!$A$48:$E$54,5,FALSE))),('DP_Instruction Forfaitaires'!$E75*(VLOOKUP('DP_Instruction Forfaitaires'!$D75,Listes!$A$48:$E$54,3,FALSE))+(VLOOKUP('DP_Instruction Forfaitaires'!$D75,Listes!$A$48:$E$54,4,FALSE)))))))</f>
        <v/>
      </c>
      <c r="O75" s="359" t="str">
        <f>IF($H75="","",IF($C75=Listes!$B$40,Listes!$I$37,IF($C75=Listes!$B$41,(VLOOKUP('DP_Instruction Forfaitaires'!$F75,Listes!$E$37:$F$42,2,FALSE)),IF($C75=Listes!$B$39,IF('DP_Instruction Forfaitaires'!$E75&lt;=Listes!$A$69,'DP_Instruction Forfaitaires'!$E75*Listes!$A$70,IF('DP_Instruction Forfaitaires'!$E75&gt;Listes!$D$69,'DP_Instruction Forfaitaires'!$E75*Listes!$D$70,(('DP_Instruction Forfaitaires'!$E75*Listes!$B$70)+Listes!$C$70)))))))</f>
        <v/>
      </c>
      <c r="P75" s="360" t="str">
        <f>IF('Dépenses forfaitaire'!P75="","",'Dépenses forfaitaire'!P75)</f>
        <v/>
      </c>
      <c r="Q75" s="283"/>
      <c r="R75" s="284" t="str">
        <f t="shared" si="6"/>
        <v/>
      </c>
      <c r="S75" s="284" t="str">
        <f t="shared" si="7"/>
        <v/>
      </c>
      <c r="T75" s="28" t="str">
        <f t="shared" si="5"/>
        <v/>
      </c>
      <c r="U75" s="139"/>
      <c r="V75" s="140"/>
      <c r="W75" s="365" t="str">
        <f>IF(AND(OR(Q75="KO",T75&lt;&gt;""),OR(R75="",S75="",T75="")),Listes!$A$74,IF(AND(T75="",Q75&lt;&gt;""),Listes!$A$75,IF(AND(P75&lt;T75,V75=""),Listes!$A$76,IF(AND(R75&gt;S75),Listes!$A$77,IF(AND(P75&lt;&gt;"",P75&gt;T75,U75=""),Listes!$A$78,IF(AND(X75="",OR(Q75&lt;&gt;"",R75&lt;&gt;"",S75&lt;&gt;"")),Listes!$A$79,""))))))</f>
        <v/>
      </c>
      <c r="X75" s="44"/>
      <c r="Y75" s="9">
        <f t="shared" si="8"/>
        <v>0</v>
      </c>
    </row>
    <row r="76" spans="1:25" ht="20.100000000000001" customHeight="1" x14ac:dyDescent="0.25">
      <c r="A76" s="133">
        <v>70</v>
      </c>
      <c r="B76" s="347" t="str">
        <f>IF('Dépenses forfaitaire'!B76="","",'Dépenses forfaitaire'!B76)</f>
        <v/>
      </c>
      <c r="C76" s="347" t="str">
        <f>IF('Dépenses forfaitaire'!C76="","",'Dépenses forfaitaire'!C76)</f>
        <v/>
      </c>
      <c r="D76" s="347" t="str">
        <f>IF('Dépenses forfaitaire'!D76="","",'Dépenses forfaitaire'!D76)</f>
        <v/>
      </c>
      <c r="E76" s="347" t="str">
        <f>IF('Dépenses forfaitaire'!E76="","",'Dépenses forfaitaire'!E76)</f>
        <v/>
      </c>
      <c r="F76" s="347" t="str">
        <f>IF('Dépenses forfaitaire'!F76="","",'Dépenses forfaitaire'!F76)</f>
        <v/>
      </c>
      <c r="G76" s="347" t="str">
        <f>IF('Dépenses forfaitaire'!G76="","",'Dépenses forfaitaire'!G76)</f>
        <v/>
      </c>
      <c r="H76" s="347" t="str">
        <f>IF('Dépenses forfaitaire'!H76="","",'Dépenses forfaitaire'!H76)</f>
        <v/>
      </c>
      <c r="I76" s="347" t="str">
        <f>IF('Dépenses forfaitaire'!I76="","",'Dépenses forfaitaire'!I76)</f>
        <v/>
      </c>
      <c r="J76" s="348" t="str">
        <f>IF('Dépenses forfaitaire'!K76="","",'Dépenses forfaitaire'!K76)</f>
        <v/>
      </c>
      <c r="K76" s="348" t="str">
        <f>IF('Dépenses forfaitaire'!L76="","",'Dépenses forfaitaire'!L76)</f>
        <v/>
      </c>
      <c r="L76" s="347" t="str">
        <f>IF('Dépenses forfaitaire'!J76="","",'Dépenses forfaitaire'!J76)</f>
        <v/>
      </c>
      <c r="M76" s="331" t="str">
        <f>IF($H76="","",IF($C76=Listes!$B$38,IF('DP_Instruction Forfaitaires'!$E76&lt;=Listes!$B$58,('DP_Instruction Forfaitaires'!$E76*(VLOOKUP('DP_Instruction Forfaitaires'!$D76,Listes!$A$59:$E$65,2,FALSE))),IF('DP_Instruction Forfaitaires'!$E76&gt;Listes!$E$58,('DP_Instruction Forfaitaires'!$E76*(VLOOKUP('DP_Instruction Forfaitaires'!$D76,Listes!$A$59:$E$65,5,FALSE))),('DP_Instruction Forfaitaires'!$E76*(VLOOKUP('DP_Instruction Forfaitaires'!$D76,Listes!$A$59:$E$65,3,FALSE))+(VLOOKUP('DP_Instruction Forfaitaires'!$D76,Listes!$A$59:$E$65,4,FALSE)))))))</f>
        <v/>
      </c>
      <c r="N76" s="331" t="str">
        <f>IF($H76="","",IF($C76=Listes!$B$37,IF('DP_Instruction Forfaitaires'!$E76&lt;=Listes!$B$47,('DP_Instruction Forfaitaires'!$E76*(VLOOKUP('DP_Instruction Forfaitaires'!$D76,Listes!$A$48:$E$54,2,FALSE))),IF('DP_Instruction Forfaitaires'!$E76&gt;Listes!$D$47,('DP_Instruction Forfaitaires'!$E76*(VLOOKUP('DP_Instruction Forfaitaires'!$D76,Listes!$A$48:$E$54,5,FALSE))),('DP_Instruction Forfaitaires'!$E76*(VLOOKUP('DP_Instruction Forfaitaires'!$D76,Listes!$A$48:$E$54,3,FALSE))+(VLOOKUP('DP_Instruction Forfaitaires'!$D76,Listes!$A$48:$E$54,4,FALSE)))))))</f>
        <v/>
      </c>
      <c r="O76" s="359" t="str">
        <f>IF($H76="","",IF($C76=Listes!$B$40,Listes!$I$37,IF($C76=Listes!$B$41,(VLOOKUP('DP_Instruction Forfaitaires'!$F76,Listes!$E$37:$F$42,2,FALSE)),IF($C76=Listes!$B$39,IF('DP_Instruction Forfaitaires'!$E76&lt;=Listes!$A$69,'DP_Instruction Forfaitaires'!$E76*Listes!$A$70,IF('DP_Instruction Forfaitaires'!$E76&gt;Listes!$D$69,'DP_Instruction Forfaitaires'!$E76*Listes!$D$70,(('DP_Instruction Forfaitaires'!$E76*Listes!$B$70)+Listes!$C$70)))))))</f>
        <v/>
      </c>
      <c r="P76" s="360" t="str">
        <f>IF('Dépenses forfaitaire'!P76="","",'Dépenses forfaitaire'!P76)</f>
        <v/>
      </c>
      <c r="Q76" s="283"/>
      <c r="R76" s="284" t="str">
        <f t="shared" si="6"/>
        <v/>
      </c>
      <c r="S76" s="284" t="str">
        <f t="shared" si="7"/>
        <v/>
      </c>
      <c r="T76" s="28" t="str">
        <f t="shared" si="5"/>
        <v/>
      </c>
      <c r="U76" s="139"/>
      <c r="V76" s="140"/>
      <c r="W76" s="365" t="str">
        <f>IF(AND(OR(Q76="KO",T76&lt;&gt;""),OR(R76="",S76="",T76="")),Listes!$A$74,IF(AND(T76="",Q76&lt;&gt;""),Listes!$A$75,IF(AND(P76&lt;T76,V76=""),Listes!$A$76,IF(AND(R76&gt;S76),Listes!$A$77,IF(AND(P76&lt;&gt;"",P76&gt;T76,U76=""),Listes!$A$78,IF(AND(X76="",OR(Q76&lt;&gt;"",R76&lt;&gt;"",S76&lt;&gt;"")),Listes!$A$79,""))))))</f>
        <v/>
      </c>
      <c r="X76" s="44"/>
      <c r="Y76" s="9">
        <f t="shared" si="8"/>
        <v>0</v>
      </c>
    </row>
    <row r="77" spans="1:25" ht="20.100000000000001" customHeight="1" x14ac:dyDescent="0.25">
      <c r="A77" s="133">
        <v>71</v>
      </c>
      <c r="B77" s="347" t="str">
        <f>IF('Dépenses forfaitaire'!B77="","",'Dépenses forfaitaire'!B77)</f>
        <v/>
      </c>
      <c r="C77" s="347" t="str">
        <f>IF('Dépenses forfaitaire'!C77="","",'Dépenses forfaitaire'!C77)</f>
        <v/>
      </c>
      <c r="D77" s="347" t="str">
        <f>IF('Dépenses forfaitaire'!D77="","",'Dépenses forfaitaire'!D77)</f>
        <v/>
      </c>
      <c r="E77" s="347" t="str">
        <f>IF('Dépenses forfaitaire'!E77="","",'Dépenses forfaitaire'!E77)</f>
        <v/>
      </c>
      <c r="F77" s="347" t="str">
        <f>IF('Dépenses forfaitaire'!F77="","",'Dépenses forfaitaire'!F77)</f>
        <v/>
      </c>
      <c r="G77" s="347" t="str">
        <f>IF('Dépenses forfaitaire'!G77="","",'Dépenses forfaitaire'!G77)</f>
        <v/>
      </c>
      <c r="H77" s="347" t="str">
        <f>IF('Dépenses forfaitaire'!H77="","",'Dépenses forfaitaire'!H77)</f>
        <v/>
      </c>
      <c r="I77" s="347" t="str">
        <f>IF('Dépenses forfaitaire'!I77="","",'Dépenses forfaitaire'!I77)</f>
        <v/>
      </c>
      <c r="J77" s="348" t="str">
        <f>IF('Dépenses forfaitaire'!K77="","",'Dépenses forfaitaire'!K77)</f>
        <v/>
      </c>
      <c r="K77" s="348" t="str">
        <f>IF('Dépenses forfaitaire'!L77="","",'Dépenses forfaitaire'!L77)</f>
        <v/>
      </c>
      <c r="L77" s="347" t="str">
        <f>IF('Dépenses forfaitaire'!J77="","",'Dépenses forfaitaire'!J77)</f>
        <v/>
      </c>
      <c r="M77" s="331" t="str">
        <f>IF($H77="","",IF($C77=Listes!$B$38,IF('DP_Instruction Forfaitaires'!$E77&lt;=Listes!$B$58,('DP_Instruction Forfaitaires'!$E77*(VLOOKUP('DP_Instruction Forfaitaires'!$D77,Listes!$A$59:$E$65,2,FALSE))),IF('DP_Instruction Forfaitaires'!$E77&gt;Listes!$E$58,('DP_Instruction Forfaitaires'!$E77*(VLOOKUP('DP_Instruction Forfaitaires'!$D77,Listes!$A$59:$E$65,5,FALSE))),('DP_Instruction Forfaitaires'!$E77*(VLOOKUP('DP_Instruction Forfaitaires'!$D77,Listes!$A$59:$E$65,3,FALSE))+(VLOOKUP('DP_Instruction Forfaitaires'!$D77,Listes!$A$59:$E$65,4,FALSE)))))))</f>
        <v/>
      </c>
      <c r="N77" s="331" t="str">
        <f>IF($H77="","",IF($C77=Listes!$B$37,IF('DP_Instruction Forfaitaires'!$E77&lt;=Listes!$B$47,('DP_Instruction Forfaitaires'!$E77*(VLOOKUP('DP_Instruction Forfaitaires'!$D77,Listes!$A$48:$E$54,2,FALSE))),IF('DP_Instruction Forfaitaires'!$E77&gt;Listes!$D$47,('DP_Instruction Forfaitaires'!$E77*(VLOOKUP('DP_Instruction Forfaitaires'!$D77,Listes!$A$48:$E$54,5,FALSE))),('DP_Instruction Forfaitaires'!$E77*(VLOOKUP('DP_Instruction Forfaitaires'!$D77,Listes!$A$48:$E$54,3,FALSE))+(VLOOKUP('DP_Instruction Forfaitaires'!$D77,Listes!$A$48:$E$54,4,FALSE)))))))</f>
        <v/>
      </c>
      <c r="O77" s="359" t="str">
        <f>IF($H77="","",IF($C77=Listes!$B$40,Listes!$I$37,IF($C77=Listes!$B$41,(VLOOKUP('DP_Instruction Forfaitaires'!$F77,Listes!$E$37:$F$42,2,FALSE)),IF($C77=Listes!$B$39,IF('DP_Instruction Forfaitaires'!$E77&lt;=Listes!$A$69,'DP_Instruction Forfaitaires'!$E77*Listes!$A$70,IF('DP_Instruction Forfaitaires'!$E77&gt;Listes!$D$69,'DP_Instruction Forfaitaires'!$E77*Listes!$D$70,(('DP_Instruction Forfaitaires'!$E77*Listes!$B$70)+Listes!$C$70)))))))</f>
        <v/>
      </c>
      <c r="P77" s="360" t="str">
        <f>IF('Dépenses forfaitaire'!P77="","",'Dépenses forfaitaire'!P77)</f>
        <v/>
      </c>
      <c r="Q77" s="283"/>
      <c r="R77" s="284" t="str">
        <f t="shared" si="6"/>
        <v/>
      </c>
      <c r="S77" s="284" t="str">
        <f t="shared" si="7"/>
        <v/>
      </c>
      <c r="T77" s="28" t="str">
        <f t="shared" si="5"/>
        <v/>
      </c>
      <c r="U77" s="139"/>
      <c r="V77" s="140"/>
      <c r="W77" s="365" t="str">
        <f>IF(AND(OR(Q77="KO",T77&lt;&gt;""),OR(R77="",S77="",T77="")),Listes!$A$74,IF(AND(T77="",Q77&lt;&gt;""),Listes!$A$75,IF(AND(P77&lt;T77,V77=""),Listes!$A$76,IF(AND(R77&gt;S77),Listes!$A$77,IF(AND(P77&lt;&gt;"",P77&gt;T77,U77=""),Listes!$A$78,IF(AND(X77="",OR(Q77&lt;&gt;"",R77&lt;&gt;"",S77&lt;&gt;"")),Listes!$A$79,""))))))</f>
        <v/>
      </c>
      <c r="X77" s="44"/>
      <c r="Y77" s="9">
        <f t="shared" si="8"/>
        <v>0</v>
      </c>
    </row>
    <row r="78" spans="1:25" ht="20.100000000000001" customHeight="1" x14ac:dyDescent="0.25">
      <c r="A78" s="133">
        <v>72</v>
      </c>
      <c r="B78" s="347" t="str">
        <f>IF('Dépenses forfaitaire'!B78="","",'Dépenses forfaitaire'!B78)</f>
        <v/>
      </c>
      <c r="C78" s="347" t="str">
        <f>IF('Dépenses forfaitaire'!C78="","",'Dépenses forfaitaire'!C78)</f>
        <v/>
      </c>
      <c r="D78" s="347" t="str">
        <f>IF('Dépenses forfaitaire'!D78="","",'Dépenses forfaitaire'!D78)</f>
        <v/>
      </c>
      <c r="E78" s="347" t="str">
        <f>IF('Dépenses forfaitaire'!E78="","",'Dépenses forfaitaire'!E78)</f>
        <v/>
      </c>
      <c r="F78" s="347" t="str">
        <f>IF('Dépenses forfaitaire'!F78="","",'Dépenses forfaitaire'!F78)</f>
        <v/>
      </c>
      <c r="G78" s="347" t="str">
        <f>IF('Dépenses forfaitaire'!G78="","",'Dépenses forfaitaire'!G78)</f>
        <v/>
      </c>
      <c r="H78" s="347" t="str">
        <f>IF('Dépenses forfaitaire'!H78="","",'Dépenses forfaitaire'!H78)</f>
        <v/>
      </c>
      <c r="I78" s="347" t="str">
        <f>IF('Dépenses forfaitaire'!I78="","",'Dépenses forfaitaire'!I78)</f>
        <v/>
      </c>
      <c r="J78" s="348" t="str">
        <f>IF('Dépenses forfaitaire'!K78="","",'Dépenses forfaitaire'!K78)</f>
        <v/>
      </c>
      <c r="K78" s="348" t="str">
        <f>IF('Dépenses forfaitaire'!L78="","",'Dépenses forfaitaire'!L78)</f>
        <v/>
      </c>
      <c r="L78" s="347" t="str">
        <f>IF('Dépenses forfaitaire'!J78="","",'Dépenses forfaitaire'!J78)</f>
        <v/>
      </c>
      <c r="M78" s="331" t="str">
        <f>IF($H78="","",IF($C78=Listes!$B$38,IF('DP_Instruction Forfaitaires'!$E78&lt;=Listes!$B$58,('DP_Instruction Forfaitaires'!$E78*(VLOOKUP('DP_Instruction Forfaitaires'!$D78,Listes!$A$59:$E$65,2,FALSE))),IF('DP_Instruction Forfaitaires'!$E78&gt;Listes!$E$58,('DP_Instruction Forfaitaires'!$E78*(VLOOKUP('DP_Instruction Forfaitaires'!$D78,Listes!$A$59:$E$65,5,FALSE))),('DP_Instruction Forfaitaires'!$E78*(VLOOKUP('DP_Instruction Forfaitaires'!$D78,Listes!$A$59:$E$65,3,FALSE))+(VLOOKUP('DP_Instruction Forfaitaires'!$D78,Listes!$A$59:$E$65,4,FALSE)))))))</f>
        <v/>
      </c>
      <c r="N78" s="331" t="str">
        <f>IF($H78="","",IF($C78=Listes!$B$37,IF('DP_Instruction Forfaitaires'!$E78&lt;=Listes!$B$47,('DP_Instruction Forfaitaires'!$E78*(VLOOKUP('DP_Instruction Forfaitaires'!$D78,Listes!$A$48:$E$54,2,FALSE))),IF('DP_Instruction Forfaitaires'!$E78&gt;Listes!$D$47,('DP_Instruction Forfaitaires'!$E78*(VLOOKUP('DP_Instruction Forfaitaires'!$D78,Listes!$A$48:$E$54,5,FALSE))),('DP_Instruction Forfaitaires'!$E78*(VLOOKUP('DP_Instruction Forfaitaires'!$D78,Listes!$A$48:$E$54,3,FALSE))+(VLOOKUP('DP_Instruction Forfaitaires'!$D78,Listes!$A$48:$E$54,4,FALSE)))))))</f>
        <v/>
      </c>
      <c r="O78" s="359" t="str">
        <f>IF($H78="","",IF($C78=Listes!$B$40,Listes!$I$37,IF($C78=Listes!$B$41,(VLOOKUP('DP_Instruction Forfaitaires'!$F78,Listes!$E$37:$F$42,2,FALSE)),IF($C78=Listes!$B$39,IF('DP_Instruction Forfaitaires'!$E78&lt;=Listes!$A$69,'DP_Instruction Forfaitaires'!$E78*Listes!$A$70,IF('DP_Instruction Forfaitaires'!$E78&gt;Listes!$D$69,'DP_Instruction Forfaitaires'!$E78*Listes!$D$70,(('DP_Instruction Forfaitaires'!$E78*Listes!$B$70)+Listes!$C$70)))))))</f>
        <v/>
      </c>
      <c r="P78" s="360" t="str">
        <f>IF('Dépenses forfaitaire'!P78="","",'Dépenses forfaitaire'!P78)</f>
        <v/>
      </c>
      <c r="Q78" s="283"/>
      <c r="R78" s="284" t="str">
        <f t="shared" si="6"/>
        <v/>
      </c>
      <c r="S78" s="284" t="str">
        <f t="shared" si="7"/>
        <v/>
      </c>
      <c r="T78" s="28" t="str">
        <f t="shared" si="5"/>
        <v/>
      </c>
      <c r="U78" s="139"/>
      <c r="V78" s="140"/>
      <c r="W78" s="365" t="str">
        <f>IF(AND(OR(Q78="KO",T78&lt;&gt;""),OR(R78="",S78="",T78="")),Listes!$A$74,IF(AND(T78="",Q78&lt;&gt;""),Listes!$A$75,IF(AND(P78&lt;T78,V78=""),Listes!$A$76,IF(AND(R78&gt;S78),Listes!$A$77,IF(AND(P78&lt;&gt;"",P78&gt;T78,U78=""),Listes!$A$78,IF(AND(X78="",OR(Q78&lt;&gt;"",R78&lt;&gt;"",S78&lt;&gt;"")),Listes!$A$79,""))))))</f>
        <v/>
      </c>
      <c r="X78" s="44"/>
      <c r="Y78" s="9">
        <f t="shared" si="8"/>
        <v>0</v>
      </c>
    </row>
    <row r="79" spans="1:25" ht="20.100000000000001" customHeight="1" x14ac:dyDescent="0.25">
      <c r="A79" s="133">
        <v>73</v>
      </c>
      <c r="B79" s="347" t="str">
        <f>IF('Dépenses forfaitaire'!B79="","",'Dépenses forfaitaire'!B79)</f>
        <v/>
      </c>
      <c r="C79" s="347" t="str">
        <f>IF('Dépenses forfaitaire'!C79="","",'Dépenses forfaitaire'!C79)</f>
        <v/>
      </c>
      <c r="D79" s="347" t="str">
        <f>IF('Dépenses forfaitaire'!D79="","",'Dépenses forfaitaire'!D79)</f>
        <v/>
      </c>
      <c r="E79" s="347" t="str">
        <f>IF('Dépenses forfaitaire'!E79="","",'Dépenses forfaitaire'!E79)</f>
        <v/>
      </c>
      <c r="F79" s="347" t="str">
        <f>IF('Dépenses forfaitaire'!F79="","",'Dépenses forfaitaire'!F79)</f>
        <v/>
      </c>
      <c r="G79" s="347" t="str">
        <f>IF('Dépenses forfaitaire'!G79="","",'Dépenses forfaitaire'!G79)</f>
        <v/>
      </c>
      <c r="H79" s="347" t="str">
        <f>IF('Dépenses forfaitaire'!H79="","",'Dépenses forfaitaire'!H79)</f>
        <v/>
      </c>
      <c r="I79" s="347" t="str">
        <f>IF('Dépenses forfaitaire'!I79="","",'Dépenses forfaitaire'!I79)</f>
        <v/>
      </c>
      <c r="J79" s="348" t="str">
        <f>IF('Dépenses forfaitaire'!K79="","",'Dépenses forfaitaire'!K79)</f>
        <v/>
      </c>
      <c r="K79" s="348" t="str">
        <f>IF('Dépenses forfaitaire'!L79="","",'Dépenses forfaitaire'!L79)</f>
        <v/>
      </c>
      <c r="L79" s="347" t="str">
        <f>IF('Dépenses forfaitaire'!J79="","",'Dépenses forfaitaire'!J79)</f>
        <v/>
      </c>
      <c r="M79" s="331" t="str">
        <f>IF($H79="","",IF($C79=Listes!$B$38,IF('DP_Instruction Forfaitaires'!$E79&lt;=Listes!$B$58,('DP_Instruction Forfaitaires'!$E79*(VLOOKUP('DP_Instruction Forfaitaires'!$D79,Listes!$A$59:$E$65,2,FALSE))),IF('DP_Instruction Forfaitaires'!$E79&gt;Listes!$E$58,('DP_Instruction Forfaitaires'!$E79*(VLOOKUP('DP_Instruction Forfaitaires'!$D79,Listes!$A$59:$E$65,5,FALSE))),('DP_Instruction Forfaitaires'!$E79*(VLOOKUP('DP_Instruction Forfaitaires'!$D79,Listes!$A$59:$E$65,3,FALSE))+(VLOOKUP('DP_Instruction Forfaitaires'!$D79,Listes!$A$59:$E$65,4,FALSE)))))))</f>
        <v/>
      </c>
      <c r="N79" s="331" t="str">
        <f>IF($H79="","",IF($C79=Listes!$B$37,IF('DP_Instruction Forfaitaires'!$E79&lt;=Listes!$B$47,('DP_Instruction Forfaitaires'!$E79*(VLOOKUP('DP_Instruction Forfaitaires'!$D79,Listes!$A$48:$E$54,2,FALSE))),IF('DP_Instruction Forfaitaires'!$E79&gt;Listes!$D$47,('DP_Instruction Forfaitaires'!$E79*(VLOOKUP('DP_Instruction Forfaitaires'!$D79,Listes!$A$48:$E$54,5,FALSE))),('DP_Instruction Forfaitaires'!$E79*(VLOOKUP('DP_Instruction Forfaitaires'!$D79,Listes!$A$48:$E$54,3,FALSE))+(VLOOKUP('DP_Instruction Forfaitaires'!$D79,Listes!$A$48:$E$54,4,FALSE)))))))</f>
        <v/>
      </c>
      <c r="O79" s="359" t="str">
        <f>IF($H79="","",IF($C79=Listes!$B$40,Listes!$I$37,IF($C79=Listes!$B$41,(VLOOKUP('DP_Instruction Forfaitaires'!$F79,Listes!$E$37:$F$42,2,FALSE)),IF($C79=Listes!$B$39,IF('DP_Instruction Forfaitaires'!$E79&lt;=Listes!$A$69,'DP_Instruction Forfaitaires'!$E79*Listes!$A$70,IF('DP_Instruction Forfaitaires'!$E79&gt;Listes!$D$69,'DP_Instruction Forfaitaires'!$E79*Listes!$D$70,(('DP_Instruction Forfaitaires'!$E79*Listes!$B$70)+Listes!$C$70)))))))</f>
        <v/>
      </c>
      <c r="P79" s="360" t="str">
        <f>IF('Dépenses forfaitaire'!P79="","",'Dépenses forfaitaire'!P79)</f>
        <v/>
      </c>
      <c r="Q79" s="283"/>
      <c r="R79" s="284" t="str">
        <f t="shared" si="6"/>
        <v/>
      </c>
      <c r="S79" s="284" t="str">
        <f t="shared" si="7"/>
        <v/>
      </c>
      <c r="T79" s="28" t="str">
        <f t="shared" si="5"/>
        <v/>
      </c>
      <c r="U79" s="139"/>
      <c r="V79" s="140"/>
      <c r="W79" s="365" t="str">
        <f>IF(AND(OR(Q79="KO",T79&lt;&gt;""),OR(R79="",S79="",T79="")),Listes!$A$74,IF(AND(T79="",Q79&lt;&gt;""),Listes!$A$75,IF(AND(P79&lt;T79,V79=""),Listes!$A$76,IF(AND(R79&gt;S79),Listes!$A$77,IF(AND(P79&lt;&gt;"",P79&gt;T79,U79=""),Listes!$A$78,IF(AND(X79="",OR(Q79&lt;&gt;"",R79&lt;&gt;"",S79&lt;&gt;"")),Listes!$A$79,""))))))</f>
        <v/>
      </c>
      <c r="X79" s="44"/>
      <c r="Y79" s="9">
        <f t="shared" si="8"/>
        <v>0</v>
      </c>
    </row>
    <row r="80" spans="1:25" ht="20.100000000000001" customHeight="1" x14ac:dyDescent="0.25">
      <c r="A80" s="133">
        <v>74</v>
      </c>
      <c r="B80" s="347" t="str">
        <f>IF('Dépenses forfaitaire'!B80="","",'Dépenses forfaitaire'!B80)</f>
        <v/>
      </c>
      <c r="C80" s="347" t="str">
        <f>IF('Dépenses forfaitaire'!C80="","",'Dépenses forfaitaire'!C80)</f>
        <v/>
      </c>
      <c r="D80" s="347" t="str">
        <f>IF('Dépenses forfaitaire'!D80="","",'Dépenses forfaitaire'!D80)</f>
        <v/>
      </c>
      <c r="E80" s="347" t="str">
        <f>IF('Dépenses forfaitaire'!E80="","",'Dépenses forfaitaire'!E80)</f>
        <v/>
      </c>
      <c r="F80" s="347" t="str">
        <f>IF('Dépenses forfaitaire'!F80="","",'Dépenses forfaitaire'!F80)</f>
        <v/>
      </c>
      <c r="G80" s="347" t="str">
        <f>IF('Dépenses forfaitaire'!G80="","",'Dépenses forfaitaire'!G80)</f>
        <v/>
      </c>
      <c r="H80" s="347" t="str">
        <f>IF('Dépenses forfaitaire'!H80="","",'Dépenses forfaitaire'!H80)</f>
        <v/>
      </c>
      <c r="I80" s="347" t="str">
        <f>IF('Dépenses forfaitaire'!I80="","",'Dépenses forfaitaire'!I80)</f>
        <v/>
      </c>
      <c r="J80" s="348" t="str">
        <f>IF('Dépenses forfaitaire'!K80="","",'Dépenses forfaitaire'!K80)</f>
        <v/>
      </c>
      <c r="K80" s="348" t="str">
        <f>IF('Dépenses forfaitaire'!L80="","",'Dépenses forfaitaire'!L80)</f>
        <v/>
      </c>
      <c r="L80" s="347" t="str">
        <f>IF('Dépenses forfaitaire'!J80="","",'Dépenses forfaitaire'!J80)</f>
        <v/>
      </c>
      <c r="M80" s="331" t="str">
        <f>IF($H80="","",IF($C80=Listes!$B$38,IF('DP_Instruction Forfaitaires'!$E80&lt;=Listes!$B$58,('DP_Instruction Forfaitaires'!$E80*(VLOOKUP('DP_Instruction Forfaitaires'!$D80,Listes!$A$59:$E$65,2,FALSE))),IF('DP_Instruction Forfaitaires'!$E80&gt;Listes!$E$58,('DP_Instruction Forfaitaires'!$E80*(VLOOKUP('DP_Instruction Forfaitaires'!$D80,Listes!$A$59:$E$65,5,FALSE))),('DP_Instruction Forfaitaires'!$E80*(VLOOKUP('DP_Instruction Forfaitaires'!$D80,Listes!$A$59:$E$65,3,FALSE))+(VLOOKUP('DP_Instruction Forfaitaires'!$D80,Listes!$A$59:$E$65,4,FALSE)))))))</f>
        <v/>
      </c>
      <c r="N80" s="331" t="str">
        <f>IF($H80="","",IF($C80=Listes!$B$37,IF('DP_Instruction Forfaitaires'!$E80&lt;=Listes!$B$47,('DP_Instruction Forfaitaires'!$E80*(VLOOKUP('DP_Instruction Forfaitaires'!$D80,Listes!$A$48:$E$54,2,FALSE))),IF('DP_Instruction Forfaitaires'!$E80&gt;Listes!$D$47,('DP_Instruction Forfaitaires'!$E80*(VLOOKUP('DP_Instruction Forfaitaires'!$D80,Listes!$A$48:$E$54,5,FALSE))),('DP_Instruction Forfaitaires'!$E80*(VLOOKUP('DP_Instruction Forfaitaires'!$D80,Listes!$A$48:$E$54,3,FALSE))+(VLOOKUP('DP_Instruction Forfaitaires'!$D80,Listes!$A$48:$E$54,4,FALSE)))))))</f>
        <v/>
      </c>
      <c r="O80" s="359" t="str">
        <f>IF($H80="","",IF($C80=Listes!$B$40,Listes!$I$37,IF($C80=Listes!$B$41,(VLOOKUP('DP_Instruction Forfaitaires'!$F80,Listes!$E$37:$F$42,2,FALSE)),IF($C80=Listes!$B$39,IF('DP_Instruction Forfaitaires'!$E80&lt;=Listes!$A$69,'DP_Instruction Forfaitaires'!$E80*Listes!$A$70,IF('DP_Instruction Forfaitaires'!$E80&gt;Listes!$D$69,'DP_Instruction Forfaitaires'!$E80*Listes!$D$70,(('DP_Instruction Forfaitaires'!$E80*Listes!$B$70)+Listes!$C$70)))))))</f>
        <v/>
      </c>
      <c r="P80" s="360" t="str">
        <f>IF('Dépenses forfaitaire'!P80="","",'Dépenses forfaitaire'!P80)</f>
        <v/>
      </c>
      <c r="Q80" s="283"/>
      <c r="R80" s="284" t="str">
        <f t="shared" si="6"/>
        <v/>
      </c>
      <c r="S80" s="284" t="str">
        <f t="shared" si="7"/>
        <v/>
      </c>
      <c r="T80" s="28" t="str">
        <f t="shared" si="5"/>
        <v/>
      </c>
      <c r="U80" s="139"/>
      <c r="V80" s="140"/>
      <c r="W80" s="365" t="str">
        <f>IF(AND(OR(Q80="KO",T80&lt;&gt;""),OR(R80="",S80="",T80="")),Listes!$A$74,IF(AND(T80="",Q80&lt;&gt;""),Listes!$A$75,IF(AND(P80&lt;T80,V80=""),Listes!$A$76,IF(AND(R80&gt;S80),Listes!$A$77,IF(AND(P80&lt;&gt;"",P80&gt;T80,U80=""),Listes!$A$78,IF(AND(X80="",OR(Q80&lt;&gt;"",R80&lt;&gt;"",S80&lt;&gt;"")),Listes!$A$79,""))))))</f>
        <v/>
      </c>
      <c r="X80" s="44"/>
      <c r="Y80" s="9">
        <f t="shared" si="8"/>
        <v>0</v>
      </c>
    </row>
    <row r="81" spans="1:25" ht="20.100000000000001" customHeight="1" x14ac:dyDescent="0.25">
      <c r="A81" s="133">
        <v>75</v>
      </c>
      <c r="B81" s="347" t="str">
        <f>IF('Dépenses forfaitaire'!B81="","",'Dépenses forfaitaire'!B81)</f>
        <v/>
      </c>
      <c r="C81" s="347" t="str">
        <f>IF('Dépenses forfaitaire'!C81="","",'Dépenses forfaitaire'!C81)</f>
        <v/>
      </c>
      <c r="D81" s="347" t="str">
        <f>IF('Dépenses forfaitaire'!D81="","",'Dépenses forfaitaire'!D81)</f>
        <v/>
      </c>
      <c r="E81" s="347" t="str">
        <f>IF('Dépenses forfaitaire'!E81="","",'Dépenses forfaitaire'!E81)</f>
        <v/>
      </c>
      <c r="F81" s="347" t="str">
        <f>IF('Dépenses forfaitaire'!F81="","",'Dépenses forfaitaire'!F81)</f>
        <v/>
      </c>
      <c r="G81" s="347" t="str">
        <f>IF('Dépenses forfaitaire'!G81="","",'Dépenses forfaitaire'!G81)</f>
        <v/>
      </c>
      <c r="H81" s="347" t="str">
        <f>IF('Dépenses forfaitaire'!H81="","",'Dépenses forfaitaire'!H81)</f>
        <v/>
      </c>
      <c r="I81" s="347" t="str">
        <f>IF('Dépenses forfaitaire'!I81="","",'Dépenses forfaitaire'!I81)</f>
        <v/>
      </c>
      <c r="J81" s="348" t="str">
        <f>IF('Dépenses forfaitaire'!K81="","",'Dépenses forfaitaire'!K81)</f>
        <v/>
      </c>
      <c r="K81" s="348" t="str">
        <f>IF('Dépenses forfaitaire'!L81="","",'Dépenses forfaitaire'!L81)</f>
        <v/>
      </c>
      <c r="L81" s="347" t="str">
        <f>IF('Dépenses forfaitaire'!J81="","",'Dépenses forfaitaire'!J81)</f>
        <v/>
      </c>
      <c r="M81" s="331" t="str">
        <f>IF($H81="","",IF($C81=Listes!$B$38,IF('DP_Instruction Forfaitaires'!$E81&lt;=Listes!$B$58,('DP_Instruction Forfaitaires'!$E81*(VLOOKUP('DP_Instruction Forfaitaires'!$D81,Listes!$A$59:$E$65,2,FALSE))),IF('DP_Instruction Forfaitaires'!$E81&gt;Listes!$E$58,('DP_Instruction Forfaitaires'!$E81*(VLOOKUP('DP_Instruction Forfaitaires'!$D81,Listes!$A$59:$E$65,5,FALSE))),('DP_Instruction Forfaitaires'!$E81*(VLOOKUP('DP_Instruction Forfaitaires'!$D81,Listes!$A$59:$E$65,3,FALSE))+(VLOOKUP('DP_Instruction Forfaitaires'!$D81,Listes!$A$59:$E$65,4,FALSE)))))))</f>
        <v/>
      </c>
      <c r="N81" s="331" t="str">
        <f>IF($H81="","",IF($C81=Listes!$B$37,IF('DP_Instruction Forfaitaires'!$E81&lt;=Listes!$B$47,('DP_Instruction Forfaitaires'!$E81*(VLOOKUP('DP_Instruction Forfaitaires'!$D81,Listes!$A$48:$E$54,2,FALSE))),IF('DP_Instruction Forfaitaires'!$E81&gt;Listes!$D$47,('DP_Instruction Forfaitaires'!$E81*(VLOOKUP('DP_Instruction Forfaitaires'!$D81,Listes!$A$48:$E$54,5,FALSE))),('DP_Instruction Forfaitaires'!$E81*(VLOOKUP('DP_Instruction Forfaitaires'!$D81,Listes!$A$48:$E$54,3,FALSE))+(VLOOKUP('DP_Instruction Forfaitaires'!$D81,Listes!$A$48:$E$54,4,FALSE)))))))</f>
        <v/>
      </c>
      <c r="O81" s="359" t="str">
        <f>IF($H81="","",IF($C81=Listes!$B$40,Listes!$I$37,IF($C81=Listes!$B$41,(VLOOKUP('DP_Instruction Forfaitaires'!$F81,Listes!$E$37:$F$42,2,FALSE)),IF($C81=Listes!$B$39,IF('DP_Instruction Forfaitaires'!$E81&lt;=Listes!$A$69,'DP_Instruction Forfaitaires'!$E81*Listes!$A$70,IF('DP_Instruction Forfaitaires'!$E81&gt;Listes!$D$69,'DP_Instruction Forfaitaires'!$E81*Listes!$D$70,(('DP_Instruction Forfaitaires'!$E81*Listes!$B$70)+Listes!$C$70)))))))</f>
        <v/>
      </c>
      <c r="P81" s="360" t="str">
        <f>IF('Dépenses forfaitaire'!P81="","",'Dépenses forfaitaire'!P81)</f>
        <v/>
      </c>
      <c r="Q81" s="283"/>
      <c r="R81" s="284" t="str">
        <f t="shared" si="6"/>
        <v/>
      </c>
      <c r="S81" s="284" t="str">
        <f t="shared" si="7"/>
        <v/>
      </c>
      <c r="T81" s="28" t="str">
        <f t="shared" si="5"/>
        <v/>
      </c>
      <c r="U81" s="139"/>
      <c r="V81" s="140"/>
      <c r="W81" s="365" t="str">
        <f>IF(AND(OR(Q81="KO",T81&lt;&gt;""),OR(R81="",S81="",T81="")),Listes!$A$74,IF(AND(T81="",Q81&lt;&gt;""),Listes!$A$75,IF(AND(P81&lt;T81,V81=""),Listes!$A$76,IF(AND(R81&gt;S81),Listes!$A$77,IF(AND(P81&lt;&gt;"",P81&gt;T81,U81=""),Listes!$A$78,IF(AND(X81="",OR(Q81&lt;&gt;"",R81&lt;&gt;"",S81&lt;&gt;"")),Listes!$A$79,""))))))</f>
        <v/>
      </c>
      <c r="X81" s="44"/>
      <c r="Y81" s="9">
        <f t="shared" si="8"/>
        <v>0</v>
      </c>
    </row>
    <row r="82" spans="1:25" ht="20.100000000000001" customHeight="1" x14ac:dyDescent="0.25">
      <c r="A82" s="133">
        <v>76</v>
      </c>
      <c r="B82" s="347" t="str">
        <f>IF('Dépenses forfaitaire'!B82="","",'Dépenses forfaitaire'!B82)</f>
        <v/>
      </c>
      <c r="C82" s="347" t="str">
        <f>IF('Dépenses forfaitaire'!C82="","",'Dépenses forfaitaire'!C82)</f>
        <v/>
      </c>
      <c r="D82" s="347" t="str">
        <f>IF('Dépenses forfaitaire'!D82="","",'Dépenses forfaitaire'!D82)</f>
        <v/>
      </c>
      <c r="E82" s="347" t="str">
        <f>IF('Dépenses forfaitaire'!E82="","",'Dépenses forfaitaire'!E82)</f>
        <v/>
      </c>
      <c r="F82" s="347" t="str">
        <f>IF('Dépenses forfaitaire'!F82="","",'Dépenses forfaitaire'!F82)</f>
        <v/>
      </c>
      <c r="G82" s="347" t="str">
        <f>IF('Dépenses forfaitaire'!G82="","",'Dépenses forfaitaire'!G82)</f>
        <v/>
      </c>
      <c r="H82" s="347" t="str">
        <f>IF('Dépenses forfaitaire'!H82="","",'Dépenses forfaitaire'!H82)</f>
        <v/>
      </c>
      <c r="I82" s="347" t="str">
        <f>IF('Dépenses forfaitaire'!I82="","",'Dépenses forfaitaire'!I82)</f>
        <v/>
      </c>
      <c r="J82" s="348" t="str">
        <f>IF('Dépenses forfaitaire'!K82="","",'Dépenses forfaitaire'!K82)</f>
        <v/>
      </c>
      <c r="K82" s="348" t="str">
        <f>IF('Dépenses forfaitaire'!L82="","",'Dépenses forfaitaire'!L82)</f>
        <v/>
      </c>
      <c r="L82" s="347" t="str">
        <f>IF('Dépenses forfaitaire'!J82="","",'Dépenses forfaitaire'!J82)</f>
        <v/>
      </c>
      <c r="M82" s="331" t="str">
        <f>IF($H82="","",IF($C82=Listes!$B$38,IF('DP_Instruction Forfaitaires'!$E82&lt;=Listes!$B$58,('DP_Instruction Forfaitaires'!$E82*(VLOOKUP('DP_Instruction Forfaitaires'!$D82,Listes!$A$59:$E$65,2,FALSE))),IF('DP_Instruction Forfaitaires'!$E82&gt;Listes!$E$58,('DP_Instruction Forfaitaires'!$E82*(VLOOKUP('DP_Instruction Forfaitaires'!$D82,Listes!$A$59:$E$65,5,FALSE))),('DP_Instruction Forfaitaires'!$E82*(VLOOKUP('DP_Instruction Forfaitaires'!$D82,Listes!$A$59:$E$65,3,FALSE))+(VLOOKUP('DP_Instruction Forfaitaires'!$D82,Listes!$A$59:$E$65,4,FALSE)))))))</f>
        <v/>
      </c>
      <c r="N82" s="331" t="str">
        <f>IF($H82="","",IF($C82=Listes!$B$37,IF('DP_Instruction Forfaitaires'!$E82&lt;=Listes!$B$47,('DP_Instruction Forfaitaires'!$E82*(VLOOKUP('DP_Instruction Forfaitaires'!$D82,Listes!$A$48:$E$54,2,FALSE))),IF('DP_Instruction Forfaitaires'!$E82&gt;Listes!$D$47,('DP_Instruction Forfaitaires'!$E82*(VLOOKUP('DP_Instruction Forfaitaires'!$D82,Listes!$A$48:$E$54,5,FALSE))),('DP_Instruction Forfaitaires'!$E82*(VLOOKUP('DP_Instruction Forfaitaires'!$D82,Listes!$A$48:$E$54,3,FALSE))+(VLOOKUP('DP_Instruction Forfaitaires'!$D82,Listes!$A$48:$E$54,4,FALSE)))))))</f>
        <v/>
      </c>
      <c r="O82" s="359" t="str">
        <f>IF($H82="","",IF($C82=Listes!$B$40,Listes!$I$37,IF($C82=Listes!$B$41,(VLOOKUP('DP_Instruction Forfaitaires'!$F82,Listes!$E$37:$F$42,2,FALSE)),IF($C82=Listes!$B$39,IF('DP_Instruction Forfaitaires'!$E82&lt;=Listes!$A$69,'DP_Instruction Forfaitaires'!$E82*Listes!$A$70,IF('DP_Instruction Forfaitaires'!$E82&gt;Listes!$D$69,'DP_Instruction Forfaitaires'!$E82*Listes!$D$70,(('DP_Instruction Forfaitaires'!$E82*Listes!$B$70)+Listes!$C$70)))))))</f>
        <v/>
      </c>
      <c r="P82" s="360" t="str">
        <f>IF('Dépenses forfaitaire'!P82="","",'Dépenses forfaitaire'!P82)</f>
        <v/>
      </c>
      <c r="Q82" s="283"/>
      <c r="R82" s="284" t="str">
        <f t="shared" si="6"/>
        <v/>
      </c>
      <c r="S82" s="284" t="str">
        <f t="shared" si="7"/>
        <v/>
      </c>
      <c r="T82" s="28" t="str">
        <f t="shared" si="5"/>
        <v/>
      </c>
      <c r="U82" s="139"/>
      <c r="V82" s="140"/>
      <c r="W82" s="365" t="str">
        <f>IF(AND(OR(Q82="KO",T82&lt;&gt;""),OR(R82="",S82="",T82="")),Listes!$A$74,IF(AND(T82="",Q82&lt;&gt;""),Listes!$A$75,IF(AND(P82&lt;T82,V82=""),Listes!$A$76,IF(AND(R82&gt;S82),Listes!$A$77,IF(AND(P82&lt;&gt;"",P82&gt;T82,U82=""),Listes!$A$78,IF(AND(X82="",OR(Q82&lt;&gt;"",R82&lt;&gt;"",S82&lt;&gt;"")),Listes!$A$79,""))))))</f>
        <v/>
      </c>
      <c r="X82" s="44"/>
      <c r="Y82" s="9">
        <f t="shared" si="8"/>
        <v>0</v>
      </c>
    </row>
    <row r="83" spans="1:25" ht="20.100000000000001" customHeight="1" x14ac:dyDescent="0.25">
      <c r="A83" s="133">
        <v>77</v>
      </c>
      <c r="B83" s="347" t="str">
        <f>IF('Dépenses forfaitaire'!B83="","",'Dépenses forfaitaire'!B83)</f>
        <v/>
      </c>
      <c r="C83" s="347" t="str">
        <f>IF('Dépenses forfaitaire'!C83="","",'Dépenses forfaitaire'!C83)</f>
        <v/>
      </c>
      <c r="D83" s="347" t="str">
        <f>IF('Dépenses forfaitaire'!D83="","",'Dépenses forfaitaire'!D83)</f>
        <v/>
      </c>
      <c r="E83" s="347" t="str">
        <f>IF('Dépenses forfaitaire'!E83="","",'Dépenses forfaitaire'!E83)</f>
        <v/>
      </c>
      <c r="F83" s="347" t="str">
        <f>IF('Dépenses forfaitaire'!F83="","",'Dépenses forfaitaire'!F83)</f>
        <v/>
      </c>
      <c r="G83" s="347" t="str">
        <f>IF('Dépenses forfaitaire'!G83="","",'Dépenses forfaitaire'!G83)</f>
        <v/>
      </c>
      <c r="H83" s="347" t="str">
        <f>IF('Dépenses forfaitaire'!H83="","",'Dépenses forfaitaire'!H83)</f>
        <v/>
      </c>
      <c r="I83" s="347" t="str">
        <f>IF('Dépenses forfaitaire'!I83="","",'Dépenses forfaitaire'!I83)</f>
        <v/>
      </c>
      <c r="J83" s="348" t="str">
        <f>IF('Dépenses forfaitaire'!K83="","",'Dépenses forfaitaire'!K83)</f>
        <v/>
      </c>
      <c r="K83" s="348" t="str">
        <f>IF('Dépenses forfaitaire'!L83="","",'Dépenses forfaitaire'!L83)</f>
        <v/>
      </c>
      <c r="L83" s="347" t="str">
        <f>IF('Dépenses forfaitaire'!J83="","",'Dépenses forfaitaire'!J83)</f>
        <v/>
      </c>
      <c r="M83" s="331" t="str">
        <f>IF($H83="","",IF($C83=Listes!$B$38,IF('DP_Instruction Forfaitaires'!$E83&lt;=Listes!$B$58,('DP_Instruction Forfaitaires'!$E83*(VLOOKUP('DP_Instruction Forfaitaires'!$D83,Listes!$A$59:$E$65,2,FALSE))),IF('DP_Instruction Forfaitaires'!$E83&gt;Listes!$E$58,('DP_Instruction Forfaitaires'!$E83*(VLOOKUP('DP_Instruction Forfaitaires'!$D83,Listes!$A$59:$E$65,5,FALSE))),('DP_Instruction Forfaitaires'!$E83*(VLOOKUP('DP_Instruction Forfaitaires'!$D83,Listes!$A$59:$E$65,3,FALSE))+(VLOOKUP('DP_Instruction Forfaitaires'!$D83,Listes!$A$59:$E$65,4,FALSE)))))))</f>
        <v/>
      </c>
      <c r="N83" s="331" t="str">
        <f>IF($H83="","",IF($C83=Listes!$B$37,IF('DP_Instruction Forfaitaires'!$E83&lt;=Listes!$B$47,('DP_Instruction Forfaitaires'!$E83*(VLOOKUP('DP_Instruction Forfaitaires'!$D83,Listes!$A$48:$E$54,2,FALSE))),IF('DP_Instruction Forfaitaires'!$E83&gt;Listes!$D$47,('DP_Instruction Forfaitaires'!$E83*(VLOOKUP('DP_Instruction Forfaitaires'!$D83,Listes!$A$48:$E$54,5,FALSE))),('DP_Instruction Forfaitaires'!$E83*(VLOOKUP('DP_Instruction Forfaitaires'!$D83,Listes!$A$48:$E$54,3,FALSE))+(VLOOKUP('DP_Instruction Forfaitaires'!$D83,Listes!$A$48:$E$54,4,FALSE)))))))</f>
        <v/>
      </c>
      <c r="O83" s="359" t="str">
        <f>IF($H83="","",IF($C83=Listes!$B$40,Listes!$I$37,IF($C83=Listes!$B$41,(VLOOKUP('DP_Instruction Forfaitaires'!$F83,Listes!$E$37:$F$42,2,FALSE)),IF($C83=Listes!$B$39,IF('DP_Instruction Forfaitaires'!$E83&lt;=Listes!$A$69,'DP_Instruction Forfaitaires'!$E83*Listes!$A$70,IF('DP_Instruction Forfaitaires'!$E83&gt;Listes!$D$69,'DP_Instruction Forfaitaires'!$E83*Listes!$D$70,(('DP_Instruction Forfaitaires'!$E83*Listes!$B$70)+Listes!$C$70)))))))</f>
        <v/>
      </c>
      <c r="P83" s="360" t="str">
        <f>IF('Dépenses forfaitaire'!P83="","",'Dépenses forfaitaire'!P83)</f>
        <v/>
      </c>
      <c r="Q83" s="283"/>
      <c r="R83" s="284" t="str">
        <f t="shared" si="6"/>
        <v/>
      </c>
      <c r="S83" s="284" t="str">
        <f t="shared" si="7"/>
        <v/>
      </c>
      <c r="T83" s="28" t="str">
        <f t="shared" si="5"/>
        <v/>
      </c>
      <c r="U83" s="139"/>
      <c r="V83" s="140"/>
      <c r="W83" s="365" t="str">
        <f>IF(AND(OR(Q83="KO",T83&lt;&gt;""),OR(R83="",S83="",T83="")),Listes!$A$74,IF(AND(T83="",Q83&lt;&gt;""),Listes!$A$75,IF(AND(P83&lt;T83,V83=""),Listes!$A$76,IF(AND(R83&gt;S83),Listes!$A$77,IF(AND(P83&lt;&gt;"",P83&gt;T83,U83=""),Listes!$A$78,IF(AND(X83="",OR(Q83&lt;&gt;"",R83&lt;&gt;"",S83&lt;&gt;"")),Listes!$A$79,""))))))</f>
        <v/>
      </c>
      <c r="X83" s="44"/>
      <c r="Y83" s="9">
        <f t="shared" si="8"/>
        <v>0</v>
      </c>
    </row>
    <row r="84" spans="1:25" ht="20.100000000000001" customHeight="1" x14ac:dyDescent="0.25">
      <c r="A84" s="133">
        <v>78</v>
      </c>
      <c r="B84" s="347" t="str">
        <f>IF('Dépenses forfaitaire'!B84="","",'Dépenses forfaitaire'!B84)</f>
        <v/>
      </c>
      <c r="C84" s="347" t="str">
        <f>IF('Dépenses forfaitaire'!C84="","",'Dépenses forfaitaire'!C84)</f>
        <v/>
      </c>
      <c r="D84" s="347" t="str">
        <f>IF('Dépenses forfaitaire'!D84="","",'Dépenses forfaitaire'!D84)</f>
        <v/>
      </c>
      <c r="E84" s="347" t="str">
        <f>IF('Dépenses forfaitaire'!E84="","",'Dépenses forfaitaire'!E84)</f>
        <v/>
      </c>
      <c r="F84" s="347" t="str">
        <f>IF('Dépenses forfaitaire'!F84="","",'Dépenses forfaitaire'!F84)</f>
        <v/>
      </c>
      <c r="G84" s="347" t="str">
        <f>IF('Dépenses forfaitaire'!G84="","",'Dépenses forfaitaire'!G84)</f>
        <v/>
      </c>
      <c r="H84" s="347" t="str">
        <f>IF('Dépenses forfaitaire'!H84="","",'Dépenses forfaitaire'!H84)</f>
        <v/>
      </c>
      <c r="I84" s="347" t="str">
        <f>IF('Dépenses forfaitaire'!I84="","",'Dépenses forfaitaire'!I84)</f>
        <v/>
      </c>
      <c r="J84" s="348" t="str">
        <f>IF('Dépenses forfaitaire'!K84="","",'Dépenses forfaitaire'!K84)</f>
        <v/>
      </c>
      <c r="K84" s="348" t="str">
        <f>IF('Dépenses forfaitaire'!L84="","",'Dépenses forfaitaire'!L84)</f>
        <v/>
      </c>
      <c r="L84" s="347" t="str">
        <f>IF('Dépenses forfaitaire'!J84="","",'Dépenses forfaitaire'!J84)</f>
        <v/>
      </c>
      <c r="M84" s="331" t="str">
        <f>IF($H84="","",IF($C84=Listes!$B$38,IF('DP_Instruction Forfaitaires'!$E84&lt;=Listes!$B$58,('DP_Instruction Forfaitaires'!$E84*(VLOOKUP('DP_Instruction Forfaitaires'!$D84,Listes!$A$59:$E$65,2,FALSE))),IF('DP_Instruction Forfaitaires'!$E84&gt;Listes!$E$58,('DP_Instruction Forfaitaires'!$E84*(VLOOKUP('DP_Instruction Forfaitaires'!$D84,Listes!$A$59:$E$65,5,FALSE))),('DP_Instruction Forfaitaires'!$E84*(VLOOKUP('DP_Instruction Forfaitaires'!$D84,Listes!$A$59:$E$65,3,FALSE))+(VLOOKUP('DP_Instruction Forfaitaires'!$D84,Listes!$A$59:$E$65,4,FALSE)))))))</f>
        <v/>
      </c>
      <c r="N84" s="331" t="str">
        <f>IF($H84="","",IF($C84=Listes!$B$37,IF('DP_Instruction Forfaitaires'!$E84&lt;=Listes!$B$47,('DP_Instruction Forfaitaires'!$E84*(VLOOKUP('DP_Instruction Forfaitaires'!$D84,Listes!$A$48:$E$54,2,FALSE))),IF('DP_Instruction Forfaitaires'!$E84&gt;Listes!$D$47,('DP_Instruction Forfaitaires'!$E84*(VLOOKUP('DP_Instruction Forfaitaires'!$D84,Listes!$A$48:$E$54,5,FALSE))),('DP_Instruction Forfaitaires'!$E84*(VLOOKUP('DP_Instruction Forfaitaires'!$D84,Listes!$A$48:$E$54,3,FALSE))+(VLOOKUP('DP_Instruction Forfaitaires'!$D84,Listes!$A$48:$E$54,4,FALSE)))))))</f>
        <v/>
      </c>
      <c r="O84" s="359" t="str">
        <f>IF($H84="","",IF($C84=Listes!$B$40,Listes!$I$37,IF($C84=Listes!$B$41,(VLOOKUP('DP_Instruction Forfaitaires'!$F84,Listes!$E$37:$F$42,2,FALSE)),IF($C84=Listes!$B$39,IF('DP_Instruction Forfaitaires'!$E84&lt;=Listes!$A$69,'DP_Instruction Forfaitaires'!$E84*Listes!$A$70,IF('DP_Instruction Forfaitaires'!$E84&gt;Listes!$D$69,'DP_Instruction Forfaitaires'!$E84*Listes!$D$70,(('DP_Instruction Forfaitaires'!$E84*Listes!$B$70)+Listes!$C$70)))))))</f>
        <v/>
      </c>
      <c r="P84" s="360" t="str">
        <f>IF('Dépenses forfaitaire'!P84="","",'Dépenses forfaitaire'!P84)</f>
        <v/>
      </c>
      <c r="Q84" s="283"/>
      <c r="R84" s="284" t="str">
        <f t="shared" si="6"/>
        <v/>
      </c>
      <c r="S84" s="284" t="str">
        <f t="shared" si="7"/>
        <v/>
      </c>
      <c r="T84" s="28" t="str">
        <f t="shared" si="5"/>
        <v/>
      </c>
      <c r="U84" s="139"/>
      <c r="V84" s="140"/>
      <c r="W84" s="365" t="str">
        <f>IF(AND(OR(Q84="KO",T84&lt;&gt;""),OR(R84="",S84="",T84="")),Listes!$A$74,IF(AND(T84="",Q84&lt;&gt;""),Listes!$A$75,IF(AND(P84&lt;T84,V84=""),Listes!$A$76,IF(AND(R84&gt;S84),Listes!$A$77,IF(AND(P84&lt;&gt;"",P84&gt;T84,U84=""),Listes!$A$78,IF(AND(X84="",OR(Q84&lt;&gt;"",R84&lt;&gt;"",S84&lt;&gt;"")),Listes!$A$79,""))))))</f>
        <v/>
      </c>
      <c r="X84" s="44"/>
      <c r="Y84" s="9">
        <f t="shared" si="8"/>
        <v>0</v>
      </c>
    </row>
    <row r="85" spans="1:25" ht="20.100000000000001" customHeight="1" x14ac:dyDescent="0.25">
      <c r="A85" s="133">
        <v>79</v>
      </c>
      <c r="B85" s="347" t="str">
        <f>IF('Dépenses forfaitaire'!B85="","",'Dépenses forfaitaire'!B85)</f>
        <v/>
      </c>
      <c r="C85" s="347" t="str">
        <f>IF('Dépenses forfaitaire'!C85="","",'Dépenses forfaitaire'!C85)</f>
        <v/>
      </c>
      <c r="D85" s="347" t="str">
        <f>IF('Dépenses forfaitaire'!D85="","",'Dépenses forfaitaire'!D85)</f>
        <v/>
      </c>
      <c r="E85" s="347" t="str">
        <f>IF('Dépenses forfaitaire'!E85="","",'Dépenses forfaitaire'!E85)</f>
        <v/>
      </c>
      <c r="F85" s="347" t="str">
        <f>IF('Dépenses forfaitaire'!F85="","",'Dépenses forfaitaire'!F85)</f>
        <v/>
      </c>
      <c r="G85" s="347" t="str">
        <f>IF('Dépenses forfaitaire'!G85="","",'Dépenses forfaitaire'!G85)</f>
        <v/>
      </c>
      <c r="H85" s="347" t="str">
        <f>IF('Dépenses forfaitaire'!H85="","",'Dépenses forfaitaire'!H85)</f>
        <v/>
      </c>
      <c r="I85" s="347" t="str">
        <f>IF('Dépenses forfaitaire'!I85="","",'Dépenses forfaitaire'!I85)</f>
        <v/>
      </c>
      <c r="J85" s="348" t="str">
        <f>IF('Dépenses forfaitaire'!K85="","",'Dépenses forfaitaire'!K85)</f>
        <v/>
      </c>
      <c r="K85" s="348" t="str">
        <f>IF('Dépenses forfaitaire'!L85="","",'Dépenses forfaitaire'!L85)</f>
        <v/>
      </c>
      <c r="L85" s="347" t="str">
        <f>IF('Dépenses forfaitaire'!J85="","",'Dépenses forfaitaire'!J85)</f>
        <v/>
      </c>
      <c r="M85" s="331" t="str">
        <f>IF($H85="","",IF($C85=Listes!$B$38,IF('DP_Instruction Forfaitaires'!$E85&lt;=Listes!$B$58,('DP_Instruction Forfaitaires'!$E85*(VLOOKUP('DP_Instruction Forfaitaires'!$D85,Listes!$A$59:$E$65,2,FALSE))),IF('DP_Instruction Forfaitaires'!$E85&gt;Listes!$E$58,('DP_Instruction Forfaitaires'!$E85*(VLOOKUP('DP_Instruction Forfaitaires'!$D85,Listes!$A$59:$E$65,5,FALSE))),('DP_Instruction Forfaitaires'!$E85*(VLOOKUP('DP_Instruction Forfaitaires'!$D85,Listes!$A$59:$E$65,3,FALSE))+(VLOOKUP('DP_Instruction Forfaitaires'!$D85,Listes!$A$59:$E$65,4,FALSE)))))))</f>
        <v/>
      </c>
      <c r="N85" s="331" t="str">
        <f>IF($H85="","",IF($C85=Listes!$B$37,IF('DP_Instruction Forfaitaires'!$E85&lt;=Listes!$B$47,('DP_Instruction Forfaitaires'!$E85*(VLOOKUP('DP_Instruction Forfaitaires'!$D85,Listes!$A$48:$E$54,2,FALSE))),IF('DP_Instruction Forfaitaires'!$E85&gt;Listes!$D$47,('DP_Instruction Forfaitaires'!$E85*(VLOOKUP('DP_Instruction Forfaitaires'!$D85,Listes!$A$48:$E$54,5,FALSE))),('DP_Instruction Forfaitaires'!$E85*(VLOOKUP('DP_Instruction Forfaitaires'!$D85,Listes!$A$48:$E$54,3,FALSE))+(VLOOKUP('DP_Instruction Forfaitaires'!$D85,Listes!$A$48:$E$54,4,FALSE)))))))</f>
        <v/>
      </c>
      <c r="O85" s="359" t="str">
        <f>IF($H85="","",IF($C85=Listes!$B$40,Listes!$I$37,IF($C85=Listes!$B$41,(VLOOKUP('DP_Instruction Forfaitaires'!$F85,Listes!$E$37:$F$42,2,FALSE)),IF($C85=Listes!$B$39,IF('DP_Instruction Forfaitaires'!$E85&lt;=Listes!$A$69,'DP_Instruction Forfaitaires'!$E85*Listes!$A$70,IF('DP_Instruction Forfaitaires'!$E85&gt;Listes!$D$69,'DP_Instruction Forfaitaires'!$E85*Listes!$D$70,(('DP_Instruction Forfaitaires'!$E85*Listes!$B$70)+Listes!$C$70)))))))</f>
        <v/>
      </c>
      <c r="P85" s="360" t="str">
        <f>IF('Dépenses forfaitaire'!P85="","",'Dépenses forfaitaire'!P85)</f>
        <v/>
      </c>
      <c r="Q85" s="283"/>
      <c r="R85" s="284" t="str">
        <f t="shared" si="6"/>
        <v/>
      </c>
      <c r="S85" s="284" t="str">
        <f t="shared" si="7"/>
        <v/>
      </c>
      <c r="T85" s="28" t="str">
        <f t="shared" si="5"/>
        <v/>
      </c>
      <c r="U85" s="139"/>
      <c r="V85" s="140"/>
      <c r="W85" s="365" t="str">
        <f>IF(AND(OR(Q85="KO",T85&lt;&gt;""),OR(R85="",S85="",T85="")),Listes!$A$74,IF(AND(T85="",Q85&lt;&gt;""),Listes!$A$75,IF(AND(P85&lt;T85,V85=""),Listes!$A$76,IF(AND(R85&gt;S85),Listes!$A$77,IF(AND(P85&lt;&gt;"",P85&gt;T85,U85=""),Listes!$A$78,IF(AND(X85="",OR(Q85&lt;&gt;"",R85&lt;&gt;"",S85&lt;&gt;"")),Listes!$A$79,""))))))</f>
        <v/>
      </c>
      <c r="X85" s="44"/>
      <c r="Y85" s="9">
        <f t="shared" si="8"/>
        <v>0</v>
      </c>
    </row>
    <row r="86" spans="1:25" ht="20.100000000000001" customHeight="1" x14ac:dyDescent="0.25">
      <c r="A86" s="133">
        <v>80</v>
      </c>
      <c r="B86" s="347" t="str">
        <f>IF('Dépenses forfaitaire'!B86="","",'Dépenses forfaitaire'!B86)</f>
        <v/>
      </c>
      <c r="C86" s="347" t="str">
        <f>IF('Dépenses forfaitaire'!C86="","",'Dépenses forfaitaire'!C86)</f>
        <v/>
      </c>
      <c r="D86" s="347" t="str">
        <f>IF('Dépenses forfaitaire'!D86="","",'Dépenses forfaitaire'!D86)</f>
        <v/>
      </c>
      <c r="E86" s="347" t="str">
        <f>IF('Dépenses forfaitaire'!E86="","",'Dépenses forfaitaire'!E86)</f>
        <v/>
      </c>
      <c r="F86" s="347" t="str">
        <f>IF('Dépenses forfaitaire'!F86="","",'Dépenses forfaitaire'!F86)</f>
        <v/>
      </c>
      <c r="G86" s="347" t="str">
        <f>IF('Dépenses forfaitaire'!G86="","",'Dépenses forfaitaire'!G86)</f>
        <v/>
      </c>
      <c r="H86" s="347" t="str">
        <f>IF('Dépenses forfaitaire'!H86="","",'Dépenses forfaitaire'!H86)</f>
        <v/>
      </c>
      <c r="I86" s="347" t="str">
        <f>IF('Dépenses forfaitaire'!I86="","",'Dépenses forfaitaire'!I86)</f>
        <v/>
      </c>
      <c r="J86" s="348" t="str">
        <f>IF('Dépenses forfaitaire'!K86="","",'Dépenses forfaitaire'!K86)</f>
        <v/>
      </c>
      <c r="K86" s="348" t="str">
        <f>IF('Dépenses forfaitaire'!L86="","",'Dépenses forfaitaire'!L86)</f>
        <v/>
      </c>
      <c r="L86" s="347" t="str">
        <f>IF('Dépenses forfaitaire'!J86="","",'Dépenses forfaitaire'!J86)</f>
        <v/>
      </c>
      <c r="M86" s="331" t="str">
        <f>IF($H86="","",IF($C86=Listes!$B$38,IF('DP_Instruction Forfaitaires'!$E86&lt;=Listes!$B$58,('DP_Instruction Forfaitaires'!$E86*(VLOOKUP('DP_Instruction Forfaitaires'!$D86,Listes!$A$59:$E$65,2,FALSE))),IF('DP_Instruction Forfaitaires'!$E86&gt;Listes!$E$58,('DP_Instruction Forfaitaires'!$E86*(VLOOKUP('DP_Instruction Forfaitaires'!$D86,Listes!$A$59:$E$65,5,FALSE))),('DP_Instruction Forfaitaires'!$E86*(VLOOKUP('DP_Instruction Forfaitaires'!$D86,Listes!$A$59:$E$65,3,FALSE))+(VLOOKUP('DP_Instruction Forfaitaires'!$D86,Listes!$A$59:$E$65,4,FALSE)))))))</f>
        <v/>
      </c>
      <c r="N86" s="331" t="str">
        <f>IF($H86="","",IF($C86=Listes!$B$37,IF('DP_Instruction Forfaitaires'!$E86&lt;=Listes!$B$47,('DP_Instruction Forfaitaires'!$E86*(VLOOKUP('DP_Instruction Forfaitaires'!$D86,Listes!$A$48:$E$54,2,FALSE))),IF('DP_Instruction Forfaitaires'!$E86&gt;Listes!$D$47,('DP_Instruction Forfaitaires'!$E86*(VLOOKUP('DP_Instruction Forfaitaires'!$D86,Listes!$A$48:$E$54,5,FALSE))),('DP_Instruction Forfaitaires'!$E86*(VLOOKUP('DP_Instruction Forfaitaires'!$D86,Listes!$A$48:$E$54,3,FALSE))+(VLOOKUP('DP_Instruction Forfaitaires'!$D86,Listes!$A$48:$E$54,4,FALSE)))))))</f>
        <v/>
      </c>
      <c r="O86" s="359" t="str">
        <f>IF($H86="","",IF($C86=Listes!$B$40,Listes!$I$37,IF($C86=Listes!$B$41,(VLOOKUP('DP_Instruction Forfaitaires'!$F86,Listes!$E$37:$F$42,2,FALSE)),IF($C86=Listes!$B$39,IF('DP_Instruction Forfaitaires'!$E86&lt;=Listes!$A$69,'DP_Instruction Forfaitaires'!$E86*Listes!$A$70,IF('DP_Instruction Forfaitaires'!$E86&gt;Listes!$D$69,'DP_Instruction Forfaitaires'!$E86*Listes!$D$70,(('DP_Instruction Forfaitaires'!$E86*Listes!$B$70)+Listes!$C$70)))))))</f>
        <v/>
      </c>
      <c r="P86" s="360" t="str">
        <f>IF('Dépenses forfaitaire'!P86="","",'Dépenses forfaitaire'!P86)</f>
        <v/>
      </c>
      <c r="Q86" s="283"/>
      <c r="R86" s="284" t="str">
        <f t="shared" si="6"/>
        <v/>
      </c>
      <c r="S86" s="284" t="str">
        <f t="shared" si="7"/>
        <v/>
      </c>
      <c r="T86" s="28" t="str">
        <f t="shared" si="5"/>
        <v/>
      </c>
      <c r="U86" s="139"/>
      <c r="V86" s="140"/>
      <c r="W86" s="365" t="str">
        <f>IF(AND(OR(Q86="KO",T86&lt;&gt;""),OR(R86="",S86="",T86="")),Listes!$A$74,IF(AND(T86="",Q86&lt;&gt;""),Listes!$A$75,IF(AND(P86&lt;T86,V86=""),Listes!$A$76,IF(AND(R86&gt;S86),Listes!$A$77,IF(AND(P86&lt;&gt;"",P86&gt;T86,U86=""),Listes!$A$78,IF(AND(X86="",OR(Q86&lt;&gt;"",R86&lt;&gt;"",S86&lt;&gt;"")),Listes!$A$79,""))))))</f>
        <v/>
      </c>
      <c r="X86" s="44"/>
      <c r="Y86" s="9">
        <f t="shared" si="8"/>
        <v>0</v>
      </c>
    </row>
    <row r="87" spans="1:25" ht="20.100000000000001" customHeight="1" x14ac:dyDescent="0.25">
      <c r="A87" s="133">
        <v>81</v>
      </c>
      <c r="B87" s="347" t="str">
        <f>IF('Dépenses forfaitaire'!B87="","",'Dépenses forfaitaire'!B87)</f>
        <v/>
      </c>
      <c r="C87" s="347" t="str">
        <f>IF('Dépenses forfaitaire'!C87="","",'Dépenses forfaitaire'!C87)</f>
        <v/>
      </c>
      <c r="D87" s="347" t="str">
        <f>IF('Dépenses forfaitaire'!D87="","",'Dépenses forfaitaire'!D87)</f>
        <v/>
      </c>
      <c r="E87" s="347" t="str">
        <f>IF('Dépenses forfaitaire'!E87="","",'Dépenses forfaitaire'!E87)</f>
        <v/>
      </c>
      <c r="F87" s="347" t="str">
        <f>IF('Dépenses forfaitaire'!F87="","",'Dépenses forfaitaire'!F87)</f>
        <v/>
      </c>
      <c r="G87" s="347" t="str">
        <f>IF('Dépenses forfaitaire'!G87="","",'Dépenses forfaitaire'!G87)</f>
        <v/>
      </c>
      <c r="H87" s="347" t="str">
        <f>IF('Dépenses forfaitaire'!H87="","",'Dépenses forfaitaire'!H87)</f>
        <v/>
      </c>
      <c r="I87" s="347" t="str">
        <f>IF('Dépenses forfaitaire'!I87="","",'Dépenses forfaitaire'!I87)</f>
        <v/>
      </c>
      <c r="J87" s="348" t="str">
        <f>IF('Dépenses forfaitaire'!K87="","",'Dépenses forfaitaire'!K87)</f>
        <v/>
      </c>
      <c r="K87" s="348" t="str">
        <f>IF('Dépenses forfaitaire'!L87="","",'Dépenses forfaitaire'!L87)</f>
        <v/>
      </c>
      <c r="L87" s="347" t="str">
        <f>IF('Dépenses forfaitaire'!J87="","",'Dépenses forfaitaire'!J87)</f>
        <v/>
      </c>
      <c r="M87" s="331" t="str">
        <f>IF($H87="","",IF($C87=Listes!$B$38,IF('DP_Instruction Forfaitaires'!$E87&lt;=Listes!$B$58,('DP_Instruction Forfaitaires'!$E87*(VLOOKUP('DP_Instruction Forfaitaires'!$D87,Listes!$A$59:$E$65,2,FALSE))),IF('DP_Instruction Forfaitaires'!$E87&gt;Listes!$E$58,('DP_Instruction Forfaitaires'!$E87*(VLOOKUP('DP_Instruction Forfaitaires'!$D87,Listes!$A$59:$E$65,5,FALSE))),('DP_Instruction Forfaitaires'!$E87*(VLOOKUP('DP_Instruction Forfaitaires'!$D87,Listes!$A$59:$E$65,3,FALSE))+(VLOOKUP('DP_Instruction Forfaitaires'!$D87,Listes!$A$59:$E$65,4,FALSE)))))))</f>
        <v/>
      </c>
      <c r="N87" s="331" t="str">
        <f>IF($H87="","",IF($C87=Listes!$B$37,IF('DP_Instruction Forfaitaires'!$E87&lt;=Listes!$B$47,('DP_Instruction Forfaitaires'!$E87*(VLOOKUP('DP_Instruction Forfaitaires'!$D87,Listes!$A$48:$E$54,2,FALSE))),IF('DP_Instruction Forfaitaires'!$E87&gt;Listes!$D$47,('DP_Instruction Forfaitaires'!$E87*(VLOOKUP('DP_Instruction Forfaitaires'!$D87,Listes!$A$48:$E$54,5,FALSE))),('DP_Instruction Forfaitaires'!$E87*(VLOOKUP('DP_Instruction Forfaitaires'!$D87,Listes!$A$48:$E$54,3,FALSE))+(VLOOKUP('DP_Instruction Forfaitaires'!$D87,Listes!$A$48:$E$54,4,FALSE)))))))</f>
        <v/>
      </c>
      <c r="O87" s="359" t="str">
        <f>IF($H87="","",IF($C87=Listes!$B$40,Listes!$I$37,IF($C87=Listes!$B$41,(VLOOKUP('DP_Instruction Forfaitaires'!$F87,Listes!$E$37:$F$42,2,FALSE)),IF($C87=Listes!$B$39,IF('DP_Instruction Forfaitaires'!$E87&lt;=Listes!$A$69,'DP_Instruction Forfaitaires'!$E87*Listes!$A$70,IF('DP_Instruction Forfaitaires'!$E87&gt;Listes!$D$69,'DP_Instruction Forfaitaires'!$E87*Listes!$D$70,(('DP_Instruction Forfaitaires'!$E87*Listes!$B$70)+Listes!$C$70)))))))</f>
        <v/>
      </c>
      <c r="P87" s="360" t="str">
        <f>IF('Dépenses forfaitaire'!P87="","",'Dépenses forfaitaire'!P87)</f>
        <v/>
      </c>
      <c r="Q87" s="283"/>
      <c r="R87" s="284" t="str">
        <f t="shared" si="6"/>
        <v/>
      </c>
      <c r="S87" s="284" t="str">
        <f t="shared" si="7"/>
        <v/>
      </c>
      <c r="T87" s="28" t="str">
        <f t="shared" si="5"/>
        <v/>
      </c>
      <c r="U87" s="139"/>
      <c r="V87" s="140"/>
      <c r="W87" s="365" t="str">
        <f>IF(AND(OR(Q87="KO",T87&lt;&gt;""),OR(R87="",S87="",T87="")),Listes!$A$74,IF(AND(T87="",Q87&lt;&gt;""),Listes!$A$75,IF(AND(P87&lt;T87,V87=""),Listes!$A$76,IF(AND(R87&gt;S87),Listes!$A$77,IF(AND(P87&lt;&gt;"",P87&gt;T87,U87=""),Listes!$A$78,IF(AND(X87="",OR(Q87&lt;&gt;"",R87&lt;&gt;"",S87&lt;&gt;"")),Listes!$A$79,""))))))</f>
        <v/>
      </c>
      <c r="X87" s="44"/>
      <c r="Y87" s="9">
        <f t="shared" si="8"/>
        <v>0</v>
      </c>
    </row>
    <row r="88" spans="1:25" ht="20.100000000000001" customHeight="1" x14ac:dyDescent="0.25">
      <c r="A88" s="133">
        <v>82</v>
      </c>
      <c r="B88" s="347" t="str">
        <f>IF('Dépenses forfaitaire'!B88="","",'Dépenses forfaitaire'!B88)</f>
        <v/>
      </c>
      <c r="C88" s="347" t="str">
        <f>IF('Dépenses forfaitaire'!C88="","",'Dépenses forfaitaire'!C88)</f>
        <v/>
      </c>
      <c r="D88" s="347" t="str">
        <f>IF('Dépenses forfaitaire'!D88="","",'Dépenses forfaitaire'!D88)</f>
        <v/>
      </c>
      <c r="E88" s="347" t="str">
        <f>IF('Dépenses forfaitaire'!E88="","",'Dépenses forfaitaire'!E88)</f>
        <v/>
      </c>
      <c r="F88" s="347" t="str">
        <f>IF('Dépenses forfaitaire'!F88="","",'Dépenses forfaitaire'!F88)</f>
        <v/>
      </c>
      <c r="G88" s="347" t="str">
        <f>IF('Dépenses forfaitaire'!G88="","",'Dépenses forfaitaire'!G88)</f>
        <v/>
      </c>
      <c r="H88" s="347" t="str">
        <f>IF('Dépenses forfaitaire'!H88="","",'Dépenses forfaitaire'!H88)</f>
        <v/>
      </c>
      <c r="I88" s="347" t="str">
        <f>IF('Dépenses forfaitaire'!I88="","",'Dépenses forfaitaire'!I88)</f>
        <v/>
      </c>
      <c r="J88" s="348" t="str">
        <f>IF('Dépenses forfaitaire'!K88="","",'Dépenses forfaitaire'!K88)</f>
        <v/>
      </c>
      <c r="K88" s="348" t="str">
        <f>IF('Dépenses forfaitaire'!L88="","",'Dépenses forfaitaire'!L88)</f>
        <v/>
      </c>
      <c r="L88" s="347" t="str">
        <f>IF('Dépenses forfaitaire'!J88="","",'Dépenses forfaitaire'!J88)</f>
        <v/>
      </c>
      <c r="M88" s="331" t="str">
        <f>IF($H88="","",IF($C88=Listes!$B$38,IF('DP_Instruction Forfaitaires'!$E88&lt;=Listes!$B$58,('DP_Instruction Forfaitaires'!$E88*(VLOOKUP('DP_Instruction Forfaitaires'!$D88,Listes!$A$59:$E$65,2,FALSE))),IF('DP_Instruction Forfaitaires'!$E88&gt;Listes!$E$58,('DP_Instruction Forfaitaires'!$E88*(VLOOKUP('DP_Instruction Forfaitaires'!$D88,Listes!$A$59:$E$65,5,FALSE))),('DP_Instruction Forfaitaires'!$E88*(VLOOKUP('DP_Instruction Forfaitaires'!$D88,Listes!$A$59:$E$65,3,FALSE))+(VLOOKUP('DP_Instruction Forfaitaires'!$D88,Listes!$A$59:$E$65,4,FALSE)))))))</f>
        <v/>
      </c>
      <c r="N88" s="331" t="str">
        <f>IF($H88="","",IF($C88=Listes!$B$37,IF('DP_Instruction Forfaitaires'!$E88&lt;=Listes!$B$47,('DP_Instruction Forfaitaires'!$E88*(VLOOKUP('DP_Instruction Forfaitaires'!$D88,Listes!$A$48:$E$54,2,FALSE))),IF('DP_Instruction Forfaitaires'!$E88&gt;Listes!$D$47,('DP_Instruction Forfaitaires'!$E88*(VLOOKUP('DP_Instruction Forfaitaires'!$D88,Listes!$A$48:$E$54,5,FALSE))),('DP_Instruction Forfaitaires'!$E88*(VLOOKUP('DP_Instruction Forfaitaires'!$D88,Listes!$A$48:$E$54,3,FALSE))+(VLOOKUP('DP_Instruction Forfaitaires'!$D88,Listes!$A$48:$E$54,4,FALSE)))))))</f>
        <v/>
      </c>
      <c r="O88" s="359" t="str">
        <f>IF($H88="","",IF($C88=Listes!$B$40,Listes!$I$37,IF($C88=Listes!$B$41,(VLOOKUP('DP_Instruction Forfaitaires'!$F88,Listes!$E$37:$F$42,2,FALSE)),IF($C88=Listes!$B$39,IF('DP_Instruction Forfaitaires'!$E88&lt;=Listes!$A$69,'DP_Instruction Forfaitaires'!$E88*Listes!$A$70,IF('DP_Instruction Forfaitaires'!$E88&gt;Listes!$D$69,'DP_Instruction Forfaitaires'!$E88*Listes!$D$70,(('DP_Instruction Forfaitaires'!$E88*Listes!$B$70)+Listes!$C$70)))))))</f>
        <v/>
      </c>
      <c r="P88" s="360" t="str">
        <f>IF('Dépenses forfaitaire'!P88="","",'Dépenses forfaitaire'!P88)</f>
        <v/>
      </c>
      <c r="Q88" s="283"/>
      <c r="R88" s="284" t="str">
        <f t="shared" si="6"/>
        <v/>
      </c>
      <c r="S88" s="284" t="str">
        <f t="shared" si="7"/>
        <v/>
      </c>
      <c r="T88" s="28" t="str">
        <f t="shared" si="5"/>
        <v/>
      </c>
      <c r="U88" s="139"/>
      <c r="V88" s="140"/>
      <c r="W88" s="365" t="str">
        <f>IF(AND(OR(Q88="KO",T88&lt;&gt;""),OR(R88="",S88="",T88="")),Listes!$A$74,IF(AND(T88="",Q88&lt;&gt;""),Listes!$A$75,IF(AND(P88&lt;T88,V88=""),Listes!$A$76,IF(AND(R88&gt;S88),Listes!$A$77,IF(AND(P88&lt;&gt;"",P88&gt;T88,U88=""),Listes!$A$78,IF(AND(X88="",OR(Q88&lt;&gt;"",R88&lt;&gt;"",S88&lt;&gt;"")),Listes!$A$79,""))))))</f>
        <v/>
      </c>
      <c r="X88" s="44"/>
      <c r="Y88" s="9">
        <f t="shared" si="8"/>
        <v>0</v>
      </c>
    </row>
    <row r="89" spans="1:25" ht="20.100000000000001" customHeight="1" x14ac:dyDescent="0.25">
      <c r="A89" s="133">
        <v>83</v>
      </c>
      <c r="B89" s="347" t="str">
        <f>IF('Dépenses forfaitaire'!B89="","",'Dépenses forfaitaire'!B89)</f>
        <v/>
      </c>
      <c r="C89" s="347" t="str">
        <f>IF('Dépenses forfaitaire'!C89="","",'Dépenses forfaitaire'!C89)</f>
        <v/>
      </c>
      <c r="D89" s="347" t="str">
        <f>IF('Dépenses forfaitaire'!D89="","",'Dépenses forfaitaire'!D89)</f>
        <v/>
      </c>
      <c r="E89" s="347" t="str">
        <f>IF('Dépenses forfaitaire'!E89="","",'Dépenses forfaitaire'!E89)</f>
        <v/>
      </c>
      <c r="F89" s="347" t="str">
        <f>IF('Dépenses forfaitaire'!F89="","",'Dépenses forfaitaire'!F89)</f>
        <v/>
      </c>
      <c r="G89" s="347" t="str">
        <f>IF('Dépenses forfaitaire'!G89="","",'Dépenses forfaitaire'!G89)</f>
        <v/>
      </c>
      <c r="H89" s="347" t="str">
        <f>IF('Dépenses forfaitaire'!H89="","",'Dépenses forfaitaire'!H89)</f>
        <v/>
      </c>
      <c r="I89" s="347" t="str">
        <f>IF('Dépenses forfaitaire'!I89="","",'Dépenses forfaitaire'!I89)</f>
        <v/>
      </c>
      <c r="J89" s="348" t="str">
        <f>IF('Dépenses forfaitaire'!K89="","",'Dépenses forfaitaire'!K89)</f>
        <v/>
      </c>
      <c r="K89" s="348" t="str">
        <f>IF('Dépenses forfaitaire'!L89="","",'Dépenses forfaitaire'!L89)</f>
        <v/>
      </c>
      <c r="L89" s="347" t="str">
        <f>IF('Dépenses forfaitaire'!J89="","",'Dépenses forfaitaire'!J89)</f>
        <v/>
      </c>
      <c r="M89" s="331" t="str">
        <f>IF($H89="","",IF($C89=Listes!$B$38,IF('DP_Instruction Forfaitaires'!$E89&lt;=Listes!$B$58,('DP_Instruction Forfaitaires'!$E89*(VLOOKUP('DP_Instruction Forfaitaires'!$D89,Listes!$A$59:$E$65,2,FALSE))),IF('DP_Instruction Forfaitaires'!$E89&gt;Listes!$E$58,('DP_Instruction Forfaitaires'!$E89*(VLOOKUP('DP_Instruction Forfaitaires'!$D89,Listes!$A$59:$E$65,5,FALSE))),('DP_Instruction Forfaitaires'!$E89*(VLOOKUP('DP_Instruction Forfaitaires'!$D89,Listes!$A$59:$E$65,3,FALSE))+(VLOOKUP('DP_Instruction Forfaitaires'!$D89,Listes!$A$59:$E$65,4,FALSE)))))))</f>
        <v/>
      </c>
      <c r="N89" s="331" t="str">
        <f>IF($H89="","",IF($C89=Listes!$B$37,IF('DP_Instruction Forfaitaires'!$E89&lt;=Listes!$B$47,('DP_Instruction Forfaitaires'!$E89*(VLOOKUP('DP_Instruction Forfaitaires'!$D89,Listes!$A$48:$E$54,2,FALSE))),IF('DP_Instruction Forfaitaires'!$E89&gt;Listes!$D$47,('DP_Instruction Forfaitaires'!$E89*(VLOOKUP('DP_Instruction Forfaitaires'!$D89,Listes!$A$48:$E$54,5,FALSE))),('DP_Instruction Forfaitaires'!$E89*(VLOOKUP('DP_Instruction Forfaitaires'!$D89,Listes!$A$48:$E$54,3,FALSE))+(VLOOKUP('DP_Instruction Forfaitaires'!$D89,Listes!$A$48:$E$54,4,FALSE)))))))</f>
        <v/>
      </c>
      <c r="O89" s="359" t="str">
        <f>IF($H89="","",IF($C89=Listes!$B$40,Listes!$I$37,IF($C89=Listes!$B$41,(VLOOKUP('DP_Instruction Forfaitaires'!$F89,Listes!$E$37:$F$42,2,FALSE)),IF($C89=Listes!$B$39,IF('DP_Instruction Forfaitaires'!$E89&lt;=Listes!$A$69,'DP_Instruction Forfaitaires'!$E89*Listes!$A$70,IF('DP_Instruction Forfaitaires'!$E89&gt;Listes!$D$69,'DP_Instruction Forfaitaires'!$E89*Listes!$D$70,(('DP_Instruction Forfaitaires'!$E89*Listes!$B$70)+Listes!$C$70)))))))</f>
        <v/>
      </c>
      <c r="P89" s="360" t="str">
        <f>IF('Dépenses forfaitaire'!P89="","",'Dépenses forfaitaire'!P89)</f>
        <v/>
      </c>
      <c r="Q89" s="283"/>
      <c r="R89" s="284" t="str">
        <f t="shared" si="6"/>
        <v/>
      </c>
      <c r="S89" s="284" t="str">
        <f t="shared" si="7"/>
        <v/>
      </c>
      <c r="T89" s="28" t="str">
        <f t="shared" si="5"/>
        <v/>
      </c>
      <c r="U89" s="139"/>
      <c r="V89" s="140"/>
      <c r="W89" s="365" t="str">
        <f>IF(AND(OR(Q89="KO",T89&lt;&gt;""),OR(R89="",S89="",T89="")),Listes!$A$74,IF(AND(T89="",Q89&lt;&gt;""),Listes!$A$75,IF(AND(P89&lt;T89,V89=""),Listes!$A$76,IF(AND(R89&gt;S89),Listes!$A$77,IF(AND(P89&lt;&gt;"",P89&gt;T89,U89=""),Listes!$A$78,IF(AND(X89="",OR(Q89&lt;&gt;"",R89&lt;&gt;"",S89&lt;&gt;"")),Listes!$A$79,""))))))</f>
        <v/>
      </c>
      <c r="X89" s="44"/>
      <c r="Y89" s="9">
        <f t="shared" si="8"/>
        <v>0</v>
      </c>
    </row>
    <row r="90" spans="1:25" ht="20.100000000000001" customHeight="1" x14ac:dyDescent="0.25">
      <c r="A90" s="133">
        <v>84</v>
      </c>
      <c r="B90" s="347" t="str">
        <f>IF('Dépenses forfaitaire'!B90="","",'Dépenses forfaitaire'!B90)</f>
        <v/>
      </c>
      <c r="C90" s="347" t="str">
        <f>IF('Dépenses forfaitaire'!C90="","",'Dépenses forfaitaire'!C90)</f>
        <v/>
      </c>
      <c r="D90" s="347" t="str">
        <f>IF('Dépenses forfaitaire'!D90="","",'Dépenses forfaitaire'!D90)</f>
        <v/>
      </c>
      <c r="E90" s="347" t="str">
        <f>IF('Dépenses forfaitaire'!E90="","",'Dépenses forfaitaire'!E90)</f>
        <v/>
      </c>
      <c r="F90" s="347" t="str">
        <f>IF('Dépenses forfaitaire'!F90="","",'Dépenses forfaitaire'!F90)</f>
        <v/>
      </c>
      <c r="G90" s="347" t="str">
        <f>IF('Dépenses forfaitaire'!G90="","",'Dépenses forfaitaire'!G90)</f>
        <v/>
      </c>
      <c r="H90" s="347" t="str">
        <f>IF('Dépenses forfaitaire'!H90="","",'Dépenses forfaitaire'!H90)</f>
        <v/>
      </c>
      <c r="I90" s="347" t="str">
        <f>IF('Dépenses forfaitaire'!I90="","",'Dépenses forfaitaire'!I90)</f>
        <v/>
      </c>
      <c r="J90" s="348" t="str">
        <f>IF('Dépenses forfaitaire'!K90="","",'Dépenses forfaitaire'!K90)</f>
        <v/>
      </c>
      <c r="K90" s="348" t="str">
        <f>IF('Dépenses forfaitaire'!L90="","",'Dépenses forfaitaire'!L90)</f>
        <v/>
      </c>
      <c r="L90" s="347" t="str">
        <f>IF('Dépenses forfaitaire'!J90="","",'Dépenses forfaitaire'!J90)</f>
        <v/>
      </c>
      <c r="M90" s="331" t="str">
        <f>IF($H90="","",IF($C90=Listes!$B$38,IF('DP_Instruction Forfaitaires'!$E90&lt;=Listes!$B$58,('DP_Instruction Forfaitaires'!$E90*(VLOOKUP('DP_Instruction Forfaitaires'!$D90,Listes!$A$59:$E$65,2,FALSE))),IF('DP_Instruction Forfaitaires'!$E90&gt;Listes!$E$58,('DP_Instruction Forfaitaires'!$E90*(VLOOKUP('DP_Instruction Forfaitaires'!$D90,Listes!$A$59:$E$65,5,FALSE))),('DP_Instruction Forfaitaires'!$E90*(VLOOKUP('DP_Instruction Forfaitaires'!$D90,Listes!$A$59:$E$65,3,FALSE))+(VLOOKUP('DP_Instruction Forfaitaires'!$D90,Listes!$A$59:$E$65,4,FALSE)))))))</f>
        <v/>
      </c>
      <c r="N90" s="331" t="str">
        <f>IF($H90="","",IF($C90=Listes!$B$37,IF('DP_Instruction Forfaitaires'!$E90&lt;=Listes!$B$47,('DP_Instruction Forfaitaires'!$E90*(VLOOKUP('DP_Instruction Forfaitaires'!$D90,Listes!$A$48:$E$54,2,FALSE))),IF('DP_Instruction Forfaitaires'!$E90&gt;Listes!$D$47,('DP_Instruction Forfaitaires'!$E90*(VLOOKUP('DP_Instruction Forfaitaires'!$D90,Listes!$A$48:$E$54,5,FALSE))),('DP_Instruction Forfaitaires'!$E90*(VLOOKUP('DP_Instruction Forfaitaires'!$D90,Listes!$A$48:$E$54,3,FALSE))+(VLOOKUP('DP_Instruction Forfaitaires'!$D90,Listes!$A$48:$E$54,4,FALSE)))))))</f>
        <v/>
      </c>
      <c r="O90" s="359" t="str">
        <f>IF($H90="","",IF($C90=Listes!$B$40,Listes!$I$37,IF($C90=Listes!$B$41,(VLOOKUP('DP_Instruction Forfaitaires'!$F90,Listes!$E$37:$F$42,2,FALSE)),IF($C90=Listes!$B$39,IF('DP_Instruction Forfaitaires'!$E90&lt;=Listes!$A$69,'DP_Instruction Forfaitaires'!$E90*Listes!$A$70,IF('DP_Instruction Forfaitaires'!$E90&gt;Listes!$D$69,'DP_Instruction Forfaitaires'!$E90*Listes!$D$70,(('DP_Instruction Forfaitaires'!$E90*Listes!$B$70)+Listes!$C$70)))))))</f>
        <v/>
      </c>
      <c r="P90" s="360" t="str">
        <f>IF('Dépenses forfaitaire'!P90="","",'Dépenses forfaitaire'!P90)</f>
        <v/>
      </c>
      <c r="Q90" s="283"/>
      <c r="R90" s="284" t="str">
        <f t="shared" si="6"/>
        <v/>
      </c>
      <c r="S90" s="284" t="str">
        <f t="shared" si="7"/>
        <v/>
      </c>
      <c r="T90" s="28" t="str">
        <f t="shared" si="5"/>
        <v/>
      </c>
      <c r="U90" s="139"/>
      <c r="V90" s="140"/>
      <c r="W90" s="365" t="str">
        <f>IF(AND(OR(Q90="KO",T90&lt;&gt;""),OR(R90="",S90="",T90="")),Listes!$A$74,IF(AND(T90="",Q90&lt;&gt;""),Listes!$A$75,IF(AND(P90&lt;T90,V90=""),Listes!$A$76,IF(AND(R90&gt;S90),Listes!$A$77,IF(AND(P90&lt;&gt;"",P90&gt;T90,U90=""),Listes!$A$78,IF(AND(X90="",OR(Q90&lt;&gt;"",R90&lt;&gt;"",S90&lt;&gt;"")),Listes!$A$79,""))))))</f>
        <v/>
      </c>
      <c r="X90" s="44"/>
      <c r="Y90" s="9">
        <f t="shared" si="8"/>
        <v>0</v>
      </c>
    </row>
    <row r="91" spans="1:25" ht="20.100000000000001" customHeight="1" x14ac:dyDescent="0.25">
      <c r="A91" s="133">
        <v>85</v>
      </c>
      <c r="B91" s="347" t="str">
        <f>IF('Dépenses forfaitaire'!B91="","",'Dépenses forfaitaire'!B91)</f>
        <v/>
      </c>
      <c r="C91" s="347" t="str">
        <f>IF('Dépenses forfaitaire'!C91="","",'Dépenses forfaitaire'!C91)</f>
        <v/>
      </c>
      <c r="D91" s="347" t="str">
        <f>IF('Dépenses forfaitaire'!D91="","",'Dépenses forfaitaire'!D91)</f>
        <v/>
      </c>
      <c r="E91" s="347" t="str">
        <f>IF('Dépenses forfaitaire'!E91="","",'Dépenses forfaitaire'!E91)</f>
        <v/>
      </c>
      <c r="F91" s="347" t="str">
        <f>IF('Dépenses forfaitaire'!F91="","",'Dépenses forfaitaire'!F91)</f>
        <v/>
      </c>
      <c r="G91" s="347" t="str">
        <f>IF('Dépenses forfaitaire'!G91="","",'Dépenses forfaitaire'!G91)</f>
        <v/>
      </c>
      <c r="H91" s="347" t="str">
        <f>IF('Dépenses forfaitaire'!H91="","",'Dépenses forfaitaire'!H91)</f>
        <v/>
      </c>
      <c r="I91" s="347" t="str">
        <f>IF('Dépenses forfaitaire'!I91="","",'Dépenses forfaitaire'!I91)</f>
        <v/>
      </c>
      <c r="J91" s="348" t="str">
        <f>IF('Dépenses forfaitaire'!K91="","",'Dépenses forfaitaire'!K91)</f>
        <v/>
      </c>
      <c r="K91" s="348" t="str">
        <f>IF('Dépenses forfaitaire'!L91="","",'Dépenses forfaitaire'!L91)</f>
        <v/>
      </c>
      <c r="L91" s="347" t="str">
        <f>IF('Dépenses forfaitaire'!J91="","",'Dépenses forfaitaire'!J91)</f>
        <v/>
      </c>
      <c r="M91" s="331" t="str">
        <f>IF($H91="","",IF($C91=Listes!$B$38,IF('DP_Instruction Forfaitaires'!$E91&lt;=Listes!$B$58,('DP_Instruction Forfaitaires'!$E91*(VLOOKUP('DP_Instruction Forfaitaires'!$D91,Listes!$A$59:$E$65,2,FALSE))),IF('DP_Instruction Forfaitaires'!$E91&gt;Listes!$E$58,('DP_Instruction Forfaitaires'!$E91*(VLOOKUP('DP_Instruction Forfaitaires'!$D91,Listes!$A$59:$E$65,5,FALSE))),('DP_Instruction Forfaitaires'!$E91*(VLOOKUP('DP_Instruction Forfaitaires'!$D91,Listes!$A$59:$E$65,3,FALSE))+(VLOOKUP('DP_Instruction Forfaitaires'!$D91,Listes!$A$59:$E$65,4,FALSE)))))))</f>
        <v/>
      </c>
      <c r="N91" s="331" t="str">
        <f>IF($H91="","",IF($C91=Listes!$B$37,IF('DP_Instruction Forfaitaires'!$E91&lt;=Listes!$B$47,('DP_Instruction Forfaitaires'!$E91*(VLOOKUP('DP_Instruction Forfaitaires'!$D91,Listes!$A$48:$E$54,2,FALSE))),IF('DP_Instruction Forfaitaires'!$E91&gt;Listes!$D$47,('DP_Instruction Forfaitaires'!$E91*(VLOOKUP('DP_Instruction Forfaitaires'!$D91,Listes!$A$48:$E$54,5,FALSE))),('DP_Instruction Forfaitaires'!$E91*(VLOOKUP('DP_Instruction Forfaitaires'!$D91,Listes!$A$48:$E$54,3,FALSE))+(VLOOKUP('DP_Instruction Forfaitaires'!$D91,Listes!$A$48:$E$54,4,FALSE)))))))</f>
        <v/>
      </c>
      <c r="O91" s="359" t="str">
        <f>IF($H91="","",IF($C91=Listes!$B$40,Listes!$I$37,IF($C91=Listes!$B$41,(VLOOKUP('DP_Instruction Forfaitaires'!$F91,Listes!$E$37:$F$42,2,FALSE)),IF($C91=Listes!$B$39,IF('DP_Instruction Forfaitaires'!$E91&lt;=Listes!$A$69,'DP_Instruction Forfaitaires'!$E91*Listes!$A$70,IF('DP_Instruction Forfaitaires'!$E91&gt;Listes!$D$69,'DP_Instruction Forfaitaires'!$E91*Listes!$D$70,(('DP_Instruction Forfaitaires'!$E91*Listes!$B$70)+Listes!$C$70)))))))</f>
        <v/>
      </c>
      <c r="P91" s="360" t="str">
        <f>IF('Dépenses forfaitaire'!P91="","",'Dépenses forfaitaire'!P91)</f>
        <v/>
      </c>
      <c r="Q91" s="283"/>
      <c r="R91" s="284" t="str">
        <f t="shared" si="6"/>
        <v/>
      </c>
      <c r="S91" s="284" t="str">
        <f t="shared" si="7"/>
        <v/>
      </c>
      <c r="T91" s="28" t="str">
        <f t="shared" si="5"/>
        <v/>
      </c>
      <c r="U91" s="139"/>
      <c r="V91" s="140"/>
      <c r="W91" s="365" t="str">
        <f>IF(AND(OR(Q91="KO",T91&lt;&gt;""),OR(R91="",S91="",T91="")),Listes!$A$74,IF(AND(T91="",Q91&lt;&gt;""),Listes!$A$75,IF(AND(P91&lt;T91,V91=""),Listes!$A$76,IF(AND(R91&gt;S91),Listes!$A$77,IF(AND(P91&lt;&gt;"",P91&gt;T91,U91=""),Listes!$A$78,IF(AND(X91="",OR(Q91&lt;&gt;"",R91&lt;&gt;"",S91&lt;&gt;"")),Listes!$A$79,""))))))</f>
        <v/>
      </c>
      <c r="X91" s="44"/>
      <c r="Y91" s="9">
        <f t="shared" si="8"/>
        <v>0</v>
      </c>
    </row>
    <row r="92" spans="1:25" ht="20.100000000000001" customHeight="1" x14ac:dyDescent="0.25">
      <c r="A92" s="133">
        <v>86</v>
      </c>
      <c r="B92" s="347" t="str">
        <f>IF('Dépenses forfaitaire'!B92="","",'Dépenses forfaitaire'!B92)</f>
        <v/>
      </c>
      <c r="C92" s="347" t="str">
        <f>IF('Dépenses forfaitaire'!C92="","",'Dépenses forfaitaire'!C92)</f>
        <v/>
      </c>
      <c r="D92" s="347" t="str">
        <f>IF('Dépenses forfaitaire'!D92="","",'Dépenses forfaitaire'!D92)</f>
        <v/>
      </c>
      <c r="E92" s="347" t="str">
        <f>IF('Dépenses forfaitaire'!E92="","",'Dépenses forfaitaire'!E92)</f>
        <v/>
      </c>
      <c r="F92" s="347" t="str">
        <f>IF('Dépenses forfaitaire'!F92="","",'Dépenses forfaitaire'!F92)</f>
        <v/>
      </c>
      <c r="G92" s="347" t="str">
        <f>IF('Dépenses forfaitaire'!G92="","",'Dépenses forfaitaire'!G92)</f>
        <v/>
      </c>
      <c r="H92" s="347" t="str">
        <f>IF('Dépenses forfaitaire'!H92="","",'Dépenses forfaitaire'!H92)</f>
        <v/>
      </c>
      <c r="I92" s="347" t="str">
        <f>IF('Dépenses forfaitaire'!I92="","",'Dépenses forfaitaire'!I92)</f>
        <v/>
      </c>
      <c r="J92" s="348" t="str">
        <f>IF('Dépenses forfaitaire'!K92="","",'Dépenses forfaitaire'!K92)</f>
        <v/>
      </c>
      <c r="K92" s="348" t="str">
        <f>IF('Dépenses forfaitaire'!L92="","",'Dépenses forfaitaire'!L92)</f>
        <v/>
      </c>
      <c r="L92" s="347" t="str">
        <f>IF('Dépenses forfaitaire'!J92="","",'Dépenses forfaitaire'!J92)</f>
        <v/>
      </c>
      <c r="M92" s="331" t="str">
        <f>IF($H92="","",IF($C92=Listes!$B$38,IF('DP_Instruction Forfaitaires'!$E92&lt;=Listes!$B$58,('DP_Instruction Forfaitaires'!$E92*(VLOOKUP('DP_Instruction Forfaitaires'!$D92,Listes!$A$59:$E$65,2,FALSE))),IF('DP_Instruction Forfaitaires'!$E92&gt;Listes!$E$58,('DP_Instruction Forfaitaires'!$E92*(VLOOKUP('DP_Instruction Forfaitaires'!$D92,Listes!$A$59:$E$65,5,FALSE))),('DP_Instruction Forfaitaires'!$E92*(VLOOKUP('DP_Instruction Forfaitaires'!$D92,Listes!$A$59:$E$65,3,FALSE))+(VLOOKUP('DP_Instruction Forfaitaires'!$D92,Listes!$A$59:$E$65,4,FALSE)))))))</f>
        <v/>
      </c>
      <c r="N92" s="331" t="str">
        <f>IF($H92="","",IF($C92=Listes!$B$37,IF('DP_Instruction Forfaitaires'!$E92&lt;=Listes!$B$47,('DP_Instruction Forfaitaires'!$E92*(VLOOKUP('DP_Instruction Forfaitaires'!$D92,Listes!$A$48:$E$54,2,FALSE))),IF('DP_Instruction Forfaitaires'!$E92&gt;Listes!$D$47,('DP_Instruction Forfaitaires'!$E92*(VLOOKUP('DP_Instruction Forfaitaires'!$D92,Listes!$A$48:$E$54,5,FALSE))),('DP_Instruction Forfaitaires'!$E92*(VLOOKUP('DP_Instruction Forfaitaires'!$D92,Listes!$A$48:$E$54,3,FALSE))+(VLOOKUP('DP_Instruction Forfaitaires'!$D92,Listes!$A$48:$E$54,4,FALSE)))))))</f>
        <v/>
      </c>
      <c r="O92" s="359" t="str">
        <f>IF($H92="","",IF($C92=Listes!$B$40,Listes!$I$37,IF($C92=Listes!$B$41,(VLOOKUP('DP_Instruction Forfaitaires'!$F92,Listes!$E$37:$F$42,2,FALSE)),IF($C92=Listes!$B$39,IF('DP_Instruction Forfaitaires'!$E92&lt;=Listes!$A$69,'DP_Instruction Forfaitaires'!$E92*Listes!$A$70,IF('DP_Instruction Forfaitaires'!$E92&gt;Listes!$D$69,'DP_Instruction Forfaitaires'!$E92*Listes!$D$70,(('DP_Instruction Forfaitaires'!$E92*Listes!$B$70)+Listes!$C$70)))))))</f>
        <v/>
      </c>
      <c r="P92" s="360" t="str">
        <f>IF('Dépenses forfaitaire'!P92="","",'Dépenses forfaitaire'!P92)</f>
        <v/>
      </c>
      <c r="Q92" s="283"/>
      <c r="R92" s="284" t="str">
        <f t="shared" si="6"/>
        <v/>
      </c>
      <c r="S92" s="284" t="str">
        <f t="shared" si="7"/>
        <v/>
      </c>
      <c r="T92" s="28" t="str">
        <f t="shared" si="5"/>
        <v/>
      </c>
      <c r="U92" s="139"/>
      <c r="V92" s="140"/>
      <c r="W92" s="365" t="str">
        <f>IF(AND(OR(Q92="KO",T92&lt;&gt;""),OR(R92="",S92="",T92="")),Listes!$A$74,IF(AND(T92="",Q92&lt;&gt;""),Listes!$A$75,IF(AND(P92&lt;T92,V92=""),Listes!$A$76,IF(AND(R92&gt;S92),Listes!$A$77,IF(AND(P92&lt;&gt;"",P92&gt;T92,U92=""),Listes!$A$78,IF(AND(X92="",OR(Q92&lt;&gt;"",R92&lt;&gt;"",S92&lt;&gt;"")),Listes!$A$79,""))))))</f>
        <v/>
      </c>
      <c r="X92" s="44"/>
      <c r="Y92" s="9">
        <f t="shared" si="8"/>
        <v>0</v>
      </c>
    </row>
    <row r="93" spans="1:25" ht="20.100000000000001" customHeight="1" x14ac:dyDescent="0.25">
      <c r="A93" s="133">
        <v>87</v>
      </c>
      <c r="B93" s="347" t="str">
        <f>IF('Dépenses forfaitaire'!B93="","",'Dépenses forfaitaire'!B93)</f>
        <v/>
      </c>
      <c r="C93" s="347" t="str">
        <f>IF('Dépenses forfaitaire'!C93="","",'Dépenses forfaitaire'!C93)</f>
        <v/>
      </c>
      <c r="D93" s="347" t="str">
        <f>IF('Dépenses forfaitaire'!D93="","",'Dépenses forfaitaire'!D93)</f>
        <v/>
      </c>
      <c r="E93" s="347" t="str">
        <f>IF('Dépenses forfaitaire'!E93="","",'Dépenses forfaitaire'!E93)</f>
        <v/>
      </c>
      <c r="F93" s="347" t="str">
        <f>IF('Dépenses forfaitaire'!F93="","",'Dépenses forfaitaire'!F93)</f>
        <v/>
      </c>
      <c r="G93" s="347" t="str">
        <f>IF('Dépenses forfaitaire'!G93="","",'Dépenses forfaitaire'!G93)</f>
        <v/>
      </c>
      <c r="H93" s="347" t="str">
        <f>IF('Dépenses forfaitaire'!H93="","",'Dépenses forfaitaire'!H93)</f>
        <v/>
      </c>
      <c r="I93" s="347" t="str">
        <f>IF('Dépenses forfaitaire'!I93="","",'Dépenses forfaitaire'!I93)</f>
        <v/>
      </c>
      <c r="J93" s="348" t="str">
        <f>IF('Dépenses forfaitaire'!K93="","",'Dépenses forfaitaire'!K93)</f>
        <v/>
      </c>
      <c r="K93" s="348" t="str">
        <f>IF('Dépenses forfaitaire'!L93="","",'Dépenses forfaitaire'!L93)</f>
        <v/>
      </c>
      <c r="L93" s="347" t="str">
        <f>IF('Dépenses forfaitaire'!J93="","",'Dépenses forfaitaire'!J93)</f>
        <v/>
      </c>
      <c r="M93" s="331" t="str">
        <f>IF($H93="","",IF($C93=Listes!$B$38,IF('DP_Instruction Forfaitaires'!$E93&lt;=Listes!$B$58,('DP_Instruction Forfaitaires'!$E93*(VLOOKUP('DP_Instruction Forfaitaires'!$D93,Listes!$A$59:$E$65,2,FALSE))),IF('DP_Instruction Forfaitaires'!$E93&gt;Listes!$E$58,('DP_Instruction Forfaitaires'!$E93*(VLOOKUP('DP_Instruction Forfaitaires'!$D93,Listes!$A$59:$E$65,5,FALSE))),('DP_Instruction Forfaitaires'!$E93*(VLOOKUP('DP_Instruction Forfaitaires'!$D93,Listes!$A$59:$E$65,3,FALSE))+(VLOOKUP('DP_Instruction Forfaitaires'!$D93,Listes!$A$59:$E$65,4,FALSE)))))))</f>
        <v/>
      </c>
      <c r="N93" s="331" t="str">
        <f>IF($H93="","",IF($C93=Listes!$B$37,IF('DP_Instruction Forfaitaires'!$E93&lt;=Listes!$B$47,('DP_Instruction Forfaitaires'!$E93*(VLOOKUP('DP_Instruction Forfaitaires'!$D93,Listes!$A$48:$E$54,2,FALSE))),IF('DP_Instruction Forfaitaires'!$E93&gt;Listes!$D$47,('DP_Instruction Forfaitaires'!$E93*(VLOOKUP('DP_Instruction Forfaitaires'!$D93,Listes!$A$48:$E$54,5,FALSE))),('DP_Instruction Forfaitaires'!$E93*(VLOOKUP('DP_Instruction Forfaitaires'!$D93,Listes!$A$48:$E$54,3,FALSE))+(VLOOKUP('DP_Instruction Forfaitaires'!$D93,Listes!$A$48:$E$54,4,FALSE)))))))</f>
        <v/>
      </c>
      <c r="O93" s="359" t="str">
        <f>IF($H93="","",IF($C93=Listes!$B$40,Listes!$I$37,IF($C93=Listes!$B$41,(VLOOKUP('DP_Instruction Forfaitaires'!$F93,Listes!$E$37:$F$42,2,FALSE)),IF($C93=Listes!$B$39,IF('DP_Instruction Forfaitaires'!$E93&lt;=Listes!$A$69,'DP_Instruction Forfaitaires'!$E93*Listes!$A$70,IF('DP_Instruction Forfaitaires'!$E93&gt;Listes!$D$69,'DP_Instruction Forfaitaires'!$E93*Listes!$D$70,(('DP_Instruction Forfaitaires'!$E93*Listes!$B$70)+Listes!$C$70)))))))</f>
        <v/>
      </c>
      <c r="P93" s="360" t="str">
        <f>IF('Dépenses forfaitaire'!P93="","",'Dépenses forfaitaire'!P93)</f>
        <v/>
      </c>
      <c r="Q93" s="283"/>
      <c r="R93" s="284" t="str">
        <f t="shared" si="6"/>
        <v/>
      </c>
      <c r="S93" s="284" t="str">
        <f t="shared" si="7"/>
        <v/>
      </c>
      <c r="T93" s="28" t="str">
        <f t="shared" si="5"/>
        <v/>
      </c>
      <c r="U93" s="139"/>
      <c r="V93" s="140"/>
      <c r="W93" s="365" t="str">
        <f>IF(AND(OR(Q93="KO",T93&lt;&gt;""),OR(R93="",S93="",T93="")),Listes!$A$74,IF(AND(T93="",Q93&lt;&gt;""),Listes!$A$75,IF(AND(P93&lt;T93,V93=""),Listes!$A$76,IF(AND(R93&gt;S93),Listes!$A$77,IF(AND(P93&lt;&gt;"",P93&gt;T93,U93=""),Listes!$A$78,IF(AND(X93="",OR(Q93&lt;&gt;"",R93&lt;&gt;"",S93&lt;&gt;"")),Listes!$A$79,""))))))</f>
        <v/>
      </c>
      <c r="X93" s="44"/>
      <c r="Y93" s="9">
        <f t="shared" si="8"/>
        <v>0</v>
      </c>
    </row>
    <row r="94" spans="1:25" ht="20.100000000000001" customHeight="1" x14ac:dyDescent="0.25">
      <c r="A94" s="133">
        <v>88</v>
      </c>
      <c r="B94" s="347" t="str">
        <f>IF('Dépenses forfaitaire'!B94="","",'Dépenses forfaitaire'!B94)</f>
        <v/>
      </c>
      <c r="C94" s="347" t="str">
        <f>IF('Dépenses forfaitaire'!C94="","",'Dépenses forfaitaire'!C94)</f>
        <v/>
      </c>
      <c r="D94" s="347" t="str">
        <f>IF('Dépenses forfaitaire'!D94="","",'Dépenses forfaitaire'!D94)</f>
        <v/>
      </c>
      <c r="E94" s="347" t="str">
        <f>IF('Dépenses forfaitaire'!E94="","",'Dépenses forfaitaire'!E94)</f>
        <v/>
      </c>
      <c r="F94" s="347" t="str">
        <f>IF('Dépenses forfaitaire'!F94="","",'Dépenses forfaitaire'!F94)</f>
        <v/>
      </c>
      <c r="G94" s="347" t="str">
        <f>IF('Dépenses forfaitaire'!G94="","",'Dépenses forfaitaire'!G94)</f>
        <v/>
      </c>
      <c r="H94" s="347" t="str">
        <f>IF('Dépenses forfaitaire'!H94="","",'Dépenses forfaitaire'!H94)</f>
        <v/>
      </c>
      <c r="I94" s="347" t="str">
        <f>IF('Dépenses forfaitaire'!I94="","",'Dépenses forfaitaire'!I94)</f>
        <v/>
      </c>
      <c r="J94" s="348" t="str">
        <f>IF('Dépenses forfaitaire'!K94="","",'Dépenses forfaitaire'!K94)</f>
        <v/>
      </c>
      <c r="K94" s="348" t="str">
        <f>IF('Dépenses forfaitaire'!L94="","",'Dépenses forfaitaire'!L94)</f>
        <v/>
      </c>
      <c r="L94" s="347" t="str">
        <f>IF('Dépenses forfaitaire'!J94="","",'Dépenses forfaitaire'!J94)</f>
        <v/>
      </c>
      <c r="M94" s="331" t="str">
        <f>IF($H94="","",IF($C94=Listes!$B$38,IF('DP_Instruction Forfaitaires'!$E94&lt;=Listes!$B$58,('DP_Instruction Forfaitaires'!$E94*(VLOOKUP('DP_Instruction Forfaitaires'!$D94,Listes!$A$59:$E$65,2,FALSE))),IF('DP_Instruction Forfaitaires'!$E94&gt;Listes!$E$58,('DP_Instruction Forfaitaires'!$E94*(VLOOKUP('DP_Instruction Forfaitaires'!$D94,Listes!$A$59:$E$65,5,FALSE))),('DP_Instruction Forfaitaires'!$E94*(VLOOKUP('DP_Instruction Forfaitaires'!$D94,Listes!$A$59:$E$65,3,FALSE))+(VLOOKUP('DP_Instruction Forfaitaires'!$D94,Listes!$A$59:$E$65,4,FALSE)))))))</f>
        <v/>
      </c>
      <c r="N94" s="331" t="str">
        <f>IF($H94="","",IF($C94=Listes!$B$37,IF('DP_Instruction Forfaitaires'!$E94&lt;=Listes!$B$47,('DP_Instruction Forfaitaires'!$E94*(VLOOKUP('DP_Instruction Forfaitaires'!$D94,Listes!$A$48:$E$54,2,FALSE))),IF('DP_Instruction Forfaitaires'!$E94&gt;Listes!$D$47,('DP_Instruction Forfaitaires'!$E94*(VLOOKUP('DP_Instruction Forfaitaires'!$D94,Listes!$A$48:$E$54,5,FALSE))),('DP_Instruction Forfaitaires'!$E94*(VLOOKUP('DP_Instruction Forfaitaires'!$D94,Listes!$A$48:$E$54,3,FALSE))+(VLOOKUP('DP_Instruction Forfaitaires'!$D94,Listes!$A$48:$E$54,4,FALSE)))))))</f>
        <v/>
      </c>
      <c r="O94" s="359" t="str">
        <f>IF($H94="","",IF($C94=Listes!$B$40,Listes!$I$37,IF($C94=Listes!$B$41,(VLOOKUP('DP_Instruction Forfaitaires'!$F94,Listes!$E$37:$F$42,2,FALSE)),IF($C94=Listes!$B$39,IF('DP_Instruction Forfaitaires'!$E94&lt;=Listes!$A$69,'DP_Instruction Forfaitaires'!$E94*Listes!$A$70,IF('DP_Instruction Forfaitaires'!$E94&gt;Listes!$D$69,'DP_Instruction Forfaitaires'!$E94*Listes!$D$70,(('DP_Instruction Forfaitaires'!$E94*Listes!$B$70)+Listes!$C$70)))))))</f>
        <v/>
      </c>
      <c r="P94" s="360" t="str">
        <f>IF('Dépenses forfaitaire'!P94="","",'Dépenses forfaitaire'!P94)</f>
        <v/>
      </c>
      <c r="Q94" s="283"/>
      <c r="R94" s="284" t="str">
        <f t="shared" si="6"/>
        <v/>
      </c>
      <c r="S94" s="284" t="str">
        <f t="shared" si="7"/>
        <v/>
      </c>
      <c r="T94" s="28" t="str">
        <f t="shared" si="5"/>
        <v/>
      </c>
      <c r="U94" s="139"/>
      <c r="V94" s="140"/>
      <c r="W94" s="365" t="str">
        <f>IF(AND(OR(Q94="KO",T94&lt;&gt;""),OR(R94="",S94="",T94="")),Listes!$A$74,IF(AND(T94="",Q94&lt;&gt;""),Listes!$A$75,IF(AND(P94&lt;T94,V94=""),Listes!$A$76,IF(AND(R94&gt;S94),Listes!$A$77,IF(AND(P94&lt;&gt;"",P94&gt;T94,U94=""),Listes!$A$78,IF(AND(X94="",OR(Q94&lt;&gt;"",R94&lt;&gt;"",S94&lt;&gt;"")),Listes!$A$79,""))))))</f>
        <v/>
      </c>
      <c r="X94" s="44"/>
      <c r="Y94" s="9">
        <f t="shared" si="8"/>
        <v>0</v>
      </c>
    </row>
    <row r="95" spans="1:25" ht="20.100000000000001" customHeight="1" x14ac:dyDescent="0.25">
      <c r="A95" s="133">
        <v>89</v>
      </c>
      <c r="B95" s="347" t="str">
        <f>IF('Dépenses forfaitaire'!B95="","",'Dépenses forfaitaire'!B95)</f>
        <v/>
      </c>
      <c r="C95" s="347" t="str">
        <f>IF('Dépenses forfaitaire'!C95="","",'Dépenses forfaitaire'!C95)</f>
        <v/>
      </c>
      <c r="D95" s="347" t="str">
        <f>IF('Dépenses forfaitaire'!D95="","",'Dépenses forfaitaire'!D95)</f>
        <v/>
      </c>
      <c r="E95" s="347" t="str">
        <f>IF('Dépenses forfaitaire'!E95="","",'Dépenses forfaitaire'!E95)</f>
        <v/>
      </c>
      <c r="F95" s="347" t="str">
        <f>IF('Dépenses forfaitaire'!F95="","",'Dépenses forfaitaire'!F95)</f>
        <v/>
      </c>
      <c r="G95" s="347" t="str">
        <f>IF('Dépenses forfaitaire'!G95="","",'Dépenses forfaitaire'!G95)</f>
        <v/>
      </c>
      <c r="H95" s="347" t="str">
        <f>IF('Dépenses forfaitaire'!H95="","",'Dépenses forfaitaire'!H95)</f>
        <v/>
      </c>
      <c r="I95" s="347" t="str">
        <f>IF('Dépenses forfaitaire'!I95="","",'Dépenses forfaitaire'!I95)</f>
        <v/>
      </c>
      <c r="J95" s="348" t="str">
        <f>IF('Dépenses forfaitaire'!K95="","",'Dépenses forfaitaire'!K95)</f>
        <v/>
      </c>
      <c r="K95" s="348" t="str">
        <f>IF('Dépenses forfaitaire'!L95="","",'Dépenses forfaitaire'!L95)</f>
        <v/>
      </c>
      <c r="L95" s="347" t="str">
        <f>IF('Dépenses forfaitaire'!J95="","",'Dépenses forfaitaire'!J95)</f>
        <v/>
      </c>
      <c r="M95" s="331" t="str">
        <f>IF($H95="","",IF($C95=Listes!$B$38,IF('DP_Instruction Forfaitaires'!$E95&lt;=Listes!$B$58,('DP_Instruction Forfaitaires'!$E95*(VLOOKUP('DP_Instruction Forfaitaires'!$D95,Listes!$A$59:$E$65,2,FALSE))),IF('DP_Instruction Forfaitaires'!$E95&gt;Listes!$E$58,('DP_Instruction Forfaitaires'!$E95*(VLOOKUP('DP_Instruction Forfaitaires'!$D95,Listes!$A$59:$E$65,5,FALSE))),('DP_Instruction Forfaitaires'!$E95*(VLOOKUP('DP_Instruction Forfaitaires'!$D95,Listes!$A$59:$E$65,3,FALSE))+(VLOOKUP('DP_Instruction Forfaitaires'!$D95,Listes!$A$59:$E$65,4,FALSE)))))))</f>
        <v/>
      </c>
      <c r="N95" s="331" t="str">
        <f>IF($H95="","",IF($C95=Listes!$B$37,IF('DP_Instruction Forfaitaires'!$E95&lt;=Listes!$B$47,('DP_Instruction Forfaitaires'!$E95*(VLOOKUP('DP_Instruction Forfaitaires'!$D95,Listes!$A$48:$E$54,2,FALSE))),IF('DP_Instruction Forfaitaires'!$E95&gt;Listes!$D$47,('DP_Instruction Forfaitaires'!$E95*(VLOOKUP('DP_Instruction Forfaitaires'!$D95,Listes!$A$48:$E$54,5,FALSE))),('DP_Instruction Forfaitaires'!$E95*(VLOOKUP('DP_Instruction Forfaitaires'!$D95,Listes!$A$48:$E$54,3,FALSE))+(VLOOKUP('DP_Instruction Forfaitaires'!$D95,Listes!$A$48:$E$54,4,FALSE)))))))</f>
        <v/>
      </c>
      <c r="O95" s="359" t="str">
        <f>IF($H95="","",IF($C95=Listes!$B$40,Listes!$I$37,IF($C95=Listes!$B$41,(VLOOKUP('DP_Instruction Forfaitaires'!$F95,Listes!$E$37:$F$42,2,FALSE)),IF($C95=Listes!$B$39,IF('DP_Instruction Forfaitaires'!$E95&lt;=Listes!$A$69,'DP_Instruction Forfaitaires'!$E95*Listes!$A$70,IF('DP_Instruction Forfaitaires'!$E95&gt;Listes!$D$69,'DP_Instruction Forfaitaires'!$E95*Listes!$D$70,(('DP_Instruction Forfaitaires'!$E95*Listes!$B$70)+Listes!$C$70)))))))</f>
        <v/>
      </c>
      <c r="P95" s="360" t="str">
        <f>IF('Dépenses forfaitaire'!P95="","",'Dépenses forfaitaire'!P95)</f>
        <v/>
      </c>
      <c r="Q95" s="283"/>
      <c r="R95" s="284" t="str">
        <f t="shared" si="6"/>
        <v/>
      </c>
      <c r="S95" s="284" t="str">
        <f t="shared" si="7"/>
        <v/>
      </c>
      <c r="T95" s="28" t="str">
        <f t="shared" si="5"/>
        <v/>
      </c>
      <c r="U95" s="139"/>
      <c r="V95" s="140"/>
      <c r="W95" s="365" t="str">
        <f>IF(AND(OR(Q95="KO",T95&lt;&gt;""),OR(R95="",S95="",T95="")),Listes!$A$74,IF(AND(T95="",Q95&lt;&gt;""),Listes!$A$75,IF(AND(P95&lt;T95,V95=""),Listes!$A$76,IF(AND(R95&gt;S95),Listes!$A$77,IF(AND(P95&lt;&gt;"",P95&gt;T95,U95=""),Listes!$A$78,IF(AND(X95="",OR(Q95&lt;&gt;"",R95&lt;&gt;"",S95&lt;&gt;"")),Listes!$A$79,""))))))</f>
        <v/>
      </c>
      <c r="X95" s="44"/>
      <c r="Y95" s="9">
        <f t="shared" si="8"/>
        <v>0</v>
      </c>
    </row>
    <row r="96" spans="1:25" ht="20.100000000000001" customHeight="1" x14ac:dyDescent="0.25">
      <c r="A96" s="133">
        <v>90</v>
      </c>
      <c r="B96" s="347" t="str">
        <f>IF('Dépenses forfaitaire'!B96="","",'Dépenses forfaitaire'!B96)</f>
        <v/>
      </c>
      <c r="C96" s="347" t="str">
        <f>IF('Dépenses forfaitaire'!C96="","",'Dépenses forfaitaire'!C96)</f>
        <v/>
      </c>
      <c r="D96" s="347" t="str">
        <f>IF('Dépenses forfaitaire'!D96="","",'Dépenses forfaitaire'!D96)</f>
        <v/>
      </c>
      <c r="E96" s="347" t="str">
        <f>IF('Dépenses forfaitaire'!E96="","",'Dépenses forfaitaire'!E96)</f>
        <v/>
      </c>
      <c r="F96" s="347" t="str">
        <f>IF('Dépenses forfaitaire'!F96="","",'Dépenses forfaitaire'!F96)</f>
        <v/>
      </c>
      <c r="G96" s="347" t="str">
        <f>IF('Dépenses forfaitaire'!G96="","",'Dépenses forfaitaire'!G96)</f>
        <v/>
      </c>
      <c r="H96" s="347" t="str">
        <f>IF('Dépenses forfaitaire'!H96="","",'Dépenses forfaitaire'!H96)</f>
        <v/>
      </c>
      <c r="I96" s="347" t="str">
        <f>IF('Dépenses forfaitaire'!I96="","",'Dépenses forfaitaire'!I96)</f>
        <v/>
      </c>
      <c r="J96" s="348" t="str">
        <f>IF('Dépenses forfaitaire'!K96="","",'Dépenses forfaitaire'!K96)</f>
        <v/>
      </c>
      <c r="K96" s="348" t="str">
        <f>IF('Dépenses forfaitaire'!L96="","",'Dépenses forfaitaire'!L96)</f>
        <v/>
      </c>
      <c r="L96" s="347" t="str">
        <f>IF('Dépenses forfaitaire'!J96="","",'Dépenses forfaitaire'!J96)</f>
        <v/>
      </c>
      <c r="M96" s="331" t="str">
        <f>IF($H96="","",IF($C96=Listes!$B$38,IF('DP_Instruction Forfaitaires'!$E96&lt;=Listes!$B$58,('DP_Instruction Forfaitaires'!$E96*(VLOOKUP('DP_Instruction Forfaitaires'!$D96,Listes!$A$59:$E$65,2,FALSE))),IF('DP_Instruction Forfaitaires'!$E96&gt;Listes!$E$58,('DP_Instruction Forfaitaires'!$E96*(VLOOKUP('DP_Instruction Forfaitaires'!$D96,Listes!$A$59:$E$65,5,FALSE))),('DP_Instruction Forfaitaires'!$E96*(VLOOKUP('DP_Instruction Forfaitaires'!$D96,Listes!$A$59:$E$65,3,FALSE))+(VLOOKUP('DP_Instruction Forfaitaires'!$D96,Listes!$A$59:$E$65,4,FALSE)))))))</f>
        <v/>
      </c>
      <c r="N96" s="331" t="str">
        <f>IF($H96="","",IF($C96=Listes!$B$37,IF('DP_Instruction Forfaitaires'!$E96&lt;=Listes!$B$47,('DP_Instruction Forfaitaires'!$E96*(VLOOKUP('DP_Instruction Forfaitaires'!$D96,Listes!$A$48:$E$54,2,FALSE))),IF('DP_Instruction Forfaitaires'!$E96&gt;Listes!$D$47,('DP_Instruction Forfaitaires'!$E96*(VLOOKUP('DP_Instruction Forfaitaires'!$D96,Listes!$A$48:$E$54,5,FALSE))),('DP_Instruction Forfaitaires'!$E96*(VLOOKUP('DP_Instruction Forfaitaires'!$D96,Listes!$A$48:$E$54,3,FALSE))+(VLOOKUP('DP_Instruction Forfaitaires'!$D96,Listes!$A$48:$E$54,4,FALSE)))))))</f>
        <v/>
      </c>
      <c r="O96" s="359" t="str">
        <f>IF($H96="","",IF($C96=Listes!$B$40,Listes!$I$37,IF($C96=Listes!$B$41,(VLOOKUP('DP_Instruction Forfaitaires'!$F96,Listes!$E$37:$F$42,2,FALSE)),IF($C96=Listes!$B$39,IF('DP_Instruction Forfaitaires'!$E96&lt;=Listes!$A$69,'DP_Instruction Forfaitaires'!$E96*Listes!$A$70,IF('DP_Instruction Forfaitaires'!$E96&gt;Listes!$D$69,'DP_Instruction Forfaitaires'!$E96*Listes!$D$70,(('DP_Instruction Forfaitaires'!$E96*Listes!$B$70)+Listes!$C$70)))))))</f>
        <v/>
      </c>
      <c r="P96" s="360" t="str">
        <f>IF('Dépenses forfaitaire'!P96="","",'Dépenses forfaitaire'!P96)</f>
        <v/>
      </c>
      <c r="Q96" s="283"/>
      <c r="R96" s="284" t="str">
        <f t="shared" si="6"/>
        <v/>
      </c>
      <c r="S96" s="284" t="str">
        <f t="shared" si="7"/>
        <v/>
      </c>
      <c r="T96" s="28" t="str">
        <f t="shared" si="5"/>
        <v/>
      </c>
      <c r="U96" s="139"/>
      <c r="V96" s="140"/>
      <c r="W96" s="365" t="str">
        <f>IF(AND(OR(Q96="KO",T96&lt;&gt;""),OR(R96="",S96="",T96="")),Listes!$A$74,IF(AND(T96="",Q96&lt;&gt;""),Listes!$A$75,IF(AND(P96&lt;T96,V96=""),Listes!$A$76,IF(AND(R96&gt;S96),Listes!$A$77,IF(AND(P96&lt;&gt;"",P96&gt;T96,U96=""),Listes!$A$78,IF(AND(X96="",OR(Q96&lt;&gt;"",R96&lt;&gt;"",S96&lt;&gt;"")),Listes!$A$79,""))))))</f>
        <v/>
      </c>
      <c r="X96" s="44"/>
      <c r="Y96" s="9">
        <f t="shared" si="8"/>
        <v>0</v>
      </c>
    </row>
    <row r="97" spans="1:25" ht="20.100000000000001" customHeight="1" x14ac:dyDescent="0.25">
      <c r="A97" s="133">
        <v>91</v>
      </c>
      <c r="B97" s="347" t="str">
        <f>IF('Dépenses forfaitaire'!B97="","",'Dépenses forfaitaire'!B97)</f>
        <v/>
      </c>
      <c r="C97" s="347" t="str">
        <f>IF('Dépenses forfaitaire'!C97="","",'Dépenses forfaitaire'!C97)</f>
        <v/>
      </c>
      <c r="D97" s="347" t="str">
        <f>IF('Dépenses forfaitaire'!D97="","",'Dépenses forfaitaire'!D97)</f>
        <v/>
      </c>
      <c r="E97" s="347" t="str">
        <f>IF('Dépenses forfaitaire'!E97="","",'Dépenses forfaitaire'!E97)</f>
        <v/>
      </c>
      <c r="F97" s="347" t="str">
        <f>IF('Dépenses forfaitaire'!F97="","",'Dépenses forfaitaire'!F97)</f>
        <v/>
      </c>
      <c r="G97" s="347" t="str">
        <f>IF('Dépenses forfaitaire'!G97="","",'Dépenses forfaitaire'!G97)</f>
        <v/>
      </c>
      <c r="H97" s="347" t="str">
        <f>IF('Dépenses forfaitaire'!H97="","",'Dépenses forfaitaire'!H97)</f>
        <v/>
      </c>
      <c r="I97" s="347" t="str">
        <f>IF('Dépenses forfaitaire'!I97="","",'Dépenses forfaitaire'!I97)</f>
        <v/>
      </c>
      <c r="J97" s="348" t="str">
        <f>IF('Dépenses forfaitaire'!K97="","",'Dépenses forfaitaire'!K97)</f>
        <v/>
      </c>
      <c r="K97" s="348" t="str">
        <f>IF('Dépenses forfaitaire'!L97="","",'Dépenses forfaitaire'!L97)</f>
        <v/>
      </c>
      <c r="L97" s="347" t="str">
        <f>IF('Dépenses forfaitaire'!J97="","",'Dépenses forfaitaire'!J97)</f>
        <v/>
      </c>
      <c r="M97" s="331" t="str">
        <f>IF($H97="","",IF($C97=Listes!$B$38,IF('DP_Instruction Forfaitaires'!$E97&lt;=Listes!$B$58,('DP_Instruction Forfaitaires'!$E97*(VLOOKUP('DP_Instruction Forfaitaires'!$D97,Listes!$A$59:$E$65,2,FALSE))),IF('DP_Instruction Forfaitaires'!$E97&gt;Listes!$E$58,('DP_Instruction Forfaitaires'!$E97*(VLOOKUP('DP_Instruction Forfaitaires'!$D97,Listes!$A$59:$E$65,5,FALSE))),('DP_Instruction Forfaitaires'!$E97*(VLOOKUP('DP_Instruction Forfaitaires'!$D97,Listes!$A$59:$E$65,3,FALSE))+(VLOOKUP('DP_Instruction Forfaitaires'!$D97,Listes!$A$59:$E$65,4,FALSE)))))))</f>
        <v/>
      </c>
      <c r="N97" s="331" t="str">
        <f>IF($H97="","",IF($C97=Listes!$B$37,IF('DP_Instruction Forfaitaires'!$E97&lt;=Listes!$B$47,('DP_Instruction Forfaitaires'!$E97*(VLOOKUP('DP_Instruction Forfaitaires'!$D97,Listes!$A$48:$E$54,2,FALSE))),IF('DP_Instruction Forfaitaires'!$E97&gt;Listes!$D$47,('DP_Instruction Forfaitaires'!$E97*(VLOOKUP('DP_Instruction Forfaitaires'!$D97,Listes!$A$48:$E$54,5,FALSE))),('DP_Instruction Forfaitaires'!$E97*(VLOOKUP('DP_Instruction Forfaitaires'!$D97,Listes!$A$48:$E$54,3,FALSE))+(VLOOKUP('DP_Instruction Forfaitaires'!$D97,Listes!$A$48:$E$54,4,FALSE)))))))</f>
        <v/>
      </c>
      <c r="O97" s="359" t="str">
        <f>IF($H97="","",IF($C97=Listes!$B$40,Listes!$I$37,IF($C97=Listes!$B$41,(VLOOKUP('DP_Instruction Forfaitaires'!$F97,Listes!$E$37:$F$42,2,FALSE)),IF($C97=Listes!$B$39,IF('DP_Instruction Forfaitaires'!$E97&lt;=Listes!$A$69,'DP_Instruction Forfaitaires'!$E97*Listes!$A$70,IF('DP_Instruction Forfaitaires'!$E97&gt;Listes!$D$69,'DP_Instruction Forfaitaires'!$E97*Listes!$D$70,(('DP_Instruction Forfaitaires'!$E97*Listes!$B$70)+Listes!$C$70)))))))</f>
        <v/>
      </c>
      <c r="P97" s="360" t="str">
        <f>IF('Dépenses forfaitaire'!P97="","",'Dépenses forfaitaire'!P97)</f>
        <v/>
      </c>
      <c r="Q97" s="283"/>
      <c r="R97" s="284" t="str">
        <f t="shared" si="6"/>
        <v/>
      </c>
      <c r="S97" s="284" t="str">
        <f t="shared" si="7"/>
        <v/>
      </c>
      <c r="T97" s="28" t="str">
        <f t="shared" si="5"/>
        <v/>
      </c>
      <c r="U97" s="139"/>
      <c r="V97" s="140"/>
      <c r="W97" s="365" t="str">
        <f>IF(AND(OR(Q97="KO",T97&lt;&gt;""),OR(R97="",S97="",T97="")),Listes!$A$74,IF(AND(T97="",Q97&lt;&gt;""),Listes!$A$75,IF(AND(P97&lt;T97,V97=""),Listes!$A$76,IF(AND(R97&gt;S97),Listes!$A$77,IF(AND(P97&lt;&gt;"",P97&gt;T97,U97=""),Listes!$A$78,IF(AND(X97="",OR(Q97&lt;&gt;"",R97&lt;&gt;"",S97&lt;&gt;"")),Listes!$A$79,""))))))</f>
        <v/>
      </c>
      <c r="X97" s="44"/>
      <c r="Y97" s="9">
        <f t="shared" si="8"/>
        <v>0</v>
      </c>
    </row>
    <row r="98" spans="1:25" ht="20.100000000000001" customHeight="1" x14ac:dyDescent="0.25">
      <c r="A98" s="133">
        <v>92</v>
      </c>
      <c r="B98" s="347" t="str">
        <f>IF('Dépenses forfaitaire'!B98="","",'Dépenses forfaitaire'!B98)</f>
        <v/>
      </c>
      <c r="C98" s="347" t="str">
        <f>IF('Dépenses forfaitaire'!C98="","",'Dépenses forfaitaire'!C98)</f>
        <v/>
      </c>
      <c r="D98" s="347" t="str">
        <f>IF('Dépenses forfaitaire'!D98="","",'Dépenses forfaitaire'!D98)</f>
        <v/>
      </c>
      <c r="E98" s="347" t="str">
        <f>IF('Dépenses forfaitaire'!E98="","",'Dépenses forfaitaire'!E98)</f>
        <v/>
      </c>
      <c r="F98" s="347" t="str">
        <f>IF('Dépenses forfaitaire'!F98="","",'Dépenses forfaitaire'!F98)</f>
        <v/>
      </c>
      <c r="G98" s="347" t="str">
        <f>IF('Dépenses forfaitaire'!G98="","",'Dépenses forfaitaire'!G98)</f>
        <v/>
      </c>
      <c r="H98" s="347" t="str">
        <f>IF('Dépenses forfaitaire'!H98="","",'Dépenses forfaitaire'!H98)</f>
        <v/>
      </c>
      <c r="I98" s="347" t="str">
        <f>IF('Dépenses forfaitaire'!I98="","",'Dépenses forfaitaire'!I98)</f>
        <v/>
      </c>
      <c r="J98" s="348" t="str">
        <f>IF('Dépenses forfaitaire'!K98="","",'Dépenses forfaitaire'!K98)</f>
        <v/>
      </c>
      <c r="K98" s="348" t="str">
        <f>IF('Dépenses forfaitaire'!L98="","",'Dépenses forfaitaire'!L98)</f>
        <v/>
      </c>
      <c r="L98" s="347" t="str">
        <f>IF('Dépenses forfaitaire'!J98="","",'Dépenses forfaitaire'!J98)</f>
        <v/>
      </c>
      <c r="M98" s="331" t="str">
        <f>IF($H98="","",IF($C98=Listes!$B$38,IF('DP_Instruction Forfaitaires'!$E98&lt;=Listes!$B$58,('DP_Instruction Forfaitaires'!$E98*(VLOOKUP('DP_Instruction Forfaitaires'!$D98,Listes!$A$59:$E$65,2,FALSE))),IF('DP_Instruction Forfaitaires'!$E98&gt;Listes!$E$58,('DP_Instruction Forfaitaires'!$E98*(VLOOKUP('DP_Instruction Forfaitaires'!$D98,Listes!$A$59:$E$65,5,FALSE))),('DP_Instruction Forfaitaires'!$E98*(VLOOKUP('DP_Instruction Forfaitaires'!$D98,Listes!$A$59:$E$65,3,FALSE))+(VLOOKUP('DP_Instruction Forfaitaires'!$D98,Listes!$A$59:$E$65,4,FALSE)))))))</f>
        <v/>
      </c>
      <c r="N98" s="331" t="str">
        <f>IF($H98="","",IF($C98=Listes!$B$37,IF('DP_Instruction Forfaitaires'!$E98&lt;=Listes!$B$47,('DP_Instruction Forfaitaires'!$E98*(VLOOKUP('DP_Instruction Forfaitaires'!$D98,Listes!$A$48:$E$54,2,FALSE))),IF('DP_Instruction Forfaitaires'!$E98&gt;Listes!$D$47,('DP_Instruction Forfaitaires'!$E98*(VLOOKUP('DP_Instruction Forfaitaires'!$D98,Listes!$A$48:$E$54,5,FALSE))),('DP_Instruction Forfaitaires'!$E98*(VLOOKUP('DP_Instruction Forfaitaires'!$D98,Listes!$A$48:$E$54,3,FALSE))+(VLOOKUP('DP_Instruction Forfaitaires'!$D98,Listes!$A$48:$E$54,4,FALSE)))))))</f>
        <v/>
      </c>
      <c r="O98" s="359" t="str">
        <f>IF($H98="","",IF($C98=Listes!$B$40,Listes!$I$37,IF($C98=Listes!$B$41,(VLOOKUP('DP_Instruction Forfaitaires'!$F98,Listes!$E$37:$F$42,2,FALSE)),IF($C98=Listes!$B$39,IF('DP_Instruction Forfaitaires'!$E98&lt;=Listes!$A$69,'DP_Instruction Forfaitaires'!$E98*Listes!$A$70,IF('DP_Instruction Forfaitaires'!$E98&gt;Listes!$D$69,'DP_Instruction Forfaitaires'!$E98*Listes!$D$70,(('DP_Instruction Forfaitaires'!$E98*Listes!$B$70)+Listes!$C$70)))))))</f>
        <v/>
      </c>
      <c r="P98" s="360" t="str">
        <f>IF('Dépenses forfaitaire'!P98="","",'Dépenses forfaitaire'!P98)</f>
        <v/>
      </c>
      <c r="Q98" s="283"/>
      <c r="R98" s="284" t="str">
        <f t="shared" si="6"/>
        <v/>
      </c>
      <c r="S98" s="284" t="str">
        <f t="shared" si="7"/>
        <v/>
      </c>
      <c r="T98" s="28" t="str">
        <f t="shared" si="5"/>
        <v/>
      </c>
      <c r="U98" s="139"/>
      <c r="V98" s="140"/>
      <c r="W98" s="365" t="str">
        <f>IF(AND(OR(Q98="KO",T98&lt;&gt;""),OR(R98="",S98="",T98="")),Listes!$A$74,IF(AND(T98="",Q98&lt;&gt;""),Listes!$A$75,IF(AND(P98&lt;T98,V98=""),Listes!$A$76,IF(AND(R98&gt;S98),Listes!$A$77,IF(AND(P98&lt;&gt;"",P98&gt;T98,U98=""),Listes!$A$78,IF(AND(X98="",OR(Q98&lt;&gt;"",R98&lt;&gt;"",S98&lt;&gt;"")),Listes!$A$79,""))))))</f>
        <v/>
      </c>
      <c r="X98" s="44"/>
      <c r="Y98" s="9">
        <f t="shared" si="8"/>
        <v>0</v>
      </c>
    </row>
    <row r="99" spans="1:25" ht="20.100000000000001" customHeight="1" x14ac:dyDescent="0.25">
      <c r="A99" s="133">
        <v>93</v>
      </c>
      <c r="B99" s="347" t="str">
        <f>IF('Dépenses forfaitaire'!B99="","",'Dépenses forfaitaire'!B99)</f>
        <v/>
      </c>
      <c r="C99" s="347" t="str">
        <f>IF('Dépenses forfaitaire'!C99="","",'Dépenses forfaitaire'!C99)</f>
        <v/>
      </c>
      <c r="D99" s="347" t="str">
        <f>IF('Dépenses forfaitaire'!D99="","",'Dépenses forfaitaire'!D99)</f>
        <v/>
      </c>
      <c r="E99" s="347" t="str">
        <f>IF('Dépenses forfaitaire'!E99="","",'Dépenses forfaitaire'!E99)</f>
        <v/>
      </c>
      <c r="F99" s="347" t="str">
        <f>IF('Dépenses forfaitaire'!F99="","",'Dépenses forfaitaire'!F99)</f>
        <v/>
      </c>
      <c r="G99" s="347" t="str">
        <f>IF('Dépenses forfaitaire'!G99="","",'Dépenses forfaitaire'!G99)</f>
        <v/>
      </c>
      <c r="H99" s="347" t="str">
        <f>IF('Dépenses forfaitaire'!H99="","",'Dépenses forfaitaire'!H99)</f>
        <v/>
      </c>
      <c r="I99" s="347" t="str">
        <f>IF('Dépenses forfaitaire'!I99="","",'Dépenses forfaitaire'!I99)</f>
        <v/>
      </c>
      <c r="J99" s="348" t="str">
        <f>IF('Dépenses forfaitaire'!K99="","",'Dépenses forfaitaire'!K99)</f>
        <v/>
      </c>
      <c r="K99" s="348" t="str">
        <f>IF('Dépenses forfaitaire'!L99="","",'Dépenses forfaitaire'!L99)</f>
        <v/>
      </c>
      <c r="L99" s="347" t="str">
        <f>IF('Dépenses forfaitaire'!J99="","",'Dépenses forfaitaire'!J99)</f>
        <v/>
      </c>
      <c r="M99" s="331" t="str">
        <f>IF($H99="","",IF($C99=Listes!$B$38,IF('DP_Instruction Forfaitaires'!$E99&lt;=Listes!$B$58,('DP_Instruction Forfaitaires'!$E99*(VLOOKUP('DP_Instruction Forfaitaires'!$D99,Listes!$A$59:$E$65,2,FALSE))),IF('DP_Instruction Forfaitaires'!$E99&gt;Listes!$E$58,('DP_Instruction Forfaitaires'!$E99*(VLOOKUP('DP_Instruction Forfaitaires'!$D99,Listes!$A$59:$E$65,5,FALSE))),('DP_Instruction Forfaitaires'!$E99*(VLOOKUP('DP_Instruction Forfaitaires'!$D99,Listes!$A$59:$E$65,3,FALSE))+(VLOOKUP('DP_Instruction Forfaitaires'!$D99,Listes!$A$59:$E$65,4,FALSE)))))))</f>
        <v/>
      </c>
      <c r="N99" s="331" t="str">
        <f>IF($H99="","",IF($C99=Listes!$B$37,IF('DP_Instruction Forfaitaires'!$E99&lt;=Listes!$B$47,('DP_Instruction Forfaitaires'!$E99*(VLOOKUP('DP_Instruction Forfaitaires'!$D99,Listes!$A$48:$E$54,2,FALSE))),IF('DP_Instruction Forfaitaires'!$E99&gt;Listes!$D$47,('DP_Instruction Forfaitaires'!$E99*(VLOOKUP('DP_Instruction Forfaitaires'!$D99,Listes!$A$48:$E$54,5,FALSE))),('DP_Instruction Forfaitaires'!$E99*(VLOOKUP('DP_Instruction Forfaitaires'!$D99,Listes!$A$48:$E$54,3,FALSE))+(VLOOKUP('DP_Instruction Forfaitaires'!$D99,Listes!$A$48:$E$54,4,FALSE)))))))</f>
        <v/>
      </c>
      <c r="O99" s="359" t="str">
        <f>IF($H99="","",IF($C99=Listes!$B$40,Listes!$I$37,IF($C99=Listes!$B$41,(VLOOKUP('DP_Instruction Forfaitaires'!$F99,Listes!$E$37:$F$42,2,FALSE)),IF($C99=Listes!$B$39,IF('DP_Instruction Forfaitaires'!$E99&lt;=Listes!$A$69,'DP_Instruction Forfaitaires'!$E99*Listes!$A$70,IF('DP_Instruction Forfaitaires'!$E99&gt;Listes!$D$69,'DP_Instruction Forfaitaires'!$E99*Listes!$D$70,(('DP_Instruction Forfaitaires'!$E99*Listes!$B$70)+Listes!$C$70)))))))</f>
        <v/>
      </c>
      <c r="P99" s="360" t="str">
        <f>IF('Dépenses forfaitaire'!P99="","",'Dépenses forfaitaire'!P99)</f>
        <v/>
      </c>
      <c r="Q99" s="283"/>
      <c r="R99" s="284" t="str">
        <f t="shared" si="6"/>
        <v/>
      </c>
      <c r="S99" s="284" t="str">
        <f t="shared" si="7"/>
        <v/>
      </c>
      <c r="T99" s="28" t="str">
        <f t="shared" si="5"/>
        <v/>
      </c>
      <c r="U99" s="139"/>
      <c r="V99" s="140"/>
      <c r="W99" s="365" t="str">
        <f>IF(AND(OR(Q99="KO",T99&lt;&gt;""),OR(R99="",S99="",T99="")),Listes!$A$74,IF(AND(T99="",Q99&lt;&gt;""),Listes!$A$75,IF(AND(P99&lt;T99,V99=""),Listes!$A$76,IF(AND(R99&gt;S99),Listes!$A$77,IF(AND(P99&lt;&gt;"",P99&gt;T99,U99=""),Listes!$A$78,IF(AND(X99="",OR(Q99&lt;&gt;"",R99&lt;&gt;"",S99&lt;&gt;"")),Listes!$A$79,""))))))</f>
        <v/>
      </c>
      <c r="X99" s="44"/>
      <c r="Y99" s="9">
        <f t="shared" si="8"/>
        <v>0</v>
      </c>
    </row>
    <row r="100" spans="1:25" ht="20.100000000000001" customHeight="1" x14ac:dyDescent="0.25">
      <c r="A100" s="133">
        <v>94</v>
      </c>
      <c r="B100" s="347" t="str">
        <f>IF('Dépenses forfaitaire'!B100="","",'Dépenses forfaitaire'!B100)</f>
        <v/>
      </c>
      <c r="C100" s="347" t="str">
        <f>IF('Dépenses forfaitaire'!C100="","",'Dépenses forfaitaire'!C100)</f>
        <v/>
      </c>
      <c r="D100" s="347" t="str">
        <f>IF('Dépenses forfaitaire'!D100="","",'Dépenses forfaitaire'!D100)</f>
        <v/>
      </c>
      <c r="E100" s="347" t="str">
        <f>IF('Dépenses forfaitaire'!E100="","",'Dépenses forfaitaire'!E100)</f>
        <v/>
      </c>
      <c r="F100" s="347" t="str">
        <f>IF('Dépenses forfaitaire'!F100="","",'Dépenses forfaitaire'!F100)</f>
        <v/>
      </c>
      <c r="G100" s="347" t="str">
        <f>IF('Dépenses forfaitaire'!G100="","",'Dépenses forfaitaire'!G100)</f>
        <v/>
      </c>
      <c r="H100" s="347" t="str">
        <f>IF('Dépenses forfaitaire'!H100="","",'Dépenses forfaitaire'!H100)</f>
        <v/>
      </c>
      <c r="I100" s="347" t="str">
        <f>IF('Dépenses forfaitaire'!I100="","",'Dépenses forfaitaire'!I100)</f>
        <v/>
      </c>
      <c r="J100" s="348" t="str">
        <f>IF('Dépenses forfaitaire'!K100="","",'Dépenses forfaitaire'!K100)</f>
        <v/>
      </c>
      <c r="K100" s="348" t="str">
        <f>IF('Dépenses forfaitaire'!L100="","",'Dépenses forfaitaire'!L100)</f>
        <v/>
      </c>
      <c r="L100" s="347" t="str">
        <f>IF('Dépenses forfaitaire'!J100="","",'Dépenses forfaitaire'!J100)</f>
        <v/>
      </c>
      <c r="M100" s="331" t="str">
        <f>IF($H100="","",IF($C100=Listes!$B$38,IF('DP_Instruction Forfaitaires'!$E100&lt;=Listes!$B$58,('DP_Instruction Forfaitaires'!$E100*(VLOOKUP('DP_Instruction Forfaitaires'!$D100,Listes!$A$59:$E$65,2,FALSE))),IF('DP_Instruction Forfaitaires'!$E100&gt;Listes!$E$58,('DP_Instruction Forfaitaires'!$E100*(VLOOKUP('DP_Instruction Forfaitaires'!$D100,Listes!$A$59:$E$65,5,FALSE))),('DP_Instruction Forfaitaires'!$E100*(VLOOKUP('DP_Instruction Forfaitaires'!$D100,Listes!$A$59:$E$65,3,FALSE))+(VLOOKUP('DP_Instruction Forfaitaires'!$D100,Listes!$A$59:$E$65,4,FALSE)))))))</f>
        <v/>
      </c>
      <c r="N100" s="331" t="str">
        <f>IF($H100="","",IF($C100=Listes!$B$37,IF('DP_Instruction Forfaitaires'!$E100&lt;=Listes!$B$47,('DP_Instruction Forfaitaires'!$E100*(VLOOKUP('DP_Instruction Forfaitaires'!$D100,Listes!$A$48:$E$54,2,FALSE))),IF('DP_Instruction Forfaitaires'!$E100&gt;Listes!$D$47,('DP_Instruction Forfaitaires'!$E100*(VLOOKUP('DP_Instruction Forfaitaires'!$D100,Listes!$A$48:$E$54,5,FALSE))),('DP_Instruction Forfaitaires'!$E100*(VLOOKUP('DP_Instruction Forfaitaires'!$D100,Listes!$A$48:$E$54,3,FALSE))+(VLOOKUP('DP_Instruction Forfaitaires'!$D100,Listes!$A$48:$E$54,4,FALSE)))))))</f>
        <v/>
      </c>
      <c r="O100" s="359" t="str">
        <f>IF($H100="","",IF($C100=Listes!$B$40,Listes!$I$37,IF($C100=Listes!$B$41,(VLOOKUP('DP_Instruction Forfaitaires'!$F100,Listes!$E$37:$F$42,2,FALSE)),IF($C100=Listes!$B$39,IF('DP_Instruction Forfaitaires'!$E100&lt;=Listes!$A$69,'DP_Instruction Forfaitaires'!$E100*Listes!$A$70,IF('DP_Instruction Forfaitaires'!$E100&gt;Listes!$D$69,'DP_Instruction Forfaitaires'!$E100*Listes!$D$70,(('DP_Instruction Forfaitaires'!$E100*Listes!$B$70)+Listes!$C$70)))))))</f>
        <v/>
      </c>
      <c r="P100" s="360" t="str">
        <f>IF('Dépenses forfaitaire'!P100="","",'Dépenses forfaitaire'!P100)</f>
        <v/>
      </c>
      <c r="Q100" s="283"/>
      <c r="R100" s="284" t="str">
        <f t="shared" si="6"/>
        <v/>
      </c>
      <c r="S100" s="284" t="str">
        <f t="shared" si="7"/>
        <v/>
      </c>
      <c r="T100" s="28" t="str">
        <f t="shared" si="5"/>
        <v/>
      </c>
      <c r="U100" s="139"/>
      <c r="V100" s="140"/>
      <c r="W100" s="365" t="str">
        <f>IF(AND(OR(Q100="KO",T100&lt;&gt;""),OR(R100="",S100="",T100="")),Listes!$A$74,IF(AND(T100="",Q100&lt;&gt;""),Listes!$A$75,IF(AND(P100&lt;T100,V100=""),Listes!$A$76,IF(AND(R100&gt;S100),Listes!$A$77,IF(AND(P100&lt;&gt;"",P100&gt;T100,U100=""),Listes!$A$78,IF(AND(X100="",OR(Q100&lt;&gt;"",R100&lt;&gt;"",S100&lt;&gt;"")),Listes!$A$79,""))))))</f>
        <v/>
      </c>
      <c r="X100" s="44"/>
      <c r="Y100" s="9">
        <f t="shared" si="8"/>
        <v>0</v>
      </c>
    </row>
    <row r="101" spans="1:25" ht="20.100000000000001" customHeight="1" x14ac:dyDescent="0.25">
      <c r="A101" s="133">
        <v>95</v>
      </c>
      <c r="B101" s="347" t="str">
        <f>IF('Dépenses forfaitaire'!B101="","",'Dépenses forfaitaire'!B101)</f>
        <v/>
      </c>
      <c r="C101" s="347" t="str">
        <f>IF('Dépenses forfaitaire'!C101="","",'Dépenses forfaitaire'!C101)</f>
        <v/>
      </c>
      <c r="D101" s="347" t="str">
        <f>IF('Dépenses forfaitaire'!D101="","",'Dépenses forfaitaire'!D101)</f>
        <v/>
      </c>
      <c r="E101" s="347" t="str">
        <f>IF('Dépenses forfaitaire'!E101="","",'Dépenses forfaitaire'!E101)</f>
        <v/>
      </c>
      <c r="F101" s="347" t="str">
        <f>IF('Dépenses forfaitaire'!F101="","",'Dépenses forfaitaire'!F101)</f>
        <v/>
      </c>
      <c r="G101" s="347" t="str">
        <f>IF('Dépenses forfaitaire'!G101="","",'Dépenses forfaitaire'!G101)</f>
        <v/>
      </c>
      <c r="H101" s="347" t="str">
        <f>IF('Dépenses forfaitaire'!H101="","",'Dépenses forfaitaire'!H101)</f>
        <v/>
      </c>
      <c r="I101" s="347" t="str">
        <f>IF('Dépenses forfaitaire'!I101="","",'Dépenses forfaitaire'!I101)</f>
        <v/>
      </c>
      <c r="J101" s="348" t="str">
        <f>IF('Dépenses forfaitaire'!K101="","",'Dépenses forfaitaire'!K101)</f>
        <v/>
      </c>
      <c r="K101" s="348" t="str">
        <f>IF('Dépenses forfaitaire'!L101="","",'Dépenses forfaitaire'!L101)</f>
        <v/>
      </c>
      <c r="L101" s="347" t="str">
        <f>IF('Dépenses forfaitaire'!J101="","",'Dépenses forfaitaire'!J101)</f>
        <v/>
      </c>
      <c r="M101" s="331" t="str">
        <f>IF($H101="","",IF($C101=Listes!$B$38,IF('DP_Instruction Forfaitaires'!$E101&lt;=Listes!$B$58,('DP_Instruction Forfaitaires'!$E101*(VLOOKUP('DP_Instruction Forfaitaires'!$D101,Listes!$A$59:$E$65,2,FALSE))),IF('DP_Instruction Forfaitaires'!$E101&gt;Listes!$E$58,('DP_Instruction Forfaitaires'!$E101*(VLOOKUP('DP_Instruction Forfaitaires'!$D101,Listes!$A$59:$E$65,5,FALSE))),('DP_Instruction Forfaitaires'!$E101*(VLOOKUP('DP_Instruction Forfaitaires'!$D101,Listes!$A$59:$E$65,3,FALSE))+(VLOOKUP('DP_Instruction Forfaitaires'!$D101,Listes!$A$59:$E$65,4,FALSE)))))))</f>
        <v/>
      </c>
      <c r="N101" s="331" t="str">
        <f>IF($H101="","",IF($C101=Listes!$B$37,IF('DP_Instruction Forfaitaires'!$E101&lt;=Listes!$B$47,('DP_Instruction Forfaitaires'!$E101*(VLOOKUP('DP_Instruction Forfaitaires'!$D101,Listes!$A$48:$E$54,2,FALSE))),IF('DP_Instruction Forfaitaires'!$E101&gt;Listes!$D$47,('DP_Instruction Forfaitaires'!$E101*(VLOOKUP('DP_Instruction Forfaitaires'!$D101,Listes!$A$48:$E$54,5,FALSE))),('DP_Instruction Forfaitaires'!$E101*(VLOOKUP('DP_Instruction Forfaitaires'!$D101,Listes!$A$48:$E$54,3,FALSE))+(VLOOKUP('DP_Instruction Forfaitaires'!$D101,Listes!$A$48:$E$54,4,FALSE)))))))</f>
        <v/>
      </c>
      <c r="O101" s="359" t="str">
        <f>IF($H101="","",IF($C101=Listes!$B$40,Listes!$I$37,IF($C101=Listes!$B$41,(VLOOKUP('DP_Instruction Forfaitaires'!$F101,Listes!$E$37:$F$42,2,FALSE)),IF($C101=Listes!$B$39,IF('DP_Instruction Forfaitaires'!$E101&lt;=Listes!$A$69,'DP_Instruction Forfaitaires'!$E101*Listes!$A$70,IF('DP_Instruction Forfaitaires'!$E101&gt;Listes!$D$69,'DP_Instruction Forfaitaires'!$E101*Listes!$D$70,(('DP_Instruction Forfaitaires'!$E101*Listes!$B$70)+Listes!$C$70)))))))</f>
        <v/>
      </c>
      <c r="P101" s="360" t="str">
        <f>IF('Dépenses forfaitaire'!P101="","",'Dépenses forfaitaire'!P101)</f>
        <v/>
      </c>
      <c r="Q101" s="283"/>
      <c r="R101" s="284" t="str">
        <f t="shared" si="6"/>
        <v/>
      </c>
      <c r="S101" s="284" t="str">
        <f t="shared" si="7"/>
        <v/>
      </c>
      <c r="T101" s="28" t="str">
        <f t="shared" si="5"/>
        <v/>
      </c>
      <c r="U101" s="139"/>
      <c r="V101" s="140"/>
      <c r="W101" s="365" t="str">
        <f>IF(AND(OR(Q101="KO",T101&lt;&gt;""),OR(R101="",S101="",T101="")),Listes!$A$74,IF(AND(T101="",Q101&lt;&gt;""),Listes!$A$75,IF(AND(P101&lt;T101,V101=""),Listes!$A$76,IF(AND(R101&gt;S101),Listes!$A$77,IF(AND(P101&lt;&gt;"",P101&gt;T101,U101=""),Listes!$A$78,IF(AND(X101="",OR(Q101&lt;&gt;"",R101&lt;&gt;"",S101&lt;&gt;"")),Listes!$A$79,""))))))</f>
        <v/>
      </c>
      <c r="X101" s="44"/>
      <c r="Y101" s="9">
        <f t="shared" si="8"/>
        <v>0</v>
      </c>
    </row>
    <row r="102" spans="1:25" ht="20.100000000000001" customHeight="1" x14ac:dyDescent="0.25">
      <c r="A102" s="133">
        <v>96</v>
      </c>
      <c r="B102" s="347" t="str">
        <f>IF('Dépenses forfaitaire'!B102="","",'Dépenses forfaitaire'!B102)</f>
        <v/>
      </c>
      <c r="C102" s="347" t="str">
        <f>IF('Dépenses forfaitaire'!C102="","",'Dépenses forfaitaire'!C102)</f>
        <v/>
      </c>
      <c r="D102" s="347" t="str">
        <f>IF('Dépenses forfaitaire'!D102="","",'Dépenses forfaitaire'!D102)</f>
        <v/>
      </c>
      <c r="E102" s="347" t="str">
        <f>IF('Dépenses forfaitaire'!E102="","",'Dépenses forfaitaire'!E102)</f>
        <v/>
      </c>
      <c r="F102" s="347" t="str">
        <f>IF('Dépenses forfaitaire'!F102="","",'Dépenses forfaitaire'!F102)</f>
        <v/>
      </c>
      <c r="G102" s="347" t="str">
        <f>IF('Dépenses forfaitaire'!G102="","",'Dépenses forfaitaire'!G102)</f>
        <v/>
      </c>
      <c r="H102" s="347" t="str">
        <f>IF('Dépenses forfaitaire'!H102="","",'Dépenses forfaitaire'!H102)</f>
        <v/>
      </c>
      <c r="I102" s="347" t="str">
        <f>IF('Dépenses forfaitaire'!I102="","",'Dépenses forfaitaire'!I102)</f>
        <v/>
      </c>
      <c r="J102" s="348" t="str">
        <f>IF('Dépenses forfaitaire'!K102="","",'Dépenses forfaitaire'!K102)</f>
        <v/>
      </c>
      <c r="K102" s="348" t="str">
        <f>IF('Dépenses forfaitaire'!L102="","",'Dépenses forfaitaire'!L102)</f>
        <v/>
      </c>
      <c r="L102" s="347" t="str">
        <f>IF('Dépenses forfaitaire'!J102="","",'Dépenses forfaitaire'!J102)</f>
        <v/>
      </c>
      <c r="M102" s="331" t="str">
        <f>IF($H102="","",IF($C102=Listes!$B$38,IF('DP_Instruction Forfaitaires'!$E102&lt;=Listes!$B$58,('DP_Instruction Forfaitaires'!$E102*(VLOOKUP('DP_Instruction Forfaitaires'!$D102,Listes!$A$59:$E$65,2,FALSE))),IF('DP_Instruction Forfaitaires'!$E102&gt;Listes!$E$58,('DP_Instruction Forfaitaires'!$E102*(VLOOKUP('DP_Instruction Forfaitaires'!$D102,Listes!$A$59:$E$65,5,FALSE))),('DP_Instruction Forfaitaires'!$E102*(VLOOKUP('DP_Instruction Forfaitaires'!$D102,Listes!$A$59:$E$65,3,FALSE))+(VLOOKUP('DP_Instruction Forfaitaires'!$D102,Listes!$A$59:$E$65,4,FALSE)))))))</f>
        <v/>
      </c>
      <c r="N102" s="331" t="str">
        <f>IF($H102="","",IF($C102=Listes!$B$37,IF('DP_Instruction Forfaitaires'!$E102&lt;=Listes!$B$47,('DP_Instruction Forfaitaires'!$E102*(VLOOKUP('DP_Instruction Forfaitaires'!$D102,Listes!$A$48:$E$54,2,FALSE))),IF('DP_Instruction Forfaitaires'!$E102&gt;Listes!$D$47,('DP_Instruction Forfaitaires'!$E102*(VLOOKUP('DP_Instruction Forfaitaires'!$D102,Listes!$A$48:$E$54,5,FALSE))),('DP_Instruction Forfaitaires'!$E102*(VLOOKUP('DP_Instruction Forfaitaires'!$D102,Listes!$A$48:$E$54,3,FALSE))+(VLOOKUP('DP_Instruction Forfaitaires'!$D102,Listes!$A$48:$E$54,4,FALSE)))))))</f>
        <v/>
      </c>
      <c r="O102" s="359" t="str">
        <f>IF($H102="","",IF($C102=Listes!$B$40,Listes!$I$37,IF($C102=Listes!$B$41,(VLOOKUP('DP_Instruction Forfaitaires'!$F102,Listes!$E$37:$F$42,2,FALSE)),IF($C102=Listes!$B$39,IF('DP_Instruction Forfaitaires'!$E102&lt;=Listes!$A$69,'DP_Instruction Forfaitaires'!$E102*Listes!$A$70,IF('DP_Instruction Forfaitaires'!$E102&gt;Listes!$D$69,'DP_Instruction Forfaitaires'!$E102*Listes!$D$70,(('DP_Instruction Forfaitaires'!$E102*Listes!$B$70)+Listes!$C$70)))))))</f>
        <v/>
      </c>
      <c r="P102" s="360" t="str">
        <f>IF('Dépenses forfaitaire'!P102="","",'Dépenses forfaitaire'!P102)</f>
        <v/>
      </c>
      <c r="Q102" s="283"/>
      <c r="R102" s="284" t="str">
        <f t="shared" si="6"/>
        <v/>
      </c>
      <c r="S102" s="284" t="str">
        <f t="shared" si="7"/>
        <v/>
      </c>
      <c r="T102" s="28" t="str">
        <f t="shared" si="5"/>
        <v/>
      </c>
      <c r="U102" s="139"/>
      <c r="V102" s="140"/>
      <c r="W102" s="365" t="str">
        <f>IF(AND(OR(Q102="KO",T102&lt;&gt;""),OR(R102="",S102="",T102="")),Listes!$A$74,IF(AND(T102="",Q102&lt;&gt;""),Listes!$A$75,IF(AND(P102&lt;T102,V102=""),Listes!$A$76,IF(AND(R102&gt;S102),Listes!$A$77,IF(AND(P102&lt;&gt;"",P102&gt;T102,U102=""),Listes!$A$78,IF(AND(X102="",OR(Q102&lt;&gt;"",R102&lt;&gt;"",S102&lt;&gt;"")),Listes!$A$79,""))))))</f>
        <v/>
      </c>
      <c r="X102" s="44"/>
      <c r="Y102" s="9">
        <f t="shared" si="8"/>
        <v>0</v>
      </c>
    </row>
    <row r="103" spans="1:25" ht="20.100000000000001" customHeight="1" x14ac:dyDescent="0.25">
      <c r="A103" s="133">
        <v>97</v>
      </c>
      <c r="B103" s="347" t="str">
        <f>IF('Dépenses forfaitaire'!B103="","",'Dépenses forfaitaire'!B103)</f>
        <v/>
      </c>
      <c r="C103" s="347" t="str">
        <f>IF('Dépenses forfaitaire'!C103="","",'Dépenses forfaitaire'!C103)</f>
        <v/>
      </c>
      <c r="D103" s="347" t="str">
        <f>IF('Dépenses forfaitaire'!D103="","",'Dépenses forfaitaire'!D103)</f>
        <v/>
      </c>
      <c r="E103" s="347" t="str">
        <f>IF('Dépenses forfaitaire'!E103="","",'Dépenses forfaitaire'!E103)</f>
        <v/>
      </c>
      <c r="F103" s="347" t="str">
        <f>IF('Dépenses forfaitaire'!F103="","",'Dépenses forfaitaire'!F103)</f>
        <v/>
      </c>
      <c r="G103" s="347" t="str">
        <f>IF('Dépenses forfaitaire'!G103="","",'Dépenses forfaitaire'!G103)</f>
        <v/>
      </c>
      <c r="H103" s="347" t="str">
        <f>IF('Dépenses forfaitaire'!H103="","",'Dépenses forfaitaire'!H103)</f>
        <v/>
      </c>
      <c r="I103" s="347" t="str">
        <f>IF('Dépenses forfaitaire'!I103="","",'Dépenses forfaitaire'!I103)</f>
        <v/>
      </c>
      <c r="J103" s="348" t="str">
        <f>IF('Dépenses forfaitaire'!K103="","",'Dépenses forfaitaire'!K103)</f>
        <v/>
      </c>
      <c r="K103" s="348" t="str">
        <f>IF('Dépenses forfaitaire'!L103="","",'Dépenses forfaitaire'!L103)</f>
        <v/>
      </c>
      <c r="L103" s="347" t="str">
        <f>IF('Dépenses forfaitaire'!J103="","",'Dépenses forfaitaire'!J103)</f>
        <v/>
      </c>
      <c r="M103" s="331" t="str">
        <f>IF($H103="","",IF($C103=Listes!$B$38,IF('DP_Instruction Forfaitaires'!$E103&lt;=Listes!$B$58,('DP_Instruction Forfaitaires'!$E103*(VLOOKUP('DP_Instruction Forfaitaires'!$D103,Listes!$A$59:$E$65,2,FALSE))),IF('DP_Instruction Forfaitaires'!$E103&gt;Listes!$E$58,('DP_Instruction Forfaitaires'!$E103*(VLOOKUP('DP_Instruction Forfaitaires'!$D103,Listes!$A$59:$E$65,5,FALSE))),('DP_Instruction Forfaitaires'!$E103*(VLOOKUP('DP_Instruction Forfaitaires'!$D103,Listes!$A$59:$E$65,3,FALSE))+(VLOOKUP('DP_Instruction Forfaitaires'!$D103,Listes!$A$59:$E$65,4,FALSE)))))))</f>
        <v/>
      </c>
      <c r="N103" s="331" t="str">
        <f>IF($H103="","",IF($C103=Listes!$B$37,IF('DP_Instruction Forfaitaires'!$E103&lt;=Listes!$B$47,('DP_Instruction Forfaitaires'!$E103*(VLOOKUP('DP_Instruction Forfaitaires'!$D103,Listes!$A$48:$E$54,2,FALSE))),IF('DP_Instruction Forfaitaires'!$E103&gt;Listes!$D$47,('DP_Instruction Forfaitaires'!$E103*(VLOOKUP('DP_Instruction Forfaitaires'!$D103,Listes!$A$48:$E$54,5,FALSE))),('DP_Instruction Forfaitaires'!$E103*(VLOOKUP('DP_Instruction Forfaitaires'!$D103,Listes!$A$48:$E$54,3,FALSE))+(VLOOKUP('DP_Instruction Forfaitaires'!$D103,Listes!$A$48:$E$54,4,FALSE)))))))</f>
        <v/>
      </c>
      <c r="O103" s="359" t="str">
        <f>IF($H103="","",IF($C103=Listes!$B$40,Listes!$I$37,IF($C103=Listes!$B$41,(VLOOKUP('DP_Instruction Forfaitaires'!$F103,Listes!$E$37:$F$42,2,FALSE)),IF($C103=Listes!$B$39,IF('DP_Instruction Forfaitaires'!$E103&lt;=Listes!$A$69,'DP_Instruction Forfaitaires'!$E103*Listes!$A$70,IF('DP_Instruction Forfaitaires'!$E103&gt;Listes!$D$69,'DP_Instruction Forfaitaires'!$E103*Listes!$D$70,(('DP_Instruction Forfaitaires'!$E103*Listes!$B$70)+Listes!$C$70)))))))</f>
        <v/>
      </c>
      <c r="P103" s="360" t="str">
        <f>IF('Dépenses forfaitaire'!P103="","",'Dépenses forfaitaire'!P103)</f>
        <v/>
      </c>
      <c r="Q103" s="283"/>
      <c r="R103" s="284" t="str">
        <f t="shared" si="6"/>
        <v/>
      </c>
      <c r="S103" s="284" t="str">
        <f t="shared" si="7"/>
        <v/>
      </c>
      <c r="T103" s="28" t="str">
        <f t="shared" si="5"/>
        <v/>
      </c>
      <c r="U103" s="139"/>
      <c r="V103" s="140"/>
      <c r="W103" s="365" t="str">
        <f>IF(AND(OR(Q103="KO",T103&lt;&gt;""),OR(R103="",S103="",T103="")),Listes!$A$74,IF(AND(T103="",Q103&lt;&gt;""),Listes!$A$75,IF(AND(P103&lt;T103,V103=""),Listes!$A$76,IF(AND(R103&gt;S103),Listes!$A$77,IF(AND(P103&lt;&gt;"",P103&gt;T103,U103=""),Listes!$A$78,IF(AND(X103="",OR(Q103&lt;&gt;"",R103&lt;&gt;"",S103&lt;&gt;"")),Listes!$A$79,""))))))</f>
        <v/>
      </c>
      <c r="X103" s="44"/>
      <c r="Y103" s="9">
        <f t="shared" si="8"/>
        <v>0</v>
      </c>
    </row>
    <row r="104" spans="1:25" ht="20.100000000000001" customHeight="1" x14ac:dyDescent="0.25">
      <c r="A104" s="133">
        <v>98</v>
      </c>
      <c r="B104" s="347" t="str">
        <f>IF('Dépenses forfaitaire'!B104="","",'Dépenses forfaitaire'!B104)</f>
        <v/>
      </c>
      <c r="C104" s="347" t="str">
        <f>IF('Dépenses forfaitaire'!C104="","",'Dépenses forfaitaire'!C104)</f>
        <v/>
      </c>
      <c r="D104" s="347" t="str">
        <f>IF('Dépenses forfaitaire'!D104="","",'Dépenses forfaitaire'!D104)</f>
        <v/>
      </c>
      <c r="E104" s="347" t="str">
        <f>IF('Dépenses forfaitaire'!E104="","",'Dépenses forfaitaire'!E104)</f>
        <v/>
      </c>
      <c r="F104" s="347" t="str">
        <f>IF('Dépenses forfaitaire'!F104="","",'Dépenses forfaitaire'!F104)</f>
        <v/>
      </c>
      <c r="G104" s="347" t="str">
        <f>IF('Dépenses forfaitaire'!G104="","",'Dépenses forfaitaire'!G104)</f>
        <v/>
      </c>
      <c r="H104" s="347" t="str">
        <f>IF('Dépenses forfaitaire'!H104="","",'Dépenses forfaitaire'!H104)</f>
        <v/>
      </c>
      <c r="I104" s="347" t="str">
        <f>IF('Dépenses forfaitaire'!I104="","",'Dépenses forfaitaire'!I104)</f>
        <v/>
      </c>
      <c r="J104" s="348" t="str">
        <f>IF('Dépenses forfaitaire'!K104="","",'Dépenses forfaitaire'!K104)</f>
        <v/>
      </c>
      <c r="K104" s="348" t="str">
        <f>IF('Dépenses forfaitaire'!L104="","",'Dépenses forfaitaire'!L104)</f>
        <v/>
      </c>
      <c r="L104" s="347" t="str">
        <f>IF('Dépenses forfaitaire'!J104="","",'Dépenses forfaitaire'!J104)</f>
        <v/>
      </c>
      <c r="M104" s="331" t="str">
        <f>IF($H104="","",IF($C104=Listes!$B$38,IF('DP_Instruction Forfaitaires'!$E104&lt;=Listes!$B$58,('DP_Instruction Forfaitaires'!$E104*(VLOOKUP('DP_Instruction Forfaitaires'!$D104,Listes!$A$59:$E$65,2,FALSE))),IF('DP_Instruction Forfaitaires'!$E104&gt;Listes!$E$58,('DP_Instruction Forfaitaires'!$E104*(VLOOKUP('DP_Instruction Forfaitaires'!$D104,Listes!$A$59:$E$65,5,FALSE))),('DP_Instruction Forfaitaires'!$E104*(VLOOKUP('DP_Instruction Forfaitaires'!$D104,Listes!$A$59:$E$65,3,FALSE))+(VLOOKUP('DP_Instruction Forfaitaires'!$D104,Listes!$A$59:$E$65,4,FALSE)))))))</f>
        <v/>
      </c>
      <c r="N104" s="331" t="str">
        <f>IF($H104="","",IF($C104=Listes!$B$37,IF('DP_Instruction Forfaitaires'!$E104&lt;=Listes!$B$47,('DP_Instruction Forfaitaires'!$E104*(VLOOKUP('DP_Instruction Forfaitaires'!$D104,Listes!$A$48:$E$54,2,FALSE))),IF('DP_Instruction Forfaitaires'!$E104&gt;Listes!$D$47,('DP_Instruction Forfaitaires'!$E104*(VLOOKUP('DP_Instruction Forfaitaires'!$D104,Listes!$A$48:$E$54,5,FALSE))),('DP_Instruction Forfaitaires'!$E104*(VLOOKUP('DP_Instruction Forfaitaires'!$D104,Listes!$A$48:$E$54,3,FALSE))+(VLOOKUP('DP_Instruction Forfaitaires'!$D104,Listes!$A$48:$E$54,4,FALSE)))))))</f>
        <v/>
      </c>
      <c r="O104" s="359" t="str">
        <f>IF($H104="","",IF($C104=Listes!$B$40,Listes!$I$37,IF($C104=Listes!$B$41,(VLOOKUP('DP_Instruction Forfaitaires'!$F104,Listes!$E$37:$F$42,2,FALSE)),IF($C104=Listes!$B$39,IF('DP_Instruction Forfaitaires'!$E104&lt;=Listes!$A$69,'DP_Instruction Forfaitaires'!$E104*Listes!$A$70,IF('DP_Instruction Forfaitaires'!$E104&gt;Listes!$D$69,'DP_Instruction Forfaitaires'!$E104*Listes!$D$70,(('DP_Instruction Forfaitaires'!$E104*Listes!$B$70)+Listes!$C$70)))))))</f>
        <v/>
      </c>
      <c r="P104" s="360" t="str">
        <f>IF('Dépenses forfaitaire'!P104="","",'Dépenses forfaitaire'!P104)</f>
        <v/>
      </c>
      <c r="Q104" s="283"/>
      <c r="R104" s="284" t="str">
        <f t="shared" si="6"/>
        <v/>
      </c>
      <c r="S104" s="284" t="str">
        <f t="shared" si="7"/>
        <v/>
      </c>
      <c r="T104" s="28" t="str">
        <f t="shared" si="5"/>
        <v/>
      </c>
      <c r="U104" s="139"/>
      <c r="V104" s="140"/>
      <c r="W104" s="365" t="str">
        <f>IF(AND(OR(Q104="KO",T104&lt;&gt;""),OR(R104="",S104="",T104="")),Listes!$A$74,IF(AND(T104="",Q104&lt;&gt;""),Listes!$A$75,IF(AND(P104&lt;T104,V104=""),Listes!$A$76,IF(AND(R104&gt;S104),Listes!$A$77,IF(AND(P104&lt;&gt;"",P104&gt;T104,U104=""),Listes!$A$78,IF(AND(X104="",OR(Q104&lt;&gt;"",R104&lt;&gt;"",S104&lt;&gt;"")),Listes!$A$79,""))))))</f>
        <v/>
      </c>
      <c r="X104" s="44"/>
      <c r="Y104" s="9">
        <f t="shared" si="8"/>
        <v>0</v>
      </c>
    </row>
    <row r="105" spans="1:25" ht="20.100000000000001" customHeight="1" x14ac:dyDescent="0.25">
      <c r="A105" s="133">
        <v>99</v>
      </c>
      <c r="B105" s="347" t="str">
        <f>IF('Dépenses forfaitaire'!B105="","",'Dépenses forfaitaire'!B105)</f>
        <v/>
      </c>
      <c r="C105" s="347" t="str">
        <f>IF('Dépenses forfaitaire'!C105="","",'Dépenses forfaitaire'!C105)</f>
        <v/>
      </c>
      <c r="D105" s="347" t="str">
        <f>IF('Dépenses forfaitaire'!D105="","",'Dépenses forfaitaire'!D105)</f>
        <v/>
      </c>
      <c r="E105" s="347" t="str">
        <f>IF('Dépenses forfaitaire'!E105="","",'Dépenses forfaitaire'!E105)</f>
        <v/>
      </c>
      <c r="F105" s="347" t="str">
        <f>IF('Dépenses forfaitaire'!F105="","",'Dépenses forfaitaire'!F105)</f>
        <v/>
      </c>
      <c r="G105" s="347" t="str">
        <f>IF('Dépenses forfaitaire'!G105="","",'Dépenses forfaitaire'!G105)</f>
        <v/>
      </c>
      <c r="H105" s="347" t="str">
        <f>IF('Dépenses forfaitaire'!H105="","",'Dépenses forfaitaire'!H105)</f>
        <v/>
      </c>
      <c r="I105" s="347" t="str">
        <f>IF('Dépenses forfaitaire'!I105="","",'Dépenses forfaitaire'!I105)</f>
        <v/>
      </c>
      <c r="J105" s="348" t="str">
        <f>IF('Dépenses forfaitaire'!K105="","",'Dépenses forfaitaire'!K105)</f>
        <v/>
      </c>
      <c r="K105" s="348" t="str">
        <f>IF('Dépenses forfaitaire'!L105="","",'Dépenses forfaitaire'!L105)</f>
        <v/>
      </c>
      <c r="L105" s="347" t="str">
        <f>IF('Dépenses forfaitaire'!J105="","",'Dépenses forfaitaire'!J105)</f>
        <v/>
      </c>
      <c r="M105" s="331" t="str">
        <f>IF($H105="","",IF($C105=Listes!$B$38,IF('DP_Instruction Forfaitaires'!$E105&lt;=Listes!$B$58,('DP_Instruction Forfaitaires'!$E105*(VLOOKUP('DP_Instruction Forfaitaires'!$D105,Listes!$A$59:$E$65,2,FALSE))),IF('DP_Instruction Forfaitaires'!$E105&gt;Listes!$E$58,('DP_Instruction Forfaitaires'!$E105*(VLOOKUP('DP_Instruction Forfaitaires'!$D105,Listes!$A$59:$E$65,5,FALSE))),('DP_Instruction Forfaitaires'!$E105*(VLOOKUP('DP_Instruction Forfaitaires'!$D105,Listes!$A$59:$E$65,3,FALSE))+(VLOOKUP('DP_Instruction Forfaitaires'!$D105,Listes!$A$59:$E$65,4,FALSE)))))))</f>
        <v/>
      </c>
      <c r="N105" s="331" t="str">
        <f>IF($H105="","",IF($C105=Listes!$B$37,IF('DP_Instruction Forfaitaires'!$E105&lt;=Listes!$B$47,('DP_Instruction Forfaitaires'!$E105*(VLOOKUP('DP_Instruction Forfaitaires'!$D105,Listes!$A$48:$E$54,2,FALSE))),IF('DP_Instruction Forfaitaires'!$E105&gt;Listes!$D$47,('DP_Instruction Forfaitaires'!$E105*(VLOOKUP('DP_Instruction Forfaitaires'!$D105,Listes!$A$48:$E$54,5,FALSE))),('DP_Instruction Forfaitaires'!$E105*(VLOOKUP('DP_Instruction Forfaitaires'!$D105,Listes!$A$48:$E$54,3,FALSE))+(VLOOKUP('DP_Instruction Forfaitaires'!$D105,Listes!$A$48:$E$54,4,FALSE)))))))</f>
        <v/>
      </c>
      <c r="O105" s="359" t="str">
        <f>IF($H105="","",IF($C105=Listes!$B$40,Listes!$I$37,IF($C105=Listes!$B$41,(VLOOKUP('DP_Instruction Forfaitaires'!$F105,Listes!$E$37:$F$42,2,FALSE)),IF($C105=Listes!$B$39,IF('DP_Instruction Forfaitaires'!$E105&lt;=Listes!$A$69,'DP_Instruction Forfaitaires'!$E105*Listes!$A$70,IF('DP_Instruction Forfaitaires'!$E105&gt;Listes!$D$69,'DP_Instruction Forfaitaires'!$E105*Listes!$D$70,(('DP_Instruction Forfaitaires'!$E105*Listes!$B$70)+Listes!$C$70)))))))</f>
        <v/>
      </c>
      <c r="P105" s="360" t="str">
        <f>IF('Dépenses forfaitaire'!P105="","",'Dépenses forfaitaire'!P105)</f>
        <v/>
      </c>
      <c r="Q105" s="283"/>
      <c r="R105" s="284" t="str">
        <f t="shared" si="6"/>
        <v/>
      </c>
      <c r="S105" s="284" t="str">
        <f t="shared" si="7"/>
        <v/>
      </c>
      <c r="T105" s="28" t="str">
        <f t="shared" si="5"/>
        <v/>
      </c>
      <c r="U105" s="139"/>
      <c r="V105" s="140"/>
      <c r="W105" s="365" t="str">
        <f>IF(AND(OR(Q105="KO",T105&lt;&gt;""),OR(R105="",S105="",T105="")),Listes!$A$74,IF(AND(T105="",Q105&lt;&gt;""),Listes!$A$75,IF(AND(P105&lt;T105,V105=""),Listes!$A$76,IF(AND(R105&gt;S105),Listes!$A$77,IF(AND(P105&lt;&gt;"",P105&gt;T105,U105=""),Listes!$A$78,IF(AND(X105="",OR(Q105&lt;&gt;"",R105&lt;&gt;"",S105&lt;&gt;"")),Listes!$A$79,""))))))</f>
        <v/>
      </c>
      <c r="X105" s="44"/>
      <c r="Y105" s="9">
        <f t="shared" si="8"/>
        <v>0</v>
      </c>
    </row>
    <row r="106" spans="1:25" ht="20.100000000000001" customHeight="1" x14ac:dyDescent="0.25">
      <c r="A106" s="133">
        <v>100</v>
      </c>
      <c r="B106" s="347" t="str">
        <f>IF('Dépenses forfaitaire'!B106="","",'Dépenses forfaitaire'!B106)</f>
        <v/>
      </c>
      <c r="C106" s="347" t="str">
        <f>IF('Dépenses forfaitaire'!C106="","",'Dépenses forfaitaire'!C106)</f>
        <v/>
      </c>
      <c r="D106" s="347" t="str">
        <f>IF('Dépenses forfaitaire'!D106="","",'Dépenses forfaitaire'!D106)</f>
        <v/>
      </c>
      <c r="E106" s="347" t="str">
        <f>IF('Dépenses forfaitaire'!E106="","",'Dépenses forfaitaire'!E106)</f>
        <v/>
      </c>
      <c r="F106" s="347" t="str">
        <f>IF('Dépenses forfaitaire'!F106="","",'Dépenses forfaitaire'!F106)</f>
        <v/>
      </c>
      <c r="G106" s="347" t="str">
        <f>IF('Dépenses forfaitaire'!G106="","",'Dépenses forfaitaire'!G106)</f>
        <v/>
      </c>
      <c r="H106" s="347" t="str">
        <f>IF('Dépenses forfaitaire'!H106="","",'Dépenses forfaitaire'!H106)</f>
        <v/>
      </c>
      <c r="I106" s="347" t="str">
        <f>IF('Dépenses forfaitaire'!I106="","",'Dépenses forfaitaire'!I106)</f>
        <v/>
      </c>
      <c r="J106" s="348" t="str">
        <f>IF('Dépenses forfaitaire'!K106="","",'Dépenses forfaitaire'!K106)</f>
        <v/>
      </c>
      <c r="K106" s="348" t="str">
        <f>IF('Dépenses forfaitaire'!L106="","",'Dépenses forfaitaire'!L106)</f>
        <v/>
      </c>
      <c r="L106" s="347" t="str">
        <f>IF('Dépenses forfaitaire'!J106="","",'Dépenses forfaitaire'!J106)</f>
        <v/>
      </c>
      <c r="M106" s="331" t="str">
        <f>IF($H106="","",IF($C106=Listes!$B$38,IF('DP_Instruction Forfaitaires'!$E106&lt;=Listes!$B$58,('DP_Instruction Forfaitaires'!$E106*(VLOOKUP('DP_Instruction Forfaitaires'!$D106,Listes!$A$59:$E$65,2,FALSE))),IF('DP_Instruction Forfaitaires'!$E106&gt;Listes!$E$58,('DP_Instruction Forfaitaires'!$E106*(VLOOKUP('DP_Instruction Forfaitaires'!$D106,Listes!$A$59:$E$65,5,FALSE))),('DP_Instruction Forfaitaires'!$E106*(VLOOKUP('DP_Instruction Forfaitaires'!$D106,Listes!$A$59:$E$65,3,FALSE))+(VLOOKUP('DP_Instruction Forfaitaires'!$D106,Listes!$A$59:$E$65,4,FALSE)))))))</f>
        <v/>
      </c>
      <c r="N106" s="331" t="str">
        <f>IF($H106="","",IF($C106=Listes!$B$37,IF('DP_Instruction Forfaitaires'!$E106&lt;=Listes!$B$47,('DP_Instruction Forfaitaires'!$E106*(VLOOKUP('DP_Instruction Forfaitaires'!$D106,Listes!$A$48:$E$54,2,FALSE))),IF('DP_Instruction Forfaitaires'!$E106&gt;Listes!$D$47,('DP_Instruction Forfaitaires'!$E106*(VLOOKUP('DP_Instruction Forfaitaires'!$D106,Listes!$A$48:$E$54,5,FALSE))),('DP_Instruction Forfaitaires'!$E106*(VLOOKUP('DP_Instruction Forfaitaires'!$D106,Listes!$A$48:$E$54,3,FALSE))+(VLOOKUP('DP_Instruction Forfaitaires'!$D106,Listes!$A$48:$E$54,4,FALSE)))))))</f>
        <v/>
      </c>
      <c r="O106" s="359" t="str">
        <f>IF($H106="","",IF($C106=Listes!$B$40,Listes!$I$37,IF($C106=Listes!$B$41,(VLOOKUP('DP_Instruction Forfaitaires'!$F106,Listes!$E$37:$F$42,2,FALSE)),IF($C106=Listes!$B$39,IF('DP_Instruction Forfaitaires'!$E106&lt;=Listes!$A$69,'DP_Instruction Forfaitaires'!$E106*Listes!$A$70,IF('DP_Instruction Forfaitaires'!$E106&gt;Listes!$D$69,'DP_Instruction Forfaitaires'!$E106*Listes!$D$70,(('DP_Instruction Forfaitaires'!$E106*Listes!$B$70)+Listes!$C$70)))))))</f>
        <v/>
      </c>
      <c r="P106" s="360" t="str">
        <f>IF('Dépenses forfaitaire'!P106="","",'Dépenses forfaitaire'!P106)</f>
        <v/>
      </c>
      <c r="Q106" s="283"/>
      <c r="R106" s="284" t="str">
        <f t="shared" si="6"/>
        <v/>
      </c>
      <c r="S106" s="284" t="str">
        <f t="shared" si="7"/>
        <v/>
      </c>
      <c r="T106" s="28" t="str">
        <f t="shared" si="5"/>
        <v/>
      </c>
      <c r="U106" s="139"/>
      <c r="V106" s="140"/>
      <c r="W106" s="365" t="str">
        <f>IF(AND(OR(Q106="KO",T106&lt;&gt;""),OR(R106="",S106="",T106="")),Listes!$A$74,IF(AND(T106="",Q106&lt;&gt;""),Listes!$A$75,IF(AND(P106&lt;T106,V106=""),Listes!$A$76,IF(AND(R106&gt;S106),Listes!$A$77,IF(AND(P106&lt;&gt;"",P106&gt;T106,U106=""),Listes!$A$78,IF(AND(X106="",OR(Q106&lt;&gt;"",R106&lt;&gt;"",S106&lt;&gt;"")),Listes!$A$79,""))))))</f>
        <v/>
      </c>
      <c r="X106" s="44"/>
      <c r="Y106" s="9">
        <f t="shared" si="8"/>
        <v>0</v>
      </c>
    </row>
    <row r="107" spans="1:25" ht="20.100000000000001" customHeight="1" x14ac:dyDescent="0.25">
      <c r="A107" s="133">
        <v>101</v>
      </c>
      <c r="B107" s="347" t="str">
        <f>IF('Dépenses forfaitaire'!B107="","",'Dépenses forfaitaire'!B107)</f>
        <v/>
      </c>
      <c r="C107" s="347" t="str">
        <f>IF('Dépenses forfaitaire'!C107="","",'Dépenses forfaitaire'!C107)</f>
        <v/>
      </c>
      <c r="D107" s="347" t="str">
        <f>IF('Dépenses forfaitaire'!D107="","",'Dépenses forfaitaire'!D107)</f>
        <v/>
      </c>
      <c r="E107" s="347" t="str">
        <f>IF('Dépenses forfaitaire'!E107="","",'Dépenses forfaitaire'!E107)</f>
        <v/>
      </c>
      <c r="F107" s="347" t="str">
        <f>IF('Dépenses forfaitaire'!F107="","",'Dépenses forfaitaire'!F107)</f>
        <v/>
      </c>
      <c r="G107" s="347" t="str">
        <f>IF('Dépenses forfaitaire'!G107="","",'Dépenses forfaitaire'!G107)</f>
        <v/>
      </c>
      <c r="H107" s="347" t="str">
        <f>IF('Dépenses forfaitaire'!H107="","",'Dépenses forfaitaire'!H107)</f>
        <v/>
      </c>
      <c r="I107" s="347" t="str">
        <f>IF('Dépenses forfaitaire'!I107="","",'Dépenses forfaitaire'!I107)</f>
        <v/>
      </c>
      <c r="J107" s="348" t="str">
        <f>IF('Dépenses forfaitaire'!K107="","",'Dépenses forfaitaire'!K107)</f>
        <v/>
      </c>
      <c r="K107" s="348" t="str">
        <f>IF('Dépenses forfaitaire'!L107="","",'Dépenses forfaitaire'!L107)</f>
        <v/>
      </c>
      <c r="L107" s="347" t="str">
        <f>IF('Dépenses forfaitaire'!J107="","",'Dépenses forfaitaire'!J107)</f>
        <v/>
      </c>
      <c r="M107" s="331" t="str">
        <f>IF($H107="","",IF($C107=Listes!$B$38,IF('DP_Instruction Forfaitaires'!$E107&lt;=Listes!$B$58,('DP_Instruction Forfaitaires'!$E107*(VLOOKUP('DP_Instruction Forfaitaires'!$D107,Listes!$A$59:$E$65,2,FALSE))),IF('DP_Instruction Forfaitaires'!$E107&gt;Listes!$E$58,('DP_Instruction Forfaitaires'!$E107*(VLOOKUP('DP_Instruction Forfaitaires'!$D107,Listes!$A$59:$E$65,5,FALSE))),('DP_Instruction Forfaitaires'!$E107*(VLOOKUP('DP_Instruction Forfaitaires'!$D107,Listes!$A$59:$E$65,3,FALSE))+(VLOOKUP('DP_Instruction Forfaitaires'!$D107,Listes!$A$59:$E$65,4,FALSE)))))))</f>
        <v/>
      </c>
      <c r="N107" s="331" t="str">
        <f>IF($H107="","",IF($C107=Listes!$B$37,IF('DP_Instruction Forfaitaires'!$E107&lt;=Listes!$B$47,('DP_Instruction Forfaitaires'!$E107*(VLOOKUP('DP_Instruction Forfaitaires'!$D107,Listes!$A$48:$E$54,2,FALSE))),IF('DP_Instruction Forfaitaires'!$E107&gt;Listes!$D$47,('DP_Instruction Forfaitaires'!$E107*(VLOOKUP('DP_Instruction Forfaitaires'!$D107,Listes!$A$48:$E$54,5,FALSE))),('DP_Instruction Forfaitaires'!$E107*(VLOOKUP('DP_Instruction Forfaitaires'!$D107,Listes!$A$48:$E$54,3,FALSE))+(VLOOKUP('DP_Instruction Forfaitaires'!$D107,Listes!$A$48:$E$54,4,FALSE)))))))</f>
        <v/>
      </c>
      <c r="O107" s="359" t="str">
        <f>IF($H107="","",IF($C107=Listes!$B$40,Listes!$I$37,IF($C107=Listes!$B$41,(VLOOKUP('DP_Instruction Forfaitaires'!$F107,Listes!$E$37:$F$42,2,FALSE)),IF($C107=Listes!$B$39,IF('DP_Instruction Forfaitaires'!$E107&lt;=Listes!$A$69,'DP_Instruction Forfaitaires'!$E107*Listes!$A$70,IF('DP_Instruction Forfaitaires'!$E107&gt;Listes!$D$69,'DP_Instruction Forfaitaires'!$E107*Listes!$D$70,(('DP_Instruction Forfaitaires'!$E107*Listes!$B$70)+Listes!$C$70)))))))</f>
        <v/>
      </c>
      <c r="P107" s="360" t="str">
        <f>IF('Dépenses forfaitaire'!P107="","",'Dépenses forfaitaire'!P107)</f>
        <v/>
      </c>
      <c r="Q107" s="283"/>
      <c r="R107" s="284" t="str">
        <f t="shared" si="6"/>
        <v/>
      </c>
      <c r="S107" s="284" t="str">
        <f t="shared" si="7"/>
        <v/>
      </c>
      <c r="T107" s="28" t="str">
        <f t="shared" si="5"/>
        <v/>
      </c>
      <c r="U107" s="139"/>
      <c r="V107" s="140"/>
      <c r="W107" s="365" t="str">
        <f>IF(AND(OR(Q107="KO",T107&lt;&gt;""),OR(R107="",S107="",T107="")),Listes!$A$74,IF(AND(T107="",Q107&lt;&gt;""),Listes!$A$75,IF(AND(P107&lt;T107,V107=""),Listes!$A$76,IF(AND(R107&gt;S107),Listes!$A$77,IF(AND(P107&lt;&gt;"",P107&gt;T107,U107=""),Listes!$A$78,IF(AND(X107="",OR(Q107&lt;&gt;"",R107&lt;&gt;"",S107&lt;&gt;"")),Listes!$A$79,""))))))</f>
        <v/>
      </c>
      <c r="X107" s="44"/>
      <c r="Y107" s="9">
        <f t="shared" si="8"/>
        <v>0</v>
      </c>
    </row>
    <row r="108" spans="1:25" ht="20.100000000000001" customHeight="1" x14ac:dyDescent="0.25">
      <c r="A108" s="133">
        <v>102</v>
      </c>
      <c r="B108" s="347" t="str">
        <f>IF('Dépenses forfaitaire'!B108="","",'Dépenses forfaitaire'!B108)</f>
        <v/>
      </c>
      <c r="C108" s="347" t="str">
        <f>IF('Dépenses forfaitaire'!C108="","",'Dépenses forfaitaire'!C108)</f>
        <v/>
      </c>
      <c r="D108" s="347" t="str">
        <f>IF('Dépenses forfaitaire'!D108="","",'Dépenses forfaitaire'!D108)</f>
        <v/>
      </c>
      <c r="E108" s="347" t="str">
        <f>IF('Dépenses forfaitaire'!E108="","",'Dépenses forfaitaire'!E108)</f>
        <v/>
      </c>
      <c r="F108" s="347" t="str">
        <f>IF('Dépenses forfaitaire'!F108="","",'Dépenses forfaitaire'!F108)</f>
        <v/>
      </c>
      <c r="G108" s="347" t="str">
        <f>IF('Dépenses forfaitaire'!G108="","",'Dépenses forfaitaire'!G108)</f>
        <v/>
      </c>
      <c r="H108" s="347" t="str">
        <f>IF('Dépenses forfaitaire'!H108="","",'Dépenses forfaitaire'!H108)</f>
        <v/>
      </c>
      <c r="I108" s="347" t="str">
        <f>IF('Dépenses forfaitaire'!I108="","",'Dépenses forfaitaire'!I108)</f>
        <v/>
      </c>
      <c r="J108" s="348" t="str">
        <f>IF('Dépenses forfaitaire'!K108="","",'Dépenses forfaitaire'!K108)</f>
        <v/>
      </c>
      <c r="K108" s="348" t="str">
        <f>IF('Dépenses forfaitaire'!L108="","",'Dépenses forfaitaire'!L108)</f>
        <v/>
      </c>
      <c r="L108" s="347" t="str">
        <f>IF('Dépenses forfaitaire'!J108="","",'Dépenses forfaitaire'!J108)</f>
        <v/>
      </c>
      <c r="M108" s="331" t="str">
        <f>IF($H108="","",IF($C108=Listes!$B$38,IF('DP_Instruction Forfaitaires'!$E108&lt;=Listes!$B$58,('DP_Instruction Forfaitaires'!$E108*(VLOOKUP('DP_Instruction Forfaitaires'!$D108,Listes!$A$59:$E$65,2,FALSE))),IF('DP_Instruction Forfaitaires'!$E108&gt;Listes!$E$58,('DP_Instruction Forfaitaires'!$E108*(VLOOKUP('DP_Instruction Forfaitaires'!$D108,Listes!$A$59:$E$65,5,FALSE))),('DP_Instruction Forfaitaires'!$E108*(VLOOKUP('DP_Instruction Forfaitaires'!$D108,Listes!$A$59:$E$65,3,FALSE))+(VLOOKUP('DP_Instruction Forfaitaires'!$D108,Listes!$A$59:$E$65,4,FALSE)))))))</f>
        <v/>
      </c>
      <c r="N108" s="331" t="str">
        <f>IF($H108="","",IF($C108=Listes!$B$37,IF('DP_Instruction Forfaitaires'!$E108&lt;=Listes!$B$47,('DP_Instruction Forfaitaires'!$E108*(VLOOKUP('DP_Instruction Forfaitaires'!$D108,Listes!$A$48:$E$54,2,FALSE))),IF('DP_Instruction Forfaitaires'!$E108&gt;Listes!$D$47,('DP_Instruction Forfaitaires'!$E108*(VLOOKUP('DP_Instruction Forfaitaires'!$D108,Listes!$A$48:$E$54,5,FALSE))),('DP_Instruction Forfaitaires'!$E108*(VLOOKUP('DP_Instruction Forfaitaires'!$D108,Listes!$A$48:$E$54,3,FALSE))+(VLOOKUP('DP_Instruction Forfaitaires'!$D108,Listes!$A$48:$E$54,4,FALSE)))))))</f>
        <v/>
      </c>
      <c r="O108" s="359" t="str">
        <f>IF($H108="","",IF($C108=Listes!$B$40,Listes!$I$37,IF($C108=Listes!$B$41,(VLOOKUP('DP_Instruction Forfaitaires'!$F108,Listes!$E$37:$F$42,2,FALSE)),IF($C108=Listes!$B$39,IF('DP_Instruction Forfaitaires'!$E108&lt;=Listes!$A$69,'DP_Instruction Forfaitaires'!$E108*Listes!$A$70,IF('DP_Instruction Forfaitaires'!$E108&gt;Listes!$D$69,'DP_Instruction Forfaitaires'!$E108*Listes!$D$70,(('DP_Instruction Forfaitaires'!$E108*Listes!$B$70)+Listes!$C$70)))))))</f>
        <v/>
      </c>
      <c r="P108" s="360" t="str">
        <f>IF('Dépenses forfaitaire'!P108="","",'Dépenses forfaitaire'!P108)</f>
        <v/>
      </c>
      <c r="Q108" s="283"/>
      <c r="R108" s="284" t="str">
        <f t="shared" si="6"/>
        <v/>
      </c>
      <c r="S108" s="284" t="str">
        <f t="shared" si="7"/>
        <v/>
      </c>
      <c r="T108" s="28" t="str">
        <f t="shared" si="5"/>
        <v/>
      </c>
      <c r="U108" s="139"/>
      <c r="V108" s="140"/>
      <c r="W108" s="365" t="str">
        <f>IF(AND(OR(Q108="KO",T108&lt;&gt;""),OR(R108="",S108="",T108="")),Listes!$A$74,IF(AND(T108="",Q108&lt;&gt;""),Listes!$A$75,IF(AND(P108&lt;T108,V108=""),Listes!$A$76,IF(AND(R108&gt;S108),Listes!$A$77,IF(AND(P108&lt;&gt;"",P108&gt;T108,U108=""),Listes!$A$78,IF(AND(X108="",OR(Q108&lt;&gt;"",R108&lt;&gt;"",S108&lt;&gt;"")),Listes!$A$79,""))))))</f>
        <v/>
      </c>
      <c r="X108" s="44"/>
      <c r="Y108" s="9">
        <f t="shared" si="8"/>
        <v>0</v>
      </c>
    </row>
    <row r="109" spans="1:25" ht="20.100000000000001" customHeight="1" x14ac:dyDescent="0.25">
      <c r="A109" s="133">
        <v>103</v>
      </c>
      <c r="B109" s="347" t="str">
        <f>IF('Dépenses forfaitaire'!B109="","",'Dépenses forfaitaire'!B109)</f>
        <v/>
      </c>
      <c r="C109" s="347" t="str">
        <f>IF('Dépenses forfaitaire'!C109="","",'Dépenses forfaitaire'!C109)</f>
        <v/>
      </c>
      <c r="D109" s="347" t="str">
        <f>IF('Dépenses forfaitaire'!D109="","",'Dépenses forfaitaire'!D109)</f>
        <v/>
      </c>
      <c r="E109" s="347" t="str">
        <f>IF('Dépenses forfaitaire'!E109="","",'Dépenses forfaitaire'!E109)</f>
        <v/>
      </c>
      <c r="F109" s="347" t="str">
        <f>IF('Dépenses forfaitaire'!F109="","",'Dépenses forfaitaire'!F109)</f>
        <v/>
      </c>
      <c r="G109" s="347" t="str">
        <f>IF('Dépenses forfaitaire'!G109="","",'Dépenses forfaitaire'!G109)</f>
        <v/>
      </c>
      <c r="H109" s="347" t="str">
        <f>IF('Dépenses forfaitaire'!H109="","",'Dépenses forfaitaire'!H109)</f>
        <v/>
      </c>
      <c r="I109" s="347" t="str">
        <f>IF('Dépenses forfaitaire'!I109="","",'Dépenses forfaitaire'!I109)</f>
        <v/>
      </c>
      <c r="J109" s="348" t="str">
        <f>IF('Dépenses forfaitaire'!K109="","",'Dépenses forfaitaire'!K109)</f>
        <v/>
      </c>
      <c r="K109" s="348" t="str">
        <f>IF('Dépenses forfaitaire'!L109="","",'Dépenses forfaitaire'!L109)</f>
        <v/>
      </c>
      <c r="L109" s="347" t="str">
        <f>IF('Dépenses forfaitaire'!J109="","",'Dépenses forfaitaire'!J109)</f>
        <v/>
      </c>
      <c r="M109" s="331" t="str">
        <f>IF($H109="","",IF($C109=Listes!$B$38,IF('DP_Instruction Forfaitaires'!$E109&lt;=Listes!$B$58,('DP_Instruction Forfaitaires'!$E109*(VLOOKUP('DP_Instruction Forfaitaires'!$D109,Listes!$A$59:$E$65,2,FALSE))),IF('DP_Instruction Forfaitaires'!$E109&gt;Listes!$E$58,('DP_Instruction Forfaitaires'!$E109*(VLOOKUP('DP_Instruction Forfaitaires'!$D109,Listes!$A$59:$E$65,5,FALSE))),('DP_Instruction Forfaitaires'!$E109*(VLOOKUP('DP_Instruction Forfaitaires'!$D109,Listes!$A$59:$E$65,3,FALSE))+(VLOOKUP('DP_Instruction Forfaitaires'!$D109,Listes!$A$59:$E$65,4,FALSE)))))))</f>
        <v/>
      </c>
      <c r="N109" s="331" t="str">
        <f>IF($H109="","",IF($C109=Listes!$B$37,IF('DP_Instruction Forfaitaires'!$E109&lt;=Listes!$B$47,('DP_Instruction Forfaitaires'!$E109*(VLOOKUP('DP_Instruction Forfaitaires'!$D109,Listes!$A$48:$E$54,2,FALSE))),IF('DP_Instruction Forfaitaires'!$E109&gt;Listes!$D$47,('DP_Instruction Forfaitaires'!$E109*(VLOOKUP('DP_Instruction Forfaitaires'!$D109,Listes!$A$48:$E$54,5,FALSE))),('DP_Instruction Forfaitaires'!$E109*(VLOOKUP('DP_Instruction Forfaitaires'!$D109,Listes!$A$48:$E$54,3,FALSE))+(VLOOKUP('DP_Instruction Forfaitaires'!$D109,Listes!$A$48:$E$54,4,FALSE)))))))</f>
        <v/>
      </c>
      <c r="O109" s="359" t="str">
        <f>IF($H109="","",IF($C109=Listes!$B$40,Listes!$I$37,IF($C109=Listes!$B$41,(VLOOKUP('DP_Instruction Forfaitaires'!$F109,Listes!$E$37:$F$42,2,FALSE)),IF($C109=Listes!$B$39,IF('DP_Instruction Forfaitaires'!$E109&lt;=Listes!$A$69,'DP_Instruction Forfaitaires'!$E109*Listes!$A$70,IF('DP_Instruction Forfaitaires'!$E109&gt;Listes!$D$69,'DP_Instruction Forfaitaires'!$E109*Listes!$D$70,(('DP_Instruction Forfaitaires'!$E109*Listes!$B$70)+Listes!$C$70)))))))</f>
        <v/>
      </c>
      <c r="P109" s="360" t="str">
        <f>IF('Dépenses forfaitaire'!P109="","",'Dépenses forfaitaire'!P109)</f>
        <v/>
      </c>
      <c r="Q109" s="283"/>
      <c r="R109" s="284" t="str">
        <f t="shared" si="6"/>
        <v/>
      </c>
      <c r="S109" s="284" t="str">
        <f t="shared" si="7"/>
        <v/>
      </c>
      <c r="T109" s="28" t="str">
        <f t="shared" si="5"/>
        <v/>
      </c>
      <c r="U109" s="139"/>
      <c r="V109" s="140"/>
      <c r="W109" s="365" t="str">
        <f>IF(AND(OR(Q109="KO",T109&lt;&gt;""),OR(R109="",S109="",T109="")),Listes!$A$74,IF(AND(T109="",Q109&lt;&gt;""),Listes!$A$75,IF(AND(P109&lt;T109,V109=""),Listes!$A$76,IF(AND(R109&gt;S109),Listes!$A$77,IF(AND(P109&lt;&gt;"",P109&gt;T109,U109=""),Listes!$A$78,IF(AND(X109="",OR(Q109&lt;&gt;"",R109&lt;&gt;"",S109&lt;&gt;"")),Listes!$A$79,""))))))</f>
        <v/>
      </c>
      <c r="X109" s="44"/>
      <c r="Y109" s="9">
        <f t="shared" si="8"/>
        <v>0</v>
      </c>
    </row>
    <row r="110" spans="1:25" ht="20.100000000000001" customHeight="1" x14ac:dyDescent="0.25">
      <c r="A110" s="133">
        <v>104</v>
      </c>
      <c r="B110" s="347" t="str">
        <f>IF('Dépenses forfaitaire'!B110="","",'Dépenses forfaitaire'!B110)</f>
        <v/>
      </c>
      <c r="C110" s="347" t="str">
        <f>IF('Dépenses forfaitaire'!C110="","",'Dépenses forfaitaire'!C110)</f>
        <v/>
      </c>
      <c r="D110" s="347" t="str">
        <f>IF('Dépenses forfaitaire'!D110="","",'Dépenses forfaitaire'!D110)</f>
        <v/>
      </c>
      <c r="E110" s="347" t="str">
        <f>IF('Dépenses forfaitaire'!E110="","",'Dépenses forfaitaire'!E110)</f>
        <v/>
      </c>
      <c r="F110" s="347" t="str">
        <f>IF('Dépenses forfaitaire'!F110="","",'Dépenses forfaitaire'!F110)</f>
        <v/>
      </c>
      <c r="G110" s="347" t="str">
        <f>IF('Dépenses forfaitaire'!G110="","",'Dépenses forfaitaire'!G110)</f>
        <v/>
      </c>
      <c r="H110" s="347" t="str">
        <f>IF('Dépenses forfaitaire'!H110="","",'Dépenses forfaitaire'!H110)</f>
        <v/>
      </c>
      <c r="I110" s="347" t="str">
        <f>IF('Dépenses forfaitaire'!I110="","",'Dépenses forfaitaire'!I110)</f>
        <v/>
      </c>
      <c r="J110" s="348" t="str">
        <f>IF('Dépenses forfaitaire'!K110="","",'Dépenses forfaitaire'!K110)</f>
        <v/>
      </c>
      <c r="K110" s="348" t="str">
        <f>IF('Dépenses forfaitaire'!L110="","",'Dépenses forfaitaire'!L110)</f>
        <v/>
      </c>
      <c r="L110" s="347" t="str">
        <f>IF('Dépenses forfaitaire'!J110="","",'Dépenses forfaitaire'!J110)</f>
        <v/>
      </c>
      <c r="M110" s="331" t="str">
        <f>IF($H110="","",IF($C110=Listes!$B$38,IF('DP_Instruction Forfaitaires'!$E110&lt;=Listes!$B$58,('DP_Instruction Forfaitaires'!$E110*(VLOOKUP('DP_Instruction Forfaitaires'!$D110,Listes!$A$59:$E$65,2,FALSE))),IF('DP_Instruction Forfaitaires'!$E110&gt;Listes!$E$58,('DP_Instruction Forfaitaires'!$E110*(VLOOKUP('DP_Instruction Forfaitaires'!$D110,Listes!$A$59:$E$65,5,FALSE))),('DP_Instruction Forfaitaires'!$E110*(VLOOKUP('DP_Instruction Forfaitaires'!$D110,Listes!$A$59:$E$65,3,FALSE))+(VLOOKUP('DP_Instruction Forfaitaires'!$D110,Listes!$A$59:$E$65,4,FALSE)))))))</f>
        <v/>
      </c>
      <c r="N110" s="331" t="str">
        <f>IF($H110="","",IF($C110=Listes!$B$37,IF('DP_Instruction Forfaitaires'!$E110&lt;=Listes!$B$47,('DP_Instruction Forfaitaires'!$E110*(VLOOKUP('DP_Instruction Forfaitaires'!$D110,Listes!$A$48:$E$54,2,FALSE))),IF('DP_Instruction Forfaitaires'!$E110&gt;Listes!$D$47,('DP_Instruction Forfaitaires'!$E110*(VLOOKUP('DP_Instruction Forfaitaires'!$D110,Listes!$A$48:$E$54,5,FALSE))),('DP_Instruction Forfaitaires'!$E110*(VLOOKUP('DP_Instruction Forfaitaires'!$D110,Listes!$A$48:$E$54,3,FALSE))+(VLOOKUP('DP_Instruction Forfaitaires'!$D110,Listes!$A$48:$E$54,4,FALSE)))))))</f>
        <v/>
      </c>
      <c r="O110" s="359" t="str">
        <f>IF($H110="","",IF($C110=Listes!$B$40,Listes!$I$37,IF($C110=Listes!$B$41,(VLOOKUP('DP_Instruction Forfaitaires'!$F110,Listes!$E$37:$F$42,2,FALSE)),IF($C110=Listes!$B$39,IF('DP_Instruction Forfaitaires'!$E110&lt;=Listes!$A$69,'DP_Instruction Forfaitaires'!$E110*Listes!$A$70,IF('DP_Instruction Forfaitaires'!$E110&gt;Listes!$D$69,'DP_Instruction Forfaitaires'!$E110*Listes!$D$70,(('DP_Instruction Forfaitaires'!$E110*Listes!$B$70)+Listes!$C$70)))))))</f>
        <v/>
      </c>
      <c r="P110" s="360" t="str">
        <f>IF('Dépenses forfaitaire'!P110="","",'Dépenses forfaitaire'!P110)</f>
        <v/>
      </c>
      <c r="Q110" s="283"/>
      <c r="R110" s="284" t="str">
        <f t="shared" si="6"/>
        <v/>
      </c>
      <c r="S110" s="284" t="str">
        <f t="shared" si="7"/>
        <v/>
      </c>
      <c r="T110" s="28" t="str">
        <f t="shared" si="5"/>
        <v/>
      </c>
      <c r="U110" s="139"/>
      <c r="V110" s="140"/>
      <c r="W110" s="365" t="str">
        <f>IF(AND(OR(Q110="KO",T110&lt;&gt;""),OR(R110="",S110="",T110="")),Listes!$A$74,IF(AND(T110="",Q110&lt;&gt;""),Listes!$A$75,IF(AND(P110&lt;T110,V110=""),Listes!$A$76,IF(AND(R110&gt;S110),Listes!$A$77,IF(AND(P110&lt;&gt;"",P110&gt;T110,U110=""),Listes!$A$78,IF(AND(X110="",OR(Q110&lt;&gt;"",R110&lt;&gt;"",S110&lt;&gt;"")),Listes!$A$79,""))))))</f>
        <v/>
      </c>
      <c r="X110" s="44"/>
      <c r="Y110" s="9">
        <f t="shared" si="8"/>
        <v>0</v>
      </c>
    </row>
    <row r="111" spans="1:25" ht="20.100000000000001" customHeight="1" x14ac:dyDescent="0.25">
      <c r="A111" s="133">
        <v>105</v>
      </c>
      <c r="B111" s="347" t="str">
        <f>IF('Dépenses forfaitaire'!B111="","",'Dépenses forfaitaire'!B111)</f>
        <v/>
      </c>
      <c r="C111" s="347" t="str">
        <f>IF('Dépenses forfaitaire'!C111="","",'Dépenses forfaitaire'!C111)</f>
        <v/>
      </c>
      <c r="D111" s="347" t="str">
        <f>IF('Dépenses forfaitaire'!D111="","",'Dépenses forfaitaire'!D111)</f>
        <v/>
      </c>
      <c r="E111" s="347" t="str">
        <f>IF('Dépenses forfaitaire'!E111="","",'Dépenses forfaitaire'!E111)</f>
        <v/>
      </c>
      <c r="F111" s="347" t="str">
        <f>IF('Dépenses forfaitaire'!F111="","",'Dépenses forfaitaire'!F111)</f>
        <v/>
      </c>
      <c r="G111" s="347" t="str">
        <f>IF('Dépenses forfaitaire'!G111="","",'Dépenses forfaitaire'!G111)</f>
        <v/>
      </c>
      <c r="H111" s="347" t="str">
        <f>IF('Dépenses forfaitaire'!H111="","",'Dépenses forfaitaire'!H111)</f>
        <v/>
      </c>
      <c r="I111" s="347" t="str">
        <f>IF('Dépenses forfaitaire'!I111="","",'Dépenses forfaitaire'!I111)</f>
        <v/>
      </c>
      <c r="J111" s="348" t="str">
        <f>IF('Dépenses forfaitaire'!K111="","",'Dépenses forfaitaire'!K111)</f>
        <v/>
      </c>
      <c r="K111" s="348" t="str">
        <f>IF('Dépenses forfaitaire'!L111="","",'Dépenses forfaitaire'!L111)</f>
        <v/>
      </c>
      <c r="L111" s="347" t="str">
        <f>IF('Dépenses forfaitaire'!J111="","",'Dépenses forfaitaire'!J111)</f>
        <v/>
      </c>
      <c r="M111" s="331" t="str">
        <f>IF($H111="","",IF($C111=Listes!$B$38,IF('DP_Instruction Forfaitaires'!$E111&lt;=Listes!$B$58,('DP_Instruction Forfaitaires'!$E111*(VLOOKUP('DP_Instruction Forfaitaires'!$D111,Listes!$A$59:$E$65,2,FALSE))),IF('DP_Instruction Forfaitaires'!$E111&gt;Listes!$E$58,('DP_Instruction Forfaitaires'!$E111*(VLOOKUP('DP_Instruction Forfaitaires'!$D111,Listes!$A$59:$E$65,5,FALSE))),('DP_Instruction Forfaitaires'!$E111*(VLOOKUP('DP_Instruction Forfaitaires'!$D111,Listes!$A$59:$E$65,3,FALSE))+(VLOOKUP('DP_Instruction Forfaitaires'!$D111,Listes!$A$59:$E$65,4,FALSE)))))))</f>
        <v/>
      </c>
      <c r="N111" s="331" t="str">
        <f>IF($H111="","",IF($C111=Listes!$B$37,IF('DP_Instruction Forfaitaires'!$E111&lt;=Listes!$B$47,('DP_Instruction Forfaitaires'!$E111*(VLOOKUP('DP_Instruction Forfaitaires'!$D111,Listes!$A$48:$E$54,2,FALSE))),IF('DP_Instruction Forfaitaires'!$E111&gt;Listes!$D$47,('DP_Instruction Forfaitaires'!$E111*(VLOOKUP('DP_Instruction Forfaitaires'!$D111,Listes!$A$48:$E$54,5,FALSE))),('DP_Instruction Forfaitaires'!$E111*(VLOOKUP('DP_Instruction Forfaitaires'!$D111,Listes!$A$48:$E$54,3,FALSE))+(VLOOKUP('DP_Instruction Forfaitaires'!$D111,Listes!$A$48:$E$54,4,FALSE)))))))</f>
        <v/>
      </c>
      <c r="O111" s="359" t="str">
        <f>IF($H111="","",IF($C111=Listes!$B$40,Listes!$I$37,IF($C111=Listes!$B$41,(VLOOKUP('DP_Instruction Forfaitaires'!$F111,Listes!$E$37:$F$42,2,FALSE)),IF($C111=Listes!$B$39,IF('DP_Instruction Forfaitaires'!$E111&lt;=Listes!$A$69,'DP_Instruction Forfaitaires'!$E111*Listes!$A$70,IF('DP_Instruction Forfaitaires'!$E111&gt;Listes!$D$69,'DP_Instruction Forfaitaires'!$E111*Listes!$D$70,(('DP_Instruction Forfaitaires'!$E111*Listes!$B$70)+Listes!$C$70)))))))</f>
        <v/>
      </c>
      <c r="P111" s="360" t="str">
        <f>IF('Dépenses forfaitaire'!P111="","",'Dépenses forfaitaire'!P111)</f>
        <v/>
      </c>
      <c r="Q111" s="283"/>
      <c r="R111" s="284" t="str">
        <f t="shared" si="6"/>
        <v/>
      </c>
      <c r="S111" s="284" t="str">
        <f t="shared" si="7"/>
        <v/>
      </c>
      <c r="T111" s="28" t="str">
        <f t="shared" si="5"/>
        <v/>
      </c>
      <c r="U111" s="139"/>
      <c r="V111" s="140"/>
      <c r="W111" s="365" t="str">
        <f>IF(AND(OR(Q111="KO",T111&lt;&gt;""),OR(R111="",S111="",T111="")),Listes!$A$74,IF(AND(T111="",Q111&lt;&gt;""),Listes!$A$75,IF(AND(P111&lt;T111,V111=""),Listes!$A$76,IF(AND(R111&gt;S111),Listes!$A$77,IF(AND(P111&lt;&gt;"",P111&gt;T111,U111=""),Listes!$A$78,IF(AND(X111="",OR(Q111&lt;&gt;"",R111&lt;&gt;"",S111&lt;&gt;"")),Listes!$A$79,""))))))</f>
        <v/>
      </c>
      <c r="X111" s="44"/>
      <c r="Y111" s="9">
        <f t="shared" si="8"/>
        <v>0</v>
      </c>
    </row>
    <row r="112" spans="1:25" ht="20.100000000000001" customHeight="1" x14ac:dyDescent="0.25">
      <c r="A112" s="133">
        <v>106</v>
      </c>
      <c r="B112" s="347" t="str">
        <f>IF('Dépenses forfaitaire'!B112="","",'Dépenses forfaitaire'!B112)</f>
        <v/>
      </c>
      <c r="C112" s="347" t="str">
        <f>IF('Dépenses forfaitaire'!C112="","",'Dépenses forfaitaire'!C112)</f>
        <v/>
      </c>
      <c r="D112" s="347" t="str">
        <f>IF('Dépenses forfaitaire'!D112="","",'Dépenses forfaitaire'!D112)</f>
        <v/>
      </c>
      <c r="E112" s="347" t="str">
        <f>IF('Dépenses forfaitaire'!E112="","",'Dépenses forfaitaire'!E112)</f>
        <v/>
      </c>
      <c r="F112" s="347" t="str">
        <f>IF('Dépenses forfaitaire'!F112="","",'Dépenses forfaitaire'!F112)</f>
        <v/>
      </c>
      <c r="G112" s="347" t="str">
        <f>IF('Dépenses forfaitaire'!G112="","",'Dépenses forfaitaire'!G112)</f>
        <v/>
      </c>
      <c r="H112" s="347" t="str">
        <f>IF('Dépenses forfaitaire'!H112="","",'Dépenses forfaitaire'!H112)</f>
        <v/>
      </c>
      <c r="I112" s="347" t="str">
        <f>IF('Dépenses forfaitaire'!I112="","",'Dépenses forfaitaire'!I112)</f>
        <v/>
      </c>
      <c r="J112" s="348" t="str">
        <f>IF('Dépenses forfaitaire'!K112="","",'Dépenses forfaitaire'!K112)</f>
        <v/>
      </c>
      <c r="K112" s="348" t="str">
        <f>IF('Dépenses forfaitaire'!L112="","",'Dépenses forfaitaire'!L112)</f>
        <v/>
      </c>
      <c r="L112" s="347" t="str">
        <f>IF('Dépenses forfaitaire'!J112="","",'Dépenses forfaitaire'!J112)</f>
        <v/>
      </c>
      <c r="M112" s="331" t="str">
        <f>IF($H112="","",IF($C112=Listes!$B$38,IF('DP_Instruction Forfaitaires'!$E112&lt;=Listes!$B$58,('DP_Instruction Forfaitaires'!$E112*(VLOOKUP('DP_Instruction Forfaitaires'!$D112,Listes!$A$59:$E$65,2,FALSE))),IF('DP_Instruction Forfaitaires'!$E112&gt;Listes!$E$58,('DP_Instruction Forfaitaires'!$E112*(VLOOKUP('DP_Instruction Forfaitaires'!$D112,Listes!$A$59:$E$65,5,FALSE))),('DP_Instruction Forfaitaires'!$E112*(VLOOKUP('DP_Instruction Forfaitaires'!$D112,Listes!$A$59:$E$65,3,FALSE))+(VLOOKUP('DP_Instruction Forfaitaires'!$D112,Listes!$A$59:$E$65,4,FALSE)))))))</f>
        <v/>
      </c>
      <c r="N112" s="331" t="str">
        <f>IF($H112="","",IF($C112=Listes!$B$37,IF('DP_Instruction Forfaitaires'!$E112&lt;=Listes!$B$47,('DP_Instruction Forfaitaires'!$E112*(VLOOKUP('DP_Instruction Forfaitaires'!$D112,Listes!$A$48:$E$54,2,FALSE))),IF('DP_Instruction Forfaitaires'!$E112&gt;Listes!$D$47,('DP_Instruction Forfaitaires'!$E112*(VLOOKUP('DP_Instruction Forfaitaires'!$D112,Listes!$A$48:$E$54,5,FALSE))),('DP_Instruction Forfaitaires'!$E112*(VLOOKUP('DP_Instruction Forfaitaires'!$D112,Listes!$A$48:$E$54,3,FALSE))+(VLOOKUP('DP_Instruction Forfaitaires'!$D112,Listes!$A$48:$E$54,4,FALSE)))))))</f>
        <v/>
      </c>
      <c r="O112" s="359" t="str">
        <f>IF($H112="","",IF($C112=Listes!$B$40,Listes!$I$37,IF($C112=Listes!$B$41,(VLOOKUP('DP_Instruction Forfaitaires'!$F112,Listes!$E$37:$F$42,2,FALSE)),IF($C112=Listes!$B$39,IF('DP_Instruction Forfaitaires'!$E112&lt;=Listes!$A$69,'DP_Instruction Forfaitaires'!$E112*Listes!$A$70,IF('DP_Instruction Forfaitaires'!$E112&gt;Listes!$D$69,'DP_Instruction Forfaitaires'!$E112*Listes!$D$70,(('DP_Instruction Forfaitaires'!$E112*Listes!$B$70)+Listes!$C$70)))))))</f>
        <v/>
      </c>
      <c r="P112" s="360" t="str">
        <f>IF('Dépenses forfaitaire'!P112="","",'Dépenses forfaitaire'!P112)</f>
        <v/>
      </c>
      <c r="Q112" s="283"/>
      <c r="R112" s="284" t="str">
        <f t="shared" si="6"/>
        <v/>
      </c>
      <c r="S112" s="284" t="str">
        <f t="shared" si="7"/>
        <v/>
      </c>
      <c r="T112" s="28" t="str">
        <f t="shared" si="5"/>
        <v/>
      </c>
      <c r="U112" s="139"/>
      <c r="V112" s="140"/>
      <c r="W112" s="365" t="str">
        <f>IF(AND(OR(Q112="KO",T112&lt;&gt;""),OR(R112="",S112="",T112="")),Listes!$A$74,IF(AND(T112="",Q112&lt;&gt;""),Listes!$A$75,IF(AND(P112&lt;T112,V112=""),Listes!$A$76,IF(AND(R112&gt;S112),Listes!$A$77,IF(AND(P112&lt;&gt;"",P112&gt;T112,U112=""),Listes!$A$78,IF(AND(X112="",OR(Q112&lt;&gt;"",R112&lt;&gt;"",S112&lt;&gt;"")),Listes!$A$79,""))))))</f>
        <v/>
      </c>
      <c r="X112" s="44"/>
      <c r="Y112" s="9">
        <f t="shared" si="8"/>
        <v>0</v>
      </c>
    </row>
    <row r="113" spans="1:25" ht="20.100000000000001" customHeight="1" x14ac:dyDescent="0.25">
      <c r="A113" s="133">
        <v>107</v>
      </c>
      <c r="B113" s="347" t="str">
        <f>IF('Dépenses forfaitaire'!B113="","",'Dépenses forfaitaire'!B113)</f>
        <v/>
      </c>
      <c r="C113" s="347" t="str">
        <f>IF('Dépenses forfaitaire'!C113="","",'Dépenses forfaitaire'!C113)</f>
        <v/>
      </c>
      <c r="D113" s="347" t="str">
        <f>IF('Dépenses forfaitaire'!D113="","",'Dépenses forfaitaire'!D113)</f>
        <v/>
      </c>
      <c r="E113" s="347" t="str">
        <f>IF('Dépenses forfaitaire'!E113="","",'Dépenses forfaitaire'!E113)</f>
        <v/>
      </c>
      <c r="F113" s="347" t="str">
        <f>IF('Dépenses forfaitaire'!F113="","",'Dépenses forfaitaire'!F113)</f>
        <v/>
      </c>
      <c r="G113" s="347" t="str">
        <f>IF('Dépenses forfaitaire'!G113="","",'Dépenses forfaitaire'!G113)</f>
        <v/>
      </c>
      <c r="H113" s="347" t="str">
        <f>IF('Dépenses forfaitaire'!H113="","",'Dépenses forfaitaire'!H113)</f>
        <v/>
      </c>
      <c r="I113" s="347" t="str">
        <f>IF('Dépenses forfaitaire'!I113="","",'Dépenses forfaitaire'!I113)</f>
        <v/>
      </c>
      <c r="J113" s="348" t="str">
        <f>IF('Dépenses forfaitaire'!K113="","",'Dépenses forfaitaire'!K113)</f>
        <v/>
      </c>
      <c r="K113" s="348" t="str">
        <f>IF('Dépenses forfaitaire'!L113="","",'Dépenses forfaitaire'!L113)</f>
        <v/>
      </c>
      <c r="L113" s="347" t="str">
        <f>IF('Dépenses forfaitaire'!J113="","",'Dépenses forfaitaire'!J113)</f>
        <v/>
      </c>
      <c r="M113" s="331" t="str">
        <f>IF($H113="","",IF($C113=Listes!$B$38,IF('DP_Instruction Forfaitaires'!$E113&lt;=Listes!$B$58,('DP_Instruction Forfaitaires'!$E113*(VLOOKUP('DP_Instruction Forfaitaires'!$D113,Listes!$A$59:$E$65,2,FALSE))),IF('DP_Instruction Forfaitaires'!$E113&gt;Listes!$E$58,('DP_Instruction Forfaitaires'!$E113*(VLOOKUP('DP_Instruction Forfaitaires'!$D113,Listes!$A$59:$E$65,5,FALSE))),('DP_Instruction Forfaitaires'!$E113*(VLOOKUP('DP_Instruction Forfaitaires'!$D113,Listes!$A$59:$E$65,3,FALSE))+(VLOOKUP('DP_Instruction Forfaitaires'!$D113,Listes!$A$59:$E$65,4,FALSE)))))))</f>
        <v/>
      </c>
      <c r="N113" s="331" t="str">
        <f>IF($H113="","",IF($C113=Listes!$B$37,IF('DP_Instruction Forfaitaires'!$E113&lt;=Listes!$B$47,('DP_Instruction Forfaitaires'!$E113*(VLOOKUP('DP_Instruction Forfaitaires'!$D113,Listes!$A$48:$E$54,2,FALSE))),IF('DP_Instruction Forfaitaires'!$E113&gt;Listes!$D$47,('DP_Instruction Forfaitaires'!$E113*(VLOOKUP('DP_Instruction Forfaitaires'!$D113,Listes!$A$48:$E$54,5,FALSE))),('DP_Instruction Forfaitaires'!$E113*(VLOOKUP('DP_Instruction Forfaitaires'!$D113,Listes!$A$48:$E$54,3,FALSE))+(VLOOKUP('DP_Instruction Forfaitaires'!$D113,Listes!$A$48:$E$54,4,FALSE)))))))</f>
        <v/>
      </c>
      <c r="O113" s="359" t="str">
        <f>IF($H113="","",IF($C113=Listes!$B$40,Listes!$I$37,IF($C113=Listes!$B$41,(VLOOKUP('DP_Instruction Forfaitaires'!$F113,Listes!$E$37:$F$42,2,FALSE)),IF($C113=Listes!$B$39,IF('DP_Instruction Forfaitaires'!$E113&lt;=Listes!$A$69,'DP_Instruction Forfaitaires'!$E113*Listes!$A$70,IF('DP_Instruction Forfaitaires'!$E113&gt;Listes!$D$69,'DP_Instruction Forfaitaires'!$E113*Listes!$D$70,(('DP_Instruction Forfaitaires'!$E113*Listes!$B$70)+Listes!$C$70)))))))</f>
        <v/>
      </c>
      <c r="P113" s="360" t="str">
        <f>IF('Dépenses forfaitaire'!P113="","",'Dépenses forfaitaire'!P113)</f>
        <v/>
      </c>
      <c r="Q113" s="283"/>
      <c r="R113" s="284" t="str">
        <f t="shared" si="6"/>
        <v/>
      </c>
      <c r="S113" s="284" t="str">
        <f t="shared" si="7"/>
        <v/>
      </c>
      <c r="T113" s="28" t="str">
        <f t="shared" si="5"/>
        <v/>
      </c>
      <c r="U113" s="139"/>
      <c r="V113" s="140"/>
      <c r="W113" s="365" t="str">
        <f>IF(AND(OR(Q113="KO",T113&lt;&gt;""),OR(R113="",S113="",T113="")),Listes!$A$74,IF(AND(T113="",Q113&lt;&gt;""),Listes!$A$75,IF(AND(P113&lt;T113,V113=""),Listes!$A$76,IF(AND(R113&gt;S113),Listes!$A$77,IF(AND(P113&lt;&gt;"",P113&gt;T113,U113=""),Listes!$A$78,IF(AND(X113="",OR(Q113&lt;&gt;"",R113&lt;&gt;"",S113&lt;&gt;"")),Listes!$A$79,""))))))</f>
        <v/>
      </c>
      <c r="X113" s="44"/>
      <c r="Y113" s="9">
        <f t="shared" si="8"/>
        <v>0</v>
      </c>
    </row>
    <row r="114" spans="1:25" ht="20.100000000000001" customHeight="1" x14ac:dyDescent="0.25">
      <c r="A114" s="133">
        <v>108</v>
      </c>
      <c r="B114" s="347" t="str">
        <f>IF('Dépenses forfaitaire'!B114="","",'Dépenses forfaitaire'!B114)</f>
        <v/>
      </c>
      <c r="C114" s="347" t="str">
        <f>IF('Dépenses forfaitaire'!C114="","",'Dépenses forfaitaire'!C114)</f>
        <v/>
      </c>
      <c r="D114" s="347" t="str">
        <f>IF('Dépenses forfaitaire'!D114="","",'Dépenses forfaitaire'!D114)</f>
        <v/>
      </c>
      <c r="E114" s="347" t="str">
        <f>IF('Dépenses forfaitaire'!E114="","",'Dépenses forfaitaire'!E114)</f>
        <v/>
      </c>
      <c r="F114" s="347" t="str">
        <f>IF('Dépenses forfaitaire'!F114="","",'Dépenses forfaitaire'!F114)</f>
        <v/>
      </c>
      <c r="G114" s="347" t="str">
        <f>IF('Dépenses forfaitaire'!G114="","",'Dépenses forfaitaire'!G114)</f>
        <v/>
      </c>
      <c r="H114" s="347" t="str">
        <f>IF('Dépenses forfaitaire'!H114="","",'Dépenses forfaitaire'!H114)</f>
        <v/>
      </c>
      <c r="I114" s="347" t="str">
        <f>IF('Dépenses forfaitaire'!I114="","",'Dépenses forfaitaire'!I114)</f>
        <v/>
      </c>
      <c r="J114" s="348" t="str">
        <f>IF('Dépenses forfaitaire'!K114="","",'Dépenses forfaitaire'!K114)</f>
        <v/>
      </c>
      <c r="K114" s="348" t="str">
        <f>IF('Dépenses forfaitaire'!L114="","",'Dépenses forfaitaire'!L114)</f>
        <v/>
      </c>
      <c r="L114" s="347" t="str">
        <f>IF('Dépenses forfaitaire'!J114="","",'Dépenses forfaitaire'!J114)</f>
        <v/>
      </c>
      <c r="M114" s="331" t="str">
        <f>IF($H114="","",IF($C114=Listes!$B$38,IF('DP_Instruction Forfaitaires'!$E114&lt;=Listes!$B$58,('DP_Instruction Forfaitaires'!$E114*(VLOOKUP('DP_Instruction Forfaitaires'!$D114,Listes!$A$59:$E$65,2,FALSE))),IF('DP_Instruction Forfaitaires'!$E114&gt;Listes!$E$58,('DP_Instruction Forfaitaires'!$E114*(VLOOKUP('DP_Instruction Forfaitaires'!$D114,Listes!$A$59:$E$65,5,FALSE))),('DP_Instruction Forfaitaires'!$E114*(VLOOKUP('DP_Instruction Forfaitaires'!$D114,Listes!$A$59:$E$65,3,FALSE))+(VLOOKUP('DP_Instruction Forfaitaires'!$D114,Listes!$A$59:$E$65,4,FALSE)))))))</f>
        <v/>
      </c>
      <c r="N114" s="331" t="str">
        <f>IF($H114="","",IF($C114=Listes!$B$37,IF('DP_Instruction Forfaitaires'!$E114&lt;=Listes!$B$47,('DP_Instruction Forfaitaires'!$E114*(VLOOKUP('DP_Instruction Forfaitaires'!$D114,Listes!$A$48:$E$54,2,FALSE))),IF('DP_Instruction Forfaitaires'!$E114&gt;Listes!$D$47,('DP_Instruction Forfaitaires'!$E114*(VLOOKUP('DP_Instruction Forfaitaires'!$D114,Listes!$A$48:$E$54,5,FALSE))),('DP_Instruction Forfaitaires'!$E114*(VLOOKUP('DP_Instruction Forfaitaires'!$D114,Listes!$A$48:$E$54,3,FALSE))+(VLOOKUP('DP_Instruction Forfaitaires'!$D114,Listes!$A$48:$E$54,4,FALSE)))))))</f>
        <v/>
      </c>
      <c r="O114" s="359" t="str">
        <f>IF($H114="","",IF($C114=Listes!$B$40,Listes!$I$37,IF($C114=Listes!$B$41,(VLOOKUP('DP_Instruction Forfaitaires'!$F114,Listes!$E$37:$F$42,2,FALSE)),IF($C114=Listes!$B$39,IF('DP_Instruction Forfaitaires'!$E114&lt;=Listes!$A$69,'DP_Instruction Forfaitaires'!$E114*Listes!$A$70,IF('DP_Instruction Forfaitaires'!$E114&gt;Listes!$D$69,'DP_Instruction Forfaitaires'!$E114*Listes!$D$70,(('DP_Instruction Forfaitaires'!$E114*Listes!$B$70)+Listes!$C$70)))))))</f>
        <v/>
      </c>
      <c r="P114" s="360" t="str">
        <f>IF('Dépenses forfaitaire'!P114="","",'Dépenses forfaitaire'!P114)</f>
        <v/>
      </c>
      <c r="Q114" s="283"/>
      <c r="R114" s="284" t="str">
        <f t="shared" si="6"/>
        <v/>
      </c>
      <c r="S114" s="284" t="str">
        <f t="shared" si="7"/>
        <v/>
      </c>
      <c r="T114" s="28" t="str">
        <f t="shared" si="5"/>
        <v/>
      </c>
      <c r="U114" s="139"/>
      <c r="V114" s="140"/>
      <c r="W114" s="365" t="str">
        <f>IF(AND(OR(Q114="KO",T114&lt;&gt;""),OR(R114="",S114="",T114="")),Listes!$A$74,IF(AND(T114="",Q114&lt;&gt;""),Listes!$A$75,IF(AND(P114&lt;T114,V114=""),Listes!$A$76,IF(AND(R114&gt;S114),Listes!$A$77,IF(AND(P114&lt;&gt;"",P114&gt;T114,U114=""),Listes!$A$78,IF(AND(X114="",OR(Q114&lt;&gt;"",R114&lt;&gt;"",S114&lt;&gt;"")),Listes!$A$79,""))))))</f>
        <v/>
      </c>
      <c r="X114" s="44"/>
      <c r="Y114" s="9">
        <f t="shared" si="8"/>
        <v>0</v>
      </c>
    </row>
    <row r="115" spans="1:25" ht="20.100000000000001" customHeight="1" x14ac:dyDescent="0.25">
      <c r="A115" s="133">
        <v>109</v>
      </c>
      <c r="B115" s="347" t="str">
        <f>IF('Dépenses forfaitaire'!B115="","",'Dépenses forfaitaire'!B115)</f>
        <v/>
      </c>
      <c r="C115" s="347" t="str">
        <f>IF('Dépenses forfaitaire'!C115="","",'Dépenses forfaitaire'!C115)</f>
        <v/>
      </c>
      <c r="D115" s="347" t="str">
        <f>IF('Dépenses forfaitaire'!D115="","",'Dépenses forfaitaire'!D115)</f>
        <v/>
      </c>
      <c r="E115" s="347" t="str">
        <f>IF('Dépenses forfaitaire'!E115="","",'Dépenses forfaitaire'!E115)</f>
        <v/>
      </c>
      <c r="F115" s="347" t="str">
        <f>IF('Dépenses forfaitaire'!F115="","",'Dépenses forfaitaire'!F115)</f>
        <v/>
      </c>
      <c r="G115" s="347" t="str">
        <f>IF('Dépenses forfaitaire'!G115="","",'Dépenses forfaitaire'!G115)</f>
        <v/>
      </c>
      <c r="H115" s="347" t="str">
        <f>IF('Dépenses forfaitaire'!H115="","",'Dépenses forfaitaire'!H115)</f>
        <v/>
      </c>
      <c r="I115" s="347" t="str">
        <f>IF('Dépenses forfaitaire'!I115="","",'Dépenses forfaitaire'!I115)</f>
        <v/>
      </c>
      <c r="J115" s="348" t="str">
        <f>IF('Dépenses forfaitaire'!K115="","",'Dépenses forfaitaire'!K115)</f>
        <v/>
      </c>
      <c r="K115" s="348" t="str">
        <f>IF('Dépenses forfaitaire'!L115="","",'Dépenses forfaitaire'!L115)</f>
        <v/>
      </c>
      <c r="L115" s="347" t="str">
        <f>IF('Dépenses forfaitaire'!J115="","",'Dépenses forfaitaire'!J115)</f>
        <v/>
      </c>
      <c r="M115" s="331" t="str">
        <f>IF($H115="","",IF($C115=Listes!$B$38,IF('DP_Instruction Forfaitaires'!$E115&lt;=Listes!$B$58,('DP_Instruction Forfaitaires'!$E115*(VLOOKUP('DP_Instruction Forfaitaires'!$D115,Listes!$A$59:$E$65,2,FALSE))),IF('DP_Instruction Forfaitaires'!$E115&gt;Listes!$E$58,('DP_Instruction Forfaitaires'!$E115*(VLOOKUP('DP_Instruction Forfaitaires'!$D115,Listes!$A$59:$E$65,5,FALSE))),('DP_Instruction Forfaitaires'!$E115*(VLOOKUP('DP_Instruction Forfaitaires'!$D115,Listes!$A$59:$E$65,3,FALSE))+(VLOOKUP('DP_Instruction Forfaitaires'!$D115,Listes!$A$59:$E$65,4,FALSE)))))))</f>
        <v/>
      </c>
      <c r="N115" s="331" t="str">
        <f>IF($H115="","",IF($C115=Listes!$B$37,IF('DP_Instruction Forfaitaires'!$E115&lt;=Listes!$B$47,('DP_Instruction Forfaitaires'!$E115*(VLOOKUP('DP_Instruction Forfaitaires'!$D115,Listes!$A$48:$E$54,2,FALSE))),IF('DP_Instruction Forfaitaires'!$E115&gt;Listes!$D$47,('DP_Instruction Forfaitaires'!$E115*(VLOOKUP('DP_Instruction Forfaitaires'!$D115,Listes!$A$48:$E$54,5,FALSE))),('DP_Instruction Forfaitaires'!$E115*(VLOOKUP('DP_Instruction Forfaitaires'!$D115,Listes!$A$48:$E$54,3,FALSE))+(VLOOKUP('DP_Instruction Forfaitaires'!$D115,Listes!$A$48:$E$54,4,FALSE)))))))</f>
        <v/>
      </c>
      <c r="O115" s="359" t="str">
        <f>IF($H115="","",IF($C115=Listes!$B$40,Listes!$I$37,IF($C115=Listes!$B$41,(VLOOKUP('DP_Instruction Forfaitaires'!$F115,Listes!$E$37:$F$42,2,FALSE)),IF($C115=Listes!$B$39,IF('DP_Instruction Forfaitaires'!$E115&lt;=Listes!$A$69,'DP_Instruction Forfaitaires'!$E115*Listes!$A$70,IF('DP_Instruction Forfaitaires'!$E115&gt;Listes!$D$69,'DP_Instruction Forfaitaires'!$E115*Listes!$D$70,(('DP_Instruction Forfaitaires'!$E115*Listes!$B$70)+Listes!$C$70)))))))</f>
        <v/>
      </c>
      <c r="P115" s="360" t="str">
        <f>IF('Dépenses forfaitaire'!P115="","",'Dépenses forfaitaire'!P115)</f>
        <v/>
      </c>
      <c r="Q115" s="283"/>
      <c r="R115" s="284" t="str">
        <f t="shared" si="6"/>
        <v/>
      </c>
      <c r="S115" s="284" t="str">
        <f t="shared" si="7"/>
        <v/>
      </c>
      <c r="T115" s="28" t="str">
        <f t="shared" si="5"/>
        <v/>
      </c>
      <c r="U115" s="139"/>
      <c r="V115" s="140"/>
      <c r="W115" s="365" t="str">
        <f>IF(AND(OR(Q115="KO",T115&lt;&gt;""),OR(R115="",S115="",T115="")),Listes!$A$74,IF(AND(T115="",Q115&lt;&gt;""),Listes!$A$75,IF(AND(P115&lt;T115,V115=""),Listes!$A$76,IF(AND(R115&gt;S115),Listes!$A$77,IF(AND(P115&lt;&gt;"",P115&gt;T115,U115=""),Listes!$A$78,IF(AND(X115="",OR(Q115&lt;&gt;"",R115&lt;&gt;"",S115&lt;&gt;"")),Listes!$A$79,""))))))</f>
        <v/>
      </c>
      <c r="X115" s="44"/>
      <c r="Y115" s="9">
        <f t="shared" si="8"/>
        <v>0</v>
      </c>
    </row>
    <row r="116" spans="1:25" ht="20.100000000000001" customHeight="1" x14ac:dyDescent="0.25">
      <c r="A116" s="133">
        <v>110</v>
      </c>
      <c r="B116" s="347" t="str">
        <f>IF('Dépenses forfaitaire'!B116="","",'Dépenses forfaitaire'!B116)</f>
        <v/>
      </c>
      <c r="C116" s="347" t="str">
        <f>IF('Dépenses forfaitaire'!C116="","",'Dépenses forfaitaire'!C116)</f>
        <v/>
      </c>
      <c r="D116" s="347" t="str">
        <f>IF('Dépenses forfaitaire'!D116="","",'Dépenses forfaitaire'!D116)</f>
        <v/>
      </c>
      <c r="E116" s="347" t="str">
        <f>IF('Dépenses forfaitaire'!E116="","",'Dépenses forfaitaire'!E116)</f>
        <v/>
      </c>
      <c r="F116" s="347" t="str">
        <f>IF('Dépenses forfaitaire'!F116="","",'Dépenses forfaitaire'!F116)</f>
        <v/>
      </c>
      <c r="G116" s="347" t="str">
        <f>IF('Dépenses forfaitaire'!G116="","",'Dépenses forfaitaire'!G116)</f>
        <v/>
      </c>
      <c r="H116" s="347" t="str">
        <f>IF('Dépenses forfaitaire'!H116="","",'Dépenses forfaitaire'!H116)</f>
        <v/>
      </c>
      <c r="I116" s="347" t="str">
        <f>IF('Dépenses forfaitaire'!I116="","",'Dépenses forfaitaire'!I116)</f>
        <v/>
      </c>
      <c r="J116" s="348" t="str">
        <f>IF('Dépenses forfaitaire'!K116="","",'Dépenses forfaitaire'!K116)</f>
        <v/>
      </c>
      <c r="K116" s="348" t="str">
        <f>IF('Dépenses forfaitaire'!L116="","",'Dépenses forfaitaire'!L116)</f>
        <v/>
      </c>
      <c r="L116" s="347" t="str">
        <f>IF('Dépenses forfaitaire'!J116="","",'Dépenses forfaitaire'!J116)</f>
        <v/>
      </c>
      <c r="M116" s="331" t="str">
        <f>IF($H116="","",IF($C116=Listes!$B$38,IF('DP_Instruction Forfaitaires'!$E116&lt;=Listes!$B$58,('DP_Instruction Forfaitaires'!$E116*(VLOOKUP('DP_Instruction Forfaitaires'!$D116,Listes!$A$59:$E$65,2,FALSE))),IF('DP_Instruction Forfaitaires'!$E116&gt;Listes!$E$58,('DP_Instruction Forfaitaires'!$E116*(VLOOKUP('DP_Instruction Forfaitaires'!$D116,Listes!$A$59:$E$65,5,FALSE))),('DP_Instruction Forfaitaires'!$E116*(VLOOKUP('DP_Instruction Forfaitaires'!$D116,Listes!$A$59:$E$65,3,FALSE))+(VLOOKUP('DP_Instruction Forfaitaires'!$D116,Listes!$A$59:$E$65,4,FALSE)))))))</f>
        <v/>
      </c>
      <c r="N116" s="331" t="str">
        <f>IF($H116="","",IF($C116=Listes!$B$37,IF('DP_Instruction Forfaitaires'!$E116&lt;=Listes!$B$47,('DP_Instruction Forfaitaires'!$E116*(VLOOKUP('DP_Instruction Forfaitaires'!$D116,Listes!$A$48:$E$54,2,FALSE))),IF('DP_Instruction Forfaitaires'!$E116&gt;Listes!$D$47,('DP_Instruction Forfaitaires'!$E116*(VLOOKUP('DP_Instruction Forfaitaires'!$D116,Listes!$A$48:$E$54,5,FALSE))),('DP_Instruction Forfaitaires'!$E116*(VLOOKUP('DP_Instruction Forfaitaires'!$D116,Listes!$A$48:$E$54,3,FALSE))+(VLOOKUP('DP_Instruction Forfaitaires'!$D116,Listes!$A$48:$E$54,4,FALSE)))))))</f>
        <v/>
      </c>
      <c r="O116" s="359" t="str">
        <f>IF($H116="","",IF($C116=Listes!$B$40,Listes!$I$37,IF($C116=Listes!$B$41,(VLOOKUP('DP_Instruction Forfaitaires'!$F116,Listes!$E$37:$F$42,2,FALSE)),IF($C116=Listes!$B$39,IF('DP_Instruction Forfaitaires'!$E116&lt;=Listes!$A$69,'DP_Instruction Forfaitaires'!$E116*Listes!$A$70,IF('DP_Instruction Forfaitaires'!$E116&gt;Listes!$D$69,'DP_Instruction Forfaitaires'!$E116*Listes!$D$70,(('DP_Instruction Forfaitaires'!$E116*Listes!$B$70)+Listes!$C$70)))))))</f>
        <v/>
      </c>
      <c r="P116" s="360" t="str">
        <f>IF('Dépenses forfaitaire'!P116="","",'Dépenses forfaitaire'!P116)</f>
        <v/>
      </c>
      <c r="Q116" s="283"/>
      <c r="R116" s="284" t="str">
        <f t="shared" si="6"/>
        <v/>
      </c>
      <c r="S116" s="284" t="str">
        <f t="shared" si="7"/>
        <v/>
      </c>
      <c r="T116" s="28" t="str">
        <f t="shared" si="5"/>
        <v/>
      </c>
      <c r="U116" s="139"/>
      <c r="V116" s="140"/>
      <c r="W116" s="365" t="str">
        <f>IF(AND(OR(Q116="KO",T116&lt;&gt;""),OR(R116="",S116="",T116="")),Listes!$A$74,IF(AND(T116="",Q116&lt;&gt;""),Listes!$A$75,IF(AND(P116&lt;T116,V116=""),Listes!$A$76,IF(AND(R116&gt;S116),Listes!$A$77,IF(AND(P116&lt;&gt;"",P116&gt;T116,U116=""),Listes!$A$78,IF(AND(X116="",OR(Q116&lt;&gt;"",R116&lt;&gt;"",S116&lt;&gt;"")),Listes!$A$79,""))))))</f>
        <v/>
      </c>
      <c r="X116" s="44"/>
      <c r="Y116" s="9">
        <f t="shared" si="8"/>
        <v>0</v>
      </c>
    </row>
    <row r="117" spans="1:25" ht="20.100000000000001" customHeight="1" x14ac:dyDescent="0.25">
      <c r="A117" s="133">
        <v>111</v>
      </c>
      <c r="B117" s="347" t="str">
        <f>IF('Dépenses forfaitaire'!B117="","",'Dépenses forfaitaire'!B117)</f>
        <v/>
      </c>
      <c r="C117" s="347" t="str">
        <f>IF('Dépenses forfaitaire'!C117="","",'Dépenses forfaitaire'!C117)</f>
        <v/>
      </c>
      <c r="D117" s="347" t="str">
        <f>IF('Dépenses forfaitaire'!D117="","",'Dépenses forfaitaire'!D117)</f>
        <v/>
      </c>
      <c r="E117" s="347" t="str">
        <f>IF('Dépenses forfaitaire'!E117="","",'Dépenses forfaitaire'!E117)</f>
        <v/>
      </c>
      <c r="F117" s="347" t="str">
        <f>IF('Dépenses forfaitaire'!F117="","",'Dépenses forfaitaire'!F117)</f>
        <v/>
      </c>
      <c r="G117" s="347" t="str">
        <f>IF('Dépenses forfaitaire'!G117="","",'Dépenses forfaitaire'!G117)</f>
        <v/>
      </c>
      <c r="H117" s="347" t="str">
        <f>IF('Dépenses forfaitaire'!H117="","",'Dépenses forfaitaire'!H117)</f>
        <v/>
      </c>
      <c r="I117" s="347" t="str">
        <f>IF('Dépenses forfaitaire'!I117="","",'Dépenses forfaitaire'!I117)</f>
        <v/>
      </c>
      <c r="J117" s="348" t="str">
        <f>IF('Dépenses forfaitaire'!K117="","",'Dépenses forfaitaire'!K117)</f>
        <v/>
      </c>
      <c r="K117" s="348" t="str">
        <f>IF('Dépenses forfaitaire'!L117="","",'Dépenses forfaitaire'!L117)</f>
        <v/>
      </c>
      <c r="L117" s="347" t="str">
        <f>IF('Dépenses forfaitaire'!J117="","",'Dépenses forfaitaire'!J117)</f>
        <v/>
      </c>
      <c r="M117" s="331" t="str">
        <f>IF($H117="","",IF($C117=Listes!$B$38,IF('DP_Instruction Forfaitaires'!$E117&lt;=Listes!$B$58,('DP_Instruction Forfaitaires'!$E117*(VLOOKUP('DP_Instruction Forfaitaires'!$D117,Listes!$A$59:$E$65,2,FALSE))),IF('DP_Instruction Forfaitaires'!$E117&gt;Listes!$E$58,('DP_Instruction Forfaitaires'!$E117*(VLOOKUP('DP_Instruction Forfaitaires'!$D117,Listes!$A$59:$E$65,5,FALSE))),('DP_Instruction Forfaitaires'!$E117*(VLOOKUP('DP_Instruction Forfaitaires'!$D117,Listes!$A$59:$E$65,3,FALSE))+(VLOOKUP('DP_Instruction Forfaitaires'!$D117,Listes!$A$59:$E$65,4,FALSE)))))))</f>
        <v/>
      </c>
      <c r="N117" s="331" t="str">
        <f>IF($H117="","",IF($C117=Listes!$B$37,IF('DP_Instruction Forfaitaires'!$E117&lt;=Listes!$B$47,('DP_Instruction Forfaitaires'!$E117*(VLOOKUP('DP_Instruction Forfaitaires'!$D117,Listes!$A$48:$E$54,2,FALSE))),IF('DP_Instruction Forfaitaires'!$E117&gt;Listes!$D$47,('DP_Instruction Forfaitaires'!$E117*(VLOOKUP('DP_Instruction Forfaitaires'!$D117,Listes!$A$48:$E$54,5,FALSE))),('DP_Instruction Forfaitaires'!$E117*(VLOOKUP('DP_Instruction Forfaitaires'!$D117,Listes!$A$48:$E$54,3,FALSE))+(VLOOKUP('DP_Instruction Forfaitaires'!$D117,Listes!$A$48:$E$54,4,FALSE)))))))</f>
        <v/>
      </c>
      <c r="O117" s="359" t="str">
        <f>IF($H117="","",IF($C117=Listes!$B$40,Listes!$I$37,IF($C117=Listes!$B$41,(VLOOKUP('DP_Instruction Forfaitaires'!$F117,Listes!$E$37:$F$42,2,FALSE)),IF($C117=Listes!$B$39,IF('DP_Instruction Forfaitaires'!$E117&lt;=Listes!$A$69,'DP_Instruction Forfaitaires'!$E117*Listes!$A$70,IF('DP_Instruction Forfaitaires'!$E117&gt;Listes!$D$69,'DP_Instruction Forfaitaires'!$E117*Listes!$D$70,(('DP_Instruction Forfaitaires'!$E117*Listes!$B$70)+Listes!$C$70)))))))</f>
        <v/>
      </c>
      <c r="P117" s="360" t="str">
        <f>IF('Dépenses forfaitaire'!P117="","",'Dépenses forfaitaire'!P117)</f>
        <v/>
      </c>
      <c r="Q117" s="283"/>
      <c r="R117" s="284" t="str">
        <f t="shared" si="6"/>
        <v/>
      </c>
      <c r="S117" s="284" t="str">
        <f t="shared" si="7"/>
        <v/>
      </c>
      <c r="T117" s="28" t="str">
        <f t="shared" si="5"/>
        <v/>
      </c>
      <c r="U117" s="139"/>
      <c r="V117" s="140"/>
      <c r="W117" s="365" t="str">
        <f>IF(AND(OR(Q117="KO",T117&lt;&gt;""),OR(R117="",S117="",T117="")),Listes!$A$74,IF(AND(T117="",Q117&lt;&gt;""),Listes!$A$75,IF(AND(P117&lt;T117,V117=""),Listes!$A$76,IF(AND(R117&gt;S117),Listes!$A$77,IF(AND(P117&lt;&gt;"",P117&gt;T117,U117=""),Listes!$A$78,IF(AND(X117="",OR(Q117&lt;&gt;"",R117&lt;&gt;"",S117&lt;&gt;"")),Listes!$A$79,""))))))</f>
        <v/>
      </c>
      <c r="X117" s="44"/>
      <c r="Y117" s="9">
        <f t="shared" si="8"/>
        <v>0</v>
      </c>
    </row>
    <row r="118" spans="1:25" ht="20.100000000000001" customHeight="1" x14ac:dyDescent="0.25">
      <c r="A118" s="133">
        <v>112</v>
      </c>
      <c r="B118" s="347" t="str">
        <f>IF('Dépenses forfaitaire'!B118="","",'Dépenses forfaitaire'!B118)</f>
        <v/>
      </c>
      <c r="C118" s="347" t="str">
        <f>IF('Dépenses forfaitaire'!C118="","",'Dépenses forfaitaire'!C118)</f>
        <v/>
      </c>
      <c r="D118" s="347" t="str">
        <f>IF('Dépenses forfaitaire'!D118="","",'Dépenses forfaitaire'!D118)</f>
        <v/>
      </c>
      <c r="E118" s="347" t="str">
        <f>IF('Dépenses forfaitaire'!E118="","",'Dépenses forfaitaire'!E118)</f>
        <v/>
      </c>
      <c r="F118" s="347" t="str">
        <f>IF('Dépenses forfaitaire'!F118="","",'Dépenses forfaitaire'!F118)</f>
        <v/>
      </c>
      <c r="G118" s="347" t="str">
        <f>IF('Dépenses forfaitaire'!G118="","",'Dépenses forfaitaire'!G118)</f>
        <v/>
      </c>
      <c r="H118" s="347" t="str">
        <f>IF('Dépenses forfaitaire'!H118="","",'Dépenses forfaitaire'!H118)</f>
        <v/>
      </c>
      <c r="I118" s="347" t="str">
        <f>IF('Dépenses forfaitaire'!I118="","",'Dépenses forfaitaire'!I118)</f>
        <v/>
      </c>
      <c r="J118" s="348" t="str">
        <f>IF('Dépenses forfaitaire'!K118="","",'Dépenses forfaitaire'!K118)</f>
        <v/>
      </c>
      <c r="K118" s="348" t="str">
        <f>IF('Dépenses forfaitaire'!L118="","",'Dépenses forfaitaire'!L118)</f>
        <v/>
      </c>
      <c r="L118" s="347" t="str">
        <f>IF('Dépenses forfaitaire'!J118="","",'Dépenses forfaitaire'!J118)</f>
        <v/>
      </c>
      <c r="M118" s="331" t="str">
        <f>IF($H118="","",IF($C118=Listes!$B$38,IF('DP_Instruction Forfaitaires'!$E118&lt;=Listes!$B$58,('DP_Instruction Forfaitaires'!$E118*(VLOOKUP('DP_Instruction Forfaitaires'!$D118,Listes!$A$59:$E$65,2,FALSE))),IF('DP_Instruction Forfaitaires'!$E118&gt;Listes!$E$58,('DP_Instruction Forfaitaires'!$E118*(VLOOKUP('DP_Instruction Forfaitaires'!$D118,Listes!$A$59:$E$65,5,FALSE))),('DP_Instruction Forfaitaires'!$E118*(VLOOKUP('DP_Instruction Forfaitaires'!$D118,Listes!$A$59:$E$65,3,FALSE))+(VLOOKUP('DP_Instruction Forfaitaires'!$D118,Listes!$A$59:$E$65,4,FALSE)))))))</f>
        <v/>
      </c>
      <c r="N118" s="331" t="str">
        <f>IF($H118="","",IF($C118=Listes!$B$37,IF('DP_Instruction Forfaitaires'!$E118&lt;=Listes!$B$47,('DP_Instruction Forfaitaires'!$E118*(VLOOKUP('DP_Instruction Forfaitaires'!$D118,Listes!$A$48:$E$54,2,FALSE))),IF('DP_Instruction Forfaitaires'!$E118&gt;Listes!$D$47,('DP_Instruction Forfaitaires'!$E118*(VLOOKUP('DP_Instruction Forfaitaires'!$D118,Listes!$A$48:$E$54,5,FALSE))),('DP_Instruction Forfaitaires'!$E118*(VLOOKUP('DP_Instruction Forfaitaires'!$D118,Listes!$A$48:$E$54,3,FALSE))+(VLOOKUP('DP_Instruction Forfaitaires'!$D118,Listes!$A$48:$E$54,4,FALSE)))))))</f>
        <v/>
      </c>
      <c r="O118" s="359" t="str">
        <f>IF($H118="","",IF($C118=Listes!$B$40,Listes!$I$37,IF($C118=Listes!$B$41,(VLOOKUP('DP_Instruction Forfaitaires'!$F118,Listes!$E$37:$F$42,2,FALSE)),IF($C118=Listes!$B$39,IF('DP_Instruction Forfaitaires'!$E118&lt;=Listes!$A$69,'DP_Instruction Forfaitaires'!$E118*Listes!$A$70,IF('DP_Instruction Forfaitaires'!$E118&gt;Listes!$D$69,'DP_Instruction Forfaitaires'!$E118*Listes!$D$70,(('DP_Instruction Forfaitaires'!$E118*Listes!$B$70)+Listes!$C$70)))))))</f>
        <v/>
      </c>
      <c r="P118" s="360" t="str">
        <f>IF('Dépenses forfaitaire'!P118="","",'Dépenses forfaitaire'!P118)</f>
        <v/>
      </c>
      <c r="Q118" s="283"/>
      <c r="R118" s="284" t="str">
        <f t="shared" si="6"/>
        <v/>
      </c>
      <c r="S118" s="284" t="str">
        <f t="shared" si="7"/>
        <v/>
      </c>
      <c r="T118" s="28" t="str">
        <f t="shared" si="5"/>
        <v/>
      </c>
      <c r="U118" s="139"/>
      <c r="V118" s="140"/>
      <c r="W118" s="365" t="str">
        <f>IF(AND(OR(Q118="KO",T118&lt;&gt;""),OR(R118="",S118="",T118="")),Listes!$A$74,IF(AND(T118="",Q118&lt;&gt;""),Listes!$A$75,IF(AND(P118&lt;T118,V118=""),Listes!$A$76,IF(AND(R118&gt;S118),Listes!$A$77,IF(AND(P118&lt;&gt;"",P118&gt;T118,U118=""),Listes!$A$78,IF(AND(X118="",OR(Q118&lt;&gt;"",R118&lt;&gt;"",S118&lt;&gt;"")),Listes!$A$79,""))))))</f>
        <v/>
      </c>
      <c r="X118" s="44"/>
      <c r="Y118" s="9">
        <f t="shared" si="8"/>
        <v>0</v>
      </c>
    </row>
    <row r="119" spans="1:25" ht="20.100000000000001" customHeight="1" x14ac:dyDescent="0.25">
      <c r="A119" s="133">
        <v>113</v>
      </c>
      <c r="B119" s="347" t="str">
        <f>IF('Dépenses forfaitaire'!B119="","",'Dépenses forfaitaire'!B119)</f>
        <v/>
      </c>
      <c r="C119" s="347" t="str">
        <f>IF('Dépenses forfaitaire'!C119="","",'Dépenses forfaitaire'!C119)</f>
        <v/>
      </c>
      <c r="D119" s="347" t="str">
        <f>IF('Dépenses forfaitaire'!D119="","",'Dépenses forfaitaire'!D119)</f>
        <v/>
      </c>
      <c r="E119" s="347" t="str">
        <f>IF('Dépenses forfaitaire'!E119="","",'Dépenses forfaitaire'!E119)</f>
        <v/>
      </c>
      <c r="F119" s="347" t="str">
        <f>IF('Dépenses forfaitaire'!F119="","",'Dépenses forfaitaire'!F119)</f>
        <v/>
      </c>
      <c r="G119" s="347" t="str">
        <f>IF('Dépenses forfaitaire'!G119="","",'Dépenses forfaitaire'!G119)</f>
        <v/>
      </c>
      <c r="H119" s="347" t="str">
        <f>IF('Dépenses forfaitaire'!H119="","",'Dépenses forfaitaire'!H119)</f>
        <v/>
      </c>
      <c r="I119" s="347" t="str">
        <f>IF('Dépenses forfaitaire'!I119="","",'Dépenses forfaitaire'!I119)</f>
        <v/>
      </c>
      <c r="J119" s="348" t="str">
        <f>IF('Dépenses forfaitaire'!K119="","",'Dépenses forfaitaire'!K119)</f>
        <v/>
      </c>
      <c r="K119" s="348" t="str">
        <f>IF('Dépenses forfaitaire'!L119="","",'Dépenses forfaitaire'!L119)</f>
        <v/>
      </c>
      <c r="L119" s="347" t="str">
        <f>IF('Dépenses forfaitaire'!J119="","",'Dépenses forfaitaire'!J119)</f>
        <v/>
      </c>
      <c r="M119" s="331" t="str">
        <f>IF($H119="","",IF($C119=Listes!$B$38,IF('DP_Instruction Forfaitaires'!$E119&lt;=Listes!$B$58,('DP_Instruction Forfaitaires'!$E119*(VLOOKUP('DP_Instruction Forfaitaires'!$D119,Listes!$A$59:$E$65,2,FALSE))),IF('DP_Instruction Forfaitaires'!$E119&gt;Listes!$E$58,('DP_Instruction Forfaitaires'!$E119*(VLOOKUP('DP_Instruction Forfaitaires'!$D119,Listes!$A$59:$E$65,5,FALSE))),('DP_Instruction Forfaitaires'!$E119*(VLOOKUP('DP_Instruction Forfaitaires'!$D119,Listes!$A$59:$E$65,3,FALSE))+(VLOOKUP('DP_Instruction Forfaitaires'!$D119,Listes!$A$59:$E$65,4,FALSE)))))))</f>
        <v/>
      </c>
      <c r="N119" s="331" t="str">
        <f>IF($H119="","",IF($C119=Listes!$B$37,IF('DP_Instruction Forfaitaires'!$E119&lt;=Listes!$B$47,('DP_Instruction Forfaitaires'!$E119*(VLOOKUP('DP_Instruction Forfaitaires'!$D119,Listes!$A$48:$E$54,2,FALSE))),IF('DP_Instruction Forfaitaires'!$E119&gt;Listes!$D$47,('DP_Instruction Forfaitaires'!$E119*(VLOOKUP('DP_Instruction Forfaitaires'!$D119,Listes!$A$48:$E$54,5,FALSE))),('DP_Instruction Forfaitaires'!$E119*(VLOOKUP('DP_Instruction Forfaitaires'!$D119,Listes!$A$48:$E$54,3,FALSE))+(VLOOKUP('DP_Instruction Forfaitaires'!$D119,Listes!$A$48:$E$54,4,FALSE)))))))</f>
        <v/>
      </c>
      <c r="O119" s="359" t="str">
        <f>IF($H119="","",IF($C119=Listes!$B$40,Listes!$I$37,IF($C119=Listes!$B$41,(VLOOKUP('DP_Instruction Forfaitaires'!$F119,Listes!$E$37:$F$42,2,FALSE)),IF($C119=Listes!$B$39,IF('DP_Instruction Forfaitaires'!$E119&lt;=Listes!$A$69,'DP_Instruction Forfaitaires'!$E119*Listes!$A$70,IF('DP_Instruction Forfaitaires'!$E119&gt;Listes!$D$69,'DP_Instruction Forfaitaires'!$E119*Listes!$D$70,(('DP_Instruction Forfaitaires'!$E119*Listes!$B$70)+Listes!$C$70)))))))</f>
        <v/>
      </c>
      <c r="P119" s="360" t="str">
        <f>IF('Dépenses forfaitaire'!P119="","",'Dépenses forfaitaire'!P119)</f>
        <v/>
      </c>
      <c r="Q119" s="283"/>
      <c r="R119" s="284" t="str">
        <f t="shared" si="6"/>
        <v/>
      </c>
      <c r="S119" s="284" t="str">
        <f t="shared" si="7"/>
        <v/>
      </c>
      <c r="T119" s="28" t="str">
        <f t="shared" si="5"/>
        <v/>
      </c>
      <c r="U119" s="139"/>
      <c r="V119" s="140"/>
      <c r="W119" s="365" t="str">
        <f>IF(AND(OR(Q119="KO",T119&lt;&gt;""),OR(R119="",S119="",T119="")),Listes!$A$74,IF(AND(T119="",Q119&lt;&gt;""),Listes!$A$75,IF(AND(P119&lt;T119,V119=""),Listes!$A$76,IF(AND(R119&gt;S119),Listes!$A$77,IF(AND(P119&lt;&gt;"",P119&gt;T119,U119=""),Listes!$A$78,IF(AND(X119="",OR(Q119&lt;&gt;"",R119&lt;&gt;"",S119&lt;&gt;"")),Listes!$A$79,""))))))</f>
        <v/>
      </c>
      <c r="X119" s="44"/>
      <c r="Y119" s="9">
        <f t="shared" si="8"/>
        <v>0</v>
      </c>
    </row>
    <row r="120" spans="1:25" ht="20.100000000000001" customHeight="1" x14ac:dyDescent="0.25">
      <c r="A120" s="133">
        <v>114</v>
      </c>
      <c r="B120" s="347" t="str">
        <f>IF('Dépenses forfaitaire'!B120="","",'Dépenses forfaitaire'!B120)</f>
        <v/>
      </c>
      <c r="C120" s="347" t="str">
        <f>IF('Dépenses forfaitaire'!C120="","",'Dépenses forfaitaire'!C120)</f>
        <v/>
      </c>
      <c r="D120" s="347" t="str">
        <f>IF('Dépenses forfaitaire'!D120="","",'Dépenses forfaitaire'!D120)</f>
        <v/>
      </c>
      <c r="E120" s="347" t="str">
        <f>IF('Dépenses forfaitaire'!E120="","",'Dépenses forfaitaire'!E120)</f>
        <v/>
      </c>
      <c r="F120" s="347" t="str">
        <f>IF('Dépenses forfaitaire'!F120="","",'Dépenses forfaitaire'!F120)</f>
        <v/>
      </c>
      <c r="G120" s="347" t="str">
        <f>IF('Dépenses forfaitaire'!G120="","",'Dépenses forfaitaire'!G120)</f>
        <v/>
      </c>
      <c r="H120" s="347" t="str">
        <f>IF('Dépenses forfaitaire'!H120="","",'Dépenses forfaitaire'!H120)</f>
        <v/>
      </c>
      <c r="I120" s="347" t="str">
        <f>IF('Dépenses forfaitaire'!I120="","",'Dépenses forfaitaire'!I120)</f>
        <v/>
      </c>
      <c r="J120" s="348" t="str">
        <f>IF('Dépenses forfaitaire'!K120="","",'Dépenses forfaitaire'!K120)</f>
        <v/>
      </c>
      <c r="K120" s="348" t="str">
        <f>IF('Dépenses forfaitaire'!L120="","",'Dépenses forfaitaire'!L120)</f>
        <v/>
      </c>
      <c r="L120" s="347" t="str">
        <f>IF('Dépenses forfaitaire'!J120="","",'Dépenses forfaitaire'!J120)</f>
        <v/>
      </c>
      <c r="M120" s="331" t="str">
        <f>IF($H120="","",IF($C120=Listes!$B$38,IF('DP_Instruction Forfaitaires'!$E120&lt;=Listes!$B$58,('DP_Instruction Forfaitaires'!$E120*(VLOOKUP('DP_Instruction Forfaitaires'!$D120,Listes!$A$59:$E$65,2,FALSE))),IF('DP_Instruction Forfaitaires'!$E120&gt;Listes!$E$58,('DP_Instruction Forfaitaires'!$E120*(VLOOKUP('DP_Instruction Forfaitaires'!$D120,Listes!$A$59:$E$65,5,FALSE))),('DP_Instruction Forfaitaires'!$E120*(VLOOKUP('DP_Instruction Forfaitaires'!$D120,Listes!$A$59:$E$65,3,FALSE))+(VLOOKUP('DP_Instruction Forfaitaires'!$D120,Listes!$A$59:$E$65,4,FALSE)))))))</f>
        <v/>
      </c>
      <c r="N120" s="331" t="str">
        <f>IF($H120="","",IF($C120=Listes!$B$37,IF('DP_Instruction Forfaitaires'!$E120&lt;=Listes!$B$47,('DP_Instruction Forfaitaires'!$E120*(VLOOKUP('DP_Instruction Forfaitaires'!$D120,Listes!$A$48:$E$54,2,FALSE))),IF('DP_Instruction Forfaitaires'!$E120&gt;Listes!$D$47,('DP_Instruction Forfaitaires'!$E120*(VLOOKUP('DP_Instruction Forfaitaires'!$D120,Listes!$A$48:$E$54,5,FALSE))),('DP_Instruction Forfaitaires'!$E120*(VLOOKUP('DP_Instruction Forfaitaires'!$D120,Listes!$A$48:$E$54,3,FALSE))+(VLOOKUP('DP_Instruction Forfaitaires'!$D120,Listes!$A$48:$E$54,4,FALSE)))))))</f>
        <v/>
      </c>
      <c r="O120" s="359" t="str">
        <f>IF($H120="","",IF($C120=Listes!$B$40,Listes!$I$37,IF($C120=Listes!$B$41,(VLOOKUP('DP_Instruction Forfaitaires'!$F120,Listes!$E$37:$F$42,2,FALSE)),IF($C120=Listes!$B$39,IF('DP_Instruction Forfaitaires'!$E120&lt;=Listes!$A$69,'DP_Instruction Forfaitaires'!$E120*Listes!$A$70,IF('DP_Instruction Forfaitaires'!$E120&gt;Listes!$D$69,'DP_Instruction Forfaitaires'!$E120*Listes!$D$70,(('DP_Instruction Forfaitaires'!$E120*Listes!$B$70)+Listes!$C$70)))))))</f>
        <v/>
      </c>
      <c r="P120" s="360" t="str">
        <f>IF('Dépenses forfaitaire'!P120="","",'Dépenses forfaitaire'!P120)</f>
        <v/>
      </c>
      <c r="Q120" s="283"/>
      <c r="R120" s="284" t="str">
        <f t="shared" si="6"/>
        <v/>
      </c>
      <c r="S120" s="284" t="str">
        <f t="shared" si="7"/>
        <v/>
      </c>
      <c r="T120" s="28" t="str">
        <f t="shared" si="5"/>
        <v/>
      </c>
      <c r="U120" s="139"/>
      <c r="V120" s="140"/>
      <c r="W120" s="365" t="str">
        <f>IF(AND(OR(Q120="KO",T120&lt;&gt;""),OR(R120="",S120="",T120="")),Listes!$A$74,IF(AND(T120="",Q120&lt;&gt;""),Listes!$A$75,IF(AND(P120&lt;T120,V120=""),Listes!$A$76,IF(AND(R120&gt;S120),Listes!$A$77,IF(AND(P120&lt;&gt;"",P120&gt;T120,U120=""),Listes!$A$78,IF(AND(X120="",OR(Q120&lt;&gt;"",R120&lt;&gt;"",S120&lt;&gt;"")),Listes!$A$79,""))))))</f>
        <v/>
      </c>
      <c r="X120" s="44"/>
      <c r="Y120" s="9">
        <f t="shared" si="8"/>
        <v>0</v>
      </c>
    </row>
    <row r="121" spans="1:25" ht="20.100000000000001" customHeight="1" x14ac:dyDescent="0.25">
      <c r="A121" s="133">
        <v>115</v>
      </c>
      <c r="B121" s="347" t="str">
        <f>IF('Dépenses forfaitaire'!B121="","",'Dépenses forfaitaire'!B121)</f>
        <v/>
      </c>
      <c r="C121" s="347" t="str">
        <f>IF('Dépenses forfaitaire'!C121="","",'Dépenses forfaitaire'!C121)</f>
        <v/>
      </c>
      <c r="D121" s="347" t="str">
        <f>IF('Dépenses forfaitaire'!D121="","",'Dépenses forfaitaire'!D121)</f>
        <v/>
      </c>
      <c r="E121" s="347" t="str">
        <f>IF('Dépenses forfaitaire'!E121="","",'Dépenses forfaitaire'!E121)</f>
        <v/>
      </c>
      <c r="F121" s="347" t="str">
        <f>IF('Dépenses forfaitaire'!F121="","",'Dépenses forfaitaire'!F121)</f>
        <v/>
      </c>
      <c r="G121" s="347" t="str">
        <f>IF('Dépenses forfaitaire'!G121="","",'Dépenses forfaitaire'!G121)</f>
        <v/>
      </c>
      <c r="H121" s="347" t="str">
        <f>IF('Dépenses forfaitaire'!H121="","",'Dépenses forfaitaire'!H121)</f>
        <v/>
      </c>
      <c r="I121" s="347" t="str">
        <f>IF('Dépenses forfaitaire'!I121="","",'Dépenses forfaitaire'!I121)</f>
        <v/>
      </c>
      <c r="J121" s="348" t="str">
        <f>IF('Dépenses forfaitaire'!K121="","",'Dépenses forfaitaire'!K121)</f>
        <v/>
      </c>
      <c r="K121" s="348" t="str">
        <f>IF('Dépenses forfaitaire'!L121="","",'Dépenses forfaitaire'!L121)</f>
        <v/>
      </c>
      <c r="L121" s="347" t="str">
        <f>IF('Dépenses forfaitaire'!J121="","",'Dépenses forfaitaire'!J121)</f>
        <v/>
      </c>
      <c r="M121" s="331" t="str">
        <f>IF($H121="","",IF($C121=Listes!$B$38,IF('DP_Instruction Forfaitaires'!$E121&lt;=Listes!$B$58,('DP_Instruction Forfaitaires'!$E121*(VLOOKUP('DP_Instruction Forfaitaires'!$D121,Listes!$A$59:$E$65,2,FALSE))),IF('DP_Instruction Forfaitaires'!$E121&gt;Listes!$E$58,('DP_Instruction Forfaitaires'!$E121*(VLOOKUP('DP_Instruction Forfaitaires'!$D121,Listes!$A$59:$E$65,5,FALSE))),('DP_Instruction Forfaitaires'!$E121*(VLOOKUP('DP_Instruction Forfaitaires'!$D121,Listes!$A$59:$E$65,3,FALSE))+(VLOOKUP('DP_Instruction Forfaitaires'!$D121,Listes!$A$59:$E$65,4,FALSE)))))))</f>
        <v/>
      </c>
      <c r="N121" s="331" t="str">
        <f>IF($H121="","",IF($C121=Listes!$B$37,IF('DP_Instruction Forfaitaires'!$E121&lt;=Listes!$B$47,('DP_Instruction Forfaitaires'!$E121*(VLOOKUP('DP_Instruction Forfaitaires'!$D121,Listes!$A$48:$E$54,2,FALSE))),IF('DP_Instruction Forfaitaires'!$E121&gt;Listes!$D$47,('DP_Instruction Forfaitaires'!$E121*(VLOOKUP('DP_Instruction Forfaitaires'!$D121,Listes!$A$48:$E$54,5,FALSE))),('DP_Instruction Forfaitaires'!$E121*(VLOOKUP('DP_Instruction Forfaitaires'!$D121,Listes!$A$48:$E$54,3,FALSE))+(VLOOKUP('DP_Instruction Forfaitaires'!$D121,Listes!$A$48:$E$54,4,FALSE)))))))</f>
        <v/>
      </c>
      <c r="O121" s="359" t="str">
        <f>IF($H121="","",IF($C121=Listes!$B$40,Listes!$I$37,IF($C121=Listes!$B$41,(VLOOKUP('DP_Instruction Forfaitaires'!$F121,Listes!$E$37:$F$42,2,FALSE)),IF($C121=Listes!$B$39,IF('DP_Instruction Forfaitaires'!$E121&lt;=Listes!$A$69,'DP_Instruction Forfaitaires'!$E121*Listes!$A$70,IF('DP_Instruction Forfaitaires'!$E121&gt;Listes!$D$69,'DP_Instruction Forfaitaires'!$E121*Listes!$D$70,(('DP_Instruction Forfaitaires'!$E121*Listes!$B$70)+Listes!$C$70)))))))</f>
        <v/>
      </c>
      <c r="P121" s="360" t="str">
        <f>IF('Dépenses forfaitaire'!P121="","",'Dépenses forfaitaire'!P121)</f>
        <v/>
      </c>
      <c r="Q121" s="283"/>
      <c r="R121" s="284" t="str">
        <f t="shared" si="6"/>
        <v/>
      </c>
      <c r="S121" s="284" t="str">
        <f t="shared" si="7"/>
        <v/>
      </c>
      <c r="T121" s="28" t="str">
        <f t="shared" si="5"/>
        <v/>
      </c>
      <c r="U121" s="139"/>
      <c r="V121" s="140"/>
      <c r="W121" s="365" t="str">
        <f>IF(AND(OR(Q121="KO",T121&lt;&gt;""),OR(R121="",S121="",T121="")),Listes!$A$74,IF(AND(T121="",Q121&lt;&gt;""),Listes!$A$75,IF(AND(P121&lt;T121,V121=""),Listes!$A$76,IF(AND(R121&gt;S121),Listes!$A$77,IF(AND(P121&lt;&gt;"",P121&gt;T121,U121=""),Listes!$A$78,IF(AND(X121="",OR(Q121&lt;&gt;"",R121&lt;&gt;"",S121&lt;&gt;"")),Listes!$A$79,""))))))</f>
        <v/>
      </c>
      <c r="X121" s="44"/>
      <c r="Y121" s="9">
        <f t="shared" si="8"/>
        <v>0</v>
      </c>
    </row>
    <row r="122" spans="1:25" ht="20.100000000000001" customHeight="1" x14ac:dyDescent="0.25">
      <c r="A122" s="133">
        <v>116</v>
      </c>
      <c r="B122" s="347" t="str">
        <f>IF('Dépenses forfaitaire'!B122="","",'Dépenses forfaitaire'!B122)</f>
        <v/>
      </c>
      <c r="C122" s="347" t="str">
        <f>IF('Dépenses forfaitaire'!C122="","",'Dépenses forfaitaire'!C122)</f>
        <v/>
      </c>
      <c r="D122" s="347" t="str">
        <f>IF('Dépenses forfaitaire'!D122="","",'Dépenses forfaitaire'!D122)</f>
        <v/>
      </c>
      <c r="E122" s="347" t="str">
        <f>IF('Dépenses forfaitaire'!E122="","",'Dépenses forfaitaire'!E122)</f>
        <v/>
      </c>
      <c r="F122" s="347" t="str">
        <f>IF('Dépenses forfaitaire'!F122="","",'Dépenses forfaitaire'!F122)</f>
        <v/>
      </c>
      <c r="G122" s="347" t="str">
        <f>IF('Dépenses forfaitaire'!G122="","",'Dépenses forfaitaire'!G122)</f>
        <v/>
      </c>
      <c r="H122" s="347" t="str">
        <f>IF('Dépenses forfaitaire'!H122="","",'Dépenses forfaitaire'!H122)</f>
        <v/>
      </c>
      <c r="I122" s="347" t="str">
        <f>IF('Dépenses forfaitaire'!I122="","",'Dépenses forfaitaire'!I122)</f>
        <v/>
      </c>
      <c r="J122" s="348" t="str">
        <f>IF('Dépenses forfaitaire'!K122="","",'Dépenses forfaitaire'!K122)</f>
        <v/>
      </c>
      <c r="K122" s="348" t="str">
        <f>IF('Dépenses forfaitaire'!L122="","",'Dépenses forfaitaire'!L122)</f>
        <v/>
      </c>
      <c r="L122" s="347" t="str">
        <f>IF('Dépenses forfaitaire'!J122="","",'Dépenses forfaitaire'!J122)</f>
        <v/>
      </c>
      <c r="M122" s="331" t="str">
        <f>IF($H122="","",IF($C122=Listes!$B$38,IF('DP_Instruction Forfaitaires'!$E122&lt;=Listes!$B$58,('DP_Instruction Forfaitaires'!$E122*(VLOOKUP('DP_Instruction Forfaitaires'!$D122,Listes!$A$59:$E$65,2,FALSE))),IF('DP_Instruction Forfaitaires'!$E122&gt;Listes!$E$58,('DP_Instruction Forfaitaires'!$E122*(VLOOKUP('DP_Instruction Forfaitaires'!$D122,Listes!$A$59:$E$65,5,FALSE))),('DP_Instruction Forfaitaires'!$E122*(VLOOKUP('DP_Instruction Forfaitaires'!$D122,Listes!$A$59:$E$65,3,FALSE))+(VLOOKUP('DP_Instruction Forfaitaires'!$D122,Listes!$A$59:$E$65,4,FALSE)))))))</f>
        <v/>
      </c>
      <c r="N122" s="331" t="str">
        <f>IF($H122="","",IF($C122=Listes!$B$37,IF('DP_Instruction Forfaitaires'!$E122&lt;=Listes!$B$47,('DP_Instruction Forfaitaires'!$E122*(VLOOKUP('DP_Instruction Forfaitaires'!$D122,Listes!$A$48:$E$54,2,FALSE))),IF('DP_Instruction Forfaitaires'!$E122&gt;Listes!$D$47,('DP_Instruction Forfaitaires'!$E122*(VLOOKUP('DP_Instruction Forfaitaires'!$D122,Listes!$A$48:$E$54,5,FALSE))),('DP_Instruction Forfaitaires'!$E122*(VLOOKUP('DP_Instruction Forfaitaires'!$D122,Listes!$A$48:$E$54,3,FALSE))+(VLOOKUP('DP_Instruction Forfaitaires'!$D122,Listes!$A$48:$E$54,4,FALSE)))))))</f>
        <v/>
      </c>
      <c r="O122" s="359" t="str">
        <f>IF($H122="","",IF($C122=Listes!$B$40,Listes!$I$37,IF($C122=Listes!$B$41,(VLOOKUP('DP_Instruction Forfaitaires'!$F122,Listes!$E$37:$F$42,2,FALSE)),IF($C122=Listes!$B$39,IF('DP_Instruction Forfaitaires'!$E122&lt;=Listes!$A$69,'DP_Instruction Forfaitaires'!$E122*Listes!$A$70,IF('DP_Instruction Forfaitaires'!$E122&gt;Listes!$D$69,'DP_Instruction Forfaitaires'!$E122*Listes!$D$70,(('DP_Instruction Forfaitaires'!$E122*Listes!$B$70)+Listes!$C$70)))))))</f>
        <v/>
      </c>
      <c r="P122" s="360" t="str">
        <f>IF('Dépenses forfaitaire'!P122="","",'Dépenses forfaitaire'!P122)</f>
        <v/>
      </c>
      <c r="Q122" s="283"/>
      <c r="R122" s="284" t="str">
        <f t="shared" si="6"/>
        <v/>
      </c>
      <c r="S122" s="284" t="str">
        <f t="shared" si="7"/>
        <v/>
      </c>
      <c r="T122" s="28" t="str">
        <f t="shared" si="5"/>
        <v/>
      </c>
      <c r="U122" s="139"/>
      <c r="V122" s="140"/>
      <c r="W122" s="365" t="str">
        <f>IF(AND(OR(Q122="KO",T122&lt;&gt;""),OR(R122="",S122="",T122="")),Listes!$A$74,IF(AND(T122="",Q122&lt;&gt;""),Listes!$A$75,IF(AND(P122&lt;T122,V122=""),Listes!$A$76,IF(AND(R122&gt;S122),Listes!$A$77,IF(AND(P122&lt;&gt;"",P122&gt;T122,U122=""),Listes!$A$78,IF(AND(X122="",OR(Q122&lt;&gt;"",R122&lt;&gt;"",S122&lt;&gt;"")),Listes!$A$79,""))))))</f>
        <v/>
      </c>
      <c r="X122" s="44"/>
      <c r="Y122" s="9">
        <f t="shared" si="8"/>
        <v>0</v>
      </c>
    </row>
    <row r="123" spans="1:25" ht="20.100000000000001" customHeight="1" x14ac:dyDescent="0.25">
      <c r="A123" s="133">
        <v>117</v>
      </c>
      <c r="B123" s="347" t="str">
        <f>IF('Dépenses forfaitaire'!B123="","",'Dépenses forfaitaire'!B123)</f>
        <v/>
      </c>
      <c r="C123" s="347" t="str">
        <f>IF('Dépenses forfaitaire'!C123="","",'Dépenses forfaitaire'!C123)</f>
        <v/>
      </c>
      <c r="D123" s="347" t="str">
        <f>IF('Dépenses forfaitaire'!D123="","",'Dépenses forfaitaire'!D123)</f>
        <v/>
      </c>
      <c r="E123" s="347" t="str">
        <f>IF('Dépenses forfaitaire'!E123="","",'Dépenses forfaitaire'!E123)</f>
        <v/>
      </c>
      <c r="F123" s="347" t="str">
        <f>IF('Dépenses forfaitaire'!F123="","",'Dépenses forfaitaire'!F123)</f>
        <v/>
      </c>
      <c r="G123" s="347" t="str">
        <f>IF('Dépenses forfaitaire'!G123="","",'Dépenses forfaitaire'!G123)</f>
        <v/>
      </c>
      <c r="H123" s="347" t="str">
        <f>IF('Dépenses forfaitaire'!H123="","",'Dépenses forfaitaire'!H123)</f>
        <v/>
      </c>
      <c r="I123" s="347" t="str">
        <f>IF('Dépenses forfaitaire'!I123="","",'Dépenses forfaitaire'!I123)</f>
        <v/>
      </c>
      <c r="J123" s="348" t="str">
        <f>IF('Dépenses forfaitaire'!K123="","",'Dépenses forfaitaire'!K123)</f>
        <v/>
      </c>
      <c r="K123" s="348" t="str">
        <f>IF('Dépenses forfaitaire'!L123="","",'Dépenses forfaitaire'!L123)</f>
        <v/>
      </c>
      <c r="L123" s="347" t="str">
        <f>IF('Dépenses forfaitaire'!J123="","",'Dépenses forfaitaire'!J123)</f>
        <v/>
      </c>
      <c r="M123" s="331" t="str">
        <f>IF($H123="","",IF($C123=Listes!$B$38,IF('DP_Instruction Forfaitaires'!$E123&lt;=Listes!$B$58,('DP_Instruction Forfaitaires'!$E123*(VLOOKUP('DP_Instruction Forfaitaires'!$D123,Listes!$A$59:$E$65,2,FALSE))),IF('DP_Instruction Forfaitaires'!$E123&gt;Listes!$E$58,('DP_Instruction Forfaitaires'!$E123*(VLOOKUP('DP_Instruction Forfaitaires'!$D123,Listes!$A$59:$E$65,5,FALSE))),('DP_Instruction Forfaitaires'!$E123*(VLOOKUP('DP_Instruction Forfaitaires'!$D123,Listes!$A$59:$E$65,3,FALSE))+(VLOOKUP('DP_Instruction Forfaitaires'!$D123,Listes!$A$59:$E$65,4,FALSE)))))))</f>
        <v/>
      </c>
      <c r="N123" s="331" t="str">
        <f>IF($H123="","",IF($C123=Listes!$B$37,IF('DP_Instruction Forfaitaires'!$E123&lt;=Listes!$B$47,('DP_Instruction Forfaitaires'!$E123*(VLOOKUP('DP_Instruction Forfaitaires'!$D123,Listes!$A$48:$E$54,2,FALSE))),IF('DP_Instruction Forfaitaires'!$E123&gt;Listes!$D$47,('DP_Instruction Forfaitaires'!$E123*(VLOOKUP('DP_Instruction Forfaitaires'!$D123,Listes!$A$48:$E$54,5,FALSE))),('DP_Instruction Forfaitaires'!$E123*(VLOOKUP('DP_Instruction Forfaitaires'!$D123,Listes!$A$48:$E$54,3,FALSE))+(VLOOKUP('DP_Instruction Forfaitaires'!$D123,Listes!$A$48:$E$54,4,FALSE)))))))</f>
        <v/>
      </c>
      <c r="O123" s="359" t="str">
        <f>IF($H123="","",IF($C123=Listes!$B$40,Listes!$I$37,IF($C123=Listes!$B$41,(VLOOKUP('DP_Instruction Forfaitaires'!$F123,Listes!$E$37:$F$42,2,FALSE)),IF($C123=Listes!$B$39,IF('DP_Instruction Forfaitaires'!$E123&lt;=Listes!$A$69,'DP_Instruction Forfaitaires'!$E123*Listes!$A$70,IF('DP_Instruction Forfaitaires'!$E123&gt;Listes!$D$69,'DP_Instruction Forfaitaires'!$E123*Listes!$D$70,(('DP_Instruction Forfaitaires'!$E123*Listes!$B$70)+Listes!$C$70)))))))</f>
        <v/>
      </c>
      <c r="P123" s="360" t="str">
        <f>IF('Dépenses forfaitaire'!P123="","",'Dépenses forfaitaire'!P123)</f>
        <v/>
      </c>
      <c r="Q123" s="283"/>
      <c r="R123" s="284" t="str">
        <f t="shared" si="6"/>
        <v/>
      </c>
      <c r="S123" s="284" t="str">
        <f t="shared" si="7"/>
        <v/>
      </c>
      <c r="T123" s="28" t="str">
        <f t="shared" si="5"/>
        <v/>
      </c>
      <c r="U123" s="139"/>
      <c r="V123" s="140"/>
      <c r="W123" s="365" t="str">
        <f>IF(AND(OR(Q123="KO",T123&lt;&gt;""),OR(R123="",S123="",T123="")),Listes!$A$74,IF(AND(T123="",Q123&lt;&gt;""),Listes!$A$75,IF(AND(P123&lt;T123,V123=""),Listes!$A$76,IF(AND(R123&gt;S123),Listes!$A$77,IF(AND(P123&lt;&gt;"",P123&gt;T123,U123=""),Listes!$A$78,IF(AND(X123="",OR(Q123&lt;&gt;"",R123&lt;&gt;"",S123&lt;&gt;"")),Listes!$A$79,""))))))</f>
        <v/>
      </c>
      <c r="X123" s="44"/>
      <c r="Y123" s="9">
        <f t="shared" si="8"/>
        <v>0</v>
      </c>
    </row>
    <row r="124" spans="1:25" ht="20.100000000000001" customHeight="1" x14ac:dyDescent="0.25">
      <c r="A124" s="133">
        <v>118</v>
      </c>
      <c r="B124" s="347" t="str">
        <f>IF('Dépenses forfaitaire'!B124="","",'Dépenses forfaitaire'!B124)</f>
        <v/>
      </c>
      <c r="C124" s="347" t="str">
        <f>IF('Dépenses forfaitaire'!C124="","",'Dépenses forfaitaire'!C124)</f>
        <v/>
      </c>
      <c r="D124" s="347" t="str">
        <f>IF('Dépenses forfaitaire'!D124="","",'Dépenses forfaitaire'!D124)</f>
        <v/>
      </c>
      <c r="E124" s="347" t="str">
        <f>IF('Dépenses forfaitaire'!E124="","",'Dépenses forfaitaire'!E124)</f>
        <v/>
      </c>
      <c r="F124" s="347" t="str">
        <f>IF('Dépenses forfaitaire'!F124="","",'Dépenses forfaitaire'!F124)</f>
        <v/>
      </c>
      <c r="G124" s="347" t="str">
        <f>IF('Dépenses forfaitaire'!G124="","",'Dépenses forfaitaire'!G124)</f>
        <v/>
      </c>
      <c r="H124" s="347" t="str">
        <f>IF('Dépenses forfaitaire'!H124="","",'Dépenses forfaitaire'!H124)</f>
        <v/>
      </c>
      <c r="I124" s="347" t="str">
        <f>IF('Dépenses forfaitaire'!I124="","",'Dépenses forfaitaire'!I124)</f>
        <v/>
      </c>
      <c r="J124" s="348" t="str">
        <f>IF('Dépenses forfaitaire'!K124="","",'Dépenses forfaitaire'!K124)</f>
        <v/>
      </c>
      <c r="K124" s="348" t="str">
        <f>IF('Dépenses forfaitaire'!L124="","",'Dépenses forfaitaire'!L124)</f>
        <v/>
      </c>
      <c r="L124" s="347" t="str">
        <f>IF('Dépenses forfaitaire'!J124="","",'Dépenses forfaitaire'!J124)</f>
        <v/>
      </c>
      <c r="M124" s="331" t="str">
        <f>IF($H124="","",IF($C124=Listes!$B$38,IF('DP_Instruction Forfaitaires'!$E124&lt;=Listes!$B$58,('DP_Instruction Forfaitaires'!$E124*(VLOOKUP('DP_Instruction Forfaitaires'!$D124,Listes!$A$59:$E$65,2,FALSE))),IF('DP_Instruction Forfaitaires'!$E124&gt;Listes!$E$58,('DP_Instruction Forfaitaires'!$E124*(VLOOKUP('DP_Instruction Forfaitaires'!$D124,Listes!$A$59:$E$65,5,FALSE))),('DP_Instruction Forfaitaires'!$E124*(VLOOKUP('DP_Instruction Forfaitaires'!$D124,Listes!$A$59:$E$65,3,FALSE))+(VLOOKUP('DP_Instruction Forfaitaires'!$D124,Listes!$A$59:$E$65,4,FALSE)))))))</f>
        <v/>
      </c>
      <c r="N124" s="331" t="str">
        <f>IF($H124="","",IF($C124=Listes!$B$37,IF('DP_Instruction Forfaitaires'!$E124&lt;=Listes!$B$47,('DP_Instruction Forfaitaires'!$E124*(VLOOKUP('DP_Instruction Forfaitaires'!$D124,Listes!$A$48:$E$54,2,FALSE))),IF('DP_Instruction Forfaitaires'!$E124&gt;Listes!$D$47,('DP_Instruction Forfaitaires'!$E124*(VLOOKUP('DP_Instruction Forfaitaires'!$D124,Listes!$A$48:$E$54,5,FALSE))),('DP_Instruction Forfaitaires'!$E124*(VLOOKUP('DP_Instruction Forfaitaires'!$D124,Listes!$A$48:$E$54,3,FALSE))+(VLOOKUP('DP_Instruction Forfaitaires'!$D124,Listes!$A$48:$E$54,4,FALSE)))))))</f>
        <v/>
      </c>
      <c r="O124" s="359" t="str">
        <f>IF($H124="","",IF($C124=Listes!$B$40,Listes!$I$37,IF($C124=Listes!$B$41,(VLOOKUP('DP_Instruction Forfaitaires'!$F124,Listes!$E$37:$F$42,2,FALSE)),IF($C124=Listes!$B$39,IF('DP_Instruction Forfaitaires'!$E124&lt;=Listes!$A$69,'DP_Instruction Forfaitaires'!$E124*Listes!$A$70,IF('DP_Instruction Forfaitaires'!$E124&gt;Listes!$D$69,'DP_Instruction Forfaitaires'!$E124*Listes!$D$70,(('DP_Instruction Forfaitaires'!$E124*Listes!$B$70)+Listes!$C$70)))))))</f>
        <v/>
      </c>
      <c r="P124" s="360" t="str">
        <f>IF('Dépenses forfaitaire'!P124="","",'Dépenses forfaitaire'!P124)</f>
        <v/>
      </c>
      <c r="Q124" s="283"/>
      <c r="R124" s="284" t="str">
        <f t="shared" si="6"/>
        <v/>
      </c>
      <c r="S124" s="284" t="str">
        <f t="shared" si="7"/>
        <v/>
      </c>
      <c r="T124" s="28" t="str">
        <f t="shared" si="5"/>
        <v/>
      </c>
      <c r="U124" s="139"/>
      <c r="V124" s="140"/>
      <c r="W124" s="365" t="str">
        <f>IF(AND(OR(Q124="KO",T124&lt;&gt;""),OR(R124="",S124="",T124="")),Listes!$A$74,IF(AND(T124="",Q124&lt;&gt;""),Listes!$A$75,IF(AND(P124&lt;T124,V124=""),Listes!$A$76,IF(AND(R124&gt;S124),Listes!$A$77,IF(AND(P124&lt;&gt;"",P124&gt;T124,U124=""),Listes!$A$78,IF(AND(X124="",OR(Q124&lt;&gt;"",R124&lt;&gt;"",S124&lt;&gt;"")),Listes!$A$79,""))))))</f>
        <v/>
      </c>
      <c r="X124" s="44"/>
      <c r="Y124" s="9">
        <f t="shared" si="8"/>
        <v>0</v>
      </c>
    </row>
    <row r="125" spans="1:25" ht="20.100000000000001" customHeight="1" x14ac:dyDescent="0.25">
      <c r="A125" s="133">
        <v>119</v>
      </c>
      <c r="B125" s="347" t="str">
        <f>IF('Dépenses forfaitaire'!B125="","",'Dépenses forfaitaire'!B125)</f>
        <v/>
      </c>
      <c r="C125" s="347" t="str">
        <f>IF('Dépenses forfaitaire'!C125="","",'Dépenses forfaitaire'!C125)</f>
        <v/>
      </c>
      <c r="D125" s="347" t="str">
        <f>IF('Dépenses forfaitaire'!D125="","",'Dépenses forfaitaire'!D125)</f>
        <v/>
      </c>
      <c r="E125" s="347" t="str">
        <f>IF('Dépenses forfaitaire'!E125="","",'Dépenses forfaitaire'!E125)</f>
        <v/>
      </c>
      <c r="F125" s="347" t="str">
        <f>IF('Dépenses forfaitaire'!F125="","",'Dépenses forfaitaire'!F125)</f>
        <v/>
      </c>
      <c r="G125" s="347" t="str">
        <f>IF('Dépenses forfaitaire'!G125="","",'Dépenses forfaitaire'!G125)</f>
        <v/>
      </c>
      <c r="H125" s="347" t="str">
        <f>IF('Dépenses forfaitaire'!H125="","",'Dépenses forfaitaire'!H125)</f>
        <v/>
      </c>
      <c r="I125" s="347" t="str">
        <f>IF('Dépenses forfaitaire'!I125="","",'Dépenses forfaitaire'!I125)</f>
        <v/>
      </c>
      <c r="J125" s="348" t="str">
        <f>IF('Dépenses forfaitaire'!K125="","",'Dépenses forfaitaire'!K125)</f>
        <v/>
      </c>
      <c r="K125" s="348" t="str">
        <f>IF('Dépenses forfaitaire'!L125="","",'Dépenses forfaitaire'!L125)</f>
        <v/>
      </c>
      <c r="L125" s="347" t="str">
        <f>IF('Dépenses forfaitaire'!J125="","",'Dépenses forfaitaire'!J125)</f>
        <v/>
      </c>
      <c r="M125" s="331" t="str">
        <f>IF($H125="","",IF($C125=Listes!$B$38,IF('DP_Instruction Forfaitaires'!$E125&lt;=Listes!$B$58,('DP_Instruction Forfaitaires'!$E125*(VLOOKUP('DP_Instruction Forfaitaires'!$D125,Listes!$A$59:$E$65,2,FALSE))),IF('DP_Instruction Forfaitaires'!$E125&gt;Listes!$E$58,('DP_Instruction Forfaitaires'!$E125*(VLOOKUP('DP_Instruction Forfaitaires'!$D125,Listes!$A$59:$E$65,5,FALSE))),('DP_Instruction Forfaitaires'!$E125*(VLOOKUP('DP_Instruction Forfaitaires'!$D125,Listes!$A$59:$E$65,3,FALSE))+(VLOOKUP('DP_Instruction Forfaitaires'!$D125,Listes!$A$59:$E$65,4,FALSE)))))))</f>
        <v/>
      </c>
      <c r="N125" s="331" t="str">
        <f>IF($H125="","",IF($C125=Listes!$B$37,IF('DP_Instruction Forfaitaires'!$E125&lt;=Listes!$B$47,('DP_Instruction Forfaitaires'!$E125*(VLOOKUP('DP_Instruction Forfaitaires'!$D125,Listes!$A$48:$E$54,2,FALSE))),IF('DP_Instruction Forfaitaires'!$E125&gt;Listes!$D$47,('DP_Instruction Forfaitaires'!$E125*(VLOOKUP('DP_Instruction Forfaitaires'!$D125,Listes!$A$48:$E$54,5,FALSE))),('DP_Instruction Forfaitaires'!$E125*(VLOOKUP('DP_Instruction Forfaitaires'!$D125,Listes!$A$48:$E$54,3,FALSE))+(VLOOKUP('DP_Instruction Forfaitaires'!$D125,Listes!$A$48:$E$54,4,FALSE)))))))</f>
        <v/>
      </c>
      <c r="O125" s="359" t="str">
        <f>IF($H125="","",IF($C125=Listes!$B$40,Listes!$I$37,IF($C125=Listes!$B$41,(VLOOKUP('DP_Instruction Forfaitaires'!$F125,Listes!$E$37:$F$42,2,FALSE)),IF($C125=Listes!$B$39,IF('DP_Instruction Forfaitaires'!$E125&lt;=Listes!$A$69,'DP_Instruction Forfaitaires'!$E125*Listes!$A$70,IF('DP_Instruction Forfaitaires'!$E125&gt;Listes!$D$69,'DP_Instruction Forfaitaires'!$E125*Listes!$D$70,(('DP_Instruction Forfaitaires'!$E125*Listes!$B$70)+Listes!$C$70)))))))</f>
        <v/>
      </c>
      <c r="P125" s="360" t="str">
        <f>IF('Dépenses forfaitaire'!P125="","",'Dépenses forfaitaire'!P125)</f>
        <v/>
      </c>
      <c r="Q125" s="283"/>
      <c r="R125" s="284" t="str">
        <f t="shared" si="6"/>
        <v/>
      </c>
      <c r="S125" s="284" t="str">
        <f t="shared" si="7"/>
        <v/>
      </c>
      <c r="T125" s="28" t="str">
        <f t="shared" si="5"/>
        <v/>
      </c>
      <c r="U125" s="139"/>
      <c r="V125" s="140"/>
      <c r="W125" s="365" t="str">
        <f>IF(AND(OR(Q125="KO",T125&lt;&gt;""),OR(R125="",S125="",T125="")),Listes!$A$74,IF(AND(T125="",Q125&lt;&gt;""),Listes!$A$75,IF(AND(P125&lt;T125,V125=""),Listes!$A$76,IF(AND(R125&gt;S125),Listes!$A$77,IF(AND(P125&lt;&gt;"",P125&gt;T125,U125=""),Listes!$A$78,IF(AND(X125="",OR(Q125&lt;&gt;"",R125&lt;&gt;"",S125&lt;&gt;"")),Listes!$A$79,""))))))</f>
        <v/>
      </c>
      <c r="X125" s="44"/>
      <c r="Y125" s="9">
        <f t="shared" si="8"/>
        <v>0</v>
      </c>
    </row>
    <row r="126" spans="1:25" ht="20.100000000000001" customHeight="1" x14ac:dyDescent="0.25">
      <c r="A126" s="133">
        <v>120</v>
      </c>
      <c r="B126" s="347" t="str">
        <f>IF('Dépenses forfaitaire'!B126="","",'Dépenses forfaitaire'!B126)</f>
        <v/>
      </c>
      <c r="C126" s="347" t="str">
        <f>IF('Dépenses forfaitaire'!C126="","",'Dépenses forfaitaire'!C126)</f>
        <v/>
      </c>
      <c r="D126" s="347" t="str">
        <f>IF('Dépenses forfaitaire'!D126="","",'Dépenses forfaitaire'!D126)</f>
        <v/>
      </c>
      <c r="E126" s="347" t="str">
        <f>IF('Dépenses forfaitaire'!E126="","",'Dépenses forfaitaire'!E126)</f>
        <v/>
      </c>
      <c r="F126" s="347" t="str">
        <f>IF('Dépenses forfaitaire'!F126="","",'Dépenses forfaitaire'!F126)</f>
        <v/>
      </c>
      <c r="G126" s="347" t="str">
        <f>IF('Dépenses forfaitaire'!G126="","",'Dépenses forfaitaire'!G126)</f>
        <v/>
      </c>
      <c r="H126" s="347" t="str">
        <f>IF('Dépenses forfaitaire'!H126="","",'Dépenses forfaitaire'!H126)</f>
        <v/>
      </c>
      <c r="I126" s="347" t="str">
        <f>IF('Dépenses forfaitaire'!I126="","",'Dépenses forfaitaire'!I126)</f>
        <v/>
      </c>
      <c r="J126" s="348" t="str">
        <f>IF('Dépenses forfaitaire'!K126="","",'Dépenses forfaitaire'!K126)</f>
        <v/>
      </c>
      <c r="K126" s="348" t="str">
        <f>IF('Dépenses forfaitaire'!L126="","",'Dépenses forfaitaire'!L126)</f>
        <v/>
      </c>
      <c r="L126" s="347" t="str">
        <f>IF('Dépenses forfaitaire'!J126="","",'Dépenses forfaitaire'!J126)</f>
        <v/>
      </c>
      <c r="M126" s="331" t="str">
        <f>IF($H126="","",IF($C126=Listes!$B$38,IF('DP_Instruction Forfaitaires'!$E126&lt;=Listes!$B$58,('DP_Instruction Forfaitaires'!$E126*(VLOOKUP('DP_Instruction Forfaitaires'!$D126,Listes!$A$59:$E$65,2,FALSE))),IF('DP_Instruction Forfaitaires'!$E126&gt;Listes!$E$58,('DP_Instruction Forfaitaires'!$E126*(VLOOKUP('DP_Instruction Forfaitaires'!$D126,Listes!$A$59:$E$65,5,FALSE))),('DP_Instruction Forfaitaires'!$E126*(VLOOKUP('DP_Instruction Forfaitaires'!$D126,Listes!$A$59:$E$65,3,FALSE))+(VLOOKUP('DP_Instruction Forfaitaires'!$D126,Listes!$A$59:$E$65,4,FALSE)))))))</f>
        <v/>
      </c>
      <c r="N126" s="331" t="str">
        <f>IF($H126="","",IF($C126=Listes!$B$37,IF('DP_Instruction Forfaitaires'!$E126&lt;=Listes!$B$47,('DP_Instruction Forfaitaires'!$E126*(VLOOKUP('DP_Instruction Forfaitaires'!$D126,Listes!$A$48:$E$54,2,FALSE))),IF('DP_Instruction Forfaitaires'!$E126&gt;Listes!$D$47,('DP_Instruction Forfaitaires'!$E126*(VLOOKUP('DP_Instruction Forfaitaires'!$D126,Listes!$A$48:$E$54,5,FALSE))),('DP_Instruction Forfaitaires'!$E126*(VLOOKUP('DP_Instruction Forfaitaires'!$D126,Listes!$A$48:$E$54,3,FALSE))+(VLOOKUP('DP_Instruction Forfaitaires'!$D126,Listes!$A$48:$E$54,4,FALSE)))))))</f>
        <v/>
      </c>
      <c r="O126" s="359" t="str">
        <f>IF($H126="","",IF($C126=Listes!$B$40,Listes!$I$37,IF($C126=Listes!$B$41,(VLOOKUP('DP_Instruction Forfaitaires'!$F126,Listes!$E$37:$F$42,2,FALSE)),IF($C126=Listes!$B$39,IF('DP_Instruction Forfaitaires'!$E126&lt;=Listes!$A$69,'DP_Instruction Forfaitaires'!$E126*Listes!$A$70,IF('DP_Instruction Forfaitaires'!$E126&gt;Listes!$D$69,'DP_Instruction Forfaitaires'!$E126*Listes!$D$70,(('DP_Instruction Forfaitaires'!$E126*Listes!$B$70)+Listes!$C$70)))))))</f>
        <v/>
      </c>
      <c r="P126" s="360" t="str">
        <f>IF('Dépenses forfaitaire'!P126="","",'Dépenses forfaitaire'!P126)</f>
        <v/>
      </c>
      <c r="Q126" s="283"/>
      <c r="R126" s="284" t="str">
        <f t="shared" si="6"/>
        <v/>
      </c>
      <c r="S126" s="284" t="str">
        <f t="shared" si="7"/>
        <v/>
      </c>
      <c r="T126" s="28" t="str">
        <f t="shared" si="5"/>
        <v/>
      </c>
      <c r="U126" s="139"/>
      <c r="V126" s="140"/>
      <c r="W126" s="365" t="str">
        <f>IF(AND(OR(Q126="KO",T126&lt;&gt;""),OR(R126="",S126="",T126="")),Listes!$A$74,IF(AND(T126="",Q126&lt;&gt;""),Listes!$A$75,IF(AND(P126&lt;T126,V126=""),Listes!$A$76,IF(AND(R126&gt;S126),Listes!$A$77,IF(AND(P126&lt;&gt;"",P126&gt;T126,U126=""),Listes!$A$78,IF(AND(X126="",OR(Q126&lt;&gt;"",R126&lt;&gt;"",S126&lt;&gt;"")),Listes!$A$79,""))))))</f>
        <v/>
      </c>
      <c r="X126" s="44"/>
      <c r="Y126" s="9">
        <f t="shared" si="8"/>
        <v>0</v>
      </c>
    </row>
    <row r="127" spans="1:25" ht="20.100000000000001" customHeight="1" x14ac:dyDescent="0.25">
      <c r="A127" s="133">
        <v>121</v>
      </c>
      <c r="B127" s="347" t="str">
        <f>IF('Dépenses forfaitaire'!B127="","",'Dépenses forfaitaire'!B127)</f>
        <v/>
      </c>
      <c r="C127" s="347" t="str">
        <f>IF('Dépenses forfaitaire'!C127="","",'Dépenses forfaitaire'!C127)</f>
        <v/>
      </c>
      <c r="D127" s="347" t="str">
        <f>IF('Dépenses forfaitaire'!D127="","",'Dépenses forfaitaire'!D127)</f>
        <v/>
      </c>
      <c r="E127" s="347" t="str">
        <f>IF('Dépenses forfaitaire'!E127="","",'Dépenses forfaitaire'!E127)</f>
        <v/>
      </c>
      <c r="F127" s="347" t="str">
        <f>IF('Dépenses forfaitaire'!F127="","",'Dépenses forfaitaire'!F127)</f>
        <v/>
      </c>
      <c r="G127" s="347" t="str">
        <f>IF('Dépenses forfaitaire'!G127="","",'Dépenses forfaitaire'!G127)</f>
        <v/>
      </c>
      <c r="H127" s="347" t="str">
        <f>IF('Dépenses forfaitaire'!H127="","",'Dépenses forfaitaire'!H127)</f>
        <v/>
      </c>
      <c r="I127" s="347" t="str">
        <f>IF('Dépenses forfaitaire'!I127="","",'Dépenses forfaitaire'!I127)</f>
        <v/>
      </c>
      <c r="J127" s="348" t="str">
        <f>IF('Dépenses forfaitaire'!K127="","",'Dépenses forfaitaire'!K127)</f>
        <v/>
      </c>
      <c r="K127" s="348" t="str">
        <f>IF('Dépenses forfaitaire'!L127="","",'Dépenses forfaitaire'!L127)</f>
        <v/>
      </c>
      <c r="L127" s="347" t="str">
        <f>IF('Dépenses forfaitaire'!J127="","",'Dépenses forfaitaire'!J127)</f>
        <v/>
      </c>
      <c r="M127" s="331" t="str">
        <f>IF($H127="","",IF($C127=Listes!$B$38,IF('DP_Instruction Forfaitaires'!$E127&lt;=Listes!$B$58,('DP_Instruction Forfaitaires'!$E127*(VLOOKUP('DP_Instruction Forfaitaires'!$D127,Listes!$A$59:$E$65,2,FALSE))),IF('DP_Instruction Forfaitaires'!$E127&gt;Listes!$E$58,('DP_Instruction Forfaitaires'!$E127*(VLOOKUP('DP_Instruction Forfaitaires'!$D127,Listes!$A$59:$E$65,5,FALSE))),('DP_Instruction Forfaitaires'!$E127*(VLOOKUP('DP_Instruction Forfaitaires'!$D127,Listes!$A$59:$E$65,3,FALSE))+(VLOOKUP('DP_Instruction Forfaitaires'!$D127,Listes!$A$59:$E$65,4,FALSE)))))))</f>
        <v/>
      </c>
      <c r="N127" s="331" t="str">
        <f>IF($H127="","",IF($C127=Listes!$B$37,IF('DP_Instruction Forfaitaires'!$E127&lt;=Listes!$B$47,('DP_Instruction Forfaitaires'!$E127*(VLOOKUP('DP_Instruction Forfaitaires'!$D127,Listes!$A$48:$E$54,2,FALSE))),IF('DP_Instruction Forfaitaires'!$E127&gt;Listes!$D$47,('DP_Instruction Forfaitaires'!$E127*(VLOOKUP('DP_Instruction Forfaitaires'!$D127,Listes!$A$48:$E$54,5,FALSE))),('DP_Instruction Forfaitaires'!$E127*(VLOOKUP('DP_Instruction Forfaitaires'!$D127,Listes!$A$48:$E$54,3,FALSE))+(VLOOKUP('DP_Instruction Forfaitaires'!$D127,Listes!$A$48:$E$54,4,FALSE)))))))</f>
        <v/>
      </c>
      <c r="O127" s="359" t="str">
        <f>IF($H127="","",IF($C127=Listes!$B$40,Listes!$I$37,IF($C127=Listes!$B$41,(VLOOKUP('DP_Instruction Forfaitaires'!$F127,Listes!$E$37:$F$42,2,FALSE)),IF($C127=Listes!$B$39,IF('DP_Instruction Forfaitaires'!$E127&lt;=Listes!$A$69,'DP_Instruction Forfaitaires'!$E127*Listes!$A$70,IF('DP_Instruction Forfaitaires'!$E127&gt;Listes!$D$69,'DP_Instruction Forfaitaires'!$E127*Listes!$D$70,(('DP_Instruction Forfaitaires'!$E127*Listes!$B$70)+Listes!$C$70)))))))</f>
        <v/>
      </c>
      <c r="P127" s="360" t="str">
        <f>IF('Dépenses forfaitaire'!P127="","",'Dépenses forfaitaire'!P127)</f>
        <v/>
      </c>
      <c r="Q127" s="283"/>
      <c r="R127" s="284" t="str">
        <f t="shared" si="6"/>
        <v/>
      </c>
      <c r="S127" s="284" t="str">
        <f t="shared" si="7"/>
        <v/>
      </c>
      <c r="T127" s="28" t="str">
        <f t="shared" si="5"/>
        <v/>
      </c>
      <c r="U127" s="139"/>
      <c r="V127" s="140"/>
      <c r="W127" s="365" t="str">
        <f>IF(AND(OR(Q127="KO",T127&lt;&gt;""),OR(R127="",S127="",T127="")),Listes!$A$74,IF(AND(T127="",Q127&lt;&gt;""),Listes!$A$75,IF(AND(P127&lt;T127,V127=""),Listes!$A$76,IF(AND(R127&gt;S127),Listes!$A$77,IF(AND(P127&lt;&gt;"",P127&gt;T127,U127=""),Listes!$A$78,IF(AND(X127="",OR(Q127&lt;&gt;"",R127&lt;&gt;"",S127&lt;&gt;"")),Listes!$A$79,""))))))</f>
        <v/>
      </c>
      <c r="X127" s="44"/>
      <c r="Y127" s="9">
        <f t="shared" si="8"/>
        <v>0</v>
      </c>
    </row>
    <row r="128" spans="1:25" ht="20.100000000000001" customHeight="1" x14ac:dyDescent="0.25">
      <c r="A128" s="133">
        <v>122</v>
      </c>
      <c r="B128" s="347" t="str">
        <f>IF('Dépenses forfaitaire'!B128="","",'Dépenses forfaitaire'!B128)</f>
        <v/>
      </c>
      <c r="C128" s="347" t="str">
        <f>IF('Dépenses forfaitaire'!C128="","",'Dépenses forfaitaire'!C128)</f>
        <v/>
      </c>
      <c r="D128" s="347" t="str">
        <f>IF('Dépenses forfaitaire'!D128="","",'Dépenses forfaitaire'!D128)</f>
        <v/>
      </c>
      <c r="E128" s="347" t="str">
        <f>IF('Dépenses forfaitaire'!E128="","",'Dépenses forfaitaire'!E128)</f>
        <v/>
      </c>
      <c r="F128" s="347" t="str">
        <f>IF('Dépenses forfaitaire'!F128="","",'Dépenses forfaitaire'!F128)</f>
        <v/>
      </c>
      <c r="G128" s="347" t="str">
        <f>IF('Dépenses forfaitaire'!G128="","",'Dépenses forfaitaire'!G128)</f>
        <v/>
      </c>
      <c r="H128" s="347" t="str">
        <f>IF('Dépenses forfaitaire'!H128="","",'Dépenses forfaitaire'!H128)</f>
        <v/>
      </c>
      <c r="I128" s="347" t="str">
        <f>IF('Dépenses forfaitaire'!I128="","",'Dépenses forfaitaire'!I128)</f>
        <v/>
      </c>
      <c r="J128" s="348" t="str">
        <f>IF('Dépenses forfaitaire'!K128="","",'Dépenses forfaitaire'!K128)</f>
        <v/>
      </c>
      <c r="K128" s="348" t="str">
        <f>IF('Dépenses forfaitaire'!L128="","",'Dépenses forfaitaire'!L128)</f>
        <v/>
      </c>
      <c r="L128" s="347" t="str">
        <f>IF('Dépenses forfaitaire'!J128="","",'Dépenses forfaitaire'!J128)</f>
        <v/>
      </c>
      <c r="M128" s="331" t="str">
        <f>IF($H128="","",IF($C128=Listes!$B$38,IF('DP_Instruction Forfaitaires'!$E128&lt;=Listes!$B$58,('DP_Instruction Forfaitaires'!$E128*(VLOOKUP('DP_Instruction Forfaitaires'!$D128,Listes!$A$59:$E$65,2,FALSE))),IF('DP_Instruction Forfaitaires'!$E128&gt;Listes!$E$58,('DP_Instruction Forfaitaires'!$E128*(VLOOKUP('DP_Instruction Forfaitaires'!$D128,Listes!$A$59:$E$65,5,FALSE))),('DP_Instruction Forfaitaires'!$E128*(VLOOKUP('DP_Instruction Forfaitaires'!$D128,Listes!$A$59:$E$65,3,FALSE))+(VLOOKUP('DP_Instruction Forfaitaires'!$D128,Listes!$A$59:$E$65,4,FALSE)))))))</f>
        <v/>
      </c>
      <c r="N128" s="331" t="str">
        <f>IF($H128="","",IF($C128=Listes!$B$37,IF('DP_Instruction Forfaitaires'!$E128&lt;=Listes!$B$47,('DP_Instruction Forfaitaires'!$E128*(VLOOKUP('DP_Instruction Forfaitaires'!$D128,Listes!$A$48:$E$54,2,FALSE))),IF('DP_Instruction Forfaitaires'!$E128&gt;Listes!$D$47,('DP_Instruction Forfaitaires'!$E128*(VLOOKUP('DP_Instruction Forfaitaires'!$D128,Listes!$A$48:$E$54,5,FALSE))),('DP_Instruction Forfaitaires'!$E128*(VLOOKUP('DP_Instruction Forfaitaires'!$D128,Listes!$A$48:$E$54,3,FALSE))+(VLOOKUP('DP_Instruction Forfaitaires'!$D128,Listes!$A$48:$E$54,4,FALSE)))))))</f>
        <v/>
      </c>
      <c r="O128" s="359" t="str">
        <f>IF($H128="","",IF($C128=Listes!$B$40,Listes!$I$37,IF($C128=Listes!$B$41,(VLOOKUP('DP_Instruction Forfaitaires'!$F128,Listes!$E$37:$F$42,2,FALSE)),IF($C128=Listes!$B$39,IF('DP_Instruction Forfaitaires'!$E128&lt;=Listes!$A$69,'DP_Instruction Forfaitaires'!$E128*Listes!$A$70,IF('DP_Instruction Forfaitaires'!$E128&gt;Listes!$D$69,'DP_Instruction Forfaitaires'!$E128*Listes!$D$70,(('DP_Instruction Forfaitaires'!$E128*Listes!$B$70)+Listes!$C$70)))))))</f>
        <v/>
      </c>
      <c r="P128" s="360" t="str">
        <f>IF('Dépenses forfaitaire'!P128="","",'Dépenses forfaitaire'!P128)</f>
        <v/>
      </c>
      <c r="Q128" s="283"/>
      <c r="R128" s="284" t="str">
        <f t="shared" si="6"/>
        <v/>
      </c>
      <c r="S128" s="284" t="str">
        <f t="shared" si="7"/>
        <v/>
      </c>
      <c r="T128" s="28" t="str">
        <f t="shared" si="5"/>
        <v/>
      </c>
      <c r="U128" s="139"/>
      <c r="V128" s="140"/>
      <c r="W128" s="365" t="str">
        <f>IF(AND(OR(Q128="KO",T128&lt;&gt;""),OR(R128="",S128="",T128="")),Listes!$A$74,IF(AND(T128="",Q128&lt;&gt;""),Listes!$A$75,IF(AND(P128&lt;T128,V128=""),Listes!$A$76,IF(AND(R128&gt;S128),Listes!$A$77,IF(AND(P128&lt;&gt;"",P128&gt;T128,U128=""),Listes!$A$78,IF(AND(X128="",OR(Q128&lt;&gt;"",R128&lt;&gt;"",S128&lt;&gt;"")),Listes!$A$79,""))))))</f>
        <v/>
      </c>
      <c r="X128" s="44"/>
      <c r="Y128" s="9">
        <f t="shared" si="8"/>
        <v>0</v>
      </c>
    </row>
    <row r="129" spans="1:25" ht="20.100000000000001" customHeight="1" x14ac:dyDescent="0.25">
      <c r="A129" s="133">
        <v>123</v>
      </c>
      <c r="B129" s="347" t="str">
        <f>IF('Dépenses forfaitaire'!B129="","",'Dépenses forfaitaire'!B129)</f>
        <v/>
      </c>
      <c r="C129" s="347" t="str">
        <f>IF('Dépenses forfaitaire'!C129="","",'Dépenses forfaitaire'!C129)</f>
        <v/>
      </c>
      <c r="D129" s="347" t="str">
        <f>IF('Dépenses forfaitaire'!D129="","",'Dépenses forfaitaire'!D129)</f>
        <v/>
      </c>
      <c r="E129" s="347" t="str">
        <f>IF('Dépenses forfaitaire'!E129="","",'Dépenses forfaitaire'!E129)</f>
        <v/>
      </c>
      <c r="F129" s="347" t="str">
        <f>IF('Dépenses forfaitaire'!F129="","",'Dépenses forfaitaire'!F129)</f>
        <v/>
      </c>
      <c r="G129" s="347" t="str">
        <f>IF('Dépenses forfaitaire'!G129="","",'Dépenses forfaitaire'!G129)</f>
        <v/>
      </c>
      <c r="H129" s="347" t="str">
        <f>IF('Dépenses forfaitaire'!H129="","",'Dépenses forfaitaire'!H129)</f>
        <v/>
      </c>
      <c r="I129" s="347" t="str">
        <f>IF('Dépenses forfaitaire'!I129="","",'Dépenses forfaitaire'!I129)</f>
        <v/>
      </c>
      <c r="J129" s="348" t="str">
        <f>IF('Dépenses forfaitaire'!K129="","",'Dépenses forfaitaire'!K129)</f>
        <v/>
      </c>
      <c r="K129" s="348" t="str">
        <f>IF('Dépenses forfaitaire'!L129="","",'Dépenses forfaitaire'!L129)</f>
        <v/>
      </c>
      <c r="L129" s="347" t="str">
        <f>IF('Dépenses forfaitaire'!J129="","",'Dépenses forfaitaire'!J129)</f>
        <v/>
      </c>
      <c r="M129" s="331" t="str">
        <f>IF($H129="","",IF($C129=Listes!$B$38,IF('DP_Instruction Forfaitaires'!$E129&lt;=Listes!$B$58,('DP_Instruction Forfaitaires'!$E129*(VLOOKUP('DP_Instruction Forfaitaires'!$D129,Listes!$A$59:$E$65,2,FALSE))),IF('DP_Instruction Forfaitaires'!$E129&gt;Listes!$E$58,('DP_Instruction Forfaitaires'!$E129*(VLOOKUP('DP_Instruction Forfaitaires'!$D129,Listes!$A$59:$E$65,5,FALSE))),('DP_Instruction Forfaitaires'!$E129*(VLOOKUP('DP_Instruction Forfaitaires'!$D129,Listes!$A$59:$E$65,3,FALSE))+(VLOOKUP('DP_Instruction Forfaitaires'!$D129,Listes!$A$59:$E$65,4,FALSE)))))))</f>
        <v/>
      </c>
      <c r="N129" s="331" t="str">
        <f>IF($H129="","",IF($C129=Listes!$B$37,IF('DP_Instruction Forfaitaires'!$E129&lt;=Listes!$B$47,('DP_Instruction Forfaitaires'!$E129*(VLOOKUP('DP_Instruction Forfaitaires'!$D129,Listes!$A$48:$E$54,2,FALSE))),IF('DP_Instruction Forfaitaires'!$E129&gt;Listes!$D$47,('DP_Instruction Forfaitaires'!$E129*(VLOOKUP('DP_Instruction Forfaitaires'!$D129,Listes!$A$48:$E$54,5,FALSE))),('DP_Instruction Forfaitaires'!$E129*(VLOOKUP('DP_Instruction Forfaitaires'!$D129,Listes!$A$48:$E$54,3,FALSE))+(VLOOKUP('DP_Instruction Forfaitaires'!$D129,Listes!$A$48:$E$54,4,FALSE)))))))</f>
        <v/>
      </c>
      <c r="O129" s="359" t="str">
        <f>IF($H129="","",IF($C129=Listes!$B$40,Listes!$I$37,IF($C129=Listes!$B$41,(VLOOKUP('DP_Instruction Forfaitaires'!$F129,Listes!$E$37:$F$42,2,FALSE)),IF($C129=Listes!$B$39,IF('DP_Instruction Forfaitaires'!$E129&lt;=Listes!$A$69,'DP_Instruction Forfaitaires'!$E129*Listes!$A$70,IF('DP_Instruction Forfaitaires'!$E129&gt;Listes!$D$69,'DP_Instruction Forfaitaires'!$E129*Listes!$D$70,(('DP_Instruction Forfaitaires'!$E129*Listes!$B$70)+Listes!$C$70)))))))</f>
        <v/>
      </c>
      <c r="P129" s="360" t="str">
        <f>IF('Dépenses forfaitaire'!P129="","",'Dépenses forfaitaire'!P129)</f>
        <v/>
      </c>
      <c r="Q129" s="283"/>
      <c r="R129" s="284" t="str">
        <f t="shared" si="6"/>
        <v/>
      </c>
      <c r="S129" s="284" t="str">
        <f t="shared" si="7"/>
        <v/>
      </c>
      <c r="T129" s="28" t="str">
        <f t="shared" si="5"/>
        <v/>
      </c>
      <c r="U129" s="139"/>
      <c r="V129" s="140"/>
      <c r="W129" s="365" t="str">
        <f>IF(AND(OR(Q129="KO",T129&lt;&gt;""),OR(R129="",S129="",T129="")),Listes!$A$74,IF(AND(T129="",Q129&lt;&gt;""),Listes!$A$75,IF(AND(P129&lt;T129,V129=""),Listes!$A$76,IF(AND(R129&gt;S129),Listes!$A$77,IF(AND(P129&lt;&gt;"",P129&gt;T129,U129=""),Listes!$A$78,IF(AND(X129="",OR(Q129&lt;&gt;"",R129&lt;&gt;"",S129&lt;&gt;"")),Listes!$A$79,""))))))</f>
        <v/>
      </c>
      <c r="X129" s="44"/>
      <c r="Y129" s="9">
        <f t="shared" si="8"/>
        <v>0</v>
      </c>
    </row>
    <row r="130" spans="1:25" ht="20.100000000000001" customHeight="1" x14ac:dyDescent="0.25">
      <c r="A130" s="133">
        <v>124</v>
      </c>
      <c r="B130" s="347" t="str">
        <f>IF('Dépenses forfaitaire'!B130="","",'Dépenses forfaitaire'!B130)</f>
        <v/>
      </c>
      <c r="C130" s="347" t="str">
        <f>IF('Dépenses forfaitaire'!C130="","",'Dépenses forfaitaire'!C130)</f>
        <v/>
      </c>
      <c r="D130" s="347" t="str">
        <f>IF('Dépenses forfaitaire'!D130="","",'Dépenses forfaitaire'!D130)</f>
        <v/>
      </c>
      <c r="E130" s="347" t="str">
        <f>IF('Dépenses forfaitaire'!E130="","",'Dépenses forfaitaire'!E130)</f>
        <v/>
      </c>
      <c r="F130" s="347" t="str">
        <f>IF('Dépenses forfaitaire'!F130="","",'Dépenses forfaitaire'!F130)</f>
        <v/>
      </c>
      <c r="G130" s="347" t="str">
        <f>IF('Dépenses forfaitaire'!G130="","",'Dépenses forfaitaire'!G130)</f>
        <v/>
      </c>
      <c r="H130" s="347" t="str">
        <f>IF('Dépenses forfaitaire'!H130="","",'Dépenses forfaitaire'!H130)</f>
        <v/>
      </c>
      <c r="I130" s="347" t="str">
        <f>IF('Dépenses forfaitaire'!I130="","",'Dépenses forfaitaire'!I130)</f>
        <v/>
      </c>
      <c r="J130" s="348" t="str">
        <f>IF('Dépenses forfaitaire'!K130="","",'Dépenses forfaitaire'!K130)</f>
        <v/>
      </c>
      <c r="K130" s="348" t="str">
        <f>IF('Dépenses forfaitaire'!L130="","",'Dépenses forfaitaire'!L130)</f>
        <v/>
      </c>
      <c r="L130" s="347" t="str">
        <f>IF('Dépenses forfaitaire'!J130="","",'Dépenses forfaitaire'!J130)</f>
        <v/>
      </c>
      <c r="M130" s="331" t="str">
        <f>IF($H130="","",IF($C130=Listes!$B$38,IF('DP_Instruction Forfaitaires'!$E130&lt;=Listes!$B$58,('DP_Instruction Forfaitaires'!$E130*(VLOOKUP('DP_Instruction Forfaitaires'!$D130,Listes!$A$59:$E$65,2,FALSE))),IF('DP_Instruction Forfaitaires'!$E130&gt;Listes!$E$58,('DP_Instruction Forfaitaires'!$E130*(VLOOKUP('DP_Instruction Forfaitaires'!$D130,Listes!$A$59:$E$65,5,FALSE))),('DP_Instruction Forfaitaires'!$E130*(VLOOKUP('DP_Instruction Forfaitaires'!$D130,Listes!$A$59:$E$65,3,FALSE))+(VLOOKUP('DP_Instruction Forfaitaires'!$D130,Listes!$A$59:$E$65,4,FALSE)))))))</f>
        <v/>
      </c>
      <c r="N130" s="331" t="str">
        <f>IF($H130="","",IF($C130=Listes!$B$37,IF('DP_Instruction Forfaitaires'!$E130&lt;=Listes!$B$47,('DP_Instruction Forfaitaires'!$E130*(VLOOKUP('DP_Instruction Forfaitaires'!$D130,Listes!$A$48:$E$54,2,FALSE))),IF('DP_Instruction Forfaitaires'!$E130&gt;Listes!$D$47,('DP_Instruction Forfaitaires'!$E130*(VLOOKUP('DP_Instruction Forfaitaires'!$D130,Listes!$A$48:$E$54,5,FALSE))),('DP_Instruction Forfaitaires'!$E130*(VLOOKUP('DP_Instruction Forfaitaires'!$D130,Listes!$A$48:$E$54,3,FALSE))+(VLOOKUP('DP_Instruction Forfaitaires'!$D130,Listes!$A$48:$E$54,4,FALSE)))))))</f>
        <v/>
      </c>
      <c r="O130" s="359" t="str">
        <f>IF($H130="","",IF($C130=Listes!$B$40,Listes!$I$37,IF($C130=Listes!$B$41,(VLOOKUP('DP_Instruction Forfaitaires'!$F130,Listes!$E$37:$F$42,2,FALSE)),IF($C130=Listes!$B$39,IF('DP_Instruction Forfaitaires'!$E130&lt;=Listes!$A$69,'DP_Instruction Forfaitaires'!$E130*Listes!$A$70,IF('DP_Instruction Forfaitaires'!$E130&gt;Listes!$D$69,'DP_Instruction Forfaitaires'!$E130*Listes!$D$70,(('DP_Instruction Forfaitaires'!$E130*Listes!$B$70)+Listes!$C$70)))))))</f>
        <v/>
      </c>
      <c r="P130" s="360" t="str">
        <f>IF('Dépenses forfaitaire'!P130="","",'Dépenses forfaitaire'!P130)</f>
        <v/>
      </c>
      <c r="Q130" s="283"/>
      <c r="R130" s="284" t="str">
        <f t="shared" si="6"/>
        <v/>
      </c>
      <c r="S130" s="284" t="str">
        <f t="shared" si="7"/>
        <v/>
      </c>
      <c r="T130" s="28" t="str">
        <f t="shared" si="5"/>
        <v/>
      </c>
      <c r="U130" s="139"/>
      <c r="V130" s="140"/>
      <c r="W130" s="365" t="str">
        <f>IF(AND(OR(Q130="KO",T130&lt;&gt;""),OR(R130="",S130="",T130="")),Listes!$A$74,IF(AND(T130="",Q130&lt;&gt;""),Listes!$A$75,IF(AND(P130&lt;T130,V130=""),Listes!$A$76,IF(AND(R130&gt;S130),Listes!$A$77,IF(AND(P130&lt;&gt;"",P130&gt;T130,U130=""),Listes!$A$78,IF(AND(X130="",OR(Q130&lt;&gt;"",R130&lt;&gt;"",S130&lt;&gt;"")),Listes!$A$79,""))))))</f>
        <v/>
      </c>
      <c r="X130" s="44"/>
      <c r="Y130" s="9">
        <f t="shared" si="8"/>
        <v>0</v>
      </c>
    </row>
    <row r="131" spans="1:25" ht="20.100000000000001" customHeight="1" x14ac:dyDescent="0.25">
      <c r="A131" s="133">
        <v>125</v>
      </c>
      <c r="B131" s="347" t="str">
        <f>IF('Dépenses forfaitaire'!B131="","",'Dépenses forfaitaire'!B131)</f>
        <v/>
      </c>
      <c r="C131" s="347" t="str">
        <f>IF('Dépenses forfaitaire'!C131="","",'Dépenses forfaitaire'!C131)</f>
        <v/>
      </c>
      <c r="D131" s="347" t="str">
        <f>IF('Dépenses forfaitaire'!D131="","",'Dépenses forfaitaire'!D131)</f>
        <v/>
      </c>
      <c r="E131" s="347" t="str">
        <f>IF('Dépenses forfaitaire'!E131="","",'Dépenses forfaitaire'!E131)</f>
        <v/>
      </c>
      <c r="F131" s="347" t="str">
        <f>IF('Dépenses forfaitaire'!F131="","",'Dépenses forfaitaire'!F131)</f>
        <v/>
      </c>
      <c r="G131" s="347" t="str">
        <f>IF('Dépenses forfaitaire'!G131="","",'Dépenses forfaitaire'!G131)</f>
        <v/>
      </c>
      <c r="H131" s="347" t="str">
        <f>IF('Dépenses forfaitaire'!H131="","",'Dépenses forfaitaire'!H131)</f>
        <v/>
      </c>
      <c r="I131" s="347" t="str">
        <f>IF('Dépenses forfaitaire'!I131="","",'Dépenses forfaitaire'!I131)</f>
        <v/>
      </c>
      <c r="J131" s="348" t="str">
        <f>IF('Dépenses forfaitaire'!K131="","",'Dépenses forfaitaire'!K131)</f>
        <v/>
      </c>
      <c r="K131" s="348" t="str">
        <f>IF('Dépenses forfaitaire'!L131="","",'Dépenses forfaitaire'!L131)</f>
        <v/>
      </c>
      <c r="L131" s="347" t="str">
        <f>IF('Dépenses forfaitaire'!J131="","",'Dépenses forfaitaire'!J131)</f>
        <v/>
      </c>
      <c r="M131" s="331" t="str">
        <f>IF($H131="","",IF($C131=Listes!$B$38,IF('DP_Instruction Forfaitaires'!$E131&lt;=Listes!$B$58,('DP_Instruction Forfaitaires'!$E131*(VLOOKUP('DP_Instruction Forfaitaires'!$D131,Listes!$A$59:$E$65,2,FALSE))),IF('DP_Instruction Forfaitaires'!$E131&gt;Listes!$E$58,('DP_Instruction Forfaitaires'!$E131*(VLOOKUP('DP_Instruction Forfaitaires'!$D131,Listes!$A$59:$E$65,5,FALSE))),('DP_Instruction Forfaitaires'!$E131*(VLOOKUP('DP_Instruction Forfaitaires'!$D131,Listes!$A$59:$E$65,3,FALSE))+(VLOOKUP('DP_Instruction Forfaitaires'!$D131,Listes!$A$59:$E$65,4,FALSE)))))))</f>
        <v/>
      </c>
      <c r="N131" s="331" t="str">
        <f>IF($H131="","",IF($C131=Listes!$B$37,IF('DP_Instruction Forfaitaires'!$E131&lt;=Listes!$B$47,('DP_Instruction Forfaitaires'!$E131*(VLOOKUP('DP_Instruction Forfaitaires'!$D131,Listes!$A$48:$E$54,2,FALSE))),IF('DP_Instruction Forfaitaires'!$E131&gt;Listes!$D$47,('DP_Instruction Forfaitaires'!$E131*(VLOOKUP('DP_Instruction Forfaitaires'!$D131,Listes!$A$48:$E$54,5,FALSE))),('DP_Instruction Forfaitaires'!$E131*(VLOOKUP('DP_Instruction Forfaitaires'!$D131,Listes!$A$48:$E$54,3,FALSE))+(VLOOKUP('DP_Instruction Forfaitaires'!$D131,Listes!$A$48:$E$54,4,FALSE)))))))</f>
        <v/>
      </c>
      <c r="O131" s="359" t="str">
        <f>IF($H131="","",IF($C131=Listes!$B$40,Listes!$I$37,IF($C131=Listes!$B$41,(VLOOKUP('DP_Instruction Forfaitaires'!$F131,Listes!$E$37:$F$42,2,FALSE)),IF($C131=Listes!$B$39,IF('DP_Instruction Forfaitaires'!$E131&lt;=Listes!$A$69,'DP_Instruction Forfaitaires'!$E131*Listes!$A$70,IF('DP_Instruction Forfaitaires'!$E131&gt;Listes!$D$69,'DP_Instruction Forfaitaires'!$E131*Listes!$D$70,(('DP_Instruction Forfaitaires'!$E131*Listes!$B$70)+Listes!$C$70)))))))</f>
        <v/>
      </c>
      <c r="P131" s="360" t="str">
        <f>IF('Dépenses forfaitaire'!P131="","",'Dépenses forfaitaire'!P131)</f>
        <v/>
      </c>
      <c r="Q131" s="283"/>
      <c r="R131" s="284" t="str">
        <f t="shared" si="6"/>
        <v/>
      </c>
      <c r="S131" s="284" t="str">
        <f t="shared" si="7"/>
        <v/>
      </c>
      <c r="T131" s="28" t="str">
        <f t="shared" si="5"/>
        <v/>
      </c>
      <c r="U131" s="139"/>
      <c r="V131" s="140"/>
      <c r="W131" s="365" t="str">
        <f>IF(AND(OR(Q131="KO",T131&lt;&gt;""),OR(R131="",S131="",T131="")),Listes!$A$74,IF(AND(T131="",Q131&lt;&gt;""),Listes!$A$75,IF(AND(P131&lt;T131,V131=""),Listes!$A$76,IF(AND(R131&gt;S131),Listes!$A$77,IF(AND(P131&lt;&gt;"",P131&gt;T131,U131=""),Listes!$A$78,IF(AND(X131="",OR(Q131&lt;&gt;"",R131&lt;&gt;"",S131&lt;&gt;"")),Listes!$A$79,""))))))</f>
        <v/>
      </c>
      <c r="X131" s="44"/>
      <c r="Y131" s="9">
        <f t="shared" si="8"/>
        <v>0</v>
      </c>
    </row>
    <row r="132" spans="1:25" ht="20.100000000000001" customHeight="1" x14ac:dyDescent="0.25">
      <c r="A132" s="133">
        <v>126</v>
      </c>
      <c r="B132" s="347" t="str">
        <f>IF('Dépenses forfaitaire'!B132="","",'Dépenses forfaitaire'!B132)</f>
        <v/>
      </c>
      <c r="C132" s="347" t="str">
        <f>IF('Dépenses forfaitaire'!C132="","",'Dépenses forfaitaire'!C132)</f>
        <v/>
      </c>
      <c r="D132" s="347" t="str">
        <f>IF('Dépenses forfaitaire'!D132="","",'Dépenses forfaitaire'!D132)</f>
        <v/>
      </c>
      <c r="E132" s="347" t="str">
        <f>IF('Dépenses forfaitaire'!E132="","",'Dépenses forfaitaire'!E132)</f>
        <v/>
      </c>
      <c r="F132" s="347" t="str">
        <f>IF('Dépenses forfaitaire'!F132="","",'Dépenses forfaitaire'!F132)</f>
        <v/>
      </c>
      <c r="G132" s="347" t="str">
        <f>IF('Dépenses forfaitaire'!G132="","",'Dépenses forfaitaire'!G132)</f>
        <v/>
      </c>
      <c r="H132" s="347" t="str">
        <f>IF('Dépenses forfaitaire'!H132="","",'Dépenses forfaitaire'!H132)</f>
        <v/>
      </c>
      <c r="I132" s="347" t="str">
        <f>IF('Dépenses forfaitaire'!I132="","",'Dépenses forfaitaire'!I132)</f>
        <v/>
      </c>
      <c r="J132" s="348" t="str">
        <f>IF('Dépenses forfaitaire'!K132="","",'Dépenses forfaitaire'!K132)</f>
        <v/>
      </c>
      <c r="K132" s="348" t="str">
        <f>IF('Dépenses forfaitaire'!L132="","",'Dépenses forfaitaire'!L132)</f>
        <v/>
      </c>
      <c r="L132" s="347" t="str">
        <f>IF('Dépenses forfaitaire'!J132="","",'Dépenses forfaitaire'!J132)</f>
        <v/>
      </c>
      <c r="M132" s="331" t="str">
        <f>IF($H132="","",IF($C132=Listes!$B$38,IF('DP_Instruction Forfaitaires'!$E132&lt;=Listes!$B$58,('DP_Instruction Forfaitaires'!$E132*(VLOOKUP('DP_Instruction Forfaitaires'!$D132,Listes!$A$59:$E$65,2,FALSE))),IF('DP_Instruction Forfaitaires'!$E132&gt;Listes!$E$58,('DP_Instruction Forfaitaires'!$E132*(VLOOKUP('DP_Instruction Forfaitaires'!$D132,Listes!$A$59:$E$65,5,FALSE))),('DP_Instruction Forfaitaires'!$E132*(VLOOKUP('DP_Instruction Forfaitaires'!$D132,Listes!$A$59:$E$65,3,FALSE))+(VLOOKUP('DP_Instruction Forfaitaires'!$D132,Listes!$A$59:$E$65,4,FALSE)))))))</f>
        <v/>
      </c>
      <c r="N132" s="331" t="str">
        <f>IF($H132="","",IF($C132=Listes!$B$37,IF('DP_Instruction Forfaitaires'!$E132&lt;=Listes!$B$47,('DP_Instruction Forfaitaires'!$E132*(VLOOKUP('DP_Instruction Forfaitaires'!$D132,Listes!$A$48:$E$54,2,FALSE))),IF('DP_Instruction Forfaitaires'!$E132&gt;Listes!$D$47,('DP_Instruction Forfaitaires'!$E132*(VLOOKUP('DP_Instruction Forfaitaires'!$D132,Listes!$A$48:$E$54,5,FALSE))),('DP_Instruction Forfaitaires'!$E132*(VLOOKUP('DP_Instruction Forfaitaires'!$D132,Listes!$A$48:$E$54,3,FALSE))+(VLOOKUP('DP_Instruction Forfaitaires'!$D132,Listes!$A$48:$E$54,4,FALSE)))))))</f>
        <v/>
      </c>
      <c r="O132" s="359" t="str">
        <f>IF($H132="","",IF($C132=Listes!$B$40,Listes!$I$37,IF($C132=Listes!$B$41,(VLOOKUP('DP_Instruction Forfaitaires'!$F132,Listes!$E$37:$F$42,2,FALSE)),IF($C132=Listes!$B$39,IF('DP_Instruction Forfaitaires'!$E132&lt;=Listes!$A$69,'DP_Instruction Forfaitaires'!$E132*Listes!$A$70,IF('DP_Instruction Forfaitaires'!$E132&gt;Listes!$D$69,'DP_Instruction Forfaitaires'!$E132*Listes!$D$70,(('DP_Instruction Forfaitaires'!$E132*Listes!$B$70)+Listes!$C$70)))))))</f>
        <v/>
      </c>
      <c r="P132" s="360" t="str">
        <f>IF('Dépenses forfaitaire'!P132="","",'Dépenses forfaitaire'!P132)</f>
        <v/>
      </c>
      <c r="Q132" s="283"/>
      <c r="R132" s="284" t="str">
        <f t="shared" si="6"/>
        <v/>
      </c>
      <c r="S132" s="284" t="str">
        <f t="shared" si="7"/>
        <v/>
      </c>
      <c r="T132" s="28" t="str">
        <f t="shared" si="5"/>
        <v/>
      </c>
      <c r="U132" s="139"/>
      <c r="V132" s="140"/>
      <c r="W132" s="365" t="str">
        <f>IF(AND(OR(Q132="KO",T132&lt;&gt;""),OR(R132="",S132="",T132="")),Listes!$A$74,IF(AND(T132="",Q132&lt;&gt;""),Listes!$A$75,IF(AND(P132&lt;T132,V132=""),Listes!$A$76,IF(AND(R132&gt;S132),Listes!$A$77,IF(AND(P132&lt;&gt;"",P132&gt;T132,U132=""),Listes!$A$78,IF(AND(X132="",OR(Q132&lt;&gt;"",R132&lt;&gt;"",S132&lt;&gt;"")),Listes!$A$79,""))))))</f>
        <v/>
      </c>
      <c r="X132" s="44"/>
      <c r="Y132" s="9">
        <f t="shared" si="8"/>
        <v>0</v>
      </c>
    </row>
    <row r="133" spans="1:25" ht="20.100000000000001" customHeight="1" x14ac:dyDescent="0.25">
      <c r="A133" s="133">
        <v>127</v>
      </c>
      <c r="B133" s="347" t="str">
        <f>IF('Dépenses forfaitaire'!B133="","",'Dépenses forfaitaire'!B133)</f>
        <v/>
      </c>
      <c r="C133" s="347" t="str">
        <f>IF('Dépenses forfaitaire'!C133="","",'Dépenses forfaitaire'!C133)</f>
        <v/>
      </c>
      <c r="D133" s="347" t="str">
        <f>IF('Dépenses forfaitaire'!D133="","",'Dépenses forfaitaire'!D133)</f>
        <v/>
      </c>
      <c r="E133" s="347" t="str">
        <f>IF('Dépenses forfaitaire'!E133="","",'Dépenses forfaitaire'!E133)</f>
        <v/>
      </c>
      <c r="F133" s="347" t="str">
        <f>IF('Dépenses forfaitaire'!F133="","",'Dépenses forfaitaire'!F133)</f>
        <v/>
      </c>
      <c r="G133" s="347" t="str">
        <f>IF('Dépenses forfaitaire'!G133="","",'Dépenses forfaitaire'!G133)</f>
        <v/>
      </c>
      <c r="H133" s="347" t="str">
        <f>IF('Dépenses forfaitaire'!H133="","",'Dépenses forfaitaire'!H133)</f>
        <v/>
      </c>
      <c r="I133" s="347" t="str">
        <f>IF('Dépenses forfaitaire'!I133="","",'Dépenses forfaitaire'!I133)</f>
        <v/>
      </c>
      <c r="J133" s="348" t="str">
        <f>IF('Dépenses forfaitaire'!K133="","",'Dépenses forfaitaire'!K133)</f>
        <v/>
      </c>
      <c r="K133" s="348" t="str">
        <f>IF('Dépenses forfaitaire'!L133="","",'Dépenses forfaitaire'!L133)</f>
        <v/>
      </c>
      <c r="L133" s="347" t="str">
        <f>IF('Dépenses forfaitaire'!J133="","",'Dépenses forfaitaire'!J133)</f>
        <v/>
      </c>
      <c r="M133" s="331" t="str">
        <f>IF($H133="","",IF($C133=Listes!$B$38,IF('DP_Instruction Forfaitaires'!$E133&lt;=Listes!$B$58,('DP_Instruction Forfaitaires'!$E133*(VLOOKUP('DP_Instruction Forfaitaires'!$D133,Listes!$A$59:$E$65,2,FALSE))),IF('DP_Instruction Forfaitaires'!$E133&gt;Listes!$E$58,('DP_Instruction Forfaitaires'!$E133*(VLOOKUP('DP_Instruction Forfaitaires'!$D133,Listes!$A$59:$E$65,5,FALSE))),('DP_Instruction Forfaitaires'!$E133*(VLOOKUP('DP_Instruction Forfaitaires'!$D133,Listes!$A$59:$E$65,3,FALSE))+(VLOOKUP('DP_Instruction Forfaitaires'!$D133,Listes!$A$59:$E$65,4,FALSE)))))))</f>
        <v/>
      </c>
      <c r="N133" s="331" t="str">
        <f>IF($H133="","",IF($C133=Listes!$B$37,IF('DP_Instruction Forfaitaires'!$E133&lt;=Listes!$B$47,('DP_Instruction Forfaitaires'!$E133*(VLOOKUP('DP_Instruction Forfaitaires'!$D133,Listes!$A$48:$E$54,2,FALSE))),IF('DP_Instruction Forfaitaires'!$E133&gt;Listes!$D$47,('DP_Instruction Forfaitaires'!$E133*(VLOOKUP('DP_Instruction Forfaitaires'!$D133,Listes!$A$48:$E$54,5,FALSE))),('DP_Instruction Forfaitaires'!$E133*(VLOOKUP('DP_Instruction Forfaitaires'!$D133,Listes!$A$48:$E$54,3,FALSE))+(VLOOKUP('DP_Instruction Forfaitaires'!$D133,Listes!$A$48:$E$54,4,FALSE)))))))</f>
        <v/>
      </c>
      <c r="O133" s="359" t="str">
        <f>IF($H133="","",IF($C133=Listes!$B$40,Listes!$I$37,IF($C133=Listes!$B$41,(VLOOKUP('DP_Instruction Forfaitaires'!$F133,Listes!$E$37:$F$42,2,FALSE)),IF($C133=Listes!$B$39,IF('DP_Instruction Forfaitaires'!$E133&lt;=Listes!$A$69,'DP_Instruction Forfaitaires'!$E133*Listes!$A$70,IF('DP_Instruction Forfaitaires'!$E133&gt;Listes!$D$69,'DP_Instruction Forfaitaires'!$E133*Listes!$D$70,(('DP_Instruction Forfaitaires'!$E133*Listes!$B$70)+Listes!$C$70)))))))</f>
        <v/>
      </c>
      <c r="P133" s="360" t="str">
        <f>IF('Dépenses forfaitaire'!P133="","",'Dépenses forfaitaire'!P133)</f>
        <v/>
      </c>
      <c r="Q133" s="283"/>
      <c r="R133" s="284" t="str">
        <f t="shared" si="6"/>
        <v/>
      </c>
      <c r="S133" s="284" t="str">
        <f t="shared" si="7"/>
        <v/>
      </c>
      <c r="T133" s="28" t="str">
        <f t="shared" si="5"/>
        <v/>
      </c>
      <c r="U133" s="139"/>
      <c r="V133" s="140"/>
      <c r="W133" s="365" t="str">
        <f>IF(AND(OR(Q133="KO",T133&lt;&gt;""),OR(R133="",S133="",T133="")),Listes!$A$74,IF(AND(T133="",Q133&lt;&gt;""),Listes!$A$75,IF(AND(P133&lt;T133,V133=""),Listes!$A$76,IF(AND(R133&gt;S133),Listes!$A$77,IF(AND(P133&lt;&gt;"",P133&gt;T133,U133=""),Listes!$A$78,IF(AND(X133="",OR(Q133&lt;&gt;"",R133&lt;&gt;"",S133&lt;&gt;"")),Listes!$A$79,""))))))</f>
        <v/>
      </c>
      <c r="X133" s="44"/>
      <c r="Y133" s="9">
        <f t="shared" si="8"/>
        <v>0</v>
      </c>
    </row>
    <row r="134" spans="1:25" ht="20.100000000000001" customHeight="1" x14ac:dyDescent="0.25">
      <c r="A134" s="133">
        <v>128</v>
      </c>
      <c r="B134" s="347" t="str">
        <f>IF('Dépenses forfaitaire'!B134="","",'Dépenses forfaitaire'!B134)</f>
        <v/>
      </c>
      <c r="C134" s="347" t="str">
        <f>IF('Dépenses forfaitaire'!C134="","",'Dépenses forfaitaire'!C134)</f>
        <v/>
      </c>
      <c r="D134" s="347" t="str">
        <f>IF('Dépenses forfaitaire'!D134="","",'Dépenses forfaitaire'!D134)</f>
        <v/>
      </c>
      <c r="E134" s="347" t="str">
        <f>IF('Dépenses forfaitaire'!E134="","",'Dépenses forfaitaire'!E134)</f>
        <v/>
      </c>
      <c r="F134" s="347" t="str">
        <f>IF('Dépenses forfaitaire'!F134="","",'Dépenses forfaitaire'!F134)</f>
        <v/>
      </c>
      <c r="G134" s="347" t="str">
        <f>IF('Dépenses forfaitaire'!G134="","",'Dépenses forfaitaire'!G134)</f>
        <v/>
      </c>
      <c r="H134" s="347" t="str">
        <f>IF('Dépenses forfaitaire'!H134="","",'Dépenses forfaitaire'!H134)</f>
        <v/>
      </c>
      <c r="I134" s="347" t="str">
        <f>IF('Dépenses forfaitaire'!I134="","",'Dépenses forfaitaire'!I134)</f>
        <v/>
      </c>
      <c r="J134" s="348" t="str">
        <f>IF('Dépenses forfaitaire'!K134="","",'Dépenses forfaitaire'!K134)</f>
        <v/>
      </c>
      <c r="K134" s="348" t="str">
        <f>IF('Dépenses forfaitaire'!L134="","",'Dépenses forfaitaire'!L134)</f>
        <v/>
      </c>
      <c r="L134" s="347" t="str">
        <f>IF('Dépenses forfaitaire'!J134="","",'Dépenses forfaitaire'!J134)</f>
        <v/>
      </c>
      <c r="M134" s="331" t="str">
        <f>IF($H134="","",IF($C134=Listes!$B$38,IF('DP_Instruction Forfaitaires'!$E134&lt;=Listes!$B$58,('DP_Instruction Forfaitaires'!$E134*(VLOOKUP('DP_Instruction Forfaitaires'!$D134,Listes!$A$59:$E$65,2,FALSE))),IF('DP_Instruction Forfaitaires'!$E134&gt;Listes!$E$58,('DP_Instruction Forfaitaires'!$E134*(VLOOKUP('DP_Instruction Forfaitaires'!$D134,Listes!$A$59:$E$65,5,FALSE))),('DP_Instruction Forfaitaires'!$E134*(VLOOKUP('DP_Instruction Forfaitaires'!$D134,Listes!$A$59:$E$65,3,FALSE))+(VLOOKUP('DP_Instruction Forfaitaires'!$D134,Listes!$A$59:$E$65,4,FALSE)))))))</f>
        <v/>
      </c>
      <c r="N134" s="331" t="str">
        <f>IF($H134="","",IF($C134=Listes!$B$37,IF('DP_Instruction Forfaitaires'!$E134&lt;=Listes!$B$47,('DP_Instruction Forfaitaires'!$E134*(VLOOKUP('DP_Instruction Forfaitaires'!$D134,Listes!$A$48:$E$54,2,FALSE))),IF('DP_Instruction Forfaitaires'!$E134&gt;Listes!$D$47,('DP_Instruction Forfaitaires'!$E134*(VLOOKUP('DP_Instruction Forfaitaires'!$D134,Listes!$A$48:$E$54,5,FALSE))),('DP_Instruction Forfaitaires'!$E134*(VLOOKUP('DP_Instruction Forfaitaires'!$D134,Listes!$A$48:$E$54,3,FALSE))+(VLOOKUP('DP_Instruction Forfaitaires'!$D134,Listes!$A$48:$E$54,4,FALSE)))))))</f>
        <v/>
      </c>
      <c r="O134" s="359" t="str">
        <f>IF($H134="","",IF($C134=Listes!$B$40,Listes!$I$37,IF($C134=Listes!$B$41,(VLOOKUP('DP_Instruction Forfaitaires'!$F134,Listes!$E$37:$F$42,2,FALSE)),IF($C134=Listes!$B$39,IF('DP_Instruction Forfaitaires'!$E134&lt;=Listes!$A$69,'DP_Instruction Forfaitaires'!$E134*Listes!$A$70,IF('DP_Instruction Forfaitaires'!$E134&gt;Listes!$D$69,'DP_Instruction Forfaitaires'!$E134*Listes!$D$70,(('DP_Instruction Forfaitaires'!$E134*Listes!$B$70)+Listes!$C$70)))))))</f>
        <v/>
      </c>
      <c r="P134" s="360" t="str">
        <f>IF('Dépenses forfaitaire'!P134="","",'Dépenses forfaitaire'!P134)</f>
        <v/>
      </c>
      <c r="Q134" s="283"/>
      <c r="R134" s="284" t="str">
        <f t="shared" si="6"/>
        <v/>
      </c>
      <c r="S134" s="284" t="str">
        <f t="shared" si="7"/>
        <v/>
      </c>
      <c r="T134" s="28" t="str">
        <f t="shared" si="5"/>
        <v/>
      </c>
      <c r="U134" s="139"/>
      <c r="V134" s="140"/>
      <c r="W134" s="365" t="str">
        <f>IF(AND(OR(Q134="KO",T134&lt;&gt;""),OR(R134="",S134="",T134="")),Listes!$A$74,IF(AND(T134="",Q134&lt;&gt;""),Listes!$A$75,IF(AND(P134&lt;T134,V134=""),Listes!$A$76,IF(AND(R134&gt;S134),Listes!$A$77,IF(AND(P134&lt;&gt;"",P134&gt;T134,U134=""),Listes!$A$78,IF(AND(X134="",OR(Q134&lt;&gt;"",R134&lt;&gt;"",S134&lt;&gt;"")),Listes!$A$79,""))))))</f>
        <v/>
      </c>
      <c r="X134" s="44"/>
      <c r="Y134" s="9">
        <f t="shared" si="8"/>
        <v>0</v>
      </c>
    </row>
    <row r="135" spans="1:25" ht="20.100000000000001" customHeight="1" x14ac:dyDescent="0.25">
      <c r="A135" s="133">
        <v>129</v>
      </c>
      <c r="B135" s="347" t="str">
        <f>IF('Dépenses forfaitaire'!B135="","",'Dépenses forfaitaire'!B135)</f>
        <v/>
      </c>
      <c r="C135" s="347" t="str">
        <f>IF('Dépenses forfaitaire'!C135="","",'Dépenses forfaitaire'!C135)</f>
        <v/>
      </c>
      <c r="D135" s="347" t="str">
        <f>IF('Dépenses forfaitaire'!D135="","",'Dépenses forfaitaire'!D135)</f>
        <v/>
      </c>
      <c r="E135" s="347" t="str">
        <f>IF('Dépenses forfaitaire'!E135="","",'Dépenses forfaitaire'!E135)</f>
        <v/>
      </c>
      <c r="F135" s="347" t="str">
        <f>IF('Dépenses forfaitaire'!F135="","",'Dépenses forfaitaire'!F135)</f>
        <v/>
      </c>
      <c r="G135" s="347" t="str">
        <f>IF('Dépenses forfaitaire'!G135="","",'Dépenses forfaitaire'!G135)</f>
        <v/>
      </c>
      <c r="H135" s="347" t="str">
        <f>IF('Dépenses forfaitaire'!H135="","",'Dépenses forfaitaire'!H135)</f>
        <v/>
      </c>
      <c r="I135" s="347" t="str">
        <f>IF('Dépenses forfaitaire'!I135="","",'Dépenses forfaitaire'!I135)</f>
        <v/>
      </c>
      <c r="J135" s="348" t="str">
        <f>IF('Dépenses forfaitaire'!K135="","",'Dépenses forfaitaire'!K135)</f>
        <v/>
      </c>
      <c r="K135" s="348" t="str">
        <f>IF('Dépenses forfaitaire'!L135="","",'Dépenses forfaitaire'!L135)</f>
        <v/>
      </c>
      <c r="L135" s="347" t="str">
        <f>IF('Dépenses forfaitaire'!J135="","",'Dépenses forfaitaire'!J135)</f>
        <v/>
      </c>
      <c r="M135" s="331" t="str">
        <f>IF($H135="","",IF($C135=Listes!$B$38,IF('DP_Instruction Forfaitaires'!$E135&lt;=Listes!$B$58,('DP_Instruction Forfaitaires'!$E135*(VLOOKUP('DP_Instruction Forfaitaires'!$D135,Listes!$A$59:$E$65,2,FALSE))),IF('DP_Instruction Forfaitaires'!$E135&gt;Listes!$E$58,('DP_Instruction Forfaitaires'!$E135*(VLOOKUP('DP_Instruction Forfaitaires'!$D135,Listes!$A$59:$E$65,5,FALSE))),('DP_Instruction Forfaitaires'!$E135*(VLOOKUP('DP_Instruction Forfaitaires'!$D135,Listes!$A$59:$E$65,3,FALSE))+(VLOOKUP('DP_Instruction Forfaitaires'!$D135,Listes!$A$59:$E$65,4,FALSE)))))))</f>
        <v/>
      </c>
      <c r="N135" s="331" t="str">
        <f>IF($H135="","",IF($C135=Listes!$B$37,IF('DP_Instruction Forfaitaires'!$E135&lt;=Listes!$B$47,('DP_Instruction Forfaitaires'!$E135*(VLOOKUP('DP_Instruction Forfaitaires'!$D135,Listes!$A$48:$E$54,2,FALSE))),IF('DP_Instruction Forfaitaires'!$E135&gt;Listes!$D$47,('DP_Instruction Forfaitaires'!$E135*(VLOOKUP('DP_Instruction Forfaitaires'!$D135,Listes!$A$48:$E$54,5,FALSE))),('DP_Instruction Forfaitaires'!$E135*(VLOOKUP('DP_Instruction Forfaitaires'!$D135,Listes!$A$48:$E$54,3,FALSE))+(VLOOKUP('DP_Instruction Forfaitaires'!$D135,Listes!$A$48:$E$54,4,FALSE)))))))</f>
        <v/>
      </c>
      <c r="O135" s="359" t="str">
        <f>IF($H135="","",IF($C135=Listes!$B$40,Listes!$I$37,IF($C135=Listes!$B$41,(VLOOKUP('DP_Instruction Forfaitaires'!$F135,Listes!$E$37:$F$42,2,FALSE)),IF($C135=Listes!$B$39,IF('DP_Instruction Forfaitaires'!$E135&lt;=Listes!$A$69,'DP_Instruction Forfaitaires'!$E135*Listes!$A$70,IF('DP_Instruction Forfaitaires'!$E135&gt;Listes!$D$69,'DP_Instruction Forfaitaires'!$E135*Listes!$D$70,(('DP_Instruction Forfaitaires'!$E135*Listes!$B$70)+Listes!$C$70)))))))</f>
        <v/>
      </c>
      <c r="P135" s="360" t="str">
        <f>IF('Dépenses forfaitaire'!P135="","",'Dépenses forfaitaire'!P135)</f>
        <v/>
      </c>
      <c r="Q135" s="283"/>
      <c r="R135" s="284" t="str">
        <f t="shared" si="6"/>
        <v/>
      </c>
      <c r="S135" s="284" t="str">
        <f t="shared" si="7"/>
        <v/>
      </c>
      <c r="T135" s="28" t="str">
        <f t="shared" ref="T135:T198" si="9">IF($I135="","",($O135+$N135+$M135)*$I135)</f>
        <v/>
      </c>
      <c r="U135" s="139"/>
      <c r="V135" s="140"/>
      <c r="W135" s="365" t="str">
        <f>IF(AND(OR(Q135="KO",T135&lt;&gt;""),OR(R135="",S135="",T135="")),Listes!$A$74,IF(AND(T135="",Q135&lt;&gt;""),Listes!$A$75,IF(AND(P135&lt;T135,V135=""),Listes!$A$76,IF(AND(R135&gt;S135),Listes!$A$77,IF(AND(P135&lt;&gt;"",P135&gt;T135,U135=""),Listes!$A$78,IF(AND(X135="",OR(Q135&lt;&gt;"",R135&lt;&gt;"",S135&lt;&gt;"")),Listes!$A$79,""))))))</f>
        <v/>
      </c>
      <c r="X135" s="44"/>
      <c r="Y135" s="9">
        <f t="shared" si="8"/>
        <v>0</v>
      </c>
    </row>
    <row r="136" spans="1:25" ht="20.100000000000001" customHeight="1" x14ac:dyDescent="0.25">
      <c r="A136" s="133">
        <v>130</v>
      </c>
      <c r="B136" s="347" t="str">
        <f>IF('Dépenses forfaitaire'!B136="","",'Dépenses forfaitaire'!B136)</f>
        <v/>
      </c>
      <c r="C136" s="347" t="str">
        <f>IF('Dépenses forfaitaire'!C136="","",'Dépenses forfaitaire'!C136)</f>
        <v/>
      </c>
      <c r="D136" s="347" t="str">
        <f>IF('Dépenses forfaitaire'!D136="","",'Dépenses forfaitaire'!D136)</f>
        <v/>
      </c>
      <c r="E136" s="347" t="str">
        <f>IF('Dépenses forfaitaire'!E136="","",'Dépenses forfaitaire'!E136)</f>
        <v/>
      </c>
      <c r="F136" s="347" t="str">
        <f>IF('Dépenses forfaitaire'!F136="","",'Dépenses forfaitaire'!F136)</f>
        <v/>
      </c>
      <c r="G136" s="347" t="str">
        <f>IF('Dépenses forfaitaire'!G136="","",'Dépenses forfaitaire'!G136)</f>
        <v/>
      </c>
      <c r="H136" s="347" t="str">
        <f>IF('Dépenses forfaitaire'!H136="","",'Dépenses forfaitaire'!H136)</f>
        <v/>
      </c>
      <c r="I136" s="347" t="str">
        <f>IF('Dépenses forfaitaire'!I136="","",'Dépenses forfaitaire'!I136)</f>
        <v/>
      </c>
      <c r="J136" s="348" t="str">
        <f>IF('Dépenses forfaitaire'!K136="","",'Dépenses forfaitaire'!K136)</f>
        <v/>
      </c>
      <c r="K136" s="348" t="str">
        <f>IF('Dépenses forfaitaire'!L136="","",'Dépenses forfaitaire'!L136)</f>
        <v/>
      </c>
      <c r="L136" s="347" t="str">
        <f>IF('Dépenses forfaitaire'!J136="","",'Dépenses forfaitaire'!J136)</f>
        <v/>
      </c>
      <c r="M136" s="331" t="str">
        <f>IF($H136="","",IF($C136=Listes!$B$38,IF('DP_Instruction Forfaitaires'!$E136&lt;=Listes!$B$58,('DP_Instruction Forfaitaires'!$E136*(VLOOKUP('DP_Instruction Forfaitaires'!$D136,Listes!$A$59:$E$65,2,FALSE))),IF('DP_Instruction Forfaitaires'!$E136&gt;Listes!$E$58,('DP_Instruction Forfaitaires'!$E136*(VLOOKUP('DP_Instruction Forfaitaires'!$D136,Listes!$A$59:$E$65,5,FALSE))),('DP_Instruction Forfaitaires'!$E136*(VLOOKUP('DP_Instruction Forfaitaires'!$D136,Listes!$A$59:$E$65,3,FALSE))+(VLOOKUP('DP_Instruction Forfaitaires'!$D136,Listes!$A$59:$E$65,4,FALSE)))))))</f>
        <v/>
      </c>
      <c r="N136" s="331" t="str">
        <f>IF($H136="","",IF($C136=Listes!$B$37,IF('DP_Instruction Forfaitaires'!$E136&lt;=Listes!$B$47,('DP_Instruction Forfaitaires'!$E136*(VLOOKUP('DP_Instruction Forfaitaires'!$D136,Listes!$A$48:$E$54,2,FALSE))),IF('DP_Instruction Forfaitaires'!$E136&gt;Listes!$D$47,('DP_Instruction Forfaitaires'!$E136*(VLOOKUP('DP_Instruction Forfaitaires'!$D136,Listes!$A$48:$E$54,5,FALSE))),('DP_Instruction Forfaitaires'!$E136*(VLOOKUP('DP_Instruction Forfaitaires'!$D136,Listes!$A$48:$E$54,3,FALSE))+(VLOOKUP('DP_Instruction Forfaitaires'!$D136,Listes!$A$48:$E$54,4,FALSE)))))))</f>
        <v/>
      </c>
      <c r="O136" s="359" t="str">
        <f>IF($H136="","",IF($C136=Listes!$B$40,Listes!$I$37,IF($C136=Listes!$B$41,(VLOOKUP('DP_Instruction Forfaitaires'!$F136,Listes!$E$37:$F$42,2,FALSE)),IF($C136=Listes!$B$39,IF('DP_Instruction Forfaitaires'!$E136&lt;=Listes!$A$69,'DP_Instruction Forfaitaires'!$E136*Listes!$A$70,IF('DP_Instruction Forfaitaires'!$E136&gt;Listes!$D$69,'DP_Instruction Forfaitaires'!$E136*Listes!$D$70,(('DP_Instruction Forfaitaires'!$E136*Listes!$B$70)+Listes!$C$70)))))))</f>
        <v/>
      </c>
      <c r="P136" s="360" t="str">
        <f>IF('Dépenses forfaitaire'!P136="","",'Dépenses forfaitaire'!P136)</f>
        <v/>
      </c>
      <c r="Q136" s="283"/>
      <c r="R136" s="284" t="str">
        <f t="shared" ref="R136:R199" si="10">IF(Q136="","",IF(Q136="KO","",J136))</f>
        <v/>
      </c>
      <c r="S136" s="284" t="str">
        <f t="shared" ref="S136:S199" si="11">IF(Q136="","",IF(Q136="KO","",K136))</f>
        <v/>
      </c>
      <c r="T136" s="28" t="str">
        <f t="shared" si="9"/>
        <v/>
      </c>
      <c r="U136" s="139"/>
      <c r="V136" s="140"/>
      <c r="W136" s="365" t="str">
        <f>IF(AND(OR(Q136="KO",T136&lt;&gt;""),OR(R136="",S136="",T136="")),Listes!$A$74,IF(AND(T136="",Q136&lt;&gt;""),Listes!$A$75,IF(AND(P136&lt;T136,V136=""),Listes!$A$76,IF(AND(R136&gt;S136),Listes!$A$77,IF(AND(P136&lt;&gt;"",P136&gt;T136,U136=""),Listes!$A$78,IF(AND(X136="",OR(Q136&lt;&gt;"",R136&lt;&gt;"",S136&lt;&gt;"")),Listes!$A$79,""))))))</f>
        <v/>
      </c>
      <c r="X136" s="44"/>
      <c r="Y136" s="9">
        <f t="shared" ref="Y136:Y199" si="12">IF(AND(B136&lt;&gt;"",X136&lt;&gt;"Oui"),1,0)</f>
        <v>0</v>
      </c>
    </row>
    <row r="137" spans="1:25" ht="20.100000000000001" customHeight="1" x14ac:dyDescent="0.25">
      <c r="A137" s="133">
        <v>131</v>
      </c>
      <c r="B137" s="347" t="str">
        <f>IF('Dépenses forfaitaire'!B137="","",'Dépenses forfaitaire'!B137)</f>
        <v/>
      </c>
      <c r="C137" s="347" t="str">
        <f>IF('Dépenses forfaitaire'!C137="","",'Dépenses forfaitaire'!C137)</f>
        <v/>
      </c>
      <c r="D137" s="347" t="str">
        <f>IF('Dépenses forfaitaire'!D137="","",'Dépenses forfaitaire'!D137)</f>
        <v/>
      </c>
      <c r="E137" s="347" t="str">
        <f>IF('Dépenses forfaitaire'!E137="","",'Dépenses forfaitaire'!E137)</f>
        <v/>
      </c>
      <c r="F137" s="347" t="str">
        <f>IF('Dépenses forfaitaire'!F137="","",'Dépenses forfaitaire'!F137)</f>
        <v/>
      </c>
      <c r="G137" s="347" t="str">
        <f>IF('Dépenses forfaitaire'!G137="","",'Dépenses forfaitaire'!G137)</f>
        <v/>
      </c>
      <c r="H137" s="347" t="str">
        <f>IF('Dépenses forfaitaire'!H137="","",'Dépenses forfaitaire'!H137)</f>
        <v/>
      </c>
      <c r="I137" s="347" t="str">
        <f>IF('Dépenses forfaitaire'!I137="","",'Dépenses forfaitaire'!I137)</f>
        <v/>
      </c>
      <c r="J137" s="348" t="str">
        <f>IF('Dépenses forfaitaire'!K137="","",'Dépenses forfaitaire'!K137)</f>
        <v/>
      </c>
      <c r="K137" s="348" t="str">
        <f>IF('Dépenses forfaitaire'!L137="","",'Dépenses forfaitaire'!L137)</f>
        <v/>
      </c>
      <c r="L137" s="347" t="str">
        <f>IF('Dépenses forfaitaire'!J137="","",'Dépenses forfaitaire'!J137)</f>
        <v/>
      </c>
      <c r="M137" s="331" t="str">
        <f>IF($H137="","",IF($C137=Listes!$B$38,IF('DP_Instruction Forfaitaires'!$E137&lt;=Listes!$B$58,('DP_Instruction Forfaitaires'!$E137*(VLOOKUP('DP_Instruction Forfaitaires'!$D137,Listes!$A$59:$E$65,2,FALSE))),IF('DP_Instruction Forfaitaires'!$E137&gt;Listes!$E$58,('DP_Instruction Forfaitaires'!$E137*(VLOOKUP('DP_Instruction Forfaitaires'!$D137,Listes!$A$59:$E$65,5,FALSE))),('DP_Instruction Forfaitaires'!$E137*(VLOOKUP('DP_Instruction Forfaitaires'!$D137,Listes!$A$59:$E$65,3,FALSE))+(VLOOKUP('DP_Instruction Forfaitaires'!$D137,Listes!$A$59:$E$65,4,FALSE)))))))</f>
        <v/>
      </c>
      <c r="N137" s="331" t="str">
        <f>IF($H137="","",IF($C137=Listes!$B$37,IF('DP_Instruction Forfaitaires'!$E137&lt;=Listes!$B$47,('DP_Instruction Forfaitaires'!$E137*(VLOOKUP('DP_Instruction Forfaitaires'!$D137,Listes!$A$48:$E$54,2,FALSE))),IF('DP_Instruction Forfaitaires'!$E137&gt;Listes!$D$47,('DP_Instruction Forfaitaires'!$E137*(VLOOKUP('DP_Instruction Forfaitaires'!$D137,Listes!$A$48:$E$54,5,FALSE))),('DP_Instruction Forfaitaires'!$E137*(VLOOKUP('DP_Instruction Forfaitaires'!$D137,Listes!$A$48:$E$54,3,FALSE))+(VLOOKUP('DP_Instruction Forfaitaires'!$D137,Listes!$A$48:$E$54,4,FALSE)))))))</f>
        <v/>
      </c>
      <c r="O137" s="359" t="str">
        <f>IF($H137="","",IF($C137=Listes!$B$40,Listes!$I$37,IF($C137=Listes!$B$41,(VLOOKUP('DP_Instruction Forfaitaires'!$F137,Listes!$E$37:$F$42,2,FALSE)),IF($C137=Listes!$B$39,IF('DP_Instruction Forfaitaires'!$E137&lt;=Listes!$A$69,'DP_Instruction Forfaitaires'!$E137*Listes!$A$70,IF('DP_Instruction Forfaitaires'!$E137&gt;Listes!$D$69,'DP_Instruction Forfaitaires'!$E137*Listes!$D$70,(('DP_Instruction Forfaitaires'!$E137*Listes!$B$70)+Listes!$C$70)))))))</f>
        <v/>
      </c>
      <c r="P137" s="360" t="str">
        <f>IF('Dépenses forfaitaire'!P137="","",'Dépenses forfaitaire'!P137)</f>
        <v/>
      </c>
      <c r="Q137" s="283"/>
      <c r="R137" s="284" t="str">
        <f t="shared" si="10"/>
        <v/>
      </c>
      <c r="S137" s="284" t="str">
        <f t="shared" si="11"/>
        <v/>
      </c>
      <c r="T137" s="28" t="str">
        <f t="shared" si="9"/>
        <v/>
      </c>
      <c r="U137" s="139"/>
      <c r="V137" s="140"/>
      <c r="W137" s="365" t="str">
        <f>IF(AND(OR(Q137="KO",T137&lt;&gt;""),OR(R137="",S137="",T137="")),Listes!$A$74,IF(AND(T137="",Q137&lt;&gt;""),Listes!$A$75,IF(AND(P137&lt;T137,V137=""),Listes!$A$76,IF(AND(R137&gt;S137),Listes!$A$77,IF(AND(P137&lt;&gt;"",P137&gt;T137,U137=""),Listes!$A$78,IF(AND(X137="",OR(Q137&lt;&gt;"",R137&lt;&gt;"",S137&lt;&gt;"")),Listes!$A$79,""))))))</f>
        <v/>
      </c>
      <c r="X137" s="44"/>
      <c r="Y137" s="9">
        <f t="shared" si="12"/>
        <v>0</v>
      </c>
    </row>
    <row r="138" spans="1:25" ht="20.100000000000001" customHeight="1" x14ac:dyDescent="0.25">
      <c r="A138" s="133">
        <v>132</v>
      </c>
      <c r="B138" s="347" t="str">
        <f>IF('Dépenses forfaitaire'!B138="","",'Dépenses forfaitaire'!B138)</f>
        <v/>
      </c>
      <c r="C138" s="347" t="str">
        <f>IF('Dépenses forfaitaire'!C138="","",'Dépenses forfaitaire'!C138)</f>
        <v/>
      </c>
      <c r="D138" s="347" t="str">
        <f>IF('Dépenses forfaitaire'!D138="","",'Dépenses forfaitaire'!D138)</f>
        <v/>
      </c>
      <c r="E138" s="347" t="str">
        <f>IF('Dépenses forfaitaire'!E138="","",'Dépenses forfaitaire'!E138)</f>
        <v/>
      </c>
      <c r="F138" s="347" t="str">
        <f>IF('Dépenses forfaitaire'!F138="","",'Dépenses forfaitaire'!F138)</f>
        <v/>
      </c>
      <c r="G138" s="347" t="str">
        <f>IF('Dépenses forfaitaire'!G138="","",'Dépenses forfaitaire'!G138)</f>
        <v/>
      </c>
      <c r="H138" s="347" t="str">
        <f>IF('Dépenses forfaitaire'!H138="","",'Dépenses forfaitaire'!H138)</f>
        <v/>
      </c>
      <c r="I138" s="347" t="str">
        <f>IF('Dépenses forfaitaire'!I138="","",'Dépenses forfaitaire'!I138)</f>
        <v/>
      </c>
      <c r="J138" s="348" t="str">
        <f>IF('Dépenses forfaitaire'!K138="","",'Dépenses forfaitaire'!K138)</f>
        <v/>
      </c>
      <c r="K138" s="348" t="str">
        <f>IF('Dépenses forfaitaire'!L138="","",'Dépenses forfaitaire'!L138)</f>
        <v/>
      </c>
      <c r="L138" s="347" t="str">
        <f>IF('Dépenses forfaitaire'!J138="","",'Dépenses forfaitaire'!J138)</f>
        <v/>
      </c>
      <c r="M138" s="331" t="str">
        <f>IF($H138="","",IF($C138=Listes!$B$38,IF('DP_Instruction Forfaitaires'!$E138&lt;=Listes!$B$58,('DP_Instruction Forfaitaires'!$E138*(VLOOKUP('DP_Instruction Forfaitaires'!$D138,Listes!$A$59:$E$65,2,FALSE))),IF('DP_Instruction Forfaitaires'!$E138&gt;Listes!$E$58,('DP_Instruction Forfaitaires'!$E138*(VLOOKUP('DP_Instruction Forfaitaires'!$D138,Listes!$A$59:$E$65,5,FALSE))),('DP_Instruction Forfaitaires'!$E138*(VLOOKUP('DP_Instruction Forfaitaires'!$D138,Listes!$A$59:$E$65,3,FALSE))+(VLOOKUP('DP_Instruction Forfaitaires'!$D138,Listes!$A$59:$E$65,4,FALSE)))))))</f>
        <v/>
      </c>
      <c r="N138" s="331" t="str">
        <f>IF($H138="","",IF($C138=Listes!$B$37,IF('DP_Instruction Forfaitaires'!$E138&lt;=Listes!$B$47,('DP_Instruction Forfaitaires'!$E138*(VLOOKUP('DP_Instruction Forfaitaires'!$D138,Listes!$A$48:$E$54,2,FALSE))),IF('DP_Instruction Forfaitaires'!$E138&gt;Listes!$D$47,('DP_Instruction Forfaitaires'!$E138*(VLOOKUP('DP_Instruction Forfaitaires'!$D138,Listes!$A$48:$E$54,5,FALSE))),('DP_Instruction Forfaitaires'!$E138*(VLOOKUP('DP_Instruction Forfaitaires'!$D138,Listes!$A$48:$E$54,3,FALSE))+(VLOOKUP('DP_Instruction Forfaitaires'!$D138,Listes!$A$48:$E$54,4,FALSE)))))))</f>
        <v/>
      </c>
      <c r="O138" s="359" t="str">
        <f>IF($H138="","",IF($C138=Listes!$B$40,Listes!$I$37,IF($C138=Listes!$B$41,(VLOOKUP('DP_Instruction Forfaitaires'!$F138,Listes!$E$37:$F$42,2,FALSE)),IF($C138=Listes!$B$39,IF('DP_Instruction Forfaitaires'!$E138&lt;=Listes!$A$69,'DP_Instruction Forfaitaires'!$E138*Listes!$A$70,IF('DP_Instruction Forfaitaires'!$E138&gt;Listes!$D$69,'DP_Instruction Forfaitaires'!$E138*Listes!$D$70,(('DP_Instruction Forfaitaires'!$E138*Listes!$B$70)+Listes!$C$70)))))))</f>
        <v/>
      </c>
      <c r="P138" s="360" t="str">
        <f>IF('Dépenses forfaitaire'!P138="","",'Dépenses forfaitaire'!P138)</f>
        <v/>
      </c>
      <c r="Q138" s="283"/>
      <c r="R138" s="284" t="str">
        <f t="shared" si="10"/>
        <v/>
      </c>
      <c r="S138" s="284" t="str">
        <f t="shared" si="11"/>
        <v/>
      </c>
      <c r="T138" s="28" t="str">
        <f t="shared" si="9"/>
        <v/>
      </c>
      <c r="U138" s="139"/>
      <c r="V138" s="140"/>
      <c r="W138" s="365" t="str">
        <f>IF(AND(OR(Q138="KO",T138&lt;&gt;""),OR(R138="",S138="",T138="")),Listes!$A$74,IF(AND(T138="",Q138&lt;&gt;""),Listes!$A$75,IF(AND(P138&lt;T138,V138=""),Listes!$A$76,IF(AND(R138&gt;S138),Listes!$A$77,IF(AND(P138&lt;&gt;"",P138&gt;T138,U138=""),Listes!$A$78,IF(AND(X138="",OR(Q138&lt;&gt;"",R138&lt;&gt;"",S138&lt;&gt;"")),Listes!$A$79,""))))))</f>
        <v/>
      </c>
      <c r="X138" s="44"/>
      <c r="Y138" s="9">
        <f t="shared" si="12"/>
        <v>0</v>
      </c>
    </row>
    <row r="139" spans="1:25" ht="20.100000000000001" customHeight="1" x14ac:dyDescent="0.25">
      <c r="A139" s="133">
        <v>133</v>
      </c>
      <c r="B139" s="347" t="str">
        <f>IF('Dépenses forfaitaire'!B139="","",'Dépenses forfaitaire'!B139)</f>
        <v/>
      </c>
      <c r="C139" s="347" t="str">
        <f>IF('Dépenses forfaitaire'!C139="","",'Dépenses forfaitaire'!C139)</f>
        <v/>
      </c>
      <c r="D139" s="347" t="str">
        <f>IF('Dépenses forfaitaire'!D139="","",'Dépenses forfaitaire'!D139)</f>
        <v/>
      </c>
      <c r="E139" s="347" t="str">
        <f>IF('Dépenses forfaitaire'!E139="","",'Dépenses forfaitaire'!E139)</f>
        <v/>
      </c>
      <c r="F139" s="347" t="str">
        <f>IF('Dépenses forfaitaire'!F139="","",'Dépenses forfaitaire'!F139)</f>
        <v/>
      </c>
      <c r="G139" s="347" t="str">
        <f>IF('Dépenses forfaitaire'!G139="","",'Dépenses forfaitaire'!G139)</f>
        <v/>
      </c>
      <c r="H139" s="347" t="str">
        <f>IF('Dépenses forfaitaire'!H139="","",'Dépenses forfaitaire'!H139)</f>
        <v/>
      </c>
      <c r="I139" s="347" t="str">
        <f>IF('Dépenses forfaitaire'!I139="","",'Dépenses forfaitaire'!I139)</f>
        <v/>
      </c>
      <c r="J139" s="348" t="str">
        <f>IF('Dépenses forfaitaire'!K139="","",'Dépenses forfaitaire'!K139)</f>
        <v/>
      </c>
      <c r="K139" s="348" t="str">
        <f>IF('Dépenses forfaitaire'!L139="","",'Dépenses forfaitaire'!L139)</f>
        <v/>
      </c>
      <c r="L139" s="347" t="str">
        <f>IF('Dépenses forfaitaire'!J139="","",'Dépenses forfaitaire'!J139)</f>
        <v/>
      </c>
      <c r="M139" s="331" t="str">
        <f>IF($H139="","",IF($C139=Listes!$B$38,IF('DP_Instruction Forfaitaires'!$E139&lt;=Listes!$B$58,('DP_Instruction Forfaitaires'!$E139*(VLOOKUP('DP_Instruction Forfaitaires'!$D139,Listes!$A$59:$E$65,2,FALSE))),IF('DP_Instruction Forfaitaires'!$E139&gt;Listes!$E$58,('DP_Instruction Forfaitaires'!$E139*(VLOOKUP('DP_Instruction Forfaitaires'!$D139,Listes!$A$59:$E$65,5,FALSE))),('DP_Instruction Forfaitaires'!$E139*(VLOOKUP('DP_Instruction Forfaitaires'!$D139,Listes!$A$59:$E$65,3,FALSE))+(VLOOKUP('DP_Instruction Forfaitaires'!$D139,Listes!$A$59:$E$65,4,FALSE)))))))</f>
        <v/>
      </c>
      <c r="N139" s="331" t="str">
        <f>IF($H139="","",IF($C139=Listes!$B$37,IF('DP_Instruction Forfaitaires'!$E139&lt;=Listes!$B$47,('DP_Instruction Forfaitaires'!$E139*(VLOOKUP('DP_Instruction Forfaitaires'!$D139,Listes!$A$48:$E$54,2,FALSE))),IF('DP_Instruction Forfaitaires'!$E139&gt;Listes!$D$47,('DP_Instruction Forfaitaires'!$E139*(VLOOKUP('DP_Instruction Forfaitaires'!$D139,Listes!$A$48:$E$54,5,FALSE))),('DP_Instruction Forfaitaires'!$E139*(VLOOKUP('DP_Instruction Forfaitaires'!$D139,Listes!$A$48:$E$54,3,FALSE))+(VLOOKUP('DP_Instruction Forfaitaires'!$D139,Listes!$A$48:$E$54,4,FALSE)))))))</f>
        <v/>
      </c>
      <c r="O139" s="359" t="str">
        <f>IF($H139="","",IF($C139=Listes!$B$40,Listes!$I$37,IF($C139=Listes!$B$41,(VLOOKUP('DP_Instruction Forfaitaires'!$F139,Listes!$E$37:$F$42,2,FALSE)),IF($C139=Listes!$B$39,IF('DP_Instruction Forfaitaires'!$E139&lt;=Listes!$A$69,'DP_Instruction Forfaitaires'!$E139*Listes!$A$70,IF('DP_Instruction Forfaitaires'!$E139&gt;Listes!$D$69,'DP_Instruction Forfaitaires'!$E139*Listes!$D$70,(('DP_Instruction Forfaitaires'!$E139*Listes!$B$70)+Listes!$C$70)))))))</f>
        <v/>
      </c>
      <c r="P139" s="360" t="str">
        <f>IF('Dépenses forfaitaire'!P139="","",'Dépenses forfaitaire'!P139)</f>
        <v/>
      </c>
      <c r="Q139" s="283"/>
      <c r="R139" s="284" t="str">
        <f t="shared" si="10"/>
        <v/>
      </c>
      <c r="S139" s="284" t="str">
        <f t="shared" si="11"/>
        <v/>
      </c>
      <c r="T139" s="28" t="str">
        <f t="shared" si="9"/>
        <v/>
      </c>
      <c r="U139" s="139"/>
      <c r="V139" s="140"/>
      <c r="W139" s="365" t="str">
        <f>IF(AND(OR(Q139="KO",T139&lt;&gt;""),OR(R139="",S139="",T139="")),Listes!$A$74,IF(AND(T139="",Q139&lt;&gt;""),Listes!$A$75,IF(AND(P139&lt;T139,V139=""),Listes!$A$76,IF(AND(R139&gt;S139),Listes!$A$77,IF(AND(P139&lt;&gt;"",P139&gt;T139,U139=""),Listes!$A$78,IF(AND(X139="",OR(Q139&lt;&gt;"",R139&lt;&gt;"",S139&lt;&gt;"")),Listes!$A$79,""))))))</f>
        <v/>
      </c>
      <c r="X139" s="44"/>
      <c r="Y139" s="9">
        <f t="shared" si="12"/>
        <v>0</v>
      </c>
    </row>
    <row r="140" spans="1:25" ht="20.100000000000001" customHeight="1" x14ac:dyDescent="0.25">
      <c r="A140" s="133">
        <v>134</v>
      </c>
      <c r="B140" s="347" t="str">
        <f>IF('Dépenses forfaitaire'!B140="","",'Dépenses forfaitaire'!B140)</f>
        <v/>
      </c>
      <c r="C140" s="347" t="str">
        <f>IF('Dépenses forfaitaire'!C140="","",'Dépenses forfaitaire'!C140)</f>
        <v/>
      </c>
      <c r="D140" s="347" t="str">
        <f>IF('Dépenses forfaitaire'!D140="","",'Dépenses forfaitaire'!D140)</f>
        <v/>
      </c>
      <c r="E140" s="347" t="str">
        <f>IF('Dépenses forfaitaire'!E140="","",'Dépenses forfaitaire'!E140)</f>
        <v/>
      </c>
      <c r="F140" s="347" t="str">
        <f>IF('Dépenses forfaitaire'!F140="","",'Dépenses forfaitaire'!F140)</f>
        <v/>
      </c>
      <c r="G140" s="347" t="str">
        <f>IF('Dépenses forfaitaire'!G140="","",'Dépenses forfaitaire'!G140)</f>
        <v/>
      </c>
      <c r="H140" s="347" t="str">
        <f>IF('Dépenses forfaitaire'!H140="","",'Dépenses forfaitaire'!H140)</f>
        <v/>
      </c>
      <c r="I140" s="347" t="str">
        <f>IF('Dépenses forfaitaire'!I140="","",'Dépenses forfaitaire'!I140)</f>
        <v/>
      </c>
      <c r="J140" s="348" t="str">
        <f>IF('Dépenses forfaitaire'!K140="","",'Dépenses forfaitaire'!K140)</f>
        <v/>
      </c>
      <c r="K140" s="348" t="str">
        <f>IF('Dépenses forfaitaire'!L140="","",'Dépenses forfaitaire'!L140)</f>
        <v/>
      </c>
      <c r="L140" s="347" t="str">
        <f>IF('Dépenses forfaitaire'!J140="","",'Dépenses forfaitaire'!J140)</f>
        <v/>
      </c>
      <c r="M140" s="331" t="str">
        <f>IF($H140="","",IF($C140=Listes!$B$38,IF('DP_Instruction Forfaitaires'!$E140&lt;=Listes!$B$58,('DP_Instruction Forfaitaires'!$E140*(VLOOKUP('DP_Instruction Forfaitaires'!$D140,Listes!$A$59:$E$65,2,FALSE))),IF('DP_Instruction Forfaitaires'!$E140&gt;Listes!$E$58,('DP_Instruction Forfaitaires'!$E140*(VLOOKUP('DP_Instruction Forfaitaires'!$D140,Listes!$A$59:$E$65,5,FALSE))),('DP_Instruction Forfaitaires'!$E140*(VLOOKUP('DP_Instruction Forfaitaires'!$D140,Listes!$A$59:$E$65,3,FALSE))+(VLOOKUP('DP_Instruction Forfaitaires'!$D140,Listes!$A$59:$E$65,4,FALSE)))))))</f>
        <v/>
      </c>
      <c r="N140" s="331" t="str">
        <f>IF($H140="","",IF($C140=Listes!$B$37,IF('DP_Instruction Forfaitaires'!$E140&lt;=Listes!$B$47,('DP_Instruction Forfaitaires'!$E140*(VLOOKUP('DP_Instruction Forfaitaires'!$D140,Listes!$A$48:$E$54,2,FALSE))),IF('DP_Instruction Forfaitaires'!$E140&gt;Listes!$D$47,('DP_Instruction Forfaitaires'!$E140*(VLOOKUP('DP_Instruction Forfaitaires'!$D140,Listes!$A$48:$E$54,5,FALSE))),('DP_Instruction Forfaitaires'!$E140*(VLOOKUP('DP_Instruction Forfaitaires'!$D140,Listes!$A$48:$E$54,3,FALSE))+(VLOOKUP('DP_Instruction Forfaitaires'!$D140,Listes!$A$48:$E$54,4,FALSE)))))))</f>
        <v/>
      </c>
      <c r="O140" s="359" t="str">
        <f>IF($H140="","",IF($C140=Listes!$B$40,Listes!$I$37,IF($C140=Listes!$B$41,(VLOOKUP('DP_Instruction Forfaitaires'!$F140,Listes!$E$37:$F$42,2,FALSE)),IF($C140=Listes!$B$39,IF('DP_Instruction Forfaitaires'!$E140&lt;=Listes!$A$69,'DP_Instruction Forfaitaires'!$E140*Listes!$A$70,IF('DP_Instruction Forfaitaires'!$E140&gt;Listes!$D$69,'DP_Instruction Forfaitaires'!$E140*Listes!$D$70,(('DP_Instruction Forfaitaires'!$E140*Listes!$B$70)+Listes!$C$70)))))))</f>
        <v/>
      </c>
      <c r="P140" s="360" t="str">
        <f>IF('Dépenses forfaitaire'!P140="","",'Dépenses forfaitaire'!P140)</f>
        <v/>
      </c>
      <c r="Q140" s="283"/>
      <c r="R140" s="284" t="str">
        <f t="shared" si="10"/>
        <v/>
      </c>
      <c r="S140" s="284" t="str">
        <f t="shared" si="11"/>
        <v/>
      </c>
      <c r="T140" s="28" t="str">
        <f t="shared" si="9"/>
        <v/>
      </c>
      <c r="U140" s="139"/>
      <c r="V140" s="140"/>
      <c r="W140" s="365" t="str">
        <f>IF(AND(OR(Q140="KO",T140&lt;&gt;""),OR(R140="",S140="",T140="")),Listes!$A$74,IF(AND(T140="",Q140&lt;&gt;""),Listes!$A$75,IF(AND(P140&lt;T140,V140=""),Listes!$A$76,IF(AND(R140&gt;S140),Listes!$A$77,IF(AND(P140&lt;&gt;"",P140&gt;T140,U140=""),Listes!$A$78,IF(AND(X140="",OR(Q140&lt;&gt;"",R140&lt;&gt;"",S140&lt;&gt;"")),Listes!$A$79,""))))))</f>
        <v/>
      </c>
      <c r="X140" s="44"/>
      <c r="Y140" s="9">
        <f t="shared" si="12"/>
        <v>0</v>
      </c>
    </row>
    <row r="141" spans="1:25" ht="20.100000000000001" customHeight="1" x14ac:dyDescent="0.25">
      <c r="A141" s="133">
        <v>135</v>
      </c>
      <c r="B141" s="347" t="str">
        <f>IF('Dépenses forfaitaire'!B141="","",'Dépenses forfaitaire'!B141)</f>
        <v/>
      </c>
      <c r="C141" s="347" t="str">
        <f>IF('Dépenses forfaitaire'!C141="","",'Dépenses forfaitaire'!C141)</f>
        <v/>
      </c>
      <c r="D141" s="347" t="str">
        <f>IF('Dépenses forfaitaire'!D141="","",'Dépenses forfaitaire'!D141)</f>
        <v/>
      </c>
      <c r="E141" s="347" t="str">
        <f>IF('Dépenses forfaitaire'!E141="","",'Dépenses forfaitaire'!E141)</f>
        <v/>
      </c>
      <c r="F141" s="347" t="str">
        <f>IF('Dépenses forfaitaire'!F141="","",'Dépenses forfaitaire'!F141)</f>
        <v/>
      </c>
      <c r="G141" s="347" t="str">
        <f>IF('Dépenses forfaitaire'!G141="","",'Dépenses forfaitaire'!G141)</f>
        <v/>
      </c>
      <c r="H141" s="347" t="str">
        <f>IF('Dépenses forfaitaire'!H141="","",'Dépenses forfaitaire'!H141)</f>
        <v/>
      </c>
      <c r="I141" s="347" t="str">
        <f>IF('Dépenses forfaitaire'!I141="","",'Dépenses forfaitaire'!I141)</f>
        <v/>
      </c>
      <c r="J141" s="348" t="str">
        <f>IF('Dépenses forfaitaire'!K141="","",'Dépenses forfaitaire'!K141)</f>
        <v/>
      </c>
      <c r="K141" s="348" t="str">
        <f>IF('Dépenses forfaitaire'!L141="","",'Dépenses forfaitaire'!L141)</f>
        <v/>
      </c>
      <c r="L141" s="347" t="str">
        <f>IF('Dépenses forfaitaire'!J141="","",'Dépenses forfaitaire'!J141)</f>
        <v/>
      </c>
      <c r="M141" s="331" t="str">
        <f>IF($H141="","",IF($C141=Listes!$B$38,IF('DP_Instruction Forfaitaires'!$E141&lt;=Listes!$B$58,('DP_Instruction Forfaitaires'!$E141*(VLOOKUP('DP_Instruction Forfaitaires'!$D141,Listes!$A$59:$E$65,2,FALSE))),IF('DP_Instruction Forfaitaires'!$E141&gt;Listes!$E$58,('DP_Instruction Forfaitaires'!$E141*(VLOOKUP('DP_Instruction Forfaitaires'!$D141,Listes!$A$59:$E$65,5,FALSE))),('DP_Instruction Forfaitaires'!$E141*(VLOOKUP('DP_Instruction Forfaitaires'!$D141,Listes!$A$59:$E$65,3,FALSE))+(VLOOKUP('DP_Instruction Forfaitaires'!$D141,Listes!$A$59:$E$65,4,FALSE)))))))</f>
        <v/>
      </c>
      <c r="N141" s="331" t="str">
        <f>IF($H141="","",IF($C141=Listes!$B$37,IF('DP_Instruction Forfaitaires'!$E141&lt;=Listes!$B$47,('DP_Instruction Forfaitaires'!$E141*(VLOOKUP('DP_Instruction Forfaitaires'!$D141,Listes!$A$48:$E$54,2,FALSE))),IF('DP_Instruction Forfaitaires'!$E141&gt;Listes!$D$47,('DP_Instruction Forfaitaires'!$E141*(VLOOKUP('DP_Instruction Forfaitaires'!$D141,Listes!$A$48:$E$54,5,FALSE))),('DP_Instruction Forfaitaires'!$E141*(VLOOKUP('DP_Instruction Forfaitaires'!$D141,Listes!$A$48:$E$54,3,FALSE))+(VLOOKUP('DP_Instruction Forfaitaires'!$D141,Listes!$A$48:$E$54,4,FALSE)))))))</f>
        <v/>
      </c>
      <c r="O141" s="359" t="str">
        <f>IF($H141="","",IF($C141=Listes!$B$40,Listes!$I$37,IF($C141=Listes!$B$41,(VLOOKUP('DP_Instruction Forfaitaires'!$F141,Listes!$E$37:$F$42,2,FALSE)),IF($C141=Listes!$B$39,IF('DP_Instruction Forfaitaires'!$E141&lt;=Listes!$A$69,'DP_Instruction Forfaitaires'!$E141*Listes!$A$70,IF('DP_Instruction Forfaitaires'!$E141&gt;Listes!$D$69,'DP_Instruction Forfaitaires'!$E141*Listes!$D$70,(('DP_Instruction Forfaitaires'!$E141*Listes!$B$70)+Listes!$C$70)))))))</f>
        <v/>
      </c>
      <c r="P141" s="360" t="str">
        <f>IF('Dépenses forfaitaire'!P141="","",'Dépenses forfaitaire'!P141)</f>
        <v/>
      </c>
      <c r="Q141" s="283"/>
      <c r="R141" s="284" t="str">
        <f t="shared" si="10"/>
        <v/>
      </c>
      <c r="S141" s="284" t="str">
        <f t="shared" si="11"/>
        <v/>
      </c>
      <c r="T141" s="28" t="str">
        <f t="shared" si="9"/>
        <v/>
      </c>
      <c r="U141" s="139"/>
      <c r="V141" s="140"/>
      <c r="W141" s="365" t="str">
        <f>IF(AND(OR(Q141="KO",T141&lt;&gt;""),OR(R141="",S141="",T141="")),Listes!$A$74,IF(AND(T141="",Q141&lt;&gt;""),Listes!$A$75,IF(AND(P141&lt;T141,V141=""),Listes!$A$76,IF(AND(R141&gt;S141),Listes!$A$77,IF(AND(P141&lt;&gt;"",P141&gt;T141,U141=""),Listes!$A$78,IF(AND(X141="",OR(Q141&lt;&gt;"",R141&lt;&gt;"",S141&lt;&gt;"")),Listes!$A$79,""))))))</f>
        <v/>
      </c>
      <c r="X141" s="44"/>
      <c r="Y141" s="9">
        <f t="shared" si="12"/>
        <v>0</v>
      </c>
    </row>
    <row r="142" spans="1:25" ht="20.100000000000001" customHeight="1" x14ac:dyDescent="0.25">
      <c r="A142" s="133">
        <v>136</v>
      </c>
      <c r="B142" s="347" t="str">
        <f>IF('Dépenses forfaitaire'!B142="","",'Dépenses forfaitaire'!B142)</f>
        <v/>
      </c>
      <c r="C142" s="347" t="str">
        <f>IF('Dépenses forfaitaire'!C142="","",'Dépenses forfaitaire'!C142)</f>
        <v/>
      </c>
      <c r="D142" s="347" t="str">
        <f>IF('Dépenses forfaitaire'!D142="","",'Dépenses forfaitaire'!D142)</f>
        <v/>
      </c>
      <c r="E142" s="347" t="str">
        <f>IF('Dépenses forfaitaire'!E142="","",'Dépenses forfaitaire'!E142)</f>
        <v/>
      </c>
      <c r="F142" s="347" t="str">
        <f>IF('Dépenses forfaitaire'!F142="","",'Dépenses forfaitaire'!F142)</f>
        <v/>
      </c>
      <c r="G142" s="347" t="str">
        <f>IF('Dépenses forfaitaire'!G142="","",'Dépenses forfaitaire'!G142)</f>
        <v/>
      </c>
      <c r="H142" s="347" t="str">
        <f>IF('Dépenses forfaitaire'!H142="","",'Dépenses forfaitaire'!H142)</f>
        <v/>
      </c>
      <c r="I142" s="347" t="str">
        <f>IF('Dépenses forfaitaire'!I142="","",'Dépenses forfaitaire'!I142)</f>
        <v/>
      </c>
      <c r="J142" s="348" t="str">
        <f>IF('Dépenses forfaitaire'!K142="","",'Dépenses forfaitaire'!K142)</f>
        <v/>
      </c>
      <c r="K142" s="348" t="str">
        <f>IF('Dépenses forfaitaire'!L142="","",'Dépenses forfaitaire'!L142)</f>
        <v/>
      </c>
      <c r="L142" s="347" t="str">
        <f>IF('Dépenses forfaitaire'!J142="","",'Dépenses forfaitaire'!J142)</f>
        <v/>
      </c>
      <c r="M142" s="331" t="str">
        <f>IF($H142="","",IF($C142=Listes!$B$38,IF('DP_Instruction Forfaitaires'!$E142&lt;=Listes!$B$58,('DP_Instruction Forfaitaires'!$E142*(VLOOKUP('DP_Instruction Forfaitaires'!$D142,Listes!$A$59:$E$65,2,FALSE))),IF('DP_Instruction Forfaitaires'!$E142&gt;Listes!$E$58,('DP_Instruction Forfaitaires'!$E142*(VLOOKUP('DP_Instruction Forfaitaires'!$D142,Listes!$A$59:$E$65,5,FALSE))),('DP_Instruction Forfaitaires'!$E142*(VLOOKUP('DP_Instruction Forfaitaires'!$D142,Listes!$A$59:$E$65,3,FALSE))+(VLOOKUP('DP_Instruction Forfaitaires'!$D142,Listes!$A$59:$E$65,4,FALSE)))))))</f>
        <v/>
      </c>
      <c r="N142" s="331" t="str">
        <f>IF($H142="","",IF($C142=Listes!$B$37,IF('DP_Instruction Forfaitaires'!$E142&lt;=Listes!$B$47,('DP_Instruction Forfaitaires'!$E142*(VLOOKUP('DP_Instruction Forfaitaires'!$D142,Listes!$A$48:$E$54,2,FALSE))),IF('DP_Instruction Forfaitaires'!$E142&gt;Listes!$D$47,('DP_Instruction Forfaitaires'!$E142*(VLOOKUP('DP_Instruction Forfaitaires'!$D142,Listes!$A$48:$E$54,5,FALSE))),('DP_Instruction Forfaitaires'!$E142*(VLOOKUP('DP_Instruction Forfaitaires'!$D142,Listes!$A$48:$E$54,3,FALSE))+(VLOOKUP('DP_Instruction Forfaitaires'!$D142,Listes!$A$48:$E$54,4,FALSE)))))))</f>
        <v/>
      </c>
      <c r="O142" s="359" t="str">
        <f>IF($H142="","",IF($C142=Listes!$B$40,Listes!$I$37,IF($C142=Listes!$B$41,(VLOOKUP('DP_Instruction Forfaitaires'!$F142,Listes!$E$37:$F$42,2,FALSE)),IF($C142=Listes!$B$39,IF('DP_Instruction Forfaitaires'!$E142&lt;=Listes!$A$69,'DP_Instruction Forfaitaires'!$E142*Listes!$A$70,IF('DP_Instruction Forfaitaires'!$E142&gt;Listes!$D$69,'DP_Instruction Forfaitaires'!$E142*Listes!$D$70,(('DP_Instruction Forfaitaires'!$E142*Listes!$B$70)+Listes!$C$70)))))))</f>
        <v/>
      </c>
      <c r="P142" s="360" t="str">
        <f>IF('Dépenses forfaitaire'!P142="","",'Dépenses forfaitaire'!P142)</f>
        <v/>
      </c>
      <c r="Q142" s="283"/>
      <c r="R142" s="284" t="str">
        <f t="shared" si="10"/>
        <v/>
      </c>
      <c r="S142" s="284" t="str">
        <f t="shared" si="11"/>
        <v/>
      </c>
      <c r="T142" s="28" t="str">
        <f t="shared" si="9"/>
        <v/>
      </c>
      <c r="U142" s="139"/>
      <c r="V142" s="140"/>
      <c r="W142" s="365" t="str">
        <f>IF(AND(OR(Q142="KO",T142&lt;&gt;""),OR(R142="",S142="",T142="")),Listes!$A$74,IF(AND(T142="",Q142&lt;&gt;""),Listes!$A$75,IF(AND(P142&lt;T142,V142=""),Listes!$A$76,IF(AND(R142&gt;S142),Listes!$A$77,IF(AND(P142&lt;&gt;"",P142&gt;T142,U142=""),Listes!$A$78,IF(AND(X142="",OR(Q142&lt;&gt;"",R142&lt;&gt;"",S142&lt;&gt;"")),Listes!$A$79,""))))))</f>
        <v/>
      </c>
      <c r="X142" s="44"/>
      <c r="Y142" s="9">
        <f t="shared" si="12"/>
        <v>0</v>
      </c>
    </row>
    <row r="143" spans="1:25" ht="20.100000000000001" customHeight="1" x14ac:dyDescent="0.25">
      <c r="A143" s="133">
        <v>137</v>
      </c>
      <c r="B143" s="347" t="str">
        <f>IF('Dépenses forfaitaire'!B143="","",'Dépenses forfaitaire'!B143)</f>
        <v/>
      </c>
      <c r="C143" s="347" t="str">
        <f>IF('Dépenses forfaitaire'!C143="","",'Dépenses forfaitaire'!C143)</f>
        <v/>
      </c>
      <c r="D143" s="347" t="str">
        <f>IF('Dépenses forfaitaire'!D143="","",'Dépenses forfaitaire'!D143)</f>
        <v/>
      </c>
      <c r="E143" s="347" t="str">
        <f>IF('Dépenses forfaitaire'!E143="","",'Dépenses forfaitaire'!E143)</f>
        <v/>
      </c>
      <c r="F143" s="347" t="str">
        <f>IF('Dépenses forfaitaire'!F143="","",'Dépenses forfaitaire'!F143)</f>
        <v/>
      </c>
      <c r="G143" s="347" t="str">
        <f>IF('Dépenses forfaitaire'!G143="","",'Dépenses forfaitaire'!G143)</f>
        <v/>
      </c>
      <c r="H143" s="347" t="str">
        <f>IF('Dépenses forfaitaire'!H143="","",'Dépenses forfaitaire'!H143)</f>
        <v/>
      </c>
      <c r="I143" s="347" t="str">
        <f>IF('Dépenses forfaitaire'!I143="","",'Dépenses forfaitaire'!I143)</f>
        <v/>
      </c>
      <c r="J143" s="348" t="str">
        <f>IF('Dépenses forfaitaire'!K143="","",'Dépenses forfaitaire'!K143)</f>
        <v/>
      </c>
      <c r="K143" s="348" t="str">
        <f>IF('Dépenses forfaitaire'!L143="","",'Dépenses forfaitaire'!L143)</f>
        <v/>
      </c>
      <c r="L143" s="347" t="str">
        <f>IF('Dépenses forfaitaire'!J143="","",'Dépenses forfaitaire'!J143)</f>
        <v/>
      </c>
      <c r="M143" s="331" t="str">
        <f>IF($H143="","",IF($C143=Listes!$B$38,IF('DP_Instruction Forfaitaires'!$E143&lt;=Listes!$B$58,('DP_Instruction Forfaitaires'!$E143*(VLOOKUP('DP_Instruction Forfaitaires'!$D143,Listes!$A$59:$E$65,2,FALSE))),IF('DP_Instruction Forfaitaires'!$E143&gt;Listes!$E$58,('DP_Instruction Forfaitaires'!$E143*(VLOOKUP('DP_Instruction Forfaitaires'!$D143,Listes!$A$59:$E$65,5,FALSE))),('DP_Instruction Forfaitaires'!$E143*(VLOOKUP('DP_Instruction Forfaitaires'!$D143,Listes!$A$59:$E$65,3,FALSE))+(VLOOKUP('DP_Instruction Forfaitaires'!$D143,Listes!$A$59:$E$65,4,FALSE)))))))</f>
        <v/>
      </c>
      <c r="N143" s="331" t="str">
        <f>IF($H143="","",IF($C143=Listes!$B$37,IF('DP_Instruction Forfaitaires'!$E143&lt;=Listes!$B$47,('DP_Instruction Forfaitaires'!$E143*(VLOOKUP('DP_Instruction Forfaitaires'!$D143,Listes!$A$48:$E$54,2,FALSE))),IF('DP_Instruction Forfaitaires'!$E143&gt;Listes!$D$47,('DP_Instruction Forfaitaires'!$E143*(VLOOKUP('DP_Instruction Forfaitaires'!$D143,Listes!$A$48:$E$54,5,FALSE))),('DP_Instruction Forfaitaires'!$E143*(VLOOKUP('DP_Instruction Forfaitaires'!$D143,Listes!$A$48:$E$54,3,FALSE))+(VLOOKUP('DP_Instruction Forfaitaires'!$D143,Listes!$A$48:$E$54,4,FALSE)))))))</f>
        <v/>
      </c>
      <c r="O143" s="359" t="str">
        <f>IF($H143="","",IF($C143=Listes!$B$40,Listes!$I$37,IF($C143=Listes!$B$41,(VLOOKUP('DP_Instruction Forfaitaires'!$F143,Listes!$E$37:$F$42,2,FALSE)),IF($C143=Listes!$B$39,IF('DP_Instruction Forfaitaires'!$E143&lt;=Listes!$A$69,'DP_Instruction Forfaitaires'!$E143*Listes!$A$70,IF('DP_Instruction Forfaitaires'!$E143&gt;Listes!$D$69,'DP_Instruction Forfaitaires'!$E143*Listes!$D$70,(('DP_Instruction Forfaitaires'!$E143*Listes!$B$70)+Listes!$C$70)))))))</f>
        <v/>
      </c>
      <c r="P143" s="360" t="str">
        <f>IF('Dépenses forfaitaire'!P143="","",'Dépenses forfaitaire'!P143)</f>
        <v/>
      </c>
      <c r="Q143" s="283"/>
      <c r="R143" s="284" t="str">
        <f t="shared" si="10"/>
        <v/>
      </c>
      <c r="S143" s="284" t="str">
        <f t="shared" si="11"/>
        <v/>
      </c>
      <c r="T143" s="28" t="str">
        <f t="shared" si="9"/>
        <v/>
      </c>
      <c r="U143" s="139"/>
      <c r="V143" s="140"/>
      <c r="W143" s="365" t="str">
        <f>IF(AND(OR(Q143="KO",T143&lt;&gt;""),OR(R143="",S143="",T143="")),Listes!$A$74,IF(AND(T143="",Q143&lt;&gt;""),Listes!$A$75,IF(AND(P143&lt;T143,V143=""),Listes!$A$76,IF(AND(R143&gt;S143),Listes!$A$77,IF(AND(P143&lt;&gt;"",P143&gt;T143,U143=""),Listes!$A$78,IF(AND(X143="",OR(Q143&lt;&gt;"",R143&lt;&gt;"",S143&lt;&gt;"")),Listes!$A$79,""))))))</f>
        <v/>
      </c>
      <c r="X143" s="44"/>
      <c r="Y143" s="9">
        <f t="shared" si="12"/>
        <v>0</v>
      </c>
    </row>
    <row r="144" spans="1:25" ht="20.100000000000001" customHeight="1" x14ac:dyDescent="0.25">
      <c r="A144" s="133">
        <v>138</v>
      </c>
      <c r="B144" s="347" t="str">
        <f>IF('Dépenses forfaitaire'!B144="","",'Dépenses forfaitaire'!B144)</f>
        <v/>
      </c>
      <c r="C144" s="347" t="str">
        <f>IF('Dépenses forfaitaire'!C144="","",'Dépenses forfaitaire'!C144)</f>
        <v/>
      </c>
      <c r="D144" s="347" t="str">
        <f>IF('Dépenses forfaitaire'!D144="","",'Dépenses forfaitaire'!D144)</f>
        <v/>
      </c>
      <c r="E144" s="347" t="str">
        <f>IF('Dépenses forfaitaire'!E144="","",'Dépenses forfaitaire'!E144)</f>
        <v/>
      </c>
      <c r="F144" s="347" t="str">
        <f>IF('Dépenses forfaitaire'!F144="","",'Dépenses forfaitaire'!F144)</f>
        <v/>
      </c>
      <c r="G144" s="347" t="str">
        <f>IF('Dépenses forfaitaire'!G144="","",'Dépenses forfaitaire'!G144)</f>
        <v/>
      </c>
      <c r="H144" s="347" t="str">
        <f>IF('Dépenses forfaitaire'!H144="","",'Dépenses forfaitaire'!H144)</f>
        <v/>
      </c>
      <c r="I144" s="347" t="str">
        <f>IF('Dépenses forfaitaire'!I144="","",'Dépenses forfaitaire'!I144)</f>
        <v/>
      </c>
      <c r="J144" s="348" t="str">
        <f>IF('Dépenses forfaitaire'!K144="","",'Dépenses forfaitaire'!K144)</f>
        <v/>
      </c>
      <c r="K144" s="348" t="str">
        <f>IF('Dépenses forfaitaire'!L144="","",'Dépenses forfaitaire'!L144)</f>
        <v/>
      </c>
      <c r="L144" s="347" t="str">
        <f>IF('Dépenses forfaitaire'!J144="","",'Dépenses forfaitaire'!J144)</f>
        <v/>
      </c>
      <c r="M144" s="331" t="str">
        <f>IF($H144="","",IF($C144=Listes!$B$38,IF('DP_Instruction Forfaitaires'!$E144&lt;=Listes!$B$58,('DP_Instruction Forfaitaires'!$E144*(VLOOKUP('DP_Instruction Forfaitaires'!$D144,Listes!$A$59:$E$65,2,FALSE))),IF('DP_Instruction Forfaitaires'!$E144&gt;Listes!$E$58,('DP_Instruction Forfaitaires'!$E144*(VLOOKUP('DP_Instruction Forfaitaires'!$D144,Listes!$A$59:$E$65,5,FALSE))),('DP_Instruction Forfaitaires'!$E144*(VLOOKUP('DP_Instruction Forfaitaires'!$D144,Listes!$A$59:$E$65,3,FALSE))+(VLOOKUP('DP_Instruction Forfaitaires'!$D144,Listes!$A$59:$E$65,4,FALSE)))))))</f>
        <v/>
      </c>
      <c r="N144" s="331" t="str">
        <f>IF($H144="","",IF($C144=Listes!$B$37,IF('DP_Instruction Forfaitaires'!$E144&lt;=Listes!$B$47,('DP_Instruction Forfaitaires'!$E144*(VLOOKUP('DP_Instruction Forfaitaires'!$D144,Listes!$A$48:$E$54,2,FALSE))),IF('DP_Instruction Forfaitaires'!$E144&gt;Listes!$D$47,('DP_Instruction Forfaitaires'!$E144*(VLOOKUP('DP_Instruction Forfaitaires'!$D144,Listes!$A$48:$E$54,5,FALSE))),('DP_Instruction Forfaitaires'!$E144*(VLOOKUP('DP_Instruction Forfaitaires'!$D144,Listes!$A$48:$E$54,3,FALSE))+(VLOOKUP('DP_Instruction Forfaitaires'!$D144,Listes!$A$48:$E$54,4,FALSE)))))))</f>
        <v/>
      </c>
      <c r="O144" s="359" t="str">
        <f>IF($H144="","",IF($C144=Listes!$B$40,Listes!$I$37,IF($C144=Listes!$B$41,(VLOOKUP('DP_Instruction Forfaitaires'!$F144,Listes!$E$37:$F$42,2,FALSE)),IF($C144=Listes!$B$39,IF('DP_Instruction Forfaitaires'!$E144&lt;=Listes!$A$69,'DP_Instruction Forfaitaires'!$E144*Listes!$A$70,IF('DP_Instruction Forfaitaires'!$E144&gt;Listes!$D$69,'DP_Instruction Forfaitaires'!$E144*Listes!$D$70,(('DP_Instruction Forfaitaires'!$E144*Listes!$B$70)+Listes!$C$70)))))))</f>
        <v/>
      </c>
      <c r="P144" s="360" t="str">
        <f>IF('Dépenses forfaitaire'!P144="","",'Dépenses forfaitaire'!P144)</f>
        <v/>
      </c>
      <c r="Q144" s="283"/>
      <c r="R144" s="284" t="str">
        <f t="shared" si="10"/>
        <v/>
      </c>
      <c r="S144" s="284" t="str">
        <f t="shared" si="11"/>
        <v/>
      </c>
      <c r="T144" s="28" t="str">
        <f t="shared" si="9"/>
        <v/>
      </c>
      <c r="U144" s="139"/>
      <c r="V144" s="140"/>
      <c r="W144" s="365" t="str">
        <f>IF(AND(OR(Q144="KO",T144&lt;&gt;""),OR(R144="",S144="",T144="")),Listes!$A$74,IF(AND(T144="",Q144&lt;&gt;""),Listes!$A$75,IF(AND(P144&lt;T144,V144=""),Listes!$A$76,IF(AND(R144&gt;S144),Listes!$A$77,IF(AND(P144&lt;&gt;"",P144&gt;T144,U144=""),Listes!$A$78,IF(AND(X144="",OR(Q144&lt;&gt;"",R144&lt;&gt;"",S144&lt;&gt;"")),Listes!$A$79,""))))))</f>
        <v/>
      </c>
      <c r="X144" s="44"/>
      <c r="Y144" s="9">
        <f t="shared" si="12"/>
        <v>0</v>
      </c>
    </row>
    <row r="145" spans="1:25" ht="20.100000000000001" customHeight="1" x14ac:dyDescent="0.25">
      <c r="A145" s="133">
        <v>139</v>
      </c>
      <c r="B145" s="347" t="str">
        <f>IF('Dépenses forfaitaire'!B145="","",'Dépenses forfaitaire'!B145)</f>
        <v/>
      </c>
      <c r="C145" s="347" t="str">
        <f>IF('Dépenses forfaitaire'!C145="","",'Dépenses forfaitaire'!C145)</f>
        <v/>
      </c>
      <c r="D145" s="347" t="str">
        <f>IF('Dépenses forfaitaire'!D145="","",'Dépenses forfaitaire'!D145)</f>
        <v/>
      </c>
      <c r="E145" s="347" t="str">
        <f>IF('Dépenses forfaitaire'!E145="","",'Dépenses forfaitaire'!E145)</f>
        <v/>
      </c>
      <c r="F145" s="347" t="str">
        <f>IF('Dépenses forfaitaire'!F145="","",'Dépenses forfaitaire'!F145)</f>
        <v/>
      </c>
      <c r="G145" s="347" t="str">
        <f>IF('Dépenses forfaitaire'!G145="","",'Dépenses forfaitaire'!G145)</f>
        <v/>
      </c>
      <c r="H145" s="347" t="str">
        <f>IF('Dépenses forfaitaire'!H145="","",'Dépenses forfaitaire'!H145)</f>
        <v/>
      </c>
      <c r="I145" s="347" t="str">
        <f>IF('Dépenses forfaitaire'!I145="","",'Dépenses forfaitaire'!I145)</f>
        <v/>
      </c>
      <c r="J145" s="348" t="str">
        <f>IF('Dépenses forfaitaire'!K145="","",'Dépenses forfaitaire'!K145)</f>
        <v/>
      </c>
      <c r="K145" s="348" t="str">
        <f>IF('Dépenses forfaitaire'!L145="","",'Dépenses forfaitaire'!L145)</f>
        <v/>
      </c>
      <c r="L145" s="347" t="str">
        <f>IF('Dépenses forfaitaire'!J145="","",'Dépenses forfaitaire'!J145)</f>
        <v/>
      </c>
      <c r="M145" s="331" t="str">
        <f>IF($H145="","",IF($C145=Listes!$B$38,IF('DP_Instruction Forfaitaires'!$E145&lt;=Listes!$B$58,('DP_Instruction Forfaitaires'!$E145*(VLOOKUP('DP_Instruction Forfaitaires'!$D145,Listes!$A$59:$E$65,2,FALSE))),IF('DP_Instruction Forfaitaires'!$E145&gt;Listes!$E$58,('DP_Instruction Forfaitaires'!$E145*(VLOOKUP('DP_Instruction Forfaitaires'!$D145,Listes!$A$59:$E$65,5,FALSE))),('DP_Instruction Forfaitaires'!$E145*(VLOOKUP('DP_Instruction Forfaitaires'!$D145,Listes!$A$59:$E$65,3,FALSE))+(VLOOKUP('DP_Instruction Forfaitaires'!$D145,Listes!$A$59:$E$65,4,FALSE)))))))</f>
        <v/>
      </c>
      <c r="N145" s="331" t="str">
        <f>IF($H145="","",IF($C145=Listes!$B$37,IF('DP_Instruction Forfaitaires'!$E145&lt;=Listes!$B$47,('DP_Instruction Forfaitaires'!$E145*(VLOOKUP('DP_Instruction Forfaitaires'!$D145,Listes!$A$48:$E$54,2,FALSE))),IF('DP_Instruction Forfaitaires'!$E145&gt;Listes!$D$47,('DP_Instruction Forfaitaires'!$E145*(VLOOKUP('DP_Instruction Forfaitaires'!$D145,Listes!$A$48:$E$54,5,FALSE))),('DP_Instruction Forfaitaires'!$E145*(VLOOKUP('DP_Instruction Forfaitaires'!$D145,Listes!$A$48:$E$54,3,FALSE))+(VLOOKUP('DP_Instruction Forfaitaires'!$D145,Listes!$A$48:$E$54,4,FALSE)))))))</f>
        <v/>
      </c>
      <c r="O145" s="359" t="str">
        <f>IF($H145="","",IF($C145=Listes!$B$40,Listes!$I$37,IF($C145=Listes!$B$41,(VLOOKUP('DP_Instruction Forfaitaires'!$F145,Listes!$E$37:$F$42,2,FALSE)),IF($C145=Listes!$B$39,IF('DP_Instruction Forfaitaires'!$E145&lt;=Listes!$A$69,'DP_Instruction Forfaitaires'!$E145*Listes!$A$70,IF('DP_Instruction Forfaitaires'!$E145&gt;Listes!$D$69,'DP_Instruction Forfaitaires'!$E145*Listes!$D$70,(('DP_Instruction Forfaitaires'!$E145*Listes!$B$70)+Listes!$C$70)))))))</f>
        <v/>
      </c>
      <c r="P145" s="360" t="str">
        <f>IF('Dépenses forfaitaire'!P145="","",'Dépenses forfaitaire'!P145)</f>
        <v/>
      </c>
      <c r="Q145" s="283"/>
      <c r="R145" s="284" t="str">
        <f t="shared" si="10"/>
        <v/>
      </c>
      <c r="S145" s="284" t="str">
        <f t="shared" si="11"/>
        <v/>
      </c>
      <c r="T145" s="28" t="str">
        <f t="shared" si="9"/>
        <v/>
      </c>
      <c r="U145" s="139"/>
      <c r="V145" s="140"/>
      <c r="W145" s="365" t="str">
        <f>IF(AND(OR(Q145="KO",T145&lt;&gt;""),OR(R145="",S145="",T145="")),Listes!$A$74,IF(AND(T145="",Q145&lt;&gt;""),Listes!$A$75,IF(AND(P145&lt;T145,V145=""),Listes!$A$76,IF(AND(R145&gt;S145),Listes!$A$77,IF(AND(P145&lt;&gt;"",P145&gt;T145,U145=""),Listes!$A$78,IF(AND(X145="",OR(Q145&lt;&gt;"",R145&lt;&gt;"",S145&lt;&gt;"")),Listes!$A$79,""))))))</f>
        <v/>
      </c>
      <c r="X145" s="44"/>
      <c r="Y145" s="9">
        <f t="shared" si="12"/>
        <v>0</v>
      </c>
    </row>
    <row r="146" spans="1:25" ht="20.100000000000001" customHeight="1" x14ac:dyDescent="0.25">
      <c r="A146" s="133">
        <v>140</v>
      </c>
      <c r="B146" s="347" t="str">
        <f>IF('Dépenses forfaitaire'!B146="","",'Dépenses forfaitaire'!B146)</f>
        <v/>
      </c>
      <c r="C146" s="347" t="str">
        <f>IF('Dépenses forfaitaire'!C146="","",'Dépenses forfaitaire'!C146)</f>
        <v/>
      </c>
      <c r="D146" s="347" t="str">
        <f>IF('Dépenses forfaitaire'!D146="","",'Dépenses forfaitaire'!D146)</f>
        <v/>
      </c>
      <c r="E146" s="347" t="str">
        <f>IF('Dépenses forfaitaire'!E146="","",'Dépenses forfaitaire'!E146)</f>
        <v/>
      </c>
      <c r="F146" s="347" t="str">
        <f>IF('Dépenses forfaitaire'!F146="","",'Dépenses forfaitaire'!F146)</f>
        <v/>
      </c>
      <c r="G146" s="347" t="str">
        <f>IF('Dépenses forfaitaire'!G146="","",'Dépenses forfaitaire'!G146)</f>
        <v/>
      </c>
      <c r="H146" s="347" t="str">
        <f>IF('Dépenses forfaitaire'!H146="","",'Dépenses forfaitaire'!H146)</f>
        <v/>
      </c>
      <c r="I146" s="347" t="str">
        <f>IF('Dépenses forfaitaire'!I146="","",'Dépenses forfaitaire'!I146)</f>
        <v/>
      </c>
      <c r="J146" s="348" t="str">
        <f>IF('Dépenses forfaitaire'!K146="","",'Dépenses forfaitaire'!K146)</f>
        <v/>
      </c>
      <c r="K146" s="348" t="str">
        <f>IF('Dépenses forfaitaire'!L146="","",'Dépenses forfaitaire'!L146)</f>
        <v/>
      </c>
      <c r="L146" s="347" t="str">
        <f>IF('Dépenses forfaitaire'!J146="","",'Dépenses forfaitaire'!J146)</f>
        <v/>
      </c>
      <c r="M146" s="331" t="str">
        <f>IF($H146="","",IF($C146=Listes!$B$38,IF('DP_Instruction Forfaitaires'!$E146&lt;=Listes!$B$58,('DP_Instruction Forfaitaires'!$E146*(VLOOKUP('DP_Instruction Forfaitaires'!$D146,Listes!$A$59:$E$65,2,FALSE))),IF('DP_Instruction Forfaitaires'!$E146&gt;Listes!$E$58,('DP_Instruction Forfaitaires'!$E146*(VLOOKUP('DP_Instruction Forfaitaires'!$D146,Listes!$A$59:$E$65,5,FALSE))),('DP_Instruction Forfaitaires'!$E146*(VLOOKUP('DP_Instruction Forfaitaires'!$D146,Listes!$A$59:$E$65,3,FALSE))+(VLOOKUP('DP_Instruction Forfaitaires'!$D146,Listes!$A$59:$E$65,4,FALSE)))))))</f>
        <v/>
      </c>
      <c r="N146" s="331" t="str">
        <f>IF($H146="","",IF($C146=Listes!$B$37,IF('DP_Instruction Forfaitaires'!$E146&lt;=Listes!$B$47,('DP_Instruction Forfaitaires'!$E146*(VLOOKUP('DP_Instruction Forfaitaires'!$D146,Listes!$A$48:$E$54,2,FALSE))),IF('DP_Instruction Forfaitaires'!$E146&gt;Listes!$D$47,('DP_Instruction Forfaitaires'!$E146*(VLOOKUP('DP_Instruction Forfaitaires'!$D146,Listes!$A$48:$E$54,5,FALSE))),('DP_Instruction Forfaitaires'!$E146*(VLOOKUP('DP_Instruction Forfaitaires'!$D146,Listes!$A$48:$E$54,3,FALSE))+(VLOOKUP('DP_Instruction Forfaitaires'!$D146,Listes!$A$48:$E$54,4,FALSE)))))))</f>
        <v/>
      </c>
      <c r="O146" s="359" t="str">
        <f>IF($H146="","",IF($C146=Listes!$B$40,Listes!$I$37,IF($C146=Listes!$B$41,(VLOOKUP('DP_Instruction Forfaitaires'!$F146,Listes!$E$37:$F$42,2,FALSE)),IF($C146=Listes!$B$39,IF('DP_Instruction Forfaitaires'!$E146&lt;=Listes!$A$69,'DP_Instruction Forfaitaires'!$E146*Listes!$A$70,IF('DP_Instruction Forfaitaires'!$E146&gt;Listes!$D$69,'DP_Instruction Forfaitaires'!$E146*Listes!$D$70,(('DP_Instruction Forfaitaires'!$E146*Listes!$B$70)+Listes!$C$70)))))))</f>
        <v/>
      </c>
      <c r="P146" s="360" t="str">
        <f>IF('Dépenses forfaitaire'!P146="","",'Dépenses forfaitaire'!P146)</f>
        <v/>
      </c>
      <c r="Q146" s="283"/>
      <c r="R146" s="284" t="str">
        <f t="shared" si="10"/>
        <v/>
      </c>
      <c r="S146" s="284" t="str">
        <f t="shared" si="11"/>
        <v/>
      </c>
      <c r="T146" s="28" t="str">
        <f t="shared" si="9"/>
        <v/>
      </c>
      <c r="U146" s="139"/>
      <c r="V146" s="140"/>
      <c r="W146" s="365" t="str">
        <f>IF(AND(OR(Q146="KO",T146&lt;&gt;""),OR(R146="",S146="",T146="")),Listes!$A$74,IF(AND(T146="",Q146&lt;&gt;""),Listes!$A$75,IF(AND(P146&lt;T146,V146=""),Listes!$A$76,IF(AND(R146&gt;S146),Listes!$A$77,IF(AND(P146&lt;&gt;"",P146&gt;T146,U146=""),Listes!$A$78,IF(AND(X146="",OR(Q146&lt;&gt;"",R146&lt;&gt;"",S146&lt;&gt;"")),Listes!$A$79,""))))))</f>
        <v/>
      </c>
      <c r="X146" s="44"/>
      <c r="Y146" s="9">
        <f t="shared" si="12"/>
        <v>0</v>
      </c>
    </row>
    <row r="147" spans="1:25" ht="20.100000000000001" customHeight="1" x14ac:dyDescent="0.25">
      <c r="A147" s="133">
        <v>141</v>
      </c>
      <c r="B147" s="347" t="str">
        <f>IF('Dépenses forfaitaire'!B147="","",'Dépenses forfaitaire'!B147)</f>
        <v/>
      </c>
      <c r="C147" s="347" t="str">
        <f>IF('Dépenses forfaitaire'!C147="","",'Dépenses forfaitaire'!C147)</f>
        <v/>
      </c>
      <c r="D147" s="347" t="str">
        <f>IF('Dépenses forfaitaire'!D147="","",'Dépenses forfaitaire'!D147)</f>
        <v/>
      </c>
      <c r="E147" s="347" t="str">
        <f>IF('Dépenses forfaitaire'!E147="","",'Dépenses forfaitaire'!E147)</f>
        <v/>
      </c>
      <c r="F147" s="347" t="str">
        <f>IF('Dépenses forfaitaire'!F147="","",'Dépenses forfaitaire'!F147)</f>
        <v/>
      </c>
      <c r="G147" s="347" t="str">
        <f>IF('Dépenses forfaitaire'!G147="","",'Dépenses forfaitaire'!G147)</f>
        <v/>
      </c>
      <c r="H147" s="347" t="str">
        <f>IF('Dépenses forfaitaire'!H147="","",'Dépenses forfaitaire'!H147)</f>
        <v/>
      </c>
      <c r="I147" s="347" t="str">
        <f>IF('Dépenses forfaitaire'!I147="","",'Dépenses forfaitaire'!I147)</f>
        <v/>
      </c>
      <c r="J147" s="348" t="str">
        <f>IF('Dépenses forfaitaire'!K147="","",'Dépenses forfaitaire'!K147)</f>
        <v/>
      </c>
      <c r="K147" s="348" t="str">
        <f>IF('Dépenses forfaitaire'!L147="","",'Dépenses forfaitaire'!L147)</f>
        <v/>
      </c>
      <c r="L147" s="347" t="str">
        <f>IF('Dépenses forfaitaire'!J147="","",'Dépenses forfaitaire'!J147)</f>
        <v/>
      </c>
      <c r="M147" s="331" t="str">
        <f>IF($H147="","",IF($C147=Listes!$B$38,IF('DP_Instruction Forfaitaires'!$E147&lt;=Listes!$B$58,('DP_Instruction Forfaitaires'!$E147*(VLOOKUP('DP_Instruction Forfaitaires'!$D147,Listes!$A$59:$E$65,2,FALSE))),IF('DP_Instruction Forfaitaires'!$E147&gt;Listes!$E$58,('DP_Instruction Forfaitaires'!$E147*(VLOOKUP('DP_Instruction Forfaitaires'!$D147,Listes!$A$59:$E$65,5,FALSE))),('DP_Instruction Forfaitaires'!$E147*(VLOOKUP('DP_Instruction Forfaitaires'!$D147,Listes!$A$59:$E$65,3,FALSE))+(VLOOKUP('DP_Instruction Forfaitaires'!$D147,Listes!$A$59:$E$65,4,FALSE)))))))</f>
        <v/>
      </c>
      <c r="N147" s="331" t="str">
        <f>IF($H147="","",IF($C147=Listes!$B$37,IF('DP_Instruction Forfaitaires'!$E147&lt;=Listes!$B$47,('DP_Instruction Forfaitaires'!$E147*(VLOOKUP('DP_Instruction Forfaitaires'!$D147,Listes!$A$48:$E$54,2,FALSE))),IF('DP_Instruction Forfaitaires'!$E147&gt;Listes!$D$47,('DP_Instruction Forfaitaires'!$E147*(VLOOKUP('DP_Instruction Forfaitaires'!$D147,Listes!$A$48:$E$54,5,FALSE))),('DP_Instruction Forfaitaires'!$E147*(VLOOKUP('DP_Instruction Forfaitaires'!$D147,Listes!$A$48:$E$54,3,FALSE))+(VLOOKUP('DP_Instruction Forfaitaires'!$D147,Listes!$A$48:$E$54,4,FALSE)))))))</f>
        <v/>
      </c>
      <c r="O147" s="359" t="str">
        <f>IF($H147="","",IF($C147=Listes!$B$40,Listes!$I$37,IF($C147=Listes!$B$41,(VLOOKUP('DP_Instruction Forfaitaires'!$F147,Listes!$E$37:$F$42,2,FALSE)),IF($C147=Listes!$B$39,IF('DP_Instruction Forfaitaires'!$E147&lt;=Listes!$A$69,'DP_Instruction Forfaitaires'!$E147*Listes!$A$70,IF('DP_Instruction Forfaitaires'!$E147&gt;Listes!$D$69,'DP_Instruction Forfaitaires'!$E147*Listes!$D$70,(('DP_Instruction Forfaitaires'!$E147*Listes!$B$70)+Listes!$C$70)))))))</f>
        <v/>
      </c>
      <c r="P147" s="360" t="str">
        <f>IF('Dépenses forfaitaire'!P147="","",'Dépenses forfaitaire'!P147)</f>
        <v/>
      </c>
      <c r="Q147" s="283"/>
      <c r="R147" s="284" t="str">
        <f t="shared" si="10"/>
        <v/>
      </c>
      <c r="S147" s="284" t="str">
        <f t="shared" si="11"/>
        <v/>
      </c>
      <c r="T147" s="28" t="str">
        <f t="shared" si="9"/>
        <v/>
      </c>
      <c r="U147" s="139"/>
      <c r="V147" s="140"/>
      <c r="W147" s="365" t="str">
        <f>IF(AND(OR(Q147="KO",T147&lt;&gt;""),OR(R147="",S147="",T147="")),Listes!$A$74,IF(AND(T147="",Q147&lt;&gt;""),Listes!$A$75,IF(AND(P147&lt;T147,V147=""),Listes!$A$76,IF(AND(R147&gt;S147),Listes!$A$77,IF(AND(P147&lt;&gt;"",P147&gt;T147,U147=""),Listes!$A$78,IF(AND(X147="",OR(Q147&lt;&gt;"",R147&lt;&gt;"",S147&lt;&gt;"")),Listes!$A$79,""))))))</f>
        <v/>
      </c>
      <c r="X147" s="44"/>
      <c r="Y147" s="9">
        <f t="shared" si="12"/>
        <v>0</v>
      </c>
    </row>
    <row r="148" spans="1:25" ht="20.100000000000001" customHeight="1" x14ac:dyDescent="0.25">
      <c r="A148" s="133">
        <v>142</v>
      </c>
      <c r="B148" s="347" t="str">
        <f>IF('Dépenses forfaitaire'!B148="","",'Dépenses forfaitaire'!B148)</f>
        <v/>
      </c>
      <c r="C148" s="347" t="str">
        <f>IF('Dépenses forfaitaire'!C148="","",'Dépenses forfaitaire'!C148)</f>
        <v/>
      </c>
      <c r="D148" s="347" t="str">
        <f>IF('Dépenses forfaitaire'!D148="","",'Dépenses forfaitaire'!D148)</f>
        <v/>
      </c>
      <c r="E148" s="347" t="str">
        <f>IF('Dépenses forfaitaire'!E148="","",'Dépenses forfaitaire'!E148)</f>
        <v/>
      </c>
      <c r="F148" s="347" t="str">
        <f>IF('Dépenses forfaitaire'!F148="","",'Dépenses forfaitaire'!F148)</f>
        <v/>
      </c>
      <c r="G148" s="347" t="str">
        <f>IF('Dépenses forfaitaire'!G148="","",'Dépenses forfaitaire'!G148)</f>
        <v/>
      </c>
      <c r="H148" s="347" t="str">
        <f>IF('Dépenses forfaitaire'!H148="","",'Dépenses forfaitaire'!H148)</f>
        <v/>
      </c>
      <c r="I148" s="347" t="str">
        <f>IF('Dépenses forfaitaire'!I148="","",'Dépenses forfaitaire'!I148)</f>
        <v/>
      </c>
      <c r="J148" s="348" t="str">
        <f>IF('Dépenses forfaitaire'!K148="","",'Dépenses forfaitaire'!K148)</f>
        <v/>
      </c>
      <c r="K148" s="348" t="str">
        <f>IF('Dépenses forfaitaire'!L148="","",'Dépenses forfaitaire'!L148)</f>
        <v/>
      </c>
      <c r="L148" s="347" t="str">
        <f>IF('Dépenses forfaitaire'!J148="","",'Dépenses forfaitaire'!J148)</f>
        <v/>
      </c>
      <c r="M148" s="331" t="str">
        <f>IF($H148="","",IF($C148=Listes!$B$38,IF('DP_Instruction Forfaitaires'!$E148&lt;=Listes!$B$58,('DP_Instruction Forfaitaires'!$E148*(VLOOKUP('DP_Instruction Forfaitaires'!$D148,Listes!$A$59:$E$65,2,FALSE))),IF('DP_Instruction Forfaitaires'!$E148&gt;Listes!$E$58,('DP_Instruction Forfaitaires'!$E148*(VLOOKUP('DP_Instruction Forfaitaires'!$D148,Listes!$A$59:$E$65,5,FALSE))),('DP_Instruction Forfaitaires'!$E148*(VLOOKUP('DP_Instruction Forfaitaires'!$D148,Listes!$A$59:$E$65,3,FALSE))+(VLOOKUP('DP_Instruction Forfaitaires'!$D148,Listes!$A$59:$E$65,4,FALSE)))))))</f>
        <v/>
      </c>
      <c r="N148" s="331" t="str">
        <f>IF($H148="","",IF($C148=Listes!$B$37,IF('DP_Instruction Forfaitaires'!$E148&lt;=Listes!$B$47,('DP_Instruction Forfaitaires'!$E148*(VLOOKUP('DP_Instruction Forfaitaires'!$D148,Listes!$A$48:$E$54,2,FALSE))),IF('DP_Instruction Forfaitaires'!$E148&gt;Listes!$D$47,('DP_Instruction Forfaitaires'!$E148*(VLOOKUP('DP_Instruction Forfaitaires'!$D148,Listes!$A$48:$E$54,5,FALSE))),('DP_Instruction Forfaitaires'!$E148*(VLOOKUP('DP_Instruction Forfaitaires'!$D148,Listes!$A$48:$E$54,3,FALSE))+(VLOOKUP('DP_Instruction Forfaitaires'!$D148,Listes!$A$48:$E$54,4,FALSE)))))))</f>
        <v/>
      </c>
      <c r="O148" s="359" t="str">
        <f>IF($H148="","",IF($C148=Listes!$B$40,Listes!$I$37,IF($C148=Listes!$B$41,(VLOOKUP('DP_Instruction Forfaitaires'!$F148,Listes!$E$37:$F$42,2,FALSE)),IF($C148=Listes!$B$39,IF('DP_Instruction Forfaitaires'!$E148&lt;=Listes!$A$69,'DP_Instruction Forfaitaires'!$E148*Listes!$A$70,IF('DP_Instruction Forfaitaires'!$E148&gt;Listes!$D$69,'DP_Instruction Forfaitaires'!$E148*Listes!$D$70,(('DP_Instruction Forfaitaires'!$E148*Listes!$B$70)+Listes!$C$70)))))))</f>
        <v/>
      </c>
      <c r="P148" s="360" t="str">
        <f>IF('Dépenses forfaitaire'!P148="","",'Dépenses forfaitaire'!P148)</f>
        <v/>
      </c>
      <c r="Q148" s="283"/>
      <c r="R148" s="284" t="str">
        <f t="shared" si="10"/>
        <v/>
      </c>
      <c r="S148" s="284" t="str">
        <f t="shared" si="11"/>
        <v/>
      </c>
      <c r="T148" s="28" t="str">
        <f t="shared" si="9"/>
        <v/>
      </c>
      <c r="U148" s="139"/>
      <c r="V148" s="140"/>
      <c r="W148" s="365" t="str">
        <f>IF(AND(OR(Q148="KO",T148&lt;&gt;""),OR(R148="",S148="",T148="")),Listes!$A$74,IF(AND(T148="",Q148&lt;&gt;""),Listes!$A$75,IF(AND(P148&lt;T148,V148=""),Listes!$A$76,IF(AND(R148&gt;S148),Listes!$A$77,IF(AND(P148&lt;&gt;"",P148&gt;T148,U148=""),Listes!$A$78,IF(AND(X148="",OR(Q148&lt;&gt;"",R148&lt;&gt;"",S148&lt;&gt;"")),Listes!$A$79,""))))))</f>
        <v/>
      </c>
      <c r="X148" s="44"/>
      <c r="Y148" s="9">
        <f t="shared" si="12"/>
        <v>0</v>
      </c>
    </row>
    <row r="149" spans="1:25" ht="20.100000000000001" customHeight="1" x14ac:dyDescent="0.25">
      <c r="A149" s="133">
        <v>143</v>
      </c>
      <c r="B149" s="347" t="str">
        <f>IF('Dépenses forfaitaire'!B149="","",'Dépenses forfaitaire'!B149)</f>
        <v/>
      </c>
      <c r="C149" s="347" t="str">
        <f>IF('Dépenses forfaitaire'!C149="","",'Dépenses forfaitaire'!C149)</f>
        <v/>
      </c>
      <c r="D149" s="347" t="str">
        <f>IF('Dépenses forfaitaire'!D149="","",'Dépenses forfaitaire'!D149)</f>
        <v/>
      </c>
      <c r="E149" s="347" t="str">
        <f>IF('Dépenses forfaitaire'!E149="","",'Dépenses forfaitaire'!E149)</f>
        <v/>
      </c>
      <c r="F149" s="347" t="str">
        <f>IF('Dépenses forfaitaire'!F149="","",'Dépenses forfaitaire'!F149)</f>
        <v/>
      </c>
      <c r="G149" s="347" t="str">
        <f>IF('Dépenses forfaitaire'!G149="","",'Dépenses forfaitaire'!G149)</f>
        <v/>
      </c>
      <c r="H149" s="347" t="str">
        <f>IF('Dépenses forfaitaire'!H149="","",'Dépenses forfaitaire'!H149)</f>
        <v/>
      </c>
      <c r="I149" s="347" t="str">
        <f>IF('Dépenses forfaitaire'!I149="","",'Dépenses forfaitaire'!I149)</f>
        <v/>
      </c>
      <c r="J149" s="348" t="str">
        <f>IF('Dépenses forfaitaire'!K149="","",'Dépenses forfaitaire'!K149)</f>
        <v/>
      </c>
      <c r="K149" s="348" t="str">
        <f>IF('Dépenses forfaitaire'!L149="","",'Dépenses forfaitaire'!L149)</f>
        <v/>
      </c>
      <c r="L149" s="347" t="str">
        <f>IF('Dépenses forfaitaire'!J149="","",'Dépenses forfaitaire'!J149)</f>
        <v/>
      </c>
      <c r="M149" s="331" t="str">
        <f>IF($H149="","",IF($C149=Listes!$B$38,IF('DP_Instruction Forfaitaires'!$E149&lt;=Listes!$B$58,('DP_Instruction Forfaitaires'!$E149*(VLOOKUP('DP_Instruction Forfaitaires'!$D149,Listes!$A$59:$E$65,2,FALSE))),IF('DP_Instruction Forfaitaires'!$E149&gt;Listes!$E$58,('DP_Instruction Forfaitaires'!$E149*(VLOOKUP('DP_Instruction Forfaitaires'!$D149,Listes!$A$59:$E$65,5,FALSE))),('DP_Instruction Forfaitaires'!$E149*(VLOOKUP('DP_Instruction Forfaitaires'!$D149,Listes!$A$59:$E$65,3,FALSE))+(VLOOKUP('DP_Instruction Forfaitaires'!$D149,Listes!$A$59:$E$65,4,FALSE)))))))</f>
        <v/>
      </c>
      <c r="N149" s="331" t="str">
        <f>IF($H149="","",IF($C149=Listes!$B$37,IF('DP_Instruction Forfaitaires'!$E149&lt;=Listes!$B$47,('DP_Instruction Forfaitaires'!$E149*(VLOOKUP('DP_Instruction Forfaitaires'!$D149,Listes!$A$48:$E$54,2,FALSE))),IF('DP_Instruction Forfaitaires'!$E149&gt;Listes!$D$47,('DP_Instruction Forfaitaires'!$E149*(VLOOKUP('DP_Instruction Forfaitaires'!$D149,Listes!$A$48:$E$54,5,FALSE))),('DP_Instruction Forfaitaires'!$E149*(VLOOKUP('DP_Instruction Forfaitaires'!$D149,Listes!$A$48:$E$54,3,FALSE))+(VLOOKUP('DP_Instruction Forfaitaires'!$D149,Listes!$A$48:$E$54,4,FALSE)))))))</f>
        <v/>
      </c>
      <c r="O149" s="359" t="str">
        <f>IF($H149="","",IF($C149=Listes!$B$40,Listes!$I$37,IF($C149=Listes!$B$41,(VLOOKUP('DP_Instruction Forfaitaires'!$F149,Listes!$E$37:$F$42,2,FALSE)),IF($C149=Listes!$B$39,IF('DP_Instruction Forfaitaires'!$E149&lt;=Listes!$A$69,'DP_Instruction Forfaitaires'!$E149*Listes!$A$70,IF('DP_Instruction Forfaitaires'!$E149&gt;Listes!$D$69,'DP_Instruction Forfaitaires'!$E149*Listes!$D$70,(('DP_Instruction Forfaitaires'!$E149*Listes!$B$70)+Listes!$C$70)))))))</f>
        <v/>
      </c>
      <c r="P149" s="360" t="str">
        <f>IF('Dépenses forfaitaire'!P149="","",'Dépenses forfaitaire'!P149)</f>
        <v/>
      </c>
      <c r="Q149" s="283"/>
      <c r="R149" s="284" t="str">
        <f t="shared" si="10"/>
        <v/>
      </c>
      <c r="S149" s="284" t="str">
        <f t="shared" si="11"/>
        <v/>
      </c>
      <c r="T149" s="28" t="str">
        <f t="shared" si="9"/>
        <v/>
      </c>
      <c r="U149" s="139"/>
      <c r="V149" s="140"/>
      <c r="W149" s="365" t="str">
        <f>IF(AND(OR(Q149="KO",T149&lt;&gt;""),OR(R149="",S149="",T149="")),Listes!$A$74,IF(AND(T149="",Q149&lt;&gt;""),Listes!$A$75,IF(AND(P149&lt;T149,V149=""),Listes!$A$76,IF(AND(R149&gt;S149),Listes!$A$77,IF(AND(P149&lt;&gt;"",P149&gt;T149,U149=""),Listes!$A$78,IF(AND(X149="",OR(Q149&lt;&gt;"",R149&lt;&gt;"",S149&lt;&gt;"")),Listes!$A$79,""))))))</f>
        <v/>
      </c>
      <c r="X149" s="44"/>
      <c r="Y149" s="9">
        <f t="shared" si="12"/>
        <v>0</v>
      </c>
    </row>
    <row r="150" spans="1:25" ht="20.100000000000001" customHeight="1" x14ac:dyDescent="0.25">
      <c r="A150" s="133">
        <v>144</v>
      </c>
      <c r="B150" s="347" t="str">
        <f>IF('Dépenses forfaitaire'!B150="","",'Dépenses forfaitaire'!B150)</f>
        <v/>
      </c>
      <c r="C150" s="347" t="str">
        <f>IF('Dépenses forfaitaire'!C150="","",'Dépenses forfaitaire'!C150)</f>
        <v/>
      </c>
      <c r="D150" s="347" t="str">
        <f>IF('Dépenses forfaitaire'!D150="","",'Dépenses forfaitaire'!D150)</f>
        <v/>
      </c>
      <c r="E150" s="347" t="str">
        <f>IF('Dépenses forfaitaire'!E150="","",'Dépenses forfaitaire'!E150)</f>
        <v/>
      </c>
      <c r="F150" s="347" t="str">
        <f>IF('Dépenses forfaitaire'!F150="","",'Dépenses forfaitaire'!F150)</f>
        <v/>
      </c>
      <c r="G150" s="347" t="str">
        <f>IF('Dépenses forfaitaire'!G150="","",'Dépenses forfaitaire'!G150)</f>
        <v/>
      </c>
      <c r="H150" s="347" t="str">
        <f>IF('Dépenses forfaitaire'!H150="","",'Dépenses forfaitaire'!H150)</f>
        <v/>
      </c>
      <c r="I150" s="347" t="str">
        <f>IF('Dépenses forfaitaire'!I150="","",'Dépenses forfaitaire'!I150)</f>
        <v/>
      </c>
      <c r="J150" s="348" t="str">
        <f>IF('Dépenses forfaitaire'!K150="","",'Dépenses forfaitaire'!K150)</f>
        <v/>
      </c>
      <c r="K150" s="348" t="str">
        <f>IF('Dépenses forfaitaire'!L150="","",'Dépenses forfaitaire'!L150)</f>
        <v/>
      </c>
      <c r="L150" s="347" t="str">
        <f>IF('Dépenses forfaitaire'!J150="","",'Dépenses forfaitaire'!J150)</f>
        <v/>
      </c>
      <c r="M150" s="331" t="str">
        <f>IF($H150="","",IF($C150=Listes!$B$38,IF('DP_Instruction Forfaitaires'!$E150&lt;=Listes!$B$58,('DP_Instruction Forfaitaires'!$E150*(VLOOKUP('DP_Instruction Forfaitaires'!$D150,Listes!$A$59:$E$65,2,FALSE))),IF('DP_Instruction Forfaitaires'!$E150&gt;Listes!$E$58,('DP_Instruction Forfaitaires'!$E150*(VLOOKUP('DP_Instruction Forfaitaires'!$D150,Listes!$A$59:$E$65,5,FALSE))),('DP_Instruction Forfaitaires'!$E150*(VLOOKUP('DP_Instruction Forfaitaires'!$D150,Listes!$A$59:$E$65,3,FALSE))+(VLOOKUP('DP_Instruction Forfaitaires'!$D150,Listes!$A$59:$E$65,4,FALSE)))))))</f>
        <v/>
      </c>
      <c r="N150" s="331" t="str">
        <f>IF($H150="","",IF($C150=Listes!$B$37,IF('DP_Instruction Forfaitaires'!$E150&lt;=Listes!$B$47,('DP_Instruction Forfaitaires'!$E150*(VLOOKUP('DP_Instruction Forfaitaires'!$D150,Listes!$A$48:$E$54,2,FALSE))),IF('DP_Instruction Forfaitaires'!$E150&gt;Listes!$D$47,('DP_Instruction Forfaitaires'!$E150*(VLOOKUP('DP_Instruction Forfaitaires'!$D150,Listes!$A$48:$E$54,5,FALSE))),('DP_Instruction Forfaitaires'!$E150*(VLOOKUP('DP_Instruction Forfaitaires'!$D150,Listes!$A$48:$E$54,3,FALSE))+(VLOOKUP('DP_Instruction Forfaitaires'!$D150,Listes!$A$48:$E$54,4,FALSE)))))))</f>
        <v/>
      </c>
      <c r="O150" s="359" t="str">
        <f>IF($H150="","",IF($C150=Listes!$B$40,Listes!$I$37,IF($C150=Listes!$B$41,(VLOOKUP('DP_Instruction Forfaitaires'!$F150,Listes!$E$37:$F$42,2,FALSE)),IF($C150=Listes!$B$39,IF('DP_Instruction Forfaitaires'!$E150&lt;=Listes!$A$69,'DP_Instruction Forfaitaires'!$E150*Listes!$A$70,IF('DP_Instruction Forfaitaires'!$E150&gt;Listes!$D$69,'DP_Instruction Forfaitaires'!$E150*Listes!$D$70,(('DP_Instruction Forfaitaires'!$E150*Listes!$B$70)+Listes!$C$70)))))))</f>
        <v/>
      </c>
      <c r="P150" s="360" t="str">
        <f>IF('Dépenses forfaitaire'!P150="","",'Dépenses forfaitaire'!P150)</f>
        <v/>
      </c>
      <c r="Q150" s="283"/>
      <c r="R150" s="284" t="str">
        <f t="shared" si="10"/>
        <v/>
      </c>
      <c r="S150" s="284" t="str">
        <f t="shared" si="11"/>
        <v/>
      </c>
      <c r="T150" s="28" t="str">
        <f t="shared" si="9"/>
        <v/>
      </c>
      <c r="U150" s="139"/>
      <c r="V150" s="140"/>
      <c r="W150" s="365" t="str">
        <f>IF(AND(OR(Q150="KO",T150&lt;&gt;""),OR(R150="",S150="",T150="")),Listes!$A$74,IF(AND(T150="",Q150&lt;&gt;""),Listes!$A$75,IF(AND(P150&lt;T150,V150=""),Listes!$A$76,IF(AND(R150&gt;S150),Listes!$A$77,IF(AND(P150&lt;&gt;"",P150&gt;T150,U150=""),Listes!$A$78,IF(AND(X150="",OR(Q150&lt;&gt;"",R150&lt;&gt;"",S150&lt;&gt;"")),Listes!$A$79,""))))))</f>
        <v/>
      </c>
      <c r="X150" s="44"/>
      <c r="Y150" s="9">
        <f t="shared" si="12"/>
        <v>0</v>
      </c>
    </row>
    <row r="151" spans="1:25" ht="20.100000000000001" customHeight="1" x14ac:dyDescent="0.25">
      <c r="A151" s="133">
        <v>145</v>
      </c>
      <c r="B151" s="347" t="str">
        <f>IF('Dépenses forfaitaire'!B151="","",'Dépenses forfaitaire'!B151)</f>
        <v/>
      </c>
      <c r="C151" s="347" t="str">
        <f>IF('Dépenses forfaitaire'!C151="","",'Dépenses forfaitaire'!C151)</f>
        <v/>
      </c>
      <c r="D151" s="347" t="str">
        <f>IF('Dépenses forfaitaire'!D151="","",'Dépenses forfaitaire'!D151)</f>
        <v/>
      </c>
      <c r="E151" s="347" t="str">
        <f>IF('Dépenses forfaitaire'!E151="","",'Dépenses forfaitaire'!E151)</f>
        <v/>
      </c>
      <c r="F151" s="347" t="str">
        <f>IF('Dépenses forfaitaire'!F151="","",'Dépenses forfaitaire'!F151)</f>
        <v/>
      </c>
      <c r="G151" s="347" t="str">
        <f>IF('Dépenses forfaitaire'!G151="","",'Dépenses forfaitaire'!G151)</f>
        <v/>
      </c>
      <c r="H151" s="347" t="str">
        <f>IF('Dépenses forfaitaire'!H151="","",'Dépenses forfaitaire'!H151)</f>
        <v/>
      </c>
      <c r="I151" s="347" t="str">
        <f>IF('Dépenses forfaitaire'!I151="","",'Dépenses forfaitaire'!I151)</f>
        <v/>
      </c>
      <c r="J151" s="348" t="str">
        <f>IF('Dépenses forfaitaire'!K151="","",'Dépenses forfaitaire'!K151)</f>
        <v/>
      </c>
      <c r="K151" s="348" t="str">
        <f>IF('Dépenses forfaitaire'!L151="","",'Dépenses forfaitaire'!L151)</f>
        <v/>
      </c>
      <c r="L151" s="347" t="str">
        <f>IF('Dépenses forfaitaire'!J151="","",'Dépenses forfaitaire'!J151)</f>
        <v/>
      </c>
      <c r="M151" s="331" t="str">
        <f>IF($H151="","",IF($C151=Listes!$B$38,IF('DP_Instruction Forfaitaires'!$E151&lt;=Listes!$B$58,('DP_Instruction Forfaitaires'!$E151*(VLOOKUP('DP_Instruction Forfaitaires'!$D151,Listes!$A$59:$E$65,2,FALSE))),IF('DP_Instruction Forfaitaires'!$E151&gt;Listes!$E$58,('DP_Instruction Forfaitaires'!$E151*(VLOOKUP('DP_Instruction Forfaitaires'!$D151,Listes!$A$59:$E$65,5,FALSE))),('DP_Instruction Forfaitaires'!$E151*(VLOOKUP('DP_Instruction Forfaitaires'!$D151,Listes!$A$59:$E$65,3,FALSE))+(VLOOKUP('DP_Instruction Forfaitaires'!$D151,Listes!$A$59:$E$65,4,FALSE)))))))</f>
        <v/>
      </c>
      <c r="N151" s="331" t="str">
        <f>IF($H151="","",IF($C151=Listes!$B$37,IF('DP_Instruction Forfaitaires'!$E151&lt;=Listes!$B$47,('DP_Instruction Forfaitaires'!$E151*(VLOOKUP('DP_Instruction Forfaitaires'!$D151,Listes!$A$48:$E$54,2,FALSE))),IF('DP_Instruction Forfaitaires'!$E151&gt;Listes!$D$47,('DP_Instruction Forfaitaires'!$E151*(VLOOKUP('DP_Instruction Forfaitaires'!$D151,Listes!$A$48:$E$54,5,FALSE))),('DP_Instruction Forfaitaires'!$E151*(VLOOKUP('DP_Instruction Forfaitaires'!$D151,Listes!$A$48:$E$54,3,FALSE))+(VLOOKUP('DP_Instruction Forfaitaires'!$D151,Listes!$A$48:$E$54,4,FALSE)))))))</f>
        <v/>
      </c>
      <c r="O151" s="359" t="str">
        <f>IF($H151="","",IF($C151=Listes!$B$40,Listes!$I$37,IF($C151=Listes!$B$41,(VLOOKUP('DP_Instruction Forfaitaires'!$F151,Listes!$E$37:$F$42,2,FALSE)),IF($C151=Listes!$B$39,IF('DP_Instruction Forfaitaires'!$E151&lt;=Listes!$A$69,'DP_Instruction Forfaitaires'!$E151*Listes!$A$70,IF('DP_Instruction Forfaitaires'!$E151&gt;Listes!$D$69,'DP_Instruction Forfaitaires'!$E151*Listes!$D$70,(('DP_Instruction Forfaitaires'!$E151*Listes!$B$70)+Listes!$C$70)))))))</f>
        <v/>
      </c>
      <c r="P151" s="360" t="str">
        <f>IF('Dépenses forfaitaire'!P151="","",'Dépenses forfaitaire'!P151)</f>
        <v/>
      </c>
      <c r="Q151" s="283"/>
      <c r="R151" s="284" t="str">
        <f t="shared" si="10"/>
        <v/>
      </c>
      <c r="S151" s="284" t="str">
        <f t="shared" si="11"/>
        <v/>
      </c>
      <c r="T151" s="28" t="str">
        <f t="shared" si="9"/>
        <v/>
      </c>
      <c r="U151" s="139"/>
      <c r="V151" s="140"/>
      <c r="W151" s="365" t="str">
        <f>IF(AND(OR(Q151="KO",T151&lt;&gt;""),OR(R151="",S151="",T151="")),Listes!$A$74,IF(AND(T151="",Q151&lt;&gt;""),Listes!$A$75,IF(AND(P151&lt;T151,V151=""),Listes!$A$76,IF(AND(R151&gt;S151),Listes!$A$77,IF(AND(P151&lt;&gt;"",P151&gt;T151,U151=""),Listes!$A$78,IF(AND(X151="",OR(Q151&lt;&gt;"",R151&lt;&gt;"",S151&lt;&gt;"")),Listes!$A$79,""))))))</f>
        <v/>
      </c>
      <c r="X151" s="44"/>
      <c r="Y151" s="9">
        <f t="shared" si="12"/>
        <v>0</v>
      </c>
    </row>
    <row r="152" spans="1:25" ht="20.100000000000001" customHeight="1" x14ac:dyDescent="0.25">
      <c r="A152" s="133">
        <v>146</v>
      </c>
      <c r="B152" s="347" t="str">
        <f>IF('Dépenses forfaitaire'!B152="","",'Dépenses forfaitaire'!B152)</f>
        <v/>
      </c>
      <c r="C152" s="347" t="str">
        <f>IF('Dépenses forfaitaire'!C152="","",'Dépenses forfaitaire'!C152)</f>
        <v/>
      </c>
      <c r="D152" s="347" t="str">
        <f>IF('Dépenses forfaitaire'!D152="","",'Dépenses forfaitaire'!D152)</f>
        <v/>
      </c>
      <c r="E152" s="347" t="str">
        <f>IF('Dépenses forfaitaire'!E152="","",'Dépenses forfaitaire'!E152)</f>
        <v/>
      </c>
      <c r="F152" s="347" t="str">
        <f>IF('Dépenses forfaitaire'!F152="","",'Dépenses forfaitaire'!F152)</f>
        <v/>
      </c>
      <c r="G152" s="347" t="str">
        <f>IF('Dépenses forfaitaire'!G152="","",'Dépenses forfaitaire'!G152)</f>
        <v/>
      </c>
      <c r="H152" s="347" t="str">
        <f>IF('Dépenses forfaitaire'!H152="","",'Dépenses forfaitaire'!H152)</f>
        <v/>
      </c>
      <c r="I152" s="347" t="str">
        <f>IF('Dépenses forfaitaire'!I152="","",'Dépenses forfaitaire'!I152)</f>
        <v/>
      </c>
      <c r="J152" s="348" t="str">
        <f>IF('Dépenses forfaitaire'!K152="","",'Dépenses forfaitaire'!K152)</f>
        <v/>
      </c>
      <c r="K152" s="348" t="str">
        <f>IF('Dépenses forfaitaire'!L152="","",'Dépenses forfaitaire'!L152)</f>
        <v/>
      </c>
      <c r="L152" s="347" t="str">
        <f>IF('Dépenses forfaitaire'!J152="","",'Dépenses forfaitaire'!J152)</f>
        <v/>
      </c>
      <c r="M152" s="331" t="str">
        <f>IF($H152="","",IF($C152=Listes!$B$38,IF('DP_Instruction Forfaitaires'!$E152&lt;=Listes!$B$58,('DP_Instruction Forfaitaires'!$E152*(VLOOKUP('DP_Instruction Forfaitaires'!$D152,Listes!$A$59:$E$65,2,FALSE))),IF('DP_Instruction Forfaitaires'!$E152&gt;Listes!$E$58,('DP_Instruction Forfaitaires'!$E152*(VLOOKUP('DP_Instruction Forfaitaires'!$D152,Listes!$A$59:$E$65,5,FALSE))),('DP_Instruction Forfaitaires'!$E152*(VLOOKUP('DP_Instruction Forfaitaires'!$D152,Listes!$A$59:$E$65,3,FALSE))+(VLOOKUP('DP_Instruction Forfaitaires'!$D152,Listes!$A$59:$E$65,4,FALSE)))))))</f>
        <v/>
      </c>
      <c r="N152" s="331" t="str">
        <f>IF($H152="","",IF($C152=Listes!$B$37,IF('DP_Instruction Forfaitaires'!$E152&lt;=Listes!$B$47,('DP_Instruction Forfaitaires'!$E152*(VLOOKUP('DP_Instruction Forfaitaires'!$D152,Listes!$A$48:$E$54,2,FALSE))),IF('DP_Instruction Forfaitaires'!$E152&gt;Listes!$D$47,('DP_Instruction Forfaitaires'!$E152*(VLOOKUP('DP_Instruction Forfaitaires'!$D152,Listes!$A$48:$E$54,5,FALSE))),('DP_Instruction Forfaitaires'!$E152*(VLOOKUP('DP_Instruction Forfaitaires'!$D152,Listes!$A$48:$E$54,3,FALSE))+(VLOOKUP('DP_Instruction Forfaitaires'!$D152,Listes!$A$48:$E$54,4,FALSE)))))))</f>
        <v/>
      </c>
      <c r="O152" s="359" t="str">
        <f>IF($H152="","",IF($C152=Listes!$B$40,Listes!$I$37,IF($C152=Listes!$B$41,(VLOOKUP('DP_Instruction Forfaitaires'!$F152,Listes!$E$37:$F$42,2,FALSE)),IF($C152=Listes!$B$39,IF('DP_Instruction Forfaitaires'!$E152&lt;=Listes!$A$69,'DP_Instruction Forfaitaires'!$E152*Listes!$A$70,IF('DP_Instruction Forfaitaires'!$E152&gt;Listes!$D$69,'DP_Instruction Forfaitaires'!$E152*Listes!$D$70,(('DP_Instruction Forfaitaires'!$E152*Listes!$B$70)+Listes!$C$70)))))))</f>
        <v/>
      </c>
      <c r="P152" s="360" t="str">
        <f>IF('Dépenses forfaitaire'!P152="","",'Dépenses forfaitaire'!P152)</f>
        <v/>
      </c>
      <c r="Q152" s="283"/>
      <c r="R152" s="284" t="str">
        <f t="shared" si="10"/>
        <v/>
      </c>
      <c r="S152" s="284" t="str">
        <f t="shared" si="11"/>
        <v/>
      </c>
      <c r="T152" s="28" t="str">
        <f t="shared" si="9"/>
        <v/>
      </c>
      <c r="U152" s="139"/>
      <c r="V152" s="140"/>
      <c r="W152" s="365" t="str">
        <f>IF(AND(OR(Q152="KO",T152&lt;&gt;""),OR(R152="",S152="",T152="")),Listes!$A$74,IF(AND(T152="",Q152&lt;&gt;""),Listes!$A$75,IF(AND(P152&lt;T152,V152=""),Listes!$A$76,IF(AND(R152&gt;S152),Listes!$A$77,IF(AND(P152&lt;&gt;"",P152&gt;T152,U152=""),Listes!$A$78,IF(AND(X152="",OR(Q152&lt;&gt;"",R152&lt;&gt;"",S152&lt;&gt;"")),Listes!$A$79,""))))))</f>
        <v/>
      </c>
      <c r="X152" s="44"/>
      <c r="Y152" s="9">
        <f t="shared" si="12"/>
        <v>0</v>
      </c>
    </row>
    <row r="153" spans="1:25" ht="20.100000000000001" customHeight="1" x14ac:dyDescent="0.25">
      <c r="A153" s="133">
        <v>147</v>
      </c>
      <c r="B153" s="347" t="str">
        <f>IF('Dépenses forfaitaire'!B153="","",'Dépenses forfaitaire'!B153)</f>
        <v/>
      </c>
      <c r="C153" s="347" t="str">
        <f>IF('Dépenses forfaitaire'!C153="","",'Dépenses forfaitaire'!C153)</f>
        <v/>
      </c>
      <c r="D153" s="347" t="str">
        <f>IF('Dépenses forfaitaire'!D153="","",'Dépenses forfaitaire'!D153)</f>
        <v/>
      </c>
      <c r="E153" s="347" t="str">
        <f>IF('Dépenses forfaitaire'!E153="","",'Dépenses forfaitaire'!E153)</f>
        <v/>
      </c>
      <c r="F153" s="347" t="str">
        <f>IF('Dépenses forfaitaire'!F153="","",'Dépenses forfaitaire'!F153)</f>
        <v/>
      </c>
      <c r="G153" s="347" t="str">
        <f>IF('Dépenses forfaitaire'!G153="","",'Dépenses forfaitaire'!G153)</f>
        <v/>
      </c>
      <c r="H153" s="347" t="str">
        <f>IF('Dépenses forfaitaire'!H153="","",'Dépenses forfaitaire'!H153)</f>
        <v/>
      </c>
      <c r="I153" s="347" t="str">
        <f>IF('Dépenses forfaitaire'!I153="","",'Dépenses forfaitaire'!I153)</f>
        <v/>
      </c>
      <c r="J153" s="348" t="str">
        <f>IF('Dépenses forfaitaire'!K153="","",'Dépenses forfaitaire'!K153)</f>
        <v/>
      </c>
      <c r="K153" s="348" t="str">
        <f>IF('Dépenses forfaitaire'!L153="","",'Dépenses forfaitaire'!L153)</f>
        <v/>
      </c>
      <c r="L153" s="347" t="str">
        <f>IF('Dépenses forfaitaire'!J153="","",'Dépenses forfaitaire'!J153)</f>
        <v/>
      </c>
      <c r="M153" s="331" t="str">
        <f>IF($H153="","",IF($C153=Listes!$B$38,IF('DP_Instruction Forfaitaires'!$E153&lt;=Listes!$B$58,('DP_Instruction Forfaitaires'!$E153*(VLOOKUP('DP_Instruction Forfaitaires'!$D153,Listes!$A$59:$E$65,2,FALSE))),IF('DP_Instruction Forfaitaires'!$E153&gt;Listes!$E$58,('DP_Instruction Forfaitaires'!$E153*(VLOOKUP('DP_Instruction Forfaitaires'!$D153,Listes!$A$59:$E$65,5,FALSE))),('DP_Instruction Forfaitaires'!$E153*(VLOOKUP('DP_Instruction Forfaitaires'!$D153,Listes!$A$59:$E$65,3,FALSE))+(VLOOKUP('DP_Instruction Forfaitaires'!$D153,Listes!$A$59:$E$65,4,FALSE)))))))</f>
        <v/>
      </c>
      <c r="N153" s="331" t="str">
        <f>IF($H153="","",IF($C153=Listes!$B$37,IF('DP_Instruction Forfaitaires'!$E153&lt;=Listes!$B$47,('DP_Instruction Forfaitaires'!$E153*(VLOOKUP('DP_Instruction Forfaitaires'!$D153,Listes!$A$48:$E$54,2,FALSE))),IF('DP_Instruction Forfaitaires'!$E153&gt;Listes!$D$47,('DP_Instruction Forfaitaires'!$E153*(VLOOKUP('DP_Instruction Forfaitaires'!$D153,Listes!$A$48:$E$54,5,FALSE))),('DP_Instruction Forfaitaires'!$E153*(VLOOKUP('DP_Instruction Forfaitaires'!$D153,Listes!$A$48:$E$54,3,FALSE))+(VLOOKUP('DP_Instruction Forfaitaires'!$D153,Listes!$A$48:$E$54,4,FALSE)))))))</f>
        <v/>
      </c>
      <c r="O153" s="359" t="str">
        <f>IF($H153="","",IF($C153=Listes!$B$40,Listes!$I$37,IF($C153=Listes!$B$41,(VLOOKUP('DP_Instruction Forfaitaires'!$F153,Listes!$E$37:$F$42,2,FALSE)),IF($C153=Listes!$B$39,IF('DP_Instruction Forfaitaires'!$E153&lt;=Listes!$A$69,'DP_Instruction Forfaitaires'!$E153*Listes!$A$70,IF('DP_Instruction Forfaitaires'!$E153&gt;Listes!$D$69,'DP_Instruction Forfaitaires'!$E153*Listes!$D$70,(('DP_Instruction Forfaitaires'!$E153*Listes!$B$70)+Listes!$C$70)))))))</f>
        <v/>
      </c>
      <c r="P153" s="360" t="str">
        <f>IF('Dépenses forfaitaire'!P153="","",'Dépenses forfaitaire'!P153)</f>
        <v/>
      </c>
      <c r="Q153" s="283"/>
      <c r="R153" s="284" t="str">
        <f t="shared" si="10"/>
        <v/>
      </c>
      <c r="S153" s="284" t="str">
        <f t="shared" si="11"/>
        <v/>
      </c>
      <c r="T153" s="28" t="str">
        <f t="shared" si="9"/>
        <v/>
      </c>
      <c r="U153" s="139"/>
      <c r="V153" s="140"/>
      <c r="W153" s="365" t="str">
        <f>IF(AND(OR(Q153="KO",T153&lt;&gt;""),OR(R153="",S153="",T153="")),Listes!$A$74,IF(AND(T153="",Q153&lt;&gt;""),Listes!$A$75,IF(AND(P153&lt;T153,V153=""),Listes!$A$76,IF(AND(R153&gt;S153),Listes!$A$77,IF(AND(P153&lt;&gt;"",P153&gt;T153,U153=""),Listes!$A$78,IF(AND(X153="",OR(Q153&lt;&gt;"",R153&lt;&gt;"",S153&lt;&gt;"")),Listes!$A$79,""))))))</f>
        <v/>
      </c>
      <c r="X153" s="44"/>
      <c r="Y153" s="9">
        <f t="shared" si="12"/>
        <v>0</v>
      </c>
    </row>
    <row r="154" spans="1:25" ht="20.100000000000001" customHeight="1" x14ac:dyDescent="0.25">
      <c r="A154" s="133">
        <v>148</v>
      </c>
      <c r="B154" s="347" t="str">
        <f>IF('Dépenses forfaitaire'!B154="","",'Dépenses forfaitaire'!B154)</f>
        <v/>
      </c>
      <c r="C154" s="347" t="str">
        <f>IF('Dépenses forfaitaire'!C154="","",'Dépenses forfaitaire'!C154)</f>
        <v/>
      </c>
      <c r="D154" s="347" t="str">
        <f>IF('Dépenses forfaitaire'!D154="","",'Dépenses forfaitaire'!D154)</f>
        <v/>
      </c>
      <c r="E154" s="347" t="str">
        <f>IF('Dépenses forfaitaire'!E154="","",'Dépenses forfaitaire'!E154)</f>
        <v/>
      </c>
      <c r="F154" s="347" t="str">
        <f>IF('Dépenses forfaitaire'!F154="","",'Dépenses forfaitaire'!F154)</f>
        <v/>
      </c>
      <c r="G154" s="347" t="str">
        <f>IF('Dépenses forfaitaire'!G154="","",'Dépenses forfaitaire'!G154)</f>
        <v/>
      </c>
      <c r="H154" s="347" t="str">
        <f>IF('Dépenses forfaitaire'!H154="","",'Dépenses forfaitaire'!H154)</f>
        <v/>
      </c>
      <c r="I154" s="347" t="str">
        <f>IF('Dépenses forfaitaire'!I154="","",'Dépenses forfaitaire'!I154)</f>
        <v/>
      </c>
      <c r="J154" s="348" t="str">
        <f>IF('Dépenses forfaitaire'!K154="","",'Dépenses forfaitaire'!K154)</f>
        <v/>
      </c>
      <c r="K154" s="348" t="str">
        <f>IF('Dépenses forfaitaire'!L154="","",'Dépenses forfaitaire'!L154)</f>
        <v/>
      </c>
      <c r="L154" s="347" t="str">
        <f>IF('Dépenses forfaitaire'!J154="","",'Dépenses forfaitaire'!J154)</f>
        <v/>
      </c>
      <c r="M154" s="331" t="str">
        <f>IF($H154="","",IF($C154=Listes!$B$38,IF('DP_Instruction Forfaitaires'!$E154&lt;=Listes!$B$58,('DP_Instruction Forfaitaires'!$E154*(VLOOKUP('DP_Instruction Forfaitaires'!$D154,Listes!$A$59:$E$65,2,FALSE))),IF('DP_Instruction Forfaitaires'!$E154&gt;Listes!$E$58,('DP_Instruction Forfaitaires'!$E154*(VLOOKUP('DP_Instruction Forfaitaires'!$D154,Listes!$A$59:$E$65,5,FALSE))),('DP_Instruction Forfaitaires'!$E154*(VLOOKUP('DP_Instruction Forfaitaires'!$D154,Listes!$A$59:$E$65,3,FALSE))+(VLOOKUP('DP_Instruction Forfaitaires'!$D154,Listes!$A$59:$E$65,4,FALSE)))))))</f>
        <v/>
      </c>
      <c r="N154" s="331" t="str">
        <f>IF($H154="","",IF($C154=Listes!$B$37,IF('DP_Instruction Forfaitaires'!$E154&lt;=Listes!$B$47,('DP_Instruction Forfaitaires'!$E154*(VLOOKUP('DP_Instruction Forfaitaires'!$D154,Listes!$A$48:$E$54,2,FALSE))),IF('DP_Instruction Forfaitaires'!$E154&gt;Listes!$D$47,('DP_Instruction Forfaitaires'!$E154*(VLOOKUP('DP_Instruction Forfaitaires'!$D154,Listes!$A$48:$E$54,5,FALSE))),('DP_Instruction Forfaitaires'!$E154*(VLOOKUP('DP_Instruction Forfaitaires'!$D154,Listes!$A$48:$E$54,3,FALSE))+(VLOOKUP('DP_Instruction Forfaitaires'!$D154,Listes!$A$48:$E$54,4,FALSE)))))))</f>
        <v/>
      </c>
      <c r="O154" s="359" t="str">
        <f>IF($H154="","",IF($C154=Listes!$B$40,Listes!$I$37,IF($C154=Listes!$B$41,(VLOOKUP('DP_Instruction Forfaitaires'!$F154,Listes!$E$37:$F$42,2,FALSE)),IF($C154=Listes!$B$39,IF('DP_Instruction Forfaitaires'!$E154&lt;=Listes!$A$69,'DP_Instruction Forfaitaires'!$E154*Listes!$A$70,IF('DP_Instruction Forfaitaires'!$E154&gt;Listes!$D$69,'DP_Instruction Forfaitaires'!$E154*Listes!$D$70,(('DP_Instruction Forfaitaires'!$E154*Listes!$B$70)+Listes!$C$70)))))))</f>
        <v/>
      </c>
      <c r="P154" s="360" t="str">
        <f>IF('Dépenses forfaitaire'!P154="","",'Dépenses forfaitaire'!P154)</f>
        <v/>
      </c>
      <c r="Q154" s="283"/>
      <c r="R154" s="284" t="str">
        <f t="shared" si="10"/>
        <v/>
      </c>
      <c r="S154" s="284" t="str">
        <f t="shared" si="11"/>
        <v/>
      </c>
      <c r="T154" s="28" t="str">
        <f t="shared" si="9"/>
        <v/>
      </c>
      <c r="U154" s="139"/>
      <c r="V154" s="140"/>
      <c r="W154" s="365" t="str">
        <f>IF(AND(OR(Q154="KO",T154&lt;&gt;""),OR(R154="",S154="",T154="")),Listes!$A$74,IF(AND(T154="",Q154&lt;&gt;""),Listes!$A$75,IF(AND(P154&lt;T154,V154=""),Listes!$A$76,IF(AND(R154&gt;S154),Listes!$A$77,IF(AND(P154&lt;&gt;"",P154&gt;T154,U154=""),Listes!$A$78,IF(AND(X154="",OR(Q154&lt;&gt;"",R154&lt;&gt;"",S154&lt;&gt;"")),Listes!$A$79,""))))))</f>
        <v/>
      </c>
      <c r="X154" s="44"/>
      <c r="Y154" s="9">
        <f t="shared" si="12"/>
        <v>0</v>
      </c>
    </row>
    <row r="155" spans="1:25" ht="20.100000000000001" customHeight="1" x14ac:dyDescent="0.25">
      <c r="A155" s="133">
        <v>149</v>
      </c>
      <c r="B155" s="347" t="str">
        <f>IF('Dépenses forfaitaire'!B155="","",'Dépenses forfaitaire'!B155)</f>
        <v/>
      </c>
      <c r="C155" s="347" t="str">
        <f>IF('Dépenses forfaitaire'!C155="","",'Dépenses forfaitaire'!C155)</f>
        <v/>
      </c>
      <c r="D155" s="347" t="str">
        <f>IF('Dépenses forfaitaire'!D155="","",'Dépenses forfaitaire'!D155)</f>
        <v/>
      </c>
      <c r="E155" s="347" t="str">
        <f>IF('Dépenses forfaitaire'!E155="","",'Dépenses forfaitaire'!E155)</f>
        <v/>
      </c>
      <c r="F155" s="347" t="str">
        <f>IF('Dépenses forfaitaire'!F155="","",'Dépenses forfaitaire'!F155)</f>
        <v/>
      </c>
      <c r="G155" s="347" t="str">
        <f>IF('Dépenses forfaitaire'!G155="","",'Dépenses forfaitaire'!G155)</f>
        <v/>
      </c>
      <c r="H155" s="347" t="str">
        <f>IF('Dépenses forfaitaire'!H155="","",'Dépenses forfaitaire'!H155)</f>
        <v/>
      </c>
      <c r="I155" s="347" t="str">
        <f>IF('Dépenses forfaitaire'!I155="","",'Dépenses forfaitaire'!I155)</f>
        <v/>
      </c>
      <c r="J155" s="348" t="str">
        <f>IF('Dépenses forfaitaire'!K155="","",'Dépenses forfaitaire'!K155)</f>
        <v/>
      </c>
      <c r="K155" s="348" t="str">
        <f>IF('Dépenses forfaitaire'!L155="","",'Dépenses forfaitaire'!L155)</f>
        <v/>
      </c>
      <c r="L155" s="347" t="str">
        <f>IF('Dépenses forfaitaire'!J155="","",'Dépenses forfaitaire'!J155)</f>
        <v/>
      </c>
      <c r="M155" s="331" t="str">
        <f>IF($H155="","",IF($C155=Listes!$B$38,IF('DP_Instruction Forfaitaires'!$E155&lt;=Listes!$B$58,('DP_Instruction Forfaitaires'!$E155*(VLOOKUP('DP_Instruction Forfaitaires'!$D155,Listes!$A$59:$E$65,2,FALSE))),IF('DP_Instruction Forfaitaires'!$E155&gt;Listes!$E$58,('DP_Instruction Forfaitaires'!$E155*(VLOOKUP('DP_Instruction Forfaitaires'!$D155,Listes!$A$59:$E$65,5,FALSE))),('DP_Instruction Forfaitaires'!$E155*(VLOOKUP('DP_Instruction Forfaitaires'!$D155,Listes!$A$59:$E$65,3,FALSE))+(VLOOKUP('DP_Instruction Forfaitaires'!$D155,Listes!$A$59:$E$65,4,FALSE)))))))</f>
        <v/>
      </c>
      <c r="N155" s="331" t="str">
        <f>IF($H155="","",IF($C155=Listes!$B$37,IF('DP_Instruction Forfaitaires'!$E155&lt;=Listes!$B$47,('DP_Instruction Forfaitaires'!$E155*(VLOOKUP('DP_Instruction Forfaitaires'!$D155,Listes!$A$48:$E$54,2,FALSE))),IF('DP_Instruction Forfaitaires'!$E155&gt;Listes!$D$47,('DP_Instruction Forfaitaires'!$E155*(VLOOKUP('DP_Instruction Forfaitaires'!$D155,Listes!$A$48:$E$54,5,FALSE))),('DP_Instruction Forfaitaires'!$E155*(VLOOKUP('DP_Instruction Forfaitaires'!$D155,Listes!$A$48:$E$54,3,FALSE))+(VLOOKUP('DP_Instruction Forfaitaires'!$D155,Listes!$A$48:$E$54,4,FALSE)))))))</f>
        <v/>
      </c>
      <c r="O155" s="359" t="str">
        <f>IF($H155="","",IF($C155=Listes!$B$40,Listes!$I$37,IF($C155=Listes!$B$41,(VLOOKUP('DP_Instruction Forfaitaires'!$F155,Listes!$E$37:$F$42,2,FALSE)),IF($C155=Listes!$B$39,IF('DP_Instruction Forfaitaires'!$E155&lt;=Listes!$A$69,'DP_Instruction Forfaitaires'!$E155*Listes!$A$70,IF('DP_Instruction Forfaitaires'!$E155&gt;Listes!$D$69,'DP_Instruction Forfaitaires'!$E155*Listes!$D$70,(('DP_Instruction Forfaitaires'!$E155*Listes!$B$70)+Listes!$C$70)))))))</f>
        <v/>
      </c>
      <c r="P155" s="360" t="str">
        <f>IF('Dépenses forfaitaire'!P155="","",'Dépenses forfaitaire'!P155)</f>
        <v/>
      </c>
      <c r="Q155" s="283"/>
      <c r="R155" s="284" t="str">
        <f t="shared" si="10"/>
        <v/>
      </c>
      <c r="S155" s="284" t="str">
        <f t="shared" si="11"/>
        <v/>
      </c>
      <c r="T155" s="28" t="str">
        <f t="shared" si="9"/>
        <v/>
      </c>
      <c r="U155" s="139"/>
      <c r="V155" s="140"/>
      <c r="W155" s="365" t="str">
        <f>IF(AND(OR(Q155="KO",T155&lt;&gt;""),OR(R155="",S155="",T155="")),Listes!$A$74,IF(AND(T155="",Q155&lt;&gt;""),Listes!$A$75,IF(AND(P155&lt;T155,V155=""),Listes!$A$76,IF(AND(R155&gt;S155),Listes!$A$77,IF(AND(P155&lt;&gt;"",P155&gt;T155,U155=""),Listes!$A$78,IF(AND(X155="",OR(Q155&lt;&gt;"",R155&lt;&gt;"",S155&lt;&gt;"")),Listes!$A$79,""))))))</f>
        <v/>
      </c>
      <c r="X155" s="44"/>
      <c r="Y155" s="9">
        <f t="shared" si="12"/>
        <v>0</v>
      </c>
    </row>
    <row r="156" spans="1:25" ht="20.100000000000001" customHeight="1" x14ac:dyDescent="0.25">
      <c r="A156" s="133">
        <v>150</v>
      </c>
      <c r="B156" s="347" t="str">
        <f>IF('Dépenses forfaitaire'!B156="","",'Dépenses forfaitaire'!B156)</f>
        <v/>
      </c>
      <c r="C156" s="347" t="str">
        <f>IF('Dépenses forfaitaire'!C156="","",'Dépenses forfaitaire'!C156)</f>
        <v/>
      </c>
      <c r="D156" s="347" t="str">
        <f>IF('Dépenses forfaitaire'!D156="","",'Dépenses forfaitaire'!D156)</f>
        <v/>
      </c>
      <c r="E156" s="347" t="str">
        <f>IF('Dépenses forfaitaire'!E156="","",'Dépenses forfaitaire'!E156)</f>
        <v/>
      </c>
      <c r="F156" s="347" t="str">
        <f>IF('Dépenses forfaitaire'!F156="","",'Dépenses forfaitaire'!F156)</f>
        <v/>
      </c>
      <c r="G156" s="347" t="str">
        <f>IF('Dépenses forfaitaire'!G156="","",'Dépenses forfaitaire'!G156)</f>
        <v/>
      </c>
      <c r="H156" s="347" t="str">
        <f>IF('Dépenses forfaitaire'!H156="","",'Dépenses forfaitaire'!H156)</f>
        <v/>
      </c>
      <c r="I156" s="347" t="str">
        <f>IF('Dépenses forfaitaire'!I156="","",'Dépenses forfaitaire'!I156)</f>
        <v/>
      </c>
      <c r="J156" s="348" t="str">
        <f>IF('Dépenses forfaitaire'!K156="","",'Dépenses forfaitaire'!K156)</f>
        <v/>
      </c>
      <c r="K156" s="348" t="str">
        <f>IF('Dépenses forfaitaire'!L156="","",'Dépenses forfaitaire'!L156)</f>
        <v/>
      </c>
      <c r="L156" s="347" t="str">
        <f>IF('Dépenses forfaitaire'!J156="","",'Dépenses forfaitaire'!J156)</f>
        <v/>
      </c>
      <c r="M156" s="331" t="str">
        <f>IF($H156="","",IF($C156=Listes!$B$38,IF('DP_Instruction Forfaitaires'!$E156&lt;=Listes!$B$58,('DP_Instruction Forfaitaires'!$E156*(VLOOKUP('DP_Instruction Forfaitaires'!$D156,Listes!$A$59:$E$65,2,FALSE))),IF('DP_Instruction Forfaitaires'!$E156&gt;Listes!$E$58,('DP_Instruction Forfaitaires'!$E156*(VLOOKUP('DP_Instruction Forfaitaires'!$D156,Listes!$A$59:$E$65,5,FALSE))),('DP_Instruction Forfaitaires'!$E156*(VLOOKUP('DP_Instruction Forfaitaires'!$D156,Listes!$A$59:$E$65,3,FALSE))+(VLOOKUP('DP_Instruction Forfaitaires'!$D156,Listes!$A$59:$E$65,4,FALSE)))))))</f>
        <v/>
      </c>
      <c r="N156" s="331" t="str">
        <f>IF($H156="","",IF($C156=Listes!$B$37,IF('DP_Instruction Forfaitaires'!$E156&lt;=Listes!$B$47,('DP_Instruction Forfaitaires'!$E156*(VLOOKUP('DP_Instruction Forfaitaires'!$D156,Listes!$A$48:$E$54,2,FALSE))),IF('DP_Instruction Forfaitaires'!$E156&gt;Listes!$D$47,('DP_Instruction Forfaitaires'!$E156*(VLOOKUP('DP_Instruction Forfaitaires'!$D156,Listes!$A$48:$E$54,5,FALSE))),('DP_Instruction Forfaitaires'!$E156*(VLOOKUP('DP_Instruction Forfaitaires'!$D156,Listes!$A$48:$E$54,3,FALSE))+(VLOOKUP('DP_Instruction Forfaitaires'!$D156,Listes!$A$48:$E$54,4,FALSE)))))))</f>
        <v/>
      </c>
      <c r="O156" s="359" t="str">
        <f>IF($H156="","",IF($C156=Listes!$B$40,Listes!$I$37,IF($C156=Listes!$B$41,(VLOOKUP('DP_Instruction Forfaitaires'!$F156,Listes!$E$37:$F$42,2,FALSE)),IF($C156=Listes!$B$39,IF('DP_Instruction Forfaitaires'!$E156&lt;=Listes!$A$69,'DP_Instruction Forfaitaires'!$E156*Listes!$A$70,IF('DP_Instruction Forfaitaires'!$E156&gt;Listes!$D$69,'DP_Instruction Forfaitaires'!$E156*Listes!$D$70,(('DP_Instruction Forfaitaires'!$E156*Listes!$B$70)+Listes!$C$70)))))))</f>
        <v/>
      </c>
      <c r="P156" s="360" t="str">
        <f>IF('Dépenses forfaitaire'!P156="","",'Dépenses forfaitaire'!P156)</f>
        <v/>
      </c>
      <c r="Q156" s="283"/>
      <c r="R156" s="284" t="str">
        <f t="shared" si="10"/>
        <v/>
      </c>
      <c r="S156" s="284" t="str">
        <f t="shared" si="11"/>
        <v/>
      </c>
      <c r="T156" s="28" t="str">
        <f t="shared" si="9"/>
        <v/>
      </c>
      <c r="U156" s="139"/>
      <c r="V156" s="140"/>
      <c r="W156" s="365" t="str">
        <f>IF(AND(OR(Q156="KO",T156&lt;&gt;""),OR(R156="",S156="",T156="")),Listes!$A$74,IF(AND(T156="",Q156&lt;&gt;""),Listes!$A$75,IF(AND(P156&lt;T156,V156=""),Listes!$A$76,IF(AND(R156&gt;S156),Listes!$A$77,IF(AND(P156&lt;&gt;"",P156&gt;T156,U156=""),Listes!$A$78,IF(AND(X156="",OR(Q156&lt;&gt;"",R156&lt;&gt;"",S156&lt;&gt;"")),Listes!$A$79,""))))))</f>
        <v/>
      </c>
      <c r="X156" s="44"/>
      <c r="Y156" s="9">
        <f t="shared" si="12"/>
        <v>0</v>
      </c>
    </row>
    <row r="157" spans="1:25" ht="20.100000000000001" customHeight="1" x14ac:dyDescent="0.25">
      <c r="A157" s="133">
        <v>151</v>
      </c>
      <c r="B157" s="347" t="str">
        <f>IF('Dépenses forfaitaire'!B157="","",'Dépenses forfaitaire'!B157)</f>
        <v/>
      </c>
      <c r="C157" s="347" t="str">
        <f>IF('Dépenses forfaitaire'!C157="","",'Dépenses forfaitaire'!C157)</f>
        <v/>
      </c>
      <c r="D157" s="347" t="str">
        <f>IF('Dépenses forfaitaire'!D157="","",'Dépenses forfaitaire'!D157)</f>
        <v/>
      </c>
      <c r="E157" s="347" t="str">
        <f>IF('Dépenses forfaitaire'!E157="","",'Dépenses forfaitaire'!E157)</f>
        <v/>
      </c>
      <c r="F157" s="347" t="str">
        <f>IF('Dépenses forfaitaire'!F157="","",'Dépenses forfaitaire'!F157)</f>
        <v/>
      </c>
      <c r="G157" s="347" t="str">
        <f>IF('Dépenses forfaitaire'!G157="","",'Dépenses forfaitaire'!G157)</f>
        <v/>
      </c>
      <c r="H157" s="347" t="str">
        <f>IF('Dépenses forfaitaire'!H157="","",'Dépenses forfaitaire'!H157)</f>
        <v/>
      </c>
      <c r="I157" s="347" t="str">
        <f>IF('Dépenses forfaitaire'!I157="","",'Dépenses forfaitaire'!I157)</f>
        <v/>
      </c>
      <c r="J157" s="348" t="str">
        <f>IF('Dépenses forfaitaire'!K157="","",'Dépenses forfaitaire'!K157)</f>
        <v/>
      </c>
      <c r="K157" s="348" t="str">
        <f>IF('Dépenses forfaitaire'!L157="","",'Dépenses forfaitaire'!L157)</f>
        <v/>
      </c>
      <c r="L157" s="347" t="str">
        <f>IF('Dépenses forfaitaire'!J157="","",'Dépenses forfaitaire'!J157)</f>
        <v/>
      </c>
      <c r="M157" s="331" t="str">
        <f>IF($H157="","",IF($C157=Listes!$B$38,IF('DP_Instruction Forfaitaires'!$E157&lt;=Listes!$B$58,('DP_Instruction Forfaitaires'!$E157*(VLOOKUP('DP_Instruction Forfaitaires'!$D157,Listes!$A$59:$E$65,2,FALSE))),IF('DP_Instruction Forfaitaires'!$E157&gt;Listes!$E$58,('DP_Instruction Forfaitaires'!$E157*(VLOOKUP('DP_Instruction Forfaitaires'!$D157,Listes!$A$59:$E$65,5,FALSE))),('DP_Instruction Forfaitaires'!$E157*(VLOOKUP('DP_Instruction Forfaitaires'!$D157,Listes!$A$59:$E$65,3,FALSE))+(VLOOKUP('DP_Instruction Forfaitaires'!$D157,Listes!$A$59:$E$65,4,FALSE)))))))</f>
        <v/>
      </c>
      <c r="N157" s="331" t="str">
        <f>IF($H157="","",IF($C157=Listes!$B$37,IF('DP_Instruction Forfaitaires'!$E157&lt;=Listes!$B$47,('DP_Instruction Forfaitaires'!$E157*(VLOOKUP('DP_Instruction Forfaitaires'!$D157,Listes!$A$48:$E$54,2,FALSE))),IF('DP_Instruction Forfaitaires'!$E157&gt;Listes!$D$47,('DP_Instruction Forfaitaires'!$E157*(VLOOKUP('DP_Instruction Forfaitaires'!$D157,Listes!$A$48:$E$54,5,FALSE))),('DP_Instruction Forfaitaires'!$E157*(VLOOKUP('DP_Instruction Forfaitaires'!$D157,Listes!$A$48:$E$54,3,FALSE))+(VLOOKUP('DP_Instruction Forfaitaires'!$D157,Listes!$A$48:$E$54,4,FALSE)))))))</f>
        <v/>
      </c>
      <c r="O157" s="359" t="str">
        <f>IF($H157="","",IF($C157=Listes!$B$40,Listes!$I$37,IF($C157=Listes!$B$41,(VLOOKUP('DP_Instruction Forfaitaires'!$F157,Listes!$E$37:$F$42,2,FALSE)),IF($C157=Listes!$B$39,IF('DP_Instruction Forfaitaires'!$E157&lt;=Listes!$A$69,'DP_Instruction Forfaitaires'!$E157*Listes!$A$70,IF('DP_Instruction Forfaitaires'!$E157&gt;Listes!$D$69,'DP_Instruction Forfaitaires'!$E157*Listes!$D$70,(('DP_Instruction Forfaitaires'!$E157*Listes!$B$70)+Listes!$C$70)))))))</f>
        <v/>
      </c>
      <c r="P157" s="360" t="str">
        <f>IF('Dépenses forfaitaire'!P157="","",'Dépenses forfaitaire'!P157)</f>
        <v/>
      </c>
      <c r="Q157" s="283"/>
      <c r="R157" s="284" t="str">
        <f t="shared" si="10"/>
        <v/>
      </c>
      <c r="S157" s="284" t="str">
        <f t="shared" si="11"/>
        <v/>
      </c>
      <c r="T157" s="28" t="str">
        <f t="shared" si="9"/>
        <v/>
      </c>
      <c r="U157" s="139"/>
      <c r="V157" s="140"/>
      <c r="W157" s="365" t="str">
        <f>IF(AND(OR(Q157="KO",T157&lt;&gt;""),OR(R157="",S157="",T157="")),Listes!$A$74,IF(AND(T157="",Q157&lt;&gt;""),Listes!$A$75,IF(AND(P157&lt;T157,V157=""),Listes!$A$76,IF(AND(R157&gt;S157),Listes!$A$77,IF(AND(P157&lt;&gt;"",P157&gt;T157,U157=""),Listes!$A$78,IF(AND(X157="",OR(Q157&lt;&gt;"",R157&lt;&gt;"",S157&lt;&gt;"")),Listes!$A$79,""))))))</f>
        <v/>
      </c>
      <c r="X157" s="44"/>
      <c r="Y157" s="9">
        <f t="shared" si="12"/>
        <v>0</v>
      </c>
    </row>
    <row r="158" spans="1:25" ht="20.100000000000001" customHeight="1" x14ac:dyDescent="0.25">
      <c r="A158" s="133">
        <v>152</v>
      </c>
      <c r="B158" s="347" t="str">
        <f>IF('Dépenses forfaitaire'!B158="","",'Dépenses forfaitaire'!B158)</f>
        <v/>
      </c>
      <c r="C158" s="347" t="str">
        <f>IF('Dépenses forfaitaire'!C158="","",'Dépenses forfaitaire'!C158)</f>
        <v/>
      </c>
      <c r="D158" s="347" t="str">
        <f>IF('Dépenses forfaitaire'!D158="","",'Dépenses forfaitaire'!D158)</f>
        <v/>
      </c>
      <c r="E158" s="347" t="str">
        <f>IF('Dépenses forfaitaire'!E158="","",'Dépenses forfaitaire'!E158)</f>
        <v/>
      </c>
      <c r="F158" s="347" t="str">
        <f>IF('Dépenses forfaitaire'!F158="","",'Dépenses forfaitaire'!F158)</f>
        <v/>
      </c>
      <c r="G158" s="347" t="str">
        <f>IF('Dépenses forfaitaire'!G158="","",'Dépenses forfaitaire'!G158)</f>
        <v/>
      </c>
      <c r="H158" s="347" t="str">
        <f>IF('Dépenses forfaitaire'!H158="","",'Dépenses forfaitaire'!H158)</f>
        <v/>
      </c>
      <c r="I158" s="347" t="str">
        <f>IF('Dépenses forfaitaire'!I158="","",'Dépenses forfaitaire'!I158)</f>
        <v/>
      </c>
      <c r="J158" s="348" t="str">
        <f>IF('Dépenses forfaitaire'!K158="","",'Dépenses forfaitaire'!K158)</f>
        <v/>
      </c>
      <c r="K158" s="348" t="str">
        <f>IF('Dépenses forfaitaire'!L158="","",'Dépenses forfaitaire'!L158)</f>
        <v/>
      </c>
      <c r="L158" s="347" t="str">
        <f>IF('Dépenses forfaitaire'!J158="","",'Dépenses forfaitaire'!J158)</f>
        <v/>
      </c>
      <c r="M158" s="331" t="str">
        <f>IF($H158="","",IF($C158=Listes!$B$38,IF('DP_Instruction Forfaitaires'!$E158&lt;=Listes!$B$58,('DP_Instruction Forfaitaires'!$E158*(VLOOKUP('DP_Instruction Forfaitaires'!$D158,Listes!$A$59:$E$65,2,FALSE))),IF('DP_Instruction Forfaitaires'!$E158&gt;Listes!$E$58,('DP_Instruction Forfaitaires'!$E158*(VLOOKUP('DP_Instruction Forfaitaires'!$D158,Listes!$A$59:$E$65,5,FALSE))),('DP_Instruction Forfaitaires'!$E158*(VLOOKUP('DP_Instruction Forfaitaires'!$D158,Listes!$A$59:$E$65,3,FALSE))+(VLOOKUP('DP_Instruction Forfaitaires'!$D158,Listes!$A$59:$E$65,4,FALSE)))))))</f>
        <v/>
      </c>
      <c r="N158" s="331" t="str">
        <f>IF($H158="","",IF($C158=Listes!$B$37,IF('DP_Instruction Forfaitaires'!$E158&lt;=Listes!$B$47,('DP_Instruction Forfaitaires'!$E158*(VLOOKUP('DP_Instruction Forfaitaires'!$D158,Listes!$A$48:$E$54,2,FALSE))),IF('DP_Instruction Forfaitaires'!$E158&gt;Listes!$D$47,('DP_Instruction Forfaitaires'!$E158*(VLOOKUP('DP_Instruction Forfaitaires'!$D158,Listes!$A$48:$E$54,5,FALSE))),('DP_Instruction Forfaitaires'!$E158*(VLOOKUP('DP_Instruction Forfaitaires'!$D158,Listes!$A$48:$E$54,3,FALSE))+(VLOOKUP('DP_Instruction Forfaitaires'!$D158,Listes!$A$48:$E$54,4,FALSE)))))))</f>
        <v/>
      </c>
      <c r="O158" s="359" t="str">
        <f>IF($H158="","",IF($C158=Listes!$B$40,Listes!$I$37,IF($C158=Listes!$B$41,(VLOOKUP('DP_Instruction Forfaitaires'!$F158,Listes!$E$37:$F$42,2,FALSE)),IF($C158=Listes!$B$39,IF('DP_Instruction Forfaitaires'!$E158&lt;=Listes!$A$69,'DP_Instruction Forfaitaires'!$E158*Listes!$A$70,IF('DP_Instruction Forfaitaires'!$E158&gt;Listes!$D$69,'DP_Instruction Forfaitaires'!$E158*Listes!$D$70,(('DP_Instruction Forfaitaires'!$E158*Listes!$B$70)+Listes!$C$70)))))))</f>
        <v/>
      </c>
      <c r="P158" s="360" t="str">
        <f>IF('Dépenses forfaitaire'!P158="","",'Dépenses forfaitaire'!P158)</f>
        <v/>
      </c>
      <c r="Q158" s="283"/>
      <c r="R158" s="284" t="str">
        <f t="shared" si="10"/>
        <v/>
      </c>
      <c r="S158" s="284" t="str">
        <f t="shared" si="11"/>
        <v/>
      </c>
      <c r="T158" s="28" t="str">
        <f t="shared" si="9"/>
        <v/>
      </c>
      <c r="U158" s="139"/>
      <c r="V158" s="140"/>
      <c r="W158" s="365" t="str">
        <f>IF(AND(OR(Q158="KO",T158&lt;&gt;""),OR(R158="",S158="",T158="")),Listes!$A$74,IF(AND(T158="",Q158&lt;&gt;""),Listes!$A$75,IF(AND(P158&lt;T158,V158=""),Listes!$A$76,IF(AND(R158&gt;S158),Listes!$A$77,IF(AND(P158&lt;&gt;"",P158&gt;T158,U158=""),Listes!$A$78,IF(AND(X158="",OR(Q158&lt;&gt;"",R158&lt;&gt;"",S158&lt;&gt;"")),Listes!$A$79,""))))))</f>
        <v/>
      </c>
      <c r="X158" s="44"/>
      <c r="Y158" s="9">
        <f t="shared" si="12"/>
        <v>0</v>
      </c>
    </row>
    <row r="159" spans="1:25" ht="20.100000000000001" customHeight="1" x14ac:dyDescent="0.25">
      <c r="A159" s="133">
        <v>153</v>
      </c>
      <c r="B159" s="347" t="str">
        <f>IF('Dépenses forfaitaire'!B159="","",'Dépenses forfaitaire'!B159)</f>
        <v/>
      </c>
      <c r="C159" s="347" t="str">
        <f>IF('Dépenses forfaitaire'!C159="","",'Dépenses forfaitaire'!C159)</f>
        <v/>
      </c>
      <c r="D159" s="347" t="str">
        <f>IF('Dépenses forfaitaire'!D159="","",'Dépenses forfaitaire'!D159)</f>
        <v/>
      </c>
      <c r="E159" s="347" t="str">
        <f>IF('Dépenses forfaitaire'!E159="","",'Dépenses forfaitaire'!E159)</f>
        <v/>
      </c>
      <c r="F159" s="347" t="str">
        <f>IF('Dépenses forfaitaire'!F159="","",'Dépenses forfaitaire'!F159)</f>
        <v/>
      </c>
      <c r="G159" s="347" t="str">
        <f>IF('Dépenses forfaitaire'!G159="","",'Dépenses forfaitaire'!G159)</f>
        <v/>
      </c>
      <c r="H159" s="347" t="str">
        <f>IF('Dépenses forfaitaire'!H159="","",'Dépenses forfaitaire'!H159)</f>
        <v/>
      </c>
      <c r="I159" s="347" t="str">
        <f>IF('Dépenses forfaitaire'!I159="","",'Dépenses forfaitaire'!I159)</f>
        <v/>
      </c>
      <c r="J159" s="348" t="str">
        <f>IF('Dépenses forfaitaire'!K159="","",'Dépenses forfaitaire'!K159)</f>
        <v/>
      </c>
      <c r="K159" s="348" t="str">
        <f>IF('Dépenses forfaitaire'!L159="","",'Dépenses forfaitaire'!L159)</f>
        <v/>
      </c>
      <c r="L159" s="347" t="str">
        <f>IF('Dépenses forfaitaire'!J159="","",'Dépenses forfaitaire'!J159)</f>
        <v/>
      </c>
      <c r="M159" s="331" t="str">
        <f>IF($H159="","",IF($C159=Listes!$B$38,IF('DP_Instruction Forfaitaires'!$E159&lt;=Listes!$B$58,('DP_Instruction Forfaitaires'!$E159*(VLOOKUP('DP_Instruction Forfaitaires'!$D159,Listes!$A$59:$E$65,2,FALSE))),IF('DP_Instruction Forfaitaires'!$E159&gt;Listes!$E$58,('DP_Instruction Forfaitaires'!$E159*(VLOOKUP('DP_Instruction Forfaitaires'!$D159,Listes!$A$59:$E$65,5,FALSE))),('DP_Instruction Forfaitaires'!$E159*(VLOOKUP('DP_Instruction Forfaitaires'!$D159,Listes!$A$59:$E$65,3,FALSE))+(VLOOKUP('DP_Instruction Forfaitaires'!$D159,Listes!$A$59:$E$65,4,FALSE)))))))</f>
        <v/>
      </c>
      <c r="N159" s="331" t="str">
        <f>IF($H159="","",IF($C159=Listes!$B$37,IF('DP_Instruction Forfaitaires'!$E159&lt;=Listes!$B$47,('DP_Instruction Forfaitaires'!$E159*(VLOOKUP('DP_Instruction Forfaitaires'!$D159,Listes!$A$48:$E$54,2,FALSE))),IF('DP_Instruction Forfaitaires'!$E159&gt;Listes!$D$47,('DP_Instruction Forfaitaires'!$E159*(VLOOKUP('DP_Instruction Forfaitaires'!$D159,Listes!$A$48:$E$54,5,FALSE))),('DP_Instruction Forfaitaires'!$E159*(VLOOKUP('DP_Instruction Forfaitaires'!$D159,Listes!$A$48:$E$54,3,FALSE))+(VLOOKUP('DP_Instruction Forfaitaires'!$D159,Listes!$A$48:$E$54,4,FALSE)))))))</f>
        <v/>
      </c>
      <c r="O159" s="359" t="str">
        <f>IF($H159="","",IF($C159=Listes!$B$40,Listes!$I$37,IF($C159=Listes!$B$41,(VLOOKUP('DP_Instruction Forfaitaires'!$F159,Listes!$E$37:$F$42,2,FALSE)),IF($C159=Listes!$B$39,IF('DP_Instruction Forfaitaires'!$E159&lt;=Listes!$A$69,'DP_Instruction Forfaitaires'!$E159*Listes!$A$70,IF('DP_Instruction Forfaitaires'!$E159&gt;Listes!$D$69,'DP_Instruction Forfaitaires'!$E159*Listes!$D$70,(('DP_Instruction Forfaitaires'!$E159*Listes!$B$70)+Listes!$C$70)))))))</f>
        <v/>
      </c>
      <c r="P159" s="360" t="str">
        <f>IF('Dépenses forfaitaire'!P159="","",'Dépenses forfaitaire'!P159)</f>
        <v/>
      </c>
      <c r="Q159" s="283"/>
      <c r="R159" s="284" t="str">
        <f t="shared" si="10"/>
        <v/>
      </c>
      <c r="S159" s="284" t="str">
        <f t="shared" si="11"/>
        <v/>
      </c>
      <c r="T159" s="28" t="str">
        <f t="shared" si="9"/>
        <v/>
      </c>
      <c r="U159" s="139"/>
      <c r="V159" s="140"/>
      <c r="W159" s="365" t="str">
        <f>IF(AND(OR(Q159="KO",T159&lt;&gt;""),OR(R159="",S159="",T159="")),Listes!$A$74,IF(AND(T159="",Q159&lt;&gt;""),Listes!$A$75,IF(AND(P159&lt;T159,V159=""),Listes!$A$76,IF(AND(R159&gt;S159),Listes!$A$77,IF(AND(P159&lt;&gt;"",P159&gt;T159,U159=""),Listes!$A$78,IF(AND(X159="",OR(Q159&lt;&gt;"",R159&lt;&gt;"",S159&lt;&gt;"")),Listes!$A$79,""))))))</f>
        <v/>
      </c>
      <c r="X159" s="44"/>
      <c r="Y159" s="9">
        <f t="shared" si="12"/>
        <v>0</v>
      </c>
    </row>
    <row r="160" spans="1:25" ht="20.100000000000001" customHeight="1" x14ac:dyDescent="0.25">
      <c r="A160" s="133">
        <v>154</v>
      </c>
      <c r="B160" s="347" t="str">
        <f>IF('Dépenses forfaitaire'!B160="","",'Dépenses forfaitaire'!B160)</f>
        <v/>
      </c>
      <c r="C160" s="347" t="str">
        <f>IF('Dépenses forfaitaire'!C160="","",'Dépenses forfaitaire'!C160)</f>
        <v/>
      </c>
      <c r="D160" s="347" t="str">
        <f>IF('Dépenses forfaitaire'!D160="","",'Dépenses forfaitaire'!D160)</f>
        <v/>
      </c>
      <c r="E160" s="347" t="str">
        <f>IF('Dépenses forfaitaire'!E160="","",'Dépenses forfaitaire'!E160)</f>
        <v/>
      </c>
      <c r="F160" s="347" t="str">
        <f>IF('Dépenses forfaitaire'!F160="","",'Dépenses forfaitaire'!F160)</f>
        <v/>
      </c>
      <c r="G160" s="347" t="str">
        <f>IF('Dépenses forfaitaire'!G160="","",'Dépenses forfaitaire'!G160)</f>
        <v/>
      </c>
      <c r="H160" s="347" t="str">
        <f>IF('Dépenses forfaitaire'!H160="","",'Dépenses forfaitaire'!H160)</f>
        <v/>
      </c>
      <c r="I160" s="347" t="str">
        <f>IF('Dépenses forfaitaire'!I160="","",'Dépenses forfaitaire'!I160)</f>
        <v/>
      </c>
      <c r="J160" s="348" t="str">
        <f>IF('Dépenses forfaitaire'!K160="","",'Dépenses forfaitaire'!K160)</f>
        <v/>
      </c>
      <c r="K160" s="348" t="str">
        <f>IF('Dépenses forfaitaire'!L160="","",'Dépenses forfaitaire'!L160)</f>
        <v/>
      </c>
      <c r="L160" s="347" t="str">
        <f>IF('Dépenses forfaitaire'!J160="","",'Dépenses forfaitaire'!J160)</f>
        <v/>
      </c>
      <c r="M160" s="331" t="str">
        <f>IF($H160="","",IF($C160=Listes!$B$38,IF('DP_Instruction Forfaitaires'!$E160&lt;=Listes!$B$58,('DP_Instruction Forfaitaires'!$E160*(VLOOKUP('DP_Instruction Forfaitaires'!$D160,Listes!$A$59:$E$65,2,FALSE))),IF('DP_Instruction Forfaitaires'!$E160&gt;Listes!$E$58,('DP_Instruction Forfaitaires'!$E160*(VLOOKUP('DP_Instruction Forfaitaires'!$D160,Listes!$A$59:$E$65,5,FALSE))),('DP_Instruction Forfaitaires'!$E160*(VLOOKUP('DP_Instruction Forfaitaires'!$D160,Listes!$A$59:$E$65,3,FALSE))+(VLOOKUP('DP_Instruction Forfaitaires'!$D160,Listes!$A$59:$E$65,4,FALSE)))))))</f>
        <v/>
      </c>
      <c r="N160" s="331" t="str">
        <f>IF($H160="","",IF($C160=Listes!$B$37,IF('DP_Instruction Forfaitaires'!$E160&lt;=Listes!$B$47,('DP_Instruction Forfaitaires'!$E160*(VLOOKUP('DP_Instruction Forfaitaires'!$D160,Listes!$A$48:$E$54,2,FALSE))),IF('DP_Instruction Forfaitaires'!$E160&gt;Listes!$D$47,('DP_Instruction Forfaitaires'!$E160*(VLOOKUP('DP_Instruction Forfaitaires'!$D160,Listes!$A$48:$E$54,5,FALSE))),('DP_Instruction Forfaitaires'!$E160*(VLOOKUP('DP_Instruction Forfaitaires'!$D160,Listes!$A$48:$E$54,3,FALSE))+(VLOOKUP('DP_Instruction Forfaitaires'!$D160,Listes!$A$48:$E$54,4,FALSE)))))))</f>
        <v/>
      </c>
      <c r="O160" s="359" t="str">
        <f>IF($H160="","",IF($C160=Listes!$B$40,Listes!$I$37,IF($C160=Listes!$B$41,(VLOOKUP('DP_Instruction Forfaitaires'!$F160,Listes!$E$37:$F$42,2,FALSE)),IF($C160=Listes!$B$39,IF('DP_Instruction Forfaitaires'!$E160&lt;=Listes!$A$69,'DP_Instruction Forfaitaires'!$E160*Listes!$A$70,IF('DP_Instruction Forfaitaires'!$E160&gt;Listes!$D$69,'DP_Instruction Forfaitaires'!$E160*Listes!$D$70,(('DP_Instruction Forfaitaires'!$E160*Listes!$B$70)+Listes!$C$70)))))))</f>
        <v/>
      </c>
      <c r="P160" s="360" t="str">
        <f>IF('Dépenses forfaitaire'!P160="","",'Dépenses forfaitaire'!P160)</f>
        <v/>
      </c>
      <c r="Q160" s="283"/>
      <c r="R160" s="284" t="str">
        <f t="shared" si="10"/>
        <v/>
      </c>
      <c r="S160" s="284" t="str">
        <f t="shared" si="11"/>
        <v/>
      </c>
      <c r="T160" s="28" t="str">
        <f t="shared" si="9"/>
        <v/>
      </c>
      <c r="U160" s="139"/>
      <c r="V160" s="140"/>
      <c r="W160" s="365" t="str">
        <f>IF(AND(OR(Q160="KO",T160&lt;&gt;""),OR(R160="",S160="",T160="")),Listes!$A$74,IF(AND(T160="",Q160&lt;&gt;""),Listes!$A$75,IF(AND(P160&lt;T160,V160=""),Listes!$A$76,IF(AND(R160&gt;S160),Listes!$A$77,IF(AND(P160&lt;&gt;"",P160&gt;T160,U160=""),Listes!$A$78,IF(AND(X160="",OR(Q160&lt;&gt;"",R160&lt;&gt;"",S160&lt;&gt;"")),Listes!$A$79,""))))))</f>
        <v/>
      </c>
      <c r="X160" s="44"/>
      <c r="Y160" s="9">
        <f t="shared" si="12"/>
        <v>0</v>
      </c>
    </row>
    <row r="161" spans="1:25" ht="20.100000000000001" customHeight="1" x14ac:dyDescent="0.25">
      <c r="A161" s="133">
        <v>155</v>
      </c>
      <c r="B161" s="347" t="str">
        <f>IF('Dépenses forfaitaire'!B161="","",'Dépenses forfaitaire'!B161)</f>
        <v/>
      </c>
      <c r="C161" s="347" t="str">
        <f>IF('Dépenses forfaitaire'!C161="","",'Dépenses forfaitaire'!C161)</f>
        <v/>
      </c>
      <c r="D161" s="347" t="str">
        <f>IF('Dépenses forfaitaire'!D161="","",'Dépenses forfaitaire'!D161)</f>
        <v/>
      </c>
      <c r="E161" s="347" t="str">
        <f>IF('Dépenses forfaitaire'!E161="","",'Dépenses forfaitaire'!E161)</f>
        <v/>
      </c>
      <c r="F161" s="347" t="str">
        <f>IF('Dépenses forfaitaire'!F161="","",'Dépenses forfaitaire'!F161)</f>
        <v/>
      </c>
      <c r="G161" s="347" t="str">
        <f>IF('Dépenses forfaitaire'!G161="","",'Dépenses forfaitaire'!G161)</f>
        <v/>
      </c>
      <c r="H161" s="347" t="str">
        <f>IF('Dépenses forfaitaire'!H161="","",'Dépenses forfaitaire'!H161)</f>
        <v/>
      </c>
      <c r="I161" s="347" t="str">
        <f>IF('Dépenses forfaitaire'!I161="","",'Dépenses forfaitaire'!I161)</f>
        <v/>
      </c>
      <c r="J161" s="348" t="str">
        <f>IF('Dépenses forfaitaire'!K161="","",'Dépenses forfaitaire'!K161)</f>
        <v/>
      </c>
      <c r="K161" s="348" t="str">
        <f>IF('Dépenses forfaitaire'!L161="","",'Dépenses forfaitaire'!L161)</f>
        <v/>
      </c>
      <c r="L161" s="347" t="str">
        <f>IF('Dépenses forfaitaire'!J161="","",'Dépenses forfaitaire'!J161)</f>
        <v/>
      </c>
      <c r="M161" s="331" t="str">
        <f>IF($H161="","",IF($C161=Listes!$B$38,IF('DP_Instruction Forfaitaires'!$E161&lt;=Listes!$B$58,('DP_Instruction Forfaitaires'!$E161*(VLOOKUP('DP_Instruction Forfaitaires'!$D161,Listes!$A$59:$E$65,2,FALSE))),IF('DP_Instruction Forfaitaires'!$E161&gt;Listes!$E$58,('DP_Instruction Forfaitaires'!$E161*(VLOOKUP('DP_Instruction Forfaitaires'!$D161,Listes!$A$59:$E$65,5,FALSE))),('DP_Instruction Forfaitaires'!$E161*(VLOOKUP('DP_Instruction Forfaitaires'!$D161,Listes!$A$59:$E$65,3,FALSE))+(VLOOKUP('DP_Instruction Forfaitaires'!$D161,Listes!$A$59:$E$65,4,FALSE)))))))</f>
        <v/>
      </c>
      <c r="N161" s="331" t="str">
        <f>IF($H161="","",IF($C161=Listes!$B$37,IF('DP_Instruction Forfaitaires'!$E161&lt;=Listes!$B$47,('DP_Instruction Forfaitaires'!$E161*(VLOOKUP('DP_Instruction Forfaitaires'!$D161,Listes!$A$48:$E$54,2,FALSE))),IF('DP_Instruction Forfaitaires'!$E161&gt;Listes!$D$47,('DP_Instruction Forfaitaires'!$E161*(VLOOKUP('DP_Instruction Forfaitaires'!$D161,Listes!$A$48:$E$54,5,FALSE))),('DP_Instruction Forfaitaires'!$E161*(VLOOKUP('DP_Instruction Forfaitaires'!$D161,Listes!$A$48:$E$54,3,FALSE))+(VLOOKUP('DP_Instruction Forfaitaires'!$D161,Listes!$A$48:$E$54,4,FALSE)))))))</f>
        <v/>
      </c>
      <c r="O161" s="359" t="str">
        <f>IF($H161="","",IF($C161=Listes!$B$40,Listes!$I$37,IF($C161=Listes!$B$41,(VLOOKUP('DP_Instruction Forfaitaires'!$F161,Listes!$E$37:$F$42,2,FALSE)),IF($C161=Listes!$B$39,IF('DP_Instruction Forfaitaires'!$E161&lt;=Listes!$A$69,'DP_Instruction Forfaitaires'!$E161*Listes!$A$70,IF('DP_Instruction Forfaitaires'!$E161&gt;Listes!$D$69,'DP_Instruction Forfaitaires'!$E161*Listes!$D$70,(('DP_Instruction Forfaitaires'!$E161*Listes!$B$70)+Listes!$C$70)))))))</f>
        <v/>
      </c>
      <c r="P161" s="360" t="str">
        <f>IF('Dépenses forfaitaire'!P161="","",'Dépenses forfaitaire'!P161)</f>
        <v/>
      </c>
      <c r="Q161" s="283"/>
      <c r="R161" s="284" t="str">
        <f t="shared" si="10"/>
        <v/>
      </c>
      <c r="S161" s="284" t="str">
        <f t="shared" si="11"/>
        <v/>
      </c>
      <c r="T161" s="28" t="str">
        <f t="shared" si="9"/>
        <v/>
      </c>
      <c r="U161" s="139"/>
      <c r="V161" s="140"/>
      <c r="W161" s="365" t="str">
        <f>IF(AND(OR(Q161="KO",T161&lt;&gt;""),OR(R161="",S161="",T161="")),Listes!$A$74,IF(AND(T161="",Q161&lt;&gt;""),Listes!$A$75,IF(AND(P161&lt;T161,V161=""),Listes!$A$76,IF(AND(R161&gt;S161),Listes!$A$77,IF(AND(P161&lt;&gt;"",P161&gt;T161,U161=""),Listes!$A$78,IF(AND(X161="",OR(Q161&lt;&gt;"",R161&lt;&gt;"",S161&lt;&gt;"")),Listes!$A$79,""))))))</f>
        <v/>
      </c>
      <c r="X161" s="44"/>
      <c r="Y161" s="9">
        <f t="shared" si="12"/>
        <v>0</v>
      </c>
    </row>
    <row r="162" spans="1:25" ht="20.100000000000001" customHeight="1" x14ac:dyDescent="0.25">
      <c r="A162" s="133">
        <v>156</v>
      </c>
      <c r="B162" s="347" t="str">
        <f>IF('Dépenses forfaitaire'!B162="","",'Dépenses forfaitaire'!B162)</f>
        <v/>
      </c>
      <c r="C162" s="347" t="str">
        <f>IF('Dépenses forfaitaire'!C162="","",'Dépenses forfaitaire'!C162)</f>
        <v/>
      </c>
      <c r="D162" s="347" t="str">
        <f>IF('Dépenses forfaitaire'!D162="","",'Dépenses forfaitaire'!D162)</f>
        <v/>
      </c>
      <c r="E162" s="347" t="str">
        <f>IF('Dépenses forfaitaire'!E162="","",'Dépenses forfaitaire'!E162)</f>
        <v/>
      </c>
      <c r="F162" s="347" t="str">
        <f>IF('Dépenses forfaitaire'!F162="","",'Dépenses forfaitaire'!F162)</f>
        <v/>
      </c>
      <c r="G162" s="347" t="str">
        <f>IF('Dépenses forfaitaire'!G162="","",'Dépenses forfaitaire'!G162)</f>
        <v/>
      </c>
      <c r="H162" s="347" t="str">
        <f>IF('Dépenses forfaitaire'!H162="","",'Dépenses forfaitaire'!H162)</f>
        <v/>
      </c>
      <c r="I162" s="347" t="str">
        <f>IF('Dépenses forfaitaire'!I162="","",'Dépenses forfaitaire'!I162)</f>
        <v/>
      </c>
      <c r="J162" s="348" t="str">
        <f>IF('Dépenses forfaitaire'!K162="","",'Dépenses forfaitaire'!K162)</f>
        <v/>
      </c>
      <c r="K162" s="348" t="str">
        <f>IF('Dépenses forfaitaire'!L162="","",'Dépenses forfaitaire'!L162)</f>
        <v/>
      </c>
      <c r="L162" s="347" t="str">
        <f>IF('Dépenses forfaitaire'!J162="","",'Dépenses forfaitaire'!J162)</f>
        <v/>
      </c>
      <c r="M162" s="331" t="str">
        <f>IF($H162="","",IF($C162=Listes!$B$38,IF('DP_Instruction Forfaitaires'!$E162&lt;=Listes!$B$58,('DP_Instruction Forfaitaires'!$E162*(VLOOKUP('DP_Instruction Forfaitaires'!$D162,Listes!$A$59:$E$65,2,FALSE))),IF('DP_Instruction Forfaitaires'!$E162&gt;Listes!$E$58,('DP_Instruction Forfaitaires'!$E162*(VLOOKUP('DP_Instruction Forfaitaires'!$D162,Listes!$A$59:$E$65,5,FALSE))),('DP_Instruction Forfaitaires'!$E162*(VLOOKUP('DP_Instruction Forfaitaires'!$D162,Listes!$A$59:$E$65,3,FALSE))+(VLOOKUP('DP_Instruction Forfaitaires'!$D162,Listes!$A$59:$E$65,4,FALSE)))))))</f>
        <v/>
      </c>
      <c r="N162" s="331" t="str">
        <f>IF($H162="","",IF($C162=Listes!$B$37,IF('DP_Instruction Forfaitaires'!$E162&lt;=Listes!$B$47,('DP_Instruction Forfaitaires'!$E162*(VLOOKUP('DP_Instruction Forfaitaires'!$D162,Listes!$A$48:$E$54,2,FALSE))),IF('DP_Instruction Forfaitaires'!$E162&gt;Listes!$D$47,('DP_Instruction Forfaitaires'!$E162*(VLOOKUP('DP_Instruction Forfaitaires'!$D162,Listes!$A$48:$E$54,5,FALSE))),('DP_Instruction Forfaitaires'!$E162*(VLOOKUP('DP_Instruction Forfaitaires'!$D162,Listes!$A$48:$E$54,3,FALSE))+(VLOOKUP('DP_Instruction Forfaitaires'!$D162,Listes!$A$48:$E$54,4,FALSE)))))))</f>
        <v/>
      </c>
      <c r="O162" s="359" t="str">
        <f>IF($H162="","",IF($C162=Listes!$B$40,Listes!$I$37,IF($C162=Listes!$B$41,(VLOOKUP('DP_Instruction Forfaitaires'!$F162,Listes!$E$37:$F$42,2,FALSE)),IF($C162=Listes!$B$39,IF('DP_Instruction Forfaitaires'!$E162&lt;=Listes!$A$69,'DP_Instruction Forfaitaires'!$E162*Listes!$A$70,IF('DP_Instruction Forfaitaires'!$E162&gt;Listes!$D$69,'DP_Instruction Forfaitaires'!$E162*Listes!$D$70,(('DP_Instruction Forfaitaires'!$E162*Listes!$B$70)+Listes!$C$70)))))))</f>
        <v/>
      </c>
      <c r="P162" s="360" t="str">
        <f>IF('Dépenses forfaitaire'!P162="","",'Dépenses forfaitaire'!P162)</f>
        <v/>
      </c>
      <c r="Q162" s="283"/>
      <c r="R162" s="284" t="str">
        <f t="shared" si="10"/>
        <v/>
      </c>
      <c r="S162" s="284" t="str">
        <f t="shared" si="11"/>
        <v/>
      </c>
      <c r="T162" s="28" t="str">
        <f t="shared" si="9"/>
        <v/>
      </c>
      <c r="U162" s="139"/>
      <c r="V162" s="140"/>
      <c r="W162" s="365" t="str">
        <f>IF(AND(OR(Q162="KO",T162&lt;&gt;""),OR(R162="",S162="",T162="")),Listes!$A$74,IF(AND(T162="",Q162&lt;&gt;""),Listes!$A$75,IF(AND(P162&lt;T162,V162=""),Listes!$A$76,IF(AND(R162&gt;S162),Listes!$A$77,IF(AND(P162&lt;&gt;"",P162&gt;T162,U162=""),Listes!$A$78,IF(AND(X162="",OR(Q162&lt;&gt;"",R162&lt;&gt;"",S162&lt;&gt;"")),Listes!$A$79,""))))))</f>
        <v/>
      </c>
      <c r="X162" s="44"/>
      <c r="Y162" s="9">
        <f t="shared" si="12"/>
        <v>0</v>
      </c>
    </row>
    <row r="163" spans="1:25" ht="20.100000000000001" customHeight="1" x14ac:dyDescent="0.25">
      <c r="A163" s="133">
        <v>157</v>
      </c>
      <c r="B163" s="347" t="str">
        <f>IF('Dépenses forfaitaire'!B163="","",'Dépenses forfaitaire'!B163)</f>
        <v/>
      </c>
      <c r="C163" s="347" t="str">
        <f>IF('Dépenses forfaitaire'!C163="","",'Dépenses forfaitaire'!C163)</f>
        <v/>
      </c>
      <c r="D163" s="347" t="str">
        <f>IF('Dépenses forfaitaire'!D163="","",'Dépenses forfaitaire'!D163)</f>
        <v/>
      </c>
      <c r="E163" s="347" t="str">
        <f>IF('Dépenses forfaitaire'!E163="","",'Dépenses forfaitaire'!E163)</f>
        <v/>
      </c>
      <c r="F163" s="347" t="str">
        <f>IF('Dépenses forfaitaire'!F163="","",'Dépenses forfaitaire'!F163)</f>
        <v/>
      </c>
      <c r="G163" s="347" t="str">
        <f>IF('Dépenses forfaitaire'!G163="","",'Dépenses forfaitaire'!G163)</f>
        <v/>
      </c>
      <c r="H163" s="347" t="str">
        <f>IF('Dépenses forfaitaire'!H163="","",'Dépenses forfaitaire'!H163)</f>
        <v/>
      </c>
      <c r="I163" s="347" t="str">
        <f>IF('Dépenses forfaitaire'!I163="","",'Dépenses forfaitaire'!I163)</f>
        <v/>
      </c>
      <c r="J163" s="348" t="str">
        <f>IF('Dépenses forfaitaire'!K163="","",'Dépenses forfaitaire'!K163)</f>
        <v/>
      </c>
      <c r="K163" s="348" t="str">
        <f>IF('Dépenses forfaitaire'!L163="","",'Dépenses forfaitaire'!L163)</f>
        <v/>
      </c>
      <c r="L163" s="347" t="str">
        <f>IF('Dépenses forfaitaire'!J163="","",'Dépenses forfaitaire'!J163)</f>
        <v/>
      </c>
      <c r="M163" s="331" t="str">
        <f>IF($H163="","",IF($C163=Listes!$B$38,IF('DP_Instruction Forfaitaires'!$E163&lt;=Listes!$B$58,('DP_Instruction Forfaitaires'!$E163*(VLOOKUP('DP_Instruction Forfaitaires'!$D163,Listes!$A$59:$E$65,2,FALSE))),IF('DP_Instruction Forfaitaires'!$E163&gt;Listes!$E$58,('DP_Instruction Forfaitaires'!$E163*(VLOOKUP('DP_Instruction Forfaitaires'!$D163,Listes!$A$59:$E$65,5,FALSE))),('DP_Instruction Forfaitaires'!$E163*(VLOOKUP('DP_Instruction Forfaitaires'!$D163,Listes!$A$59:$E$65,3,FALSE))+(VLOOKUP('DP_Instruction Forfaitaires'!$D163,Listes!$A$59:$E$65,4,FALSE)))))))</f>
        <v/>
      </c>
      <c r="N163" s="331" t="str">
        <f>IF($H163="","",IF($C163=Listes!$B$37,IF('DP_Instruction Forfaitaires'!$E163&lt;=Listes!$B$47,('DP_Instruction Forfaitaires'!$E163*(VLOOKUP('DP_Instruction Forfaitaires'!$D163,Listes!$A$48:$E$54,2,FALSE))),IF('DP_Instruction Forfaitaires'!$E163&gt;Listes!$D$47,('DP_Instruction Forfaitaires'!$E163*(VLOOKUP('DP_Instruction Forfaitaires'!$D163,Listes!$A$48:$E$54,5,FALSE))),('DP_Instruction Forfaitaires'!$E163*(VLOOKUP('DP_Instruction Forfaitaires'!$D163,Listes!$A$48:$E$54,3,FALSE))+(VLOOKUP('DP_Instruction Forfaitaires'!$D163,Listes!$A$48:$E$54,4,FALSE)))))))</f>
        <v/>
      </c>
      <c r="O163" s="359" t="str">
        <f>IF($H163="","",IF($C163=Listes!$B$40,Listes!$I$37,IF($C163=Listes!$B$41,(VLOOKUP('DP_Instruction Forfaitaires'!$F163,Listes!$E$37:$F$42,2,FALSE)),IF($C163=Listes!$B$39,IF('DP_Instruction Forfaitaires'!$E163&lt;=Listes!$A$69,'DP_Instruction Forfaitaires'!$E163*Listes!$A$70,IF('DP_Instruction Forfaitaires'!$E163&gt;Listes!$D$69,'DP_Instruction Forfaitaires'!$E163*Listes!$D$70,(('DP_Instruction Forfaitaires'!$E163*Listes!$B$70)+Listes!$C$70)))))))</f>
        <v/>
      </c>
      <c r="P163" s="360" t="str">
        <f>IF('Dépenses forfaitaire'!P163="","",'Dépenses forfaitaire'!P163)</f>
        <v/>
      </c>
      <c r="Q163" s="283"/>
      <c r="R163" s="284" t="str">
        <f t="shared" si="10"/>
        <v/>
      </c>
      <c r="S163" s="284" t="str">
        <f t="shared" si="11"/>
        <v/>
      </c>
      <c r="T163" s="28" t="str">
        <f t="shared" si="9"/>
        <v/>
      </c>
      <c r="U163" s="139"/>
      <c r="V163" s="140"/>
      <c r="W163" s="365" t="str">
        <f>IF(AND(OR(Q163="KO",T163&lt;&gt;""),OR(R163="",S163="",T163="")),Listes!$A$74,IF(AND(T163="",Q163&lt;&gt;""),Listes!$A$75,IF(AND(P163&lt;T163,V163=""),Listes!$A$76,IF(AND(R163&gt;S163),Listes!$A$77,IF(AND(P163&lt;&gt;"",P163&gt;T163,U163=""),Listes!$A$78,IF(AND(X163="",OR(Q163&lt;&gt;"",R163&lt;&gt;"",S163&lt;&gt;"")),Listes!$A$79,""))))))</f>
        <v/>
      </c>
      <c r="X163" s="44"/>
      <c r="Y163" s="9">
        <f t="shared" si="12"/>
        <v>0</v>
      </c>
    </row>
    <row r="164" spans="1:25" ht="20.100000000000001" customHeight="1" x14ac:dyDescent="0.25">
      <c r="A164" s="133">
        <v>158</v>
      </c>
      <c r="B164" s="347" t="str">
        <f>IF('Dépenses forfaitaire'!B164="","",'Dépenses forfaitaire'!B164)</f>
        <v/>
      </c>
      <c r="C164" s="347" t="str">
        <f>IF('Dépenses forfaitaire'!C164="","",'Dépenses forfaitaire'!C164)</f>
        <v/>
      </c>
      <c r="D164" s="347" t="str">
        <f>IF('Dépenses forfaitaire'!D164="","",'Dépenses forfaitaire'!D164)</f>
        <v/>
      </c>
      <c r="E164" s="347" t="str">
        <f>IF('Dépenses forfaitaire'!E164="","",'Dépenses forfaitaire'!E164)</f>
        <v/>
      </c>
      <c r="F164" s="347" t="str">
        <f>IF('Dépenses forfaitaire'!F164="","",'Dépenses forfaitaire'!F164)</f>
        <v/>
      </c>
      <c r="G164" s="347" t="str">
        <f>IF('Dépenses forfaitaire'!G164="","",'Dépenses forfaitaire'!G164)</f>
        <v/>
      </c>
      <c r="H164" s="347" t="str">
        <f>IF('Dépenses forfaitaire'!H164="","",'Dépenses forfaitaire'!H164)</f>
        <v/>
      </c>
      <c r="I164" s="347" t="str">
        <f>IF('Dépenses forfaitaire'!I164="","",'Dépenses forfaitaire'!I164)</f>
        <v/>
      </c>
      <c r="J164" s="348" t="str">
        <f>IF('Dépenses forfaitaire'!K164="","",'Dépenses forfaitaire'!K164)</f>
        <v/>
      </c>
      <c r="K164" s="348" t="str">
        <f>IF('Dépenses forfaitaire'!L164="","",'Dépenses forfaitaire'!L164)</f>
        <v/>
      </c>
      <c r="L164" s="347" t="str">
        <f>IF('Dépenses forfaitaire'!J164="","",'Dépenses forfaitaire'!J164)</f>
        <v/>
      </c>
      <c r="M164" s="331" t="str">
        <f>IF($H164="","",IF($C164=Listes!$B$38,IF('DP_Instruction Forfaitaires'!$E164&lt;=Listes!$B$58,('DP_Instruction Forfaitaires'!$E164*(VLOOKUP('DP_Instruction Forfaitaires'!$D164,Listes!$A$59:$E$65,2,FALSE))),IF('DP_Instruction Forfaitaires'!$E164&gt;Listes!$E$58,('DP_Instruction Forfaitaires'!$E164*(VLOOKUP('DP_Instruction Forfaitaires'!$D164,Listes!$A$59:$E$65,5,FALSE))),('DP_Instruction Forfaitaires'!$E164*(VLOOKUP('DP_Instruction Forfaitaires'!$D164,Listes!$A$59:$E$65,3,FALSE))+(VLOOKUP('DP_Instruction Forfaitaires'!$D164,Listes!$A$59:$E$65,4,FALSE)))))))</f>
        <v/>
      </c>
      <c r="N164" s="331" t="str">
        <f>IF($H164="","",IF($C164=Listes!$B$37,IF('DP_Instruction Forfaitaires'!$E164&lt;=Listes!$B$47,('DP_Instruction Forfaitaires'!$E164*(VLOOKUP('DP_Instruction Forfaitaires'!$D164,Listes!$A$48:$E$54,2,FALSE))),IF('DP_Instruction Forfaitaires'!$E164&gt;Listes!$D$47,('DP_Instruction Forfaitaires'!$E164*(VLOOKUP('DP_Instruction Forfaitaires'!$D164,Listes!$A$48:$E$54,5,FALSE))),('DP_Instruction Forfaitaires'!$E164*(VLOOKUP('DP_Instruction Forfaitaires'!$D164,Listes!$A$48:$E$54,3,FALSE))+(VLOOKUP('DP_Instruction Forfaitaires'!$D164,Listes!$A$48:$E$54,4,FALSE)))))))</f>
        <v/>
      </c>
      <c r="O164" s="359" t="str">
        <f>IF($H164="","",IF($C164=Listes!$B$40,Listes!$I$37,IF($C164=Listes!$B$41,(VLOOKUP('DP_Instruction Forfaitaires'!$F164,Listes!$E$37:$F$42,2,FALSE)),IF($C164=Listes!$B$39,IF('DP_Instruction Forfaitaires'!$E164&lt;=Listes!$A$69,'DP_Instruction Forfaitaires'!$E164*Listes!$A$70,IF('DP_Instruction Forfaitaires'!$E164&gt;Listes!$D$69,'DP_Instruction Forfaitaires'!$E164*Listes!$D$70,(('DP_Instruction Forfaitaires'!$E164*Listes!$B$70)+Listes!$C$70)))))))</f>
        <v/>
      </c>
      <c r="P164" s="360" t="str">
        <f>IF('Dépenses forfaitaire'!P164="","",'Dépenses forfaitaire'!P164)</f>
        <v/>
      </c>
      <c r="Q164" s="283"/>
      <c r="R164" s="284" t="str">
        <f t="shared" si="10"/>
        <v/>
      </c>
      <c r="S164" s="284" t="str">
        <f t="shared" si="11"/>
        <v/>
      </c>
      <c r="T164" s="28" t="str">
        <f t="shared" si="9"/>
        <v/>
      </c>
      <c r="U164" s="139"/>
      <c r="V164" s="140"/>
      <c r="W164" s="365" t="str">
        <f>IF(AND(OR(Q164="KO",T164&lt;&gt;""),OR(R164="",S164="",T164="")),Listes!$A$74,IF(AND(T164="",Q164&lt;&gt;""),Listes!$A$75,IF(AND(P164&lt;T164,V164=""),Listes!$A$76,IF(AND(R164&gt;S164),Listes!$A$77,IF(AND(P164&lt;&gt;"",P164&gt;T164,U164=""),Listes!$A$78,IF(AND(X164="",OR(Q164&lt;&gt;"",R164&lt;&gt;"",S164&lt;&gt;"")),Listes!$A$79,""))))))</f>
        <v/>
      </c>
      <c r="X164" s="44"/>
      <c r="Y164" s="9">
        <f t="shared" si="12"/>
        <v>0</v>
      </c>
    </row>
    <row r="165" spans="1:25" ht="20.100000000000001" customHeight="1" x14ac:dyDescent="0.25">
      <c r="A165" s="133">
        <v>159</v>
      </c>
      <c r="B165" s="347" t="str">
        <f>IF('Dépenses forfaitaire'!B165="","",'Dépenses forfaitaire'!B165)</f>
        <v/>
      </c>
      <c r="C165" s="347" t="str">
        <f>IF('Dépenses forfaitaire'!C165="","",'Dépenses forfaitaire'!C165)</f>
        <v/>
      </c>
      <c r="D165" s="347" t="str">
        <f>IF('Dépenses forfaitaire'!D165="","",'Dépenses forfaitaire'!D165)</f>
        <v/>
      </c>
      <c r="E165" s="347" t="str">
        <f>IF('Dépenses forfaitaire'!E165="","",'Dépenses forfaitaire'!E165)</f>
        <v/>
      </c>
      <c r="F165" s="347" t="str">
        <f>IF('Dépenses forfaitaire'!F165="","",'Dépenses forfaitaire'!F165)</f>
        <v/>
      </c>
      <c r="G165" s="347" t="str">
        <f>IF('Dépenses forfaitaire'!G165="","",'Dépenses forfaitaire'!G165)</f>
        <v/>
      </c>
      <c r="H165" s="347" t="str">
        <f>IF('Dépenses forfaitaire'!H165="","",'Dépenses forfaitaire'!H165)</f>
        <v/>
      </c>
      <c r="I165" s="347" t="str">
        <f>IF('Dépenses forfaitaire'!I165="","",'Dépenses forfaitaire'!I165)</f>
        <v/>
      </c>
      <c r="J165" s="348" t="str">
        <f>IF('Dépenses forfaitaire'!K165="","",'Dépenses forfaitaire'!K165)</f>
        <v/>
      </c>
      <c r="K165" s="348" t="str">
        <f>IF('Dépenses forfaitaire'!L165="","",'Dépenses forfaitaire'!L165)</f>
        <v/>
      </c>
      <c r="L165" s="347" t="str">
        <f>IF('Dépenses forfaitaire'!J165="","",'Dépenses forfaitaire'!J165)</f>
        <v/>
      </c>
      <c r="M165" s="331" t="str">
        <f>IF($H165="","",IF($C165=Listes!$B$38,IF('DP_Instruction Forfaitaires'!$E165&lt;=Listes!$B$58,('DP_Instruction Forfaitaires'!$E165*(VLOOKUP('DP_Instruction Forfaitaires'!$D165,Listes!$A$59:$E$65,2,FALSE))),IF('DP_Instruction Forfaitaires'!$E165&gt;Listes!$E$58,('DP_Instruction Forfaitaires'!$E165*(VLOOKUP('DP_Instruction Forfaitaires'!$D165,Listes!$A$59:$E$65,5,FALSE))),('DP_Instruction Forfaitaires'!$E165*(VLOOKUP('DP_Instruction Forfaitaires'!$D165,Listes!$A$59:$E$65,3,FALSE))+(VLOOKUP('DP_Instruction Forfaitaires'!$D165,Listes!$A$59:$E$65,4,FALSE)))))))</f>
        <v/>
      </c>
      <c r="N165" s="331" t="str">
        <f>IF($H165="","",IF($C165=Listes!$B$37,IF('DP_Instruction Forfaitaires'!$E165&lt;=Listes!$B$47,('DP_Instruction Forfaitaires'!$E165*(VLOOKUP('DP_Instruction Forfaitaires'!$D165,Listes!$A$48:$E$54,2,FALSE))),IF('DP_Instruction Forfaitaires'!$E165&gt;Listes!$D$47,('DP_Instruction Forfaitaires'!$E165*(VLOOKUP('DP_Instruction Forfaitaires'!$D165,Listes!$A$48:$E$54,5,FALSE))),('DP_Instruction Forfaitaires'!$E165*(VLOOKUP('DP_Instruction Forfaitaires'!$D165,Listes!$A$48:$E$54,3,FALSE))+(VLOOKUP('DP_Instruction Forfaitaires'!$D165,Listes!$A$48:$E$54,4,FALSE)))))))</f>
        <v/>
      </c>
      <c r="O165" s="359" t="str">
        <f>IF($H165="","",IF($C165=Listes!$B$40,Listes!$I$37,IF($C165=Listes!$B$41,(VLOOKUP('DP_Instruction Forfaitaires'!$F165,Listes!$E$37:$F$42,2,FALSE)),IF($C165=Listes!$B$39,IF('DP_Instruction Forfaitaires'!$E165&lt;=Listes!$A$69,'DP_Instruction Forfaitaires'!$E165*Listes!$A$70,IF('DP_Instruction Forfaitaires'!$E165&gt;Listes!$D$69,'DP_Instruction Forfaitaires'!$E165*Listes!$D$70,(('DP_Instruction Forfaitaires'!$E165*Listes!$B$70)+Listes!$C$70)))))))</f>
        <v/>
      </c>
      <c r="P165" s="360" t="str">
        <f>IF('Dépenses forfaitaire'!P165="","",'Dépenses forfaitaire'!P165)</f>
        <v/>
      </c>
      <c r="Q165" s="283"/>
      <c r="R165" s="284" t="str">
        <f t="shared" si="10"/>
        <v/>
      </c>
      <c r="S165" s="284" t="str">
        <f t="shared" si="11"/>
        <v/>
      </c>
      <c r="T165" s="28" t="str">
        <f t="shared" si="9"/>
        <v/>
      </c>
      <c r="U165" s="139"/>
      <c r="V165" s="140"/>
      <c r="W165" s="365" t="str">
        <f>IF(AND(OR(Q165="KO",T165&lt;&gt;""),OR(R165="",S165="",T165="")),Listes!$A$74,IF(AND(T165="",Q165&lt;&gt;""),Listes!$A$75,IF(AND(P165&lt;T165,V165=""),Listes!$A$76,IF(AND(R165&gt;S165),Listes!$A$77,IF(AND(P165&lt;&gt;"",P165&gt;T165,U165=""),Listes!$A$78,IF(AND(X165="",OR(Q165&lt;&gt;"",R165&lt;&gt;"",S165&lt;&gt;"")),Listes!$A$79,""))))))</f>
        <v/>
      </c>
      <c r="X165" s="44"/>
      <c r="Y165" s="9">
        <f t="shared" si="12"/>
        <v>0</v>
      </c>
    </row>
    <row r="166" spans="1:25" ht="20.100000000000001" customHeight="1" x14ac:dyDescent="0.25">
      <c r="A166" s="133">
        <v>160</v>
      </c>
      <c r="B166" s="347" t="str">
        <f>IF('Dépenses forfaitaire'!B166="","",'Dépenses forfaitaire'!B166)</f>
        <v/>
      </c>
      <c r="C166" s="347" t="str">
        <f>IF('Dépenses forfaitaire'!C166="","",'Dépenses forfaitaire'!C166)</f>
        <v/>
      </c>
      <c r="D166" s="347" t="str">
        <f>IF('Dépenses forfaitaire'!D166="","",'Dépenses forfaitaire'!D166)</f>
        <v/>
      </c>
      <c r="E166" s="347" t="str">
        <f>IF('Dépenses forfaitaire'!E166="","",'Dépenses forfaitaire'!E166)</f>
        <v/>
      </c>
      <c r="F166" s="347" t="str">
        <f>IF('Dépenses forfaitaire'!F166="","",'Dépenses forfaitaire'!F166)</f>
        <v/>
      </c>
      <c r="G166" s="347" t="str">
        <f>IF('Dépenses forfaitaire'!G166="","",'Dépenses forfaitaire'!G166)</f>
        <v/>
      </c>
      <c r="H166" s="347" t="str">
        <f>IF('Dépenses forfaitaire'!H166="","",'Dépenses forfaitaire'!H166)</f>
        <v/>
      </c>
      <c r="I166" s="347" t="str">
        <f>IF('Dépenses forfaitaire'!I166="","",'Dépenses forfaitaire'!I166)</f>
        <v/>
      </c>
      <c r="J166" s="348" t="str">
        <f>IF('Dépenses forfaitaire'!K166="","",'Dépenses forfaitaire'!K166)</f>
        <v/>
      </c>
      <c r="K166" s="348" t="str">
        <f>IF('Dépenses forfaitaire'!L166="","",'Dépenses forfaitaire'!L166)</f>
        <v/>
      </c>
      <c r="L166" s="347" t="str">
        <f>IF('Dépenses forfaitaire'!J166="","",'Dépenses forfaitaire'!J166)</f>
        <v/>
      </c>
      <c r="M166" s="331" t="str">
        <f>IF($H166="","",IF($C166=Listes!$B$38,IF('DP_Instruction Forfaitaires'!$E166&lt;=Listes!$B$58,('DP_Instruction Forfaitaires'!$E166*(VLOOKUP('DP_Instruction Forfaitaires'!$D166,Listes!$A$59:$E$65,2,FALSE))),IF('DP_Instruction Forfaitaires'!$E166&gt;Listes!$E$58,('DP_Instruction Forfaitaires'!$E166*(VLOOKUP('DP_Instruction Forfaitaires'!$D166,Listes!$A$59:$E$65,5,FALSE))),('DP_Instruction Forfaitaires'!$E166*(VLOOKUP('DP_Instruction Forfaitaires'!$D166,Listes!$A$59:$E$65,3,FALSE))+(VLOOKUP('DP_Instruction Forfaitaires'!$D166,Listes!$A$59:$E$65,4,FALSE)))))))</f>
        <v/>
      </c>
      <c r="N166" s="331" t="str">
        <f>IF($H166="","",IF($C166=Listes!$B$37,IF('DP_Instruction Forfaitaires'!$E166&lt;=Listes!$B$47,('DP_Instruction Forfaitaires'!$E166*(VLOOKUP('DP_Instruction Forfaitaires'!$D166,Listes!$A$48:$E$54,2,FALSE))),IF('DP_Instruction Forfaitaires'!$E166&gt;Listes!$D$47,('DP_Instruction Forfaitaires'!$E166*(VLOOKUP('DP_Instruction Forfaitaires'!$D166,Listes!$A$48:$E$54,5,FALSE))),('DP_Instruction Forfaitaires'!$E166*(VLOOKUP('DP_Instruction Forfaitaires'!$D166,Listes!$A$48:$E$54,3,FALSE))+(VLOOKUP('DP_Instruction Forfaitaires'!$D166,Listes!$A$48:$E$54,4,FALSE)))))))</f>
        <v/>
      </c>
      <c r="O166" s="359" t="str">
        <f>IF($H166="","",IF($C166=Listes!$B$40,Listes!$I$37,IF($C166=Listes!$B$41,(VLOOKUP('DP_Instruction Forfaitaires'!$F166,Listes!$E$37:$F$42,2,FALSE)),IF($C166=Listes!$B$39,IF('DP_Instruction Forfaitaires'!$E166&lt;=Listes!$A$69,'DP_Instruction Forfaitaires'!$E166*Listes!$A$70,IF('DP_Instruction Forfaitaires'!$E166&gt;Listes!$D$69,'DP_Instruction Forfaitaires'!$E166*Listes!$D$70,(('DP_Instruction Forfaitaires'!$E166*Listes!$B$70)+Listes!$C$70)))))))</f>
        <v/>
      </c>
      <c r="P166" s="360" t="str">
        <f>IF('Dépenses forfaitaire'!P166="","",'Dépenses forfaitaire'!P166)</f>
        <v/>
      </c>
      <c r="Q166" s="283"/>
      <c r="R166" s="284" t="str">
        <f t="shared" si="10"/>
        <v/>
      </c>
      <c r="S166" s="284" t="str">
        <f t="shared" si="11"/>
        <v/>
      </c>
      <c r="T166" s="28" t="str">
        <f t="shared" si="9"/>
        <v/>
      </c>
      <c r="U166" s="139"/>
      <c r="V166" s="140"/>
      <c r="W166" s="365" t="str">
        <f>IF(AND(OR(Q166="KO",T166&lt;&gt;""),OR(R166="",S166="",T166="")),Listes!$A$74,IF(AND(T166="",Q166&lt;&gt;""),Listes!$A$75,IF(AND(P166&lt;T166,V166=""),Listes!$A$76,IF(AND(R166&gt;S166),Listes!$A$77,IF(AND(P166&lt;&gt;"",P166&gt;T166,U166=""),Listes!$A$78,IF(AND(X166="",OR(Q166&lt;&gt;"",R166&lt;&gt;"",S166&lt;&gt;"")),Listes!$A$79,""))))))</f>
        <v/>
      </c>
      <c r="X166" s="44"/>
      <c r="Y166" s="9">
        <f t="shared" si="12"/>
        <v>0</v>
      </c>
    </row>
    <row r="167" spans="1:25" ht="20.100000000000001" customHeight="1" x14ac:dyDescent="0.25">
      <c r="A167" s="133">
        <v>161</v>
      </c>
      <c r="B167" s="347" t="str">
        <f>IF('Dépenses forfaitaire'!B167="","",'Dépenses forfaitaire'!B167)</f>
        <v/>
      </c>
      <c r="C167" s="347" t="str">
        <f>IF('Dépenses forfaitaire'!C167="","",'Dépenses forfaitaire'!C167)</f>
        <v/>
      </c>
      <c r="D167" s="347" t="str">
        <f>IF('Dépenses forfaitaire'!D167="","",'Dépenses forfaitaire'!D167)</f>
        <v/>
      </c>
      <c r="E167" s="347" t="str">
        <f>IF('Dépenses forfaitaire'!E167="","",'Dépenses forfaitaire'!E167)</f>
        <v/>
      </c>
      <c r="F167" s="347" t="str">
        <f>IF('Dépenses forfaitaire'!F167="","",'Dépenses forfaitaire'!F167)</f>
        <v/>
      </c>
      <c r="G167" s="347" t="str">
        <f>IF('Dépenses forfaitaire'!G167="","",'Dépenses forfaitaire'!G167)</f>
        <v/>
      </c>
      <c r="H167" s="347" t="str">
        <f>IF('Dépenses forfaitaire'!H167="","",'Dépenses forfaitaire'!H167)</f>
        <v/>
      </c>
      <c r="I167" s="347" t="str">
        <f>IF('Dépenses forfaitaire'!I167="","",'Dépenses forfaitaire'!I167)</f>
        <v/>
      </c>
      <c r="J167" s="348" t="str">
        <f>IF('Dépenses forfaitaire'!K167="","",'Dépenses forfaitaire'!K167)</f>
        <v/>
      </c>
      <c r="K167" s="348" t="str">
        <f>IF('Dépenses forfaitaire'!L167="","",'Dépenses forfaitaire'!L167)</f>
        <v/>
      </c>
      <c r="L167" s="347" t="str">
        <f>IF('Dépenses forfaitaire'!J167="","",'Dépenses forfaitaire'!J167)</f>
        <v/>
      </c>
      <c r="M167" s="331" t="str">
        <f>IF($H167="","",IF($C167=Listes!$B$38,IF('DP_Instruction Forfaitaires'!$E167&lt;=Listes!$B$58,('DP_Instruction Forfaitaires'!$E167*(VLOOKUP('DP_Instruction Forfaitaires'!$D167,Listes!$A$59:$E$65,2,FALSE))),IF('DP_Instruction Forfaitaires'!$E167&gt;Listes!$E$58,('DP_Instruction Forfaitaires'!$E167*(VLOOKUP('DP_Instruction Forfaitaires'!$D167,Listes!$A$59:$E$65,5,FALSE))),('DP_Instruction Forfaitaires'!$E167*(VLOOKUP('DP_Instruction Forfaitaires'!$D167,Listes!$A$59:$E$65,3,FALSE))+(VLOOKUP('DP_Instruction Forfaitaires'!$D167,Listes!$A$59:$E$65,4,FALSE)))))))</f>
        <v/>
      </c>
      <c r="N167" s="331" t="str">
        <f>IF($H167="","",IF($C167=Listes!$B$37,IF('DP_Instruction Forfaitaires'!$E167&lt;=Listes!$B$47,('DP_Instruction Forfaitaires'!$E167*(VLOOKUP('DP_Instruction Forfaitaires'!$D167,Listes!$A$48:$E$54,2,FALSE))),IF('DP_Instruction Forfaitaires'!$E167&gt;Listes!$D$47,('DP_Instruction Forfaitaires'!$E167*(VLOOKUP('DP_Instruction Forfaitaires'!$D167,Listes!$A$48:$E$54,5,FALSE))),('DP_Instruction Forfaitaires'!$E167*(VLOOKUP('DP_Instruction Forfaitaires'!$D167,Listes!$A$48:$E$54,3,FALSE))+(VLOOKUP('DP_Instruction Forfaitaires'!$D167,Listes!$A$48:$E$54,4,FALSE)))))))</f>
        <v/>
      </c>
      <c r="O167" s="359" t="str">
        <f>IF($H167="","",IF($C167=Listes!$B$40,Listes!$I$37,IF($C167=Listes!$B$41,(VLOOKUP('DP_Instruction Forfaitaires'!$F167,Listes!$E$37:$F$42,2,FALSE)),IF($C167=Listes!$B$39,IF('DP_Instruction Forfaitaires'!$E167&lt;=Listes!$A$69,'DP_Instruction Forfaitaires'!$E167*Listes!$A$70,IF('DP_Instruction Forfaitaires'!$E167&gt;Listes!$D$69,'DP_Instruction Forfaitaires'!$E167*Listes!$D$70,(('DP_Instruction Forfaitaires'!$E167*Listes!$B$70)+Listes!$C$70)))))))</f>
        <v/>
      </c>
      <c r="P167" s="360" t="str">
        <f>IF('Dépenses forfaitaire'!P167="","",'Dépenses forfaitaire'!P167)</f>
        <v/>
      </c>
      <c r="Q167" s="283"/>
      <c r="R167" s="284" t="str">
        <f t="shared" si="10"/>
        <v/>
      </c>
      <c r="S167" s="284" t="str">
        <f t="shared" si="11"/>
        <v/>
      </c>
      <c r="T167" s="28" t="str">
        <f t="shared" si="9"/>
        <v/>
      </c>
      <c r="U167" s="139"/>
      <c r="V167" s="140"/>
      <c r="W167" s="365" t="str">
        <f>IF(AND(OR(Q167="KO",T167&lt;&gt;""),OR(R167="",S167="",T167="")),Listes!$A$74,IF(AND(T167="",Q167&lt;&gt;""),Listes!$A$75,IF(AND(P167&lt;T167,V167=""),Listes!$A$76,IF(AND(R167&gt;S167),Listes!$A$77,IF(AND(P167&lt;&gt;"",P167&gt;T167,U167=""),Listes!$A$78,IF(AND(X167="",OR(Q167&lt;&gt;"",R167&lt;&gt;"",S167&lt;&gt;"")),Listes!$A$79,""))))))</f>
        <v/>
      </c>
      <c r="X167" s="44"/>
      <c r="Y167" s="9">
        <f t="shared" si="12"/>
        <v>0</v>
      </c>
    </row>
    <row r="168" spans="1:25" ht="20.100000000000001" customHeight="1" x14ac:dyDescent="0.25">
      <c r="A168" s="133">
        <v>162</v>
      </c>
      <c r="B168" s="347" t="str">
        <f>IF('Dépenses forfaitaire'!B168="","",'Dépenses forfaitaire'!B168)</f>
        <v/>
      </c>
      <c r="C168" s="347" t="str">
        <f>IF('Dépenses forfaitaire'!C168="","",'Dépenses forfaitaire'!C168)</f>
        <v/>
      </c>
      <c r="D168" s="347" t="str">
        <f>IF('Dépenses forfaitaire'!D168="","",'Dépenses forfaitaire'!D168)</f>
        <v/>
      </c>
      <c r="E168" s="347" t="str">
        <f>IF('Dépenses forfaitaire'!E168="","",'Dépenses forfaitaire'!E168)</f>
        <v/>
      </c>
      <c r="F168" s="347" t="str">
        <f>IF('Dépenses forfaitaire'!F168="","",'Dépenses forfaitaire'!F168)</f>
        <v/>
      </c>
      <c r="G168" s="347" t="str">
        <f>IF('Dépenses forfaitaire'!G168="","",'Dépenses forfaitaire'!G168)</f>
        <v/>
      </c>
      <c r="H168" s="347" t="str">
        <f>IF('Dépenses forfaitaire'!H168="","",'Dépenses forfaitaire'!H168)</f>
        <v/>
      </c>
      <c r="I168" s="347" t="str">
        <f>IF('Dépenses forfaitaire'!I168="","",'Dépenses forfaitaire'!I168)</f>
        <v/>
      </c>
      <c r="J168" s="348" t="str">
        <f>IF('Dépenses forfaitaire'!K168="","",'Dépenses forfaitaire'!K168)</f>
        <v/>
      </c>
      <c r="K168" s="348" t="str">
        <f>IF('Dépenses forfaitaire'!L168="","",'Dépenses forfaitaire'!L168)</f>
        <v/>
      </c>
      <c r="L168" s="347" t="str">
        <f>IF('Dépenses forfaitaire'!J168="","",'Dépenses forfaitaire'!J168)</f>
        <v/>
      </c>
      <c r="M168" s="331" t="str">
        <f>IF($H168="","",IF($C168=Listes!$B$38,IF('DP_Instruction Forfaitaires'!$E168&lt;=Listes!$B$58,('DP_Instruction Forfaitaires'!$E168*(VLOOKUP('DP_Instruction Forfaitaires'!$D168,Listes!$A$59:$E$65,2,FALSE))),IF('DP_Instruction Forfaitaires'!$E168&gt;Listes!$E$58,('DP_Instruction Forfaitaires'!$E168*(VLOOKUP('DP_Instruction Forfaitaires'!$D168,Listes!$A$59:$E$65,5,FALSE))),('DP_Instruction Forfaitaires'!$E168*(VLOOKUP('DP_Instruction Forfaitaires'!$D168,Listes!$A$59:$E$65,3,FALSE))+(VLOOKUP('DP_Instruction Forfaitaires'!$D168,Listes!$A$59:$E$65,4,FALSE)))))))</f>
        <v/>
      </c>
      <c r="N168" s="331" t="str">
        <f>IF($H168="","",IF($C168=Listes!$B$37,IF('DP_Instruction Forfaitaires'!$E168&lt;=Listes!$B$47,('DP_Instruction Forfaitaires'!$E168*(VLOOKUP('DP_Instruction Forfaitaires'!$D168,Listes!$A$48:$E$54,2,FALSE))),IF('DP_Instruction Forfaitaires'!$E168&gt;Listes!$D$47,('DP_Instruction Forfaitaires'!$E168*(VLOOKUP('DP_Instruction Forfaitaires'!$D168,Listes!$A$48:$E$54,5,FALSE))),('DP_Instruction Forfaitaires'!$E168*(VLOOKUP('DP_Instruction Forfaitaires'!$D168,Listes!$A$48:$E$54,3,FALSE))+(VLOOKUP('DP_Instruction Forfaitaires'!$D168,Listes!$A$48:$E$54,4,FALSE)))))))</f>
        <v/>
      </c>
      <c r="O168" s="359" t="str">
        <f>IF($H168="","",IF($C168=Listes!$B$40,Listes!$I$37,IF($C168=Listes!$B$41,(VLOOKUP('DP_Instruction Forfaitaires'!$F168,Listes!$E$37:$F$42,2,FALSE)),IF($C168=Listes!$B$39,IF('DP_Instruction Forfaitaires'!$E168&lt;=Listes!$A$69,'DP_Instruction Forfaitaires'!$E168*Listes!$A$70,IF('DP_Instruction Forfaitaires'!$E168&gt;Listes!$D$69,'DP_Instruction Forfaitaires'!$E168*Listes!$D$70,(('DP_Instruction Forfaitaires'!$E168*Listes!$B$70)+Listes!$C$70)))))))</f>
        <v/>
      </c>
      <c r="P168" s="360" t="str">
        <f>IF('Dépenses forfaitaire'!P168="","",'Dépenses forfaitaire'!P168)</f>
        <v/>
      </c>
      <c r="Q168" s="283"/>
      <c r="R168" s="284" t="str">
        <f t="shared" si="10"/>
        <v/>
      </c>
      <c r="S168" s="284" t="str">
        <f t="shared" si="11"/>
        <v/>
      </c>
      <c r="T168" s="28" t="str">
        <f t="shared" si="9"/>
        <v/>
      </c>
      <c r="U168" s="139"/>
      <c r="V168" s="140"/>
      <c r="W168" s="365" t="str">
        <f>IF(AND(OR(Q168="KO",T168&lt;&gt;""),OR(R168="",S168="",T168="")),Listes!$A$74,IF(AND(T168="",Q168&lt;&gt;""),Listes!$A$75,IF(AND(P168&lt;T168,V168=""),Listes!$A$76,IF(AND(R168&gt;S168),Listes!$A$77,IF(AND(P168&lt;&gt;"",P168&gt;T168,U168=""),Listes!$A$78,IF(AND(X168="",OR(Q168&lt;&gt;"",R168&lt;&gt;"",S168&lt;&gt;"")),Listes!$A$79,""))))))</f>
        <v/>
      </c>
      <c r="X168" s="44"/>
      <c r="Y168" s="9">
        <f t="shared" si="12"/>
        <v>0</v>
      </c>
    </row>
    <row r="169" spans="1:25" ht="20.100000000000001" customHeight="1" x14ac:dyDescent="0.25">
      <c r="A169" s="133">
        <v>163</v>
      </c>
      <c r="B169" s="347" t="str">
        <f>IF('Dépenses forfaitaire'!B169="","",'Dépenses forfaitaire'!B169)</f>
        <v/>
      </c>
      <c r="C169" s="347" t="str">
        <f>IF('Dépenses forfaitaire'!C169="","",'Dépenses forfaitaire'!C169)</f>
        <v/>
      </c>
      <c r="D169" s="347" t="str">
        <f>IF('Dépenses forfaitaire'!D169="","",'Dépenses forfaitaire'!D169)</f>
        <v/>
      </c>
      <c r="E169" s="347" t="str">
        <f>IF('Dépenses forfaitaire'!E169="","",'Dépenses forfaitaire'!E169)</f>
        <v/>
      </c>
      <c r="F169" s="347" t="str">
        <f>IF('Dépenses forfaitaire'!F169="","",'Dépenses forfaitaire'!F169)</f>
        <v/>
      </c>
      <c r="G169" s="347" t="str">
        <f>IF('Dépenses forfaitaire'!G169="","",'Dépenses forfaitaire'!G169)</f>
        <v/>
      </c>
      <c r="H169" s="347" t="str">
        <f>IF('Dépenses forfaitaire'!H169="","",'Dépenses forfaitaire'!H169)</f>
        <v/>
      </c>
      <c r="I169" s="347" t="str">
        <f>IF('Dépenses forfaitaire'!I169="","",'Dépenses forfaitaire'!I169)</f>
        <v/>
      </c>
      <c r="J169" s="348" t="str">
        <f>IF('Dépenses forfaitaire'!K169="","",'Dépenses forfaitaire'!K169)</f>
        <v/>
      </c>
      <c r="K169" s="348" t="str">
        <f>IF('Dépenses forfaitaire'!L169="","",'Dépenses forfaitaire'!L169)</f>
        <v/>
      </c>
      <c r="L169" s="347" t="str">
        <f>IF('Dépenses forfaitaire'!J169="","",'Dépenses forfaitaire'!J169)</f>
        <v/>
      </c>
      <c r="M169" s="331" t="str">
        <f>IF($H169="","",IF($C169=Listes!$B$38,IF('DP_Instruction Forfaitaires'!$E169&lt;=Listes!$B$58,('DP_Instruction Forfaitaires'!$E169*(VLOOKUP('DP_Instruction Forfaitaires'!$D169,Listes!$A$59:$E$65,2,FALSE))),IF('DP_Instruction Forfaitaires'!$E169&gt;Listes!$E$58,('DP_Instruction Forfaitaires'!$E169*(VLOOKUP('DP_Instruction Forfaitaires'!$D169,Listes!$A$59:$E$65,5,FALSE))),('DP_Instruction Forfaitaires'!$E169*(VLOOKUP('DP_Instruction Forfaitaires'!$D169,Listes!$A$59:$E$65,3,FALSE))+(VLOOKUP('DP_Instruction Forfaitaires'!$D169,Listes!$A$59:$E$65,4,FALSE)))))))</f>
        <v/>
      </c>
      <c r="N169" s="331" t="str">
        <f>IF($H169="","",IF($C169=Listes!$B$37,IF('DP_Instruction Forfaitaires'!$E169&lt;=Listes!$B$47,('DP_Instruction Forfaitaires'!$E169*(VLOOKUP('DP_Instruction Forfaitaires'!$D169,Listes!$A$48:$E$54,2,FALSE))),IF('DP_Instruction Forfaitaires'!$E169&gt;Listes!$D$47,('DP_Instruction Forfaitaires'!$E169*(VLOOKUP('DP_Instruction Forfaitaires'!$D169,Listes!$A$48:$E$54,5,FALSE))),('DP_Instruction Forfaitaires'!$E169*(VLOOKUP('DP_Instruction Forfaitaires'!$D169,Listes!$A$48:$E$54,3,FALSE))+(VLOOKUP('DP_Instruction Forfaitaires'!$D169,Listes!$A$48:$E$54,4,FALSE)))))))</f>
        <v/>
      </c>
      <c r="O169" s="359" t="str">
        <f>IF($H169="","",IF($C169=Listes!$B$40,Listes!$I$37,IF($C169=Listes!$B$41,(VLOOKUP('DP_Instruction Forfaitaires'!$F169,Listes!$E$37:$F$42,2,FALSE)),IF($C169=Listes!$B$39,IF('DP_Instruction Forfaitaires'!$E169&lt;=Listes!$A$69,'DP_Instruction Forfaitaires'!$E169*Listes!$A$70,IF('DP_Instruction Forfaitaires'!$E169&gt;Listes!$D$69,'DP_Instruction Forfaitaires'!$E169*Listes!$D$70,(('DP_Instruction Forfaitaires'!$E169*Listes!$B$70)+Listes!$C$70)))))))</f>
        <v/>
      </c>
      <c r="P169" s="360" t="str">
        <f>IF('Dépenses forfaitaire'!P169="","",'Dépenses forfaitaire'!P169)</f>
        <v/>
      </c>
      <c r="Q169" s="283"/>
      <c r="R169" s="284" t="str">
        <f t="shared" si="10"/>
        <v/>
      </c>
      <c r="S169" s="284" t="str">
        <f t="shared" si="11"/>
        <v/>
      </c>
      <c r="T169" s="28" t="str">
        <f t="shared" si="9"/>
        <v/>
      </c>
      <c r="U169" s="139"/>
      <c r="V169" s="140"/>
      <c r="W169" s="365" t="str">
        <f>IF(AND(OR(Q169="KO",T169&lt;&gt;""),OR(R169="",S169="",T169="")),Listes!$A$74,IF(AND(T169="",Q169&lt;&gt;""),Listes!$A$75,IF(AND(P169&lt;T169,V169=""),Listes!$A$76,IF(AND(R169&gt;S169),Listes!$A$77,IF(AND(P169&lt;&gt;"",P169&gt;T169,U169=""),Listes!$A$78,IF(AND(X169="",OR(Q169&lt;&gt;"",R169&lt;&gt;"",S169&lt;&gt;"")),Listes!$A$79,""))))))</f>
        <v/>
      </c>
      <c r="X169" s="44"/>
      <c r="Y169" s="9">
        <f t="shared" si="12"/>
        <v>0</v>
      </c>
    </row>
    <row r="170" spans="1:25" ht="20.100000000000001" customHeight="1" x14ac:dyDescent="0.25">
      <c r="A170" s="133">
        <v>164</v>
      </c>
      <c r="B170" s="347" t="str">
        <f>IF('Dépenses forfaitaire'!B170="","",'Dépenses forfaitaire'!B170)</f>
        <v/>
      </c>
      <c r="C170" s="347" t="str">
        <f>IF('Dépenses forfaitaire'!C170="","",'Dépenses forfaitaire'!C170)</f>
        <v/>
      </c>
      <c r="D170" s="347" t="str">
        <f>IF('Dépenses forfaitaire'!D170="","",'Dépenses forfaitaire'!D170)</f>
        <v/>
      </c>
      <c r="E170" s="347" t="str">
        <f>IF('Dépenses forfaitaire'!E170="","",'Dépenses forfaitaire'!E170)</f>
        <v/>
      </c>
      <c r="F170" s="347" t="str">
        <f>IF('Dépenses forfaitaire'!F170="","",'Dépenses forfaitaire'!F170)</f>
        <v/>
      </c>
      <c r="G170" s="347" t="str">
        <f>IF('Dépenses forfaitaire'!G170="","",'Dépenses forfaitaire'!G170)</f>
        <v/>
      </c>
      <c r="H170" s="347" t="str">
        <f>IF('Dépenses forfaitaire'!H170="","",'Dépenses forfaitaire'!H170)</f>
        <v/>
      </c>
      <c r="I170" s="347" t="str">
        <f>IF('Dépenses forfaitaire'!I170="","",'Dépenses forfaitaire'!I170)</f>
        <v/>
      </c>
      <c r="J170" s="348" t="str">
        <f>IF('Dépenses forfaitaire'!K170="","",'Dépenses forfaitaire'!K170)</f>
        <v/>
      </c>
      <c r="K170" s="348" t="str">
        <f>IF('Dépenses forfaitaire'!L170="","",'Dépenses forfaitaire'!L170)</f>
        <v/>
      </c>
      <c r="L170" s="347" t="str">
        <f>IF('Dépenses forfaitaire'!J170="","",'Dépenses forfaitaire'!J170)</f>
        <v/>
      </c>
      <c r="M170" s="331" t="str">
        <f>IF($H170="","",IF($C170=Listes!$B$38,IF('DP_Instruction Forfaitaires'!$E170&lt;=Listes!$B$58,('DP_Instruction Forfaitaires'!$E170*(VLOOKUP('DP_Instruction Forfaitaires'!$D170,Listes!$A$59:$E$65,2,FALSE))),IF('DP_Instruction Forfaitaires'!$E170&gt;Listes!$E$58,('DP_Instruction Forfaitaires'!$E170*(VLOOKUP('DP_Instruction Forfaitaires'!$D170,Listes!$A$59:$E$65,5,FALSE))),('DP_Instruction Forfaitaires'!$E170*(VLOOKUP('DP_Instruction Forfaitaires'!$D170,Listes!$A$59:$E$65,3,FALSE))+(VLOOKUP('DP_Instruction Forfaitaires'!$D170,Listes!$A$59:$E$65,4,FALSE)))))))</f>
        <v/>
      </c>
      <c r="N170" s="331" t="str">
        <f>IF($H170="","",IF($C170=Listes!$B$37,IF('DP_Instruction Forfaitaires'!$E170&lt;=Listes!$B$47,('DP_Instruction Forfaitaires'!$E170*(VLOOKUP('DP_Instruction Forfaitaires'!$D170,Listes!$A$48:$E$54,2,FALSE))),IF('DP_Instruction Forfaitaires'!$E170&gt;Listes!$D$47,('DP_Instruction Forfaitaires'!$E170*(VLOOKUP('DP_Instruction Forfaitaires'!$D170,Listes!$A$48:$E$54,5,FALSE))),('DP_Instruction Forfaitaires'!$E170*(VLOOKUP('DP_Instruction Forfaitaires'!$D170,Listes!$A$48:$E$54,3,FALSE))+(VLOOKUP('DP_Instruction Forfaitaires'!$D170,Listes!$A$48:$E$54,4,FALSE)))))))</f>
        <v/>
      </c>
      <c r="O170" s="359" t="str">
        <f>IF($H170="","",IF($C170=Listes!$B$40,Listes!$I$37,IF($C170=Listes!$B$41,(VLOOKUP('DP_Instruction Forfaitaires'!$F170,Listes!$E$37:$F$42,2,FALSE)),IF($C170=Listes!$B$39,IF('DP_Instruction Forfaitaires'!$E170&lt;=Listes!$A$69,'DP_Instruction Forfaitaires'!$E170*Listes!$A$70,IF('DP_Instruction Forfaitaires'!$E170&gt;Listes!$D$69,'DP_Instruction Forfaitaires'!$E170*Listes!$D$70,(('DP_Instruction Forfaitaires'!$E170*Listes!$B$70)+Listes!$C$70)))))))</f>
        <v/>
      </c>
      <c r="P170" s="360" t="str">
        <f>IF('Dépenses forfaitaire'!P170="","",'Dépenses forfaitaire'!P170)</f>
        <v/>
      </c>
      <c r="Q170" s="283"/>
      <c r="R170" s="284" t="str">
        <f t="shared" si="10"/>
        <v/>
      </c>
      <c r="S170" s="284" t="str">
        <f t="shared" si="11"/>
        <v/>
      </c>
      <c r="T170" s="28" t="str">
        <f t="shared" si="9"/>
        <v/>
      </c>
      <c r="U170" s="139"/>
      <c r="V170" s="140"/>
      <c r="W170" s="365" t="str">
        <f>IF(AND(OR(Q170="KO",T170&lt;&gt;""),OR(R170="",S170="",T170="")),Listes!$A$74,IF(AND(T170="",Q170&lt;&gt;""),Listes!$A$75,IF(AND(P170&lt;T170,V170=""),Listes!$A$76,IF(AND(R170&gt;S170),Listes!$A$77,IF(AND(P170&lt;&gt;"",P170&gt;T170,U170=""),Listes!$A$78,IF(AND(X170="",OR(Q170&lt;&gt;"",R170&lt;&gt;"",S170&lt;&gt;"")),Listes!$A$79,""))))))</f>
        <v/>
      </c>
      <c r="X170" s="44"/>
      <c r="Y170" s="9">
        <f t="shared" si="12"/>
        <v>0</v>
      </c>
    </row>
    <row r="171" spans="1:25" ht="20.100000000000001" customHeight="1" x14ac:dyDescent="0.25">
      <c r="A171" s="133">
        <v>165</v>
      </c>
      <c r="B171" s="347" t="str">
        <f>IF('Dépenses forfaitaire'!B171="","",'Dépenses forfaitaire'!B171)</f>
        <v/>
      </c>
      <c r="C171" s="347" t="str">
        <f>IF('Dépenses forfaitaire'!C171="","",'Dépenses forfaitaire'!C171)</f>
        <v/>
      </c>
      <c r="D171" s="347" t="str">
        <f>IF('Dépenses forfaitaire'!D171="","",'Dépenses forfaitaire'!D171)</f>
        <v/>
      </c>
      <c r="E171" s="347" t="str">
        <f>IF('Dépenses forfaitaire'!E171="","",'Dépenses forfaitaire'!E171)</f>
        <v/>
      </c>
      <c r="F171" s="347" t="str">
        <f>IF('Dépenses forfaitaire'!F171="","",'Dépenses forfaitaire'!F171)</f>
        <v/>
      </c>
      <c r="G171" s="347" t="str">
        <f>IF('Dépenses forfaitaire'!G171="","",'Dépenses forfaitaire'!G171)</f>
        <v/>
      </c>
      <c r="H171" s="347" t="str">
        <f>IF('Dépenses forfaitaire'!H171="","",'Dépenses forfaitaire'!H171)</f>
        <v/>
      </c>
      <c r="I171" s="347" t="str">
        <f>IF('Dépenses forfaitaire'!I171="","",'Dépenses forfaitaire'!I171)</f>
        <v/>
      </c>
      <c r="J171" s="348" t="str">
        <f>IF('Dépenses forfaitaire'!K171="","",'Dépenses forfaitaire'!K171)</f>
        <v/>
      </c>
      <c r="K171" s="348" t="str">
        <f>IF('Dépenses forfaitaire'!L171="","",'Dépenses forfaitaire'!L171)</f>
        <v/>
      </c>
      <c r="L171" s="347" t="str">
        <f>IF('Dépenses forfaitaire'!J171="","",'Dépenses forfaitaire'!J171)</f>
        <v/>
      </c>
      <c r="M171" s="331" t="str">
        <f>IF($H171="","",IF($C171=Listes!$B$38,IF('DP_Instruction Forfaitaires'!$E171&lt;=Listes!$B$58,('DP_Instruction Forfaitaires'!$E171*(VLOOKUP('DP_Instruction Forfaitaires'!$D171,Listes!$A$59:$E$65,2,FALSE))),IF('DP_Instruction Forfaitaires'!$E171&gt;Listes!$E$58,('DP_Instruction Forfaitaires'!$E171*(VLOOKUP('DP_Instruction Forfaitaires'!$D171,Listes!$A$59:$E$65,5,FALSE))),('DP_Instruction Forfaitaires'!$E171*(VLOOKUP('DP_Instruction Forfaitaires'!$D171,Listes!$A$59:$E$65,3,FALSE))+(VLOOKUP('DP_Instruction Forfaitaires'!$D171,Listes!$A$59:$E$65,4,FALSE)))))))</f>
        <v/>
      </c>
      <c r="N171" s="331" t="str">
        <f>IF($H171="","",IF($C171=Listes!$B$37,IF('DP_Instruction Forfaitaires'!$E171&lt;=Listes!$B$47,('DP_Instruction Forfaitaires'!$E171*(VLOOKUP('DP_Instruction Forfaitaires'!$D171,Listes!$A$48:$E$54,2,FALSE))),IF('DP_Instruction Forfaitaires'!$E171&gt;Listes!$D$47,('DP_Instruction Forfaitaires'!$E171*(VLOOKUP('DP_Instruction Forfaitaires'!$D171,Listes!$A$48:$E$54,5,FALSE))),('DP_Instruction Forfaitaires'!$E171*(VLOOKUP('DP_Instruction Forfaitaires'!$D171,Listes!$A$48:$E$54,3,FALSE))+(VLOOKUP('DP_Instruction Forfaitaires'!$D171,Listes!$A$48:$E$54,4,FALSE)))))))</f>
        <v/>
      </c>
      <c r="O171" s="359" t="str">
        <f>IF($H171="","",IF($C171=Listes!$B$40,Listes!$I$37,IF($C171=Listes!$B$41,(VLOOKUP('DP_Instruction Forfaitaires'!$F171,Listes!$E$37:$F$42,2,FALSE)),IF($C171=Listes!$B$39,IF('DP_Instruction Forfaitaires'!$E171&lt;=Listes!$A$69,'DP_Instruction Forfaitaires'!$E171*Listes!$A$70,IF('DP_Instruction Forfaitaires'!$E171&gt;Listes!$D$69,'DP_Instruction Forfaitaires'!$E171*Listes!$D$70,(('DP_Instruction Forfaitaires'!$E171*Listes!$B$70)+Listes!$C$70)))))))</f>
        <v/>
      </c>
      <c r="P171" s="360" t="str">
        <f>IF('Dépenses forfaitaire'!P171="","",'Dépenses forfaitaire'!P171)</f>
        <v/>
      </c>
      <c r="Q171" s="283"/>
      <c r="R171" s="284" t="str">
        <f t="shared" si="10"/>
        <v/>
      </c>
      <c r="S171" s="284" t="str">
        <f t="shared" si="11"/>
        <v/>
      </c>
      <c r="T171" s="28" t="str">
        <f t="shared" si="9"/>
        <v/>
      </c>
      <c r="U171" s="139"/>
      <c r="V171" s="140"/>
      <c r="W171" s="365" t="str">
        <f>IF(AND(OR(Q171="KO",T171&lt;&gt;""),OR(R171="",S171="",T171="")),Listes!$A$74,IF(AND(T171="",Q171&lt;&gt;""),Listes!$A$75,IF(AND(P171&lt;T171,V171=""),Listes!$A$76,IF(AND(R171&gt;S171),Listes!$A$77,IF(AND(P171&lt;&gt;"",P171&gt;T171,U171=""),Listes!$A$78,IF(AND(X171="",OR(Q171&lt;&gt;"",R171&lt;&gt;"",S171&lt;&gt;"")),Listes!$A$79,""))))))</f>
        <v/>
      </c>
      <c r="X171" s="44"/>
      <c r="Y171" s="9">
        <f t="shared" si="12"/>
        <v>0</v>
      </c>
    </row>
    <row r="172" spans="1:25" ht="20.100000000000001" customHeight="1" x14ac:dyDescent="0.25">
      <c r="A172" s="133">
        <v>166</v>
      </c>
      <c r="B172" s="347" t="str">
        <f>IF('Dépenses forfaitaire'!B172="","",'Dépenses forfaitaire'!B172)</f>
        <v/>
      </c>
      <c r="C172" s="347" t="str">
        <f>IF('Dépenses forfaitaire'!C172="","",'Dépenses forfaitaire'!C172)</f>
        <v/>
      </c>
      <c r="D172" s="347" t="str">
        <f>IF('Dépenses forfaitaire'!D172="","",'Dépenses forfaitaire'!D172)</f>
        <v/>
      </c>
      <c r="E172" s="347" t="str">
        <f>IF('Dépenses forfaitaire'!E172="","",'Dépenses forfaitaire'!E172)</f>
        <v/>
      </c>
      <c r="F172" s="347" t="str">
        <f>IF('Dépenses forfaitaire'!F172="","",'Dépenses forfaitaire'!F172)</f>
        <v/>
      </c>
      <c r="G172" s="347" t="str">
        <f>IF('Dépenses forfaitaire'!G172="","",'Dépenses forfaitaire'!G172)</f>
        <v/>
      </c>
      <c r="H172" s="347" t="str">
        <f>IF('Dépenses forfaitaire'!H172="","",'Dépenses forfaitaire'!H172)</f>
        <v/>
      </c>
      <c r="I172" s="347" t="str">
        <f>IF('Dépenses forfaitaire'!I172="","",'Dépenses forfaitaire'!I172)</f>
        <v/>
      </c>
      <c r="J172" s="348" t="str">
        <f>IF('Dépenses forfaitaire'!K172="","",'Dépenses forfaitaire'!K172)</f>
        <v/>
      </c>
      <c r="K172" s="348" t="str">
        <f>IF('Dépenses forfaitaire'!L172="","",'Dépenses forfaitaire'!L172)</f>
        <v/>
      </c>
      <c r="L172" s="347" t="str">
        <f>IF('Dépenses forfaitaire'!J172="","",'Dépenses forfaitaire'!J172)</f>
        <v/>
      </c>
      <c r="M172" s="331" t="str">
        <f>IF($H172="","",IF($C172=Listes!$B$38,IF('DP_Instruction Forfaitaires'!$E172&lt;=Listes!$B$58,('DP_Instruction Forfaitaires'!$E172*(VLOOKUP('DP_Instruction Forfaitaires'!$D172,Listes!$A$59:$E$65,2,FALSE))),IF('DP_Instruction Forfaitaires'!$E172&gt;Listes!$E$58,('DP_Instruction Forfaitaires'!$E172*(VLOOKUP('DP_Instruction Forfaitaires'!$D172,Listes!$A$59:$E$65,5,FALSE))),('DP_Instruction Forfaitaires'!$E172*(VLOOKUP('DP_Instruction Forfaitaires'!$D172,Listes!$A$59:$E$65,3,FALSE))+(VLOOKUP('DP_Instruction Forfaitaires'!$D172,Listes!$A$59:$E$65,4,FALSE)))))))</f>
        <v/>
      </c>
      <c r="N172" s="331" t="str">
        <f>IF($H172="","",IF($C172=Listes!$B$37,IF('DP_Instruction Forfaitaires'!$E172&lt;=Listes!$B$47,('DP_Instruction Forfaitaires'!$E172*(VLOOKUP('DP_Instruction Forfaitaires'!$D172,Listes!$A$48:$E$54,2,FALSE))),IF('DP_Instruction Forfaitaires'!$E172&gt;Listes!$D$47,('DP_Instruction Forfaitaires'!$E172*(VLOOKUP('DP_Instruction Forfaitaires'!$D172,Listes!$A$48:$E$54,5,FALSE))),('DP_Instruction Forfaitaires'!$E172*(VLOOKUP('DP_Instruction Forfaitaires'!$D172,Listes!$A$48:$E$54,3,FALSE))+(VLOOKUP('DP_Instruction Forfaitaires'!$D172,Listes!$A$48:$E$54,4,FALSE)))))))</f>
        <v/>
      </c>
      <c r="O172" s="359" t="str">
        <f>IF($H172="","",IF($C172=Listes!$B$40,Listes!$I$37,IF($C172=Listes!$B$41,(VLOOKUP('DP_Instruction Forfaitaires'!$F172,Listes!$E$37:$F$42,2,FALSE)),IF($C172=Listes!$B$39,IF('DP_Instruction Forfaitaires'!$E172&lt;=Listes!$A$69,'DP_Instruction Forfaitaires'!$E172*Listes!$A$70,IF('DP_Instruction Forfaitaires'!$E172&gt;Listes!$D$69,'DP_Instruction Forfaitaires'!$E172*Listes!$D$70,(('DP_Instruction Forfaitaires'!$E172*Listes!$B$70)+Listes!$C$70)))))))</f>
        <v/>
      </c>
      <c r="P172" s="360" t="str">
        <f>IF('Dépenses forfaitaire'!P172="","",'Dépenses forfaitaire'!P172)</f>
        <v/>
      </c>
      <c r="Q172" s="283"/>
      <c r="R172" s="284" t="str">
        <f t="shared" si="10"/>
        <v/>
      </c>
      <c r="S172" s="284" t="str">
        <f t="shared" si="11"/>
        <v/>
      </c>
      <c r="T172" s="28" t="str">
        <f t="shared" si="9"/>
        <v/>
      </c>
      <c r="U172" s="139"/>
      <c r="V172" s="140"/>
      <c r="W172" s="365" t="str">
        <f>IF(AND(OR(Q172="KO",T172&lt;&gt;""),OR(R172="",S172="",T172="")),Listes!$A$74,IF(AND(T172="",Q172&lt;&gt;""),Listes!$A$75,IF(AND(P172&lt;T172,V172=""),Listes!$A$76,IF(AND(R172&gt;S172),Listes!$A$77,IF(AND(P172&lt;&gt;"",P172&gt;T172,U172=""),Listes!$A$78,IF(AND(X172="",OR(Q172&lt;&gt;"",R172&lt;&gt;"",S172&lt;&gt;"")),Listes!$A$79,""))))))</f>
        <v/>
      </c>
      <c r="X172" s="44"/>
      <c r="Y172" s="9">
        <f t="shared" si="12"/>
        <v>0</v>
      </c>
    </row>
    <row r="173" spans="1:25" ht="20.100000000000001" customHeight="1" x14ac:dyDescent="0.25">
      <c r="A173" s="133">
        <v>167</v>
      </c>
      <c r="B173" s="347" t="str">
        <f>IF('Dépenses forfaitaire'!B173="","",'Dépenses forfaitaire'!B173)</f>
        <v/>
      </c>
      <c r="C173" s="347" t="str">
        <f>IF('Dépenses forfaitaire'!C173="","",'Dépenses forfaitaire'!C173)</f>
        <v/>
      </c>
      <c r="D173" s="347" t="str">
        <f>IF('Dépenses forfaitaire'!D173="","",'Dépenses forfaitaire'!D173)</f>
        <v/>
      </c>
      <c r="E173" s="347" t="str">
        <f>IF('Dépenses forfaitaire'!E173="","",'Dépenses forfaitaire'!E173)</f>
        <v/>
      </c>
      <c r="F173" s="347" t="str">
        <f>IF('Dépenses forfaitaire'!F173="","",'Dépenses forfaitaire'!F173)</f>
        <v/>
      </c>
      <c r="G173" s="347" t="str">
        <f>IF('Dépenses forfaitaire'!G173="","",'Dépenses forfaitaire'!G173)</f>
        <v/>
      </c>
      <c r="H173" s="347" t="str">
        <f>IF('Dépenses forfaitaire'!H173="","",'Dépenses forfaitaire'!H173)</f>
        <v/>
      </c>
      <c r="I173" s="347" t="str">
        <f>IF('Dépenses forfaitaire'!I173="","",'Dépenses forfaitaire'!I173)</f>
        <v/>
      </c>
      <c r="J173" s="348" t="str">
        <f>IF('Dépenses forfaitaire'!K173="","",'Dépenses forfaitaire'!K173)</f>
        <v/>
      </c>
      <c r="K173" s="348" t="str">
        <f>IF('Dépenses forfaitaire'!L173="","",'Dépenses forfaitaire'!L173)</f>
        <v/>
      </c>
      <c r="L173" s="347" t="str">
        <f>IF('Dépenses forfaitaire'!J173="","",'Dépenses forfaitaire'!J173)</f>
        <v/>
      </c>
      <c r="M173" s="331" t="str">
        <f>IF($H173="","",IF($C173=Listes!$B$38,IF('DP_Instruction Forfaitaires'!$E173&lt;=Listes!$B$58,('DP_Instruction Forfaitaires'!$E173*(VLOOKUP('DP_Instruction Forfaitaires'!$D173,Listes!$A$59:$E$65,2,FALSE))),IF('DP_Instruction Forfaitaires'!$E173&gt;Listes!$E$58,('DP_Instruction Forfaitaires'!$E173*(VLOOKUP('DP_Instruction Forfaitaires'!$D173,Listes!$A$59:$E$65,5,FALSE))),('DP_Instruction Forfaitaires'!$E173*(VLOOKUP('DP_Instruction Forfaitaires'!$D173,Listes!$A$59:$E$65,3,FALSE))+(VLOOKUP('DP_Instruction Forfaitaires'!$D173,Listes!$A$59:$E$65,4,FALSE)))))))</f>
        <v/>
      </c>
      <c r="N173" s="331" t="str">
        <f>IF($H173="","",IF($C173=Listes!$B$37,IF('DP_Instruction Forfaitaires'!$E173&lt;=Listes!$B$47,('DP_Instruction Forfaitaires'!$E173*(VLOOKUP('DP_Instruction Forfaitaires'!$D173,Listes!$A$48:$E$54,2,FALSE))),IF('DP_Instruction Forfaitaires'!$E173&gt;Listes!$D$47,('DP_Instruction Forfaitaires'!$E173*(VLOOKUP('DP_Instruction Forfaitaires'!$D173,Listes!$A$48:$E$54,5,FALSE))),('DP_Instruction Forfaitaires'!$E173*(VLOOKUP('DP_Instruction Forfaitaires'!$D173,Listes!$A$48:$E$54,3,FALSE))+(VLOOKUP('DP_Instruction Forfaitaires'!$D173,Listes!$A$48:$E$54,4,FALSE)))))))</f>
        <v/>
      </c>
      <c r="O173" s="359" t="str">
        <f>IF($H173="","",IF($C173=Listes!$B$40,Listes!$I$37,IF($C173=Listes!$B$41,(VLOOKUP('DP_Instruction Forfaitaires'!$F173,Listes!$E$37:$F$42,2,FALSE)),IF($C173=Listes!$B$39,IF('DP_Instruction Forfaitaires'!$E173&lt;=Listes!$A$69,'DP_Instruction Forfaitaires'!$E173*Listes!$A$70,IF('DP_Instruction Forfaitaires'!$E173&gt;Listes!$D$69,'DP_Instruction Forfaitaires'!$E173*Listes!$D$70,(('DP_Instruction Forfaitaires'!$E173*Listes!$B$70)+Listes!$C$70)))))))</f>
        <v/>
      </c>
      <c r="P173" s="360" t="str">
        <f>IF('Dépenses forfaitaire'!P173="","",'Dépenses forfaitaire'!P173)</f>
        <v/>
      </c>
      <c r="Q173" s="283"/>
      <c r="R173" s="284" t="str">
        <f t="shared" si="10"/>
        <v/>
      </c>
      <c r="S173" s="284" t="str">
        <f t="shared" si="11"/>
        <v/>
      </c>
      <c r="T173" s="28" t="str">
        <f t="shared" si="9"/>
        <v/>
      </c>
      <c r="U173" s="139"/>
      <c r="V173" s="140"/>
      <c r="W173" s="365" t="str">
        <f>IF(AND(OR(Q173="KO",T173&lt;&gt;""),OR(R173="",S173="",T173="")),Listes!$A$74,IF(AND(T173="",Q173&lt;&gt;""),Listes!$A$75,IF(AND(P173&lt;T173,V173=""),Listes!$A$76,IF(AND(R173&gt;S173),Listes!$A$77,IF(AND(P173&lt;&gt;"",P173&gt;T173,U173=""),Listes!$A$78,IF(AND(X173="",OR(Q173&lt;&gt;"",R173&lt;&gt;"",S173&lt;&gt;"")),Listes!$A$79,""))))))</f>
        <v/>
      </c>
      <c r="X173" s="44"/>
      <c r="Y173" s="9">
        <f t="shared" si="12"/>
        <v>0</v>
      </c>
    </row>
    <row r="174" spans="1:25" ht="20.100000000000001" customHeight="1" x14ac:dyDescent="0.25">
      <c r="A174" s="133">
        <v>168</v>
      </c>
      <c r="B174" s="347" t="str">
        <f>IF('Dépenses forfaitaire'!B174="","",'Dépenses forfaitaire'!B174)</f>
        <v/>
      </c>
      <c r="C174" s="347" t="str">
        <f>IF('Dépenses forfaitaire'!C174="","",'Dépenses forfaitaire'!C174)</f>
        <v/>
      </c>
      <c r="D174" s="347" t="str">
        <f>IF('Dépenses forfaitaire'!D174="","",'Dépenses forfaitaire'!D174)</f>
        <v/>
      </c>
      <c r="E174" s="347" t="str">
        <f>IF('Dépenses forfaitaire'!E174="","",'Dépenses forfaitaire'!E174)</f>
        <v/>
      </c>
      <c r="F174" s="347" t="str">
        <f>IF('Dépenses forfaitaire'!F174="","",'Dépenses forfaitaire'!F174)</f>
        <v/>
      </c>
      <c r="G174" s="347" t="str">
        <f>IF('Dépenses forfaitaire'!G174="","",'Dépenses forfaitaire'!G174)</f>
        <v/>
      </c>
      <c r="H174" s="347" t="str">
        <f>IF('Dépenses forfaitaire'!H174="","",'Dépenses forfaitaire'!H174)</f>
        <v/>
      </c>
      <c r="I174" s="347" t="str">
        <f>IF('Dépenses forfaitaire'!I174="","",'Dépenses forfaitaire'!I174)</f>
        <v/>
      </c>
      <c r="J174" s="348" t="str">
        <f>IF('Dépenses forfaitaire'!K174="","",'Dépenses forfaitaire'!K174)</f>
        <v/>
      </c>
      <c r="K174" s="348" t="str">
        <f>IF('Dépenses forfaitaire'!L174="","",'Dépenses forfaitaire'!L174)</f>
        <v/>
      </c>
      <c r="L174" s="347" t="str">
        <f>IF('Dépenses forfaitaire'!J174="","",'Dépenses forfaitaire'!J174)</f>
        <v/>
      </c>
      <c r="M174" s="331" t="str">
        <f>IF($H174="","",IF($C174=Listes!$B$38,IF('DP_Instruction Forfaitaires'!$E174&lt;=Listes!$B$58,('DP_Instruction Forfaitaires'!$E174*(VLOOKUP('DP_Instruction Forfaitaires'!$D174,Listes!$A$59:$E$65,2,FALSE))),IF('DP_Instruction Forfaitaires'!$E174&gt;Listes!$E$58,('DP_Instruction Forfaitaires'!$E174*(VLOOKUP('DP_Instruction Forfaitaires'!$D174,Listes!$A$59:$E$65,5,FALSE))),('DP_Instruction Forfaitaires'!$E174*(VLOOKUP('DP_Instruction Forfaitaires'!$D174,Listes!$A$59:$E$65,3,FALSE))+(VLOOKUP('DP_Instruction Forfaitaires'!$D174,Listes!$A$59:$E$65,4,FALSE)))))))</f>
        <v/>
      </c>
      <c r="N174" s="331" t="str">
        <f>IF($H174="","",IF($C174=Listes!$B$37,IF('DP_Instruction Forfaitaires'!$E174&lt;=Listes!$B$47,('DP_Instruction Forfaitaires'!$E174*(VLOOKUP('DP_Instruction Forfaitaires'!$D174,Listes!$A$48:$E$54,2,FALSE))),IF('DP_Instruction Forfaitaires'!$E174&gt;Listes!$D$47,('DP_Instruction Forfaitaires'!$E174*(VLOOKUP('DP_Instruction Forfaitaires'!$D174,Listes!$A$48:$E$54,5,FALSE))),('DP_Instruction Forfaitaires'!$E174*(VLOOKUP('DP_Instruction Forfaitaires'!$D174,Listes!$A$48:$E$54,3,FALSE))+(VLOOKUP('DP_Instruction Forfaitaires'!$D174,Listes!$A$48:$E$54,4,FALSE)))))))</f>
        <v/>
      </c>
      <c r="O174" s="359" t="str">
        <f>IF($H174="","",IF($C174=Listes!$B$40,Listes!$I$37,IF($C174=Listes!$B$41,(VLOOKUP('DP_Instruction Forfaitaires'!$F174,Listes!$E$37:$F$42,2,FALSE)),IF($C174=Listes!$B$39,IF('DP_Instruction Forfaitaires'!$E174&lt;=Listes!$A$69,'DP_Instruction Forfaitaires'!$E174*Listes!$A$70,IF('DP_Instruction Forfaitaires'!$E174&gt;Listes!$D$69,'DP_Instruction Forfaitaires'!$E174*Listes!$D$70,(('DP_Instruction Forfaitaires'!$E174*Listes!$B$70)+Listes!$C$70)))))))</f>
        <v/>
      </c>
      <c r="P174" s="360" t="str">
        <f>IF('Dépenses forfaitaire'!P174="","",'Dépenses forfaitaire'!P174)</f>
        <v/>
      </c>
      <c r="Q174" s="283"/>
      <c r="R174" s="284" t="str">
        <f t="shared" si="10"/>
        <v/>
      </c>
      <c r="S174" s="284" t="str">
        <f t="shared" si="11"/>
        <v/>
      </c>
      <c r="T174" s="28" t="str">
        <f t="shared" si="9"/>
        <v/>
      </c>
      <c r="U174" s="139"/>
      <c r="V174" s="140"/>
      <c r="W174" s="365" t="str">
        <f>IF(AND(OR(Q174="KO",T174&lt;&gt;""),OR(R174="",S174="",T174="")),Listes!$A$74,IF(AND(T174="",Q174&lt;&gt;""),Listes!$A$75,IF(AND(P174&lt;T174,V174=""),Listes!$A$76,IF(AND(R174&gt;S174),Listes!$A$77,IF(AND(P174&lt;&gt;"",P174&gt;T174,U174=""),Listes!$A$78,IF(AND(X174="",OR(Q174&lt;&gt;"",R174&lt;&gt;"",S174&lt;&gt;"")),Listes!$A$79,""))))))</f>
        <v/>
      </c>
      <c r="X174" s="44"/>
      <c r="Y174" s="9">
        <f t="shared" si="12"/>
        <v>0</v>
      </c>
    </row>
    <row r="175" spans="1:25" ht="20.100000000000001" customHeight="1" x14ac:dyDescent="0.25">
      <c r="A175" s="133">
        <v>169</v>
      </c>
      <c r="B175" s="347" t="str">
        <f>IF('Dépenses forfaitaire'!B175="","",'Dépenses forfaitaire'!B175)</f>
        <v/>
      </c>
      <c r="C175" s="347" t="str">
        <f>IF('Dépenses forfaitaire'!C175="","",'Dépenses forfaitaire'!C175)</f>
        <v/>
      </c>
      <c r="D175" s="347" t="str">
        <f>IF('Dépenses forfaitaire'!D175="","",'Dépenses forfaitaire'!D175)</f>
        <v/>
      </c>
      <c r="E175" s="347" t="str">
        <f>IF('Dépenses forfaitaire'!E175="","",'Dépenses forfaitaire'!E175)</f>
        <v/>
      </c>
      <c r="F175" s="347" t="str">
        <f>IF('Dépenses forfaitaire'!F175="","",'Dépenses forfaitaire'!F175)</f>
        <v/>
      </c>
      <c r="G175" s="347" t="str">
        <f>IF('Dépenses forfaitaire'!G175="","",'Dépenses forfaitaire'!G175)</f>
        <v/>
      </c>
      <c r="H175" s="347" t="str">
        <f>IF('Dépenses forfaitaire'!H175="","",'Dépenses forfaitaire'!H175)</f>
        <v/>
      </c>
      <c r="I175" s="347" t="str">
        <f>IF('Dépenses forfaitaire'!I175="","",'Dépenses forfaitaire'!I175)</f>
        <v/>
      </c>
      <c r="J175" s="348" t="str">
        <f>IF('Dépenses forfaitaire'!K175="","",'Dépenses forfaitaire'!K175)</f>
        <v/>
      </c>
      <c r="K175" s="348" t="str">
        <f>IF('Dépenses forfaitaire'!L175="","",'Dépenses forfaitaire'!L175)</f>
        <v/>
      </c>
      <c r="L175" s="347" t="str">
        <f>IF('Dépenses forfaitaire'!J175="","",'Dépenses forfaitaire'!J175)</f>
        <v/>
      </c>
      <c r="M175" s="331" t="str">
        <f>IF($H175="","",IF($C175=Listes!$B$38,IF('DP_Instruction Forfaitaires'!$E175&lt;=Listes!$B$58,('DP_Instruction Forfaitaires'!$E175*(VLOOKUP('DP_Instruction Forfaitaires'!$D175,Listes!$A$59:$E$65,2,FALSE))),IF('DP_Instruction Forfaitaires'!$E175&gt;Listes!$E$58,('DP_Instruction Forfaitaires'!$E175*(VLOOKUP('DP_Instruction Forfaitaires'!$D175,Listes!$A$59:$E$65,5,FALSE))),('DP_Instruction Forfaitaires'!$E175*(VLOOKUP('DP_Instruction Forfaitaires'!$D175,Listes!$A$59:$E$65,3,FALSE))+(VLOOKUP('DP_Instruction Forfaitaires'!$D175,Listes!$A$59:$E$65,4,FALSE)))))))</f>
        <v/>
      </c>
      <c r="N175" s="331" t="str">
        <f>IF($H175="","",IF($C175=Listes!$B$37,IF('DP_Instruction Forfaitaires'!$E175&lt;=Listes!$B$47,('DP_Instruction Forfaitaires'!$E175*(VLOOKUP('DP_Instruction Forfaitaires'!$D175,Listes!$A$48:$E$54,2,FALSE))),IF('DP_Instruction Forfaitaires'!$E175&gt;Listes!$D$47,('DP_Instruction Forfaitaires'!$E175*(VLOOKUP('DP_Instruction Forfaitaires'!$D175,Listes!$A$48:$E$54,5,FALSE))),('DP_Instruction Forfaitaires'!$E175*(VLOOKUP('DP_Instruction Forfaitaires'!$D175,Listes!$A$48:$E$54,3,FALSE))+(VLOOKUP('DP_Instruction Forfaitaires'!$D175,Listes!$A$48:$E$54,4,FALSE)))))))</f>
        <v/>
      </c>
      <c r="O175" s="359" t="str">
        <f>IF($H175="","",IF($C175=Listes!$B$40,Listes!$I$37,IF($C175=Listes!$B$41,(VLOOKUP('DP_Instruction Forfaitaires'!$F175,Listes!$E$37:$F$42,2,FALSE)),IF($C175=Listes!$B$39,IF('DP_Instruction Forfaitaires'!$E175&lt;=Listes!$A$69,'DP_Instruction Forfaitaires'!$E175*Listes!$A$70,IF('DP_Instruction Forfaitaires'!$E175&gt;Listes!$D$69,'DP_Instruction Forfaitaires'!$E175*Listes!$D$70,(('DP_Instruction Forfaitaires'!$E175*Listes!$B$70)+Listes!$C$70)))))))</f>
        <v/>
      </c>
      <c r="P175" s="360" t="str">
        <f>IF('Dépenses forfaitaire'!P175="","",'Dépenses forfaitaire'!P175)</f>
        <v/>
      </c>
      <c r="Q175" s="283"/>
      <c r="R175" s="284" t="str">
        <f t="shared" si="10"/>
        <v/>
      </c>
      <c r="S175" s="284" t="str">
        <f t="shared" si="11"/>
        <v/>
      </c>
      <c r="T175" s="28" t="str">
        <f t="shared" si="9"/>
        <v/>
      </c>
      <c r="U175" s="139"/>
      <c r="V175" s="140"/>
      <c r="W175" s="365" t="str">
        <f>IF(AND(OR(Q175="KO",T175&lt;&gt;""),OR(R175="",S175="",T175="")),Listes!$A$74,IF(AND(T175="",Q175&lt;&gt;""),Listes!$A$75,IF(AND(P175&lt;T175,V175=""),Listes!$A$76,IF(AND(R175&gt;S175),Listes!$A$77,IF(AND(P175&lt;&gt;"",P175&gt;T175,U175=""),Listes!$A$78,IF(AND(X175="",OR(Q175&lt;&gt;"",R175&lt;&gt;"",S175&lt;&gt;"")),Listes!$A$79,""))))))</f>
        <v/>
      </c>
      <c r="X175" s="44"/>
      <c r="Y175" s="9">
        <f t="shared" si="12"/>
        <v>0</v>
      </c>
    </row>
    <row r="176" spans="1:25" ht="20.100000000000001" customHeight="1" x14ac:dyDescent="0.25">
      <c r="A176" s="133">
        <v>170</v>
      </c>
      <c r="B176" s="347" t="str">
        <f>IF('Dépenses forfaitaire'!B176="","",'Dépenses forfaitaire'!B176)</f>
        <v/>
      </c>
      <c r="C176" s="347" t="str">
        <f>IF('Dépenses forfaitaire'!C176="","",'Dépenses forfaitaire'!C176)</f>
        <v/>
      </c>
      <c r="D176" s="347" t="str">
        <f>IF('Dépenses forfaitaire'!D176="","",'Dépenses forfaitaire'!D176)</f>
        <v/>
      </c>
      <c r="E176" s="347" t="str">
        <f>IF('Dépenses forfaitaire'!E176="","",'Dépenses forfaitaire'!E176)</f>
        <v/>
      </c>
      <c r="F176" s="347" t="str">
        <f>IF('Dépenses forfaitaire'!F176="","",'Dépenses forfaitaire'!F176)</f>
        <v/>
      </c>
      <c r="G176" s="347" t="str">
        <f>IF('Dépenses forfaitaire'!G176="","",'Dépenses forfaitaire'!G176)</f>
        <v/>
      </c>
      <c r="H176" s="347" t="str">
        <f>IF('Dépenses forfaitaire'!H176="","",'Dépenses forfaitaire'!H176)</f>
        <v/>
      </c>
      <c r="I176" s="347" t="str">
        <f>IF('Dépenses forfaitaire'!I176="","",'Dépenses forfaitaire'!I176)</f>
        <v/>
      </c>
      <c r="J176" s="348" t="str">
        <f>IF('Dépenses forfaitaire'!K176="","",'Dépenses forfaitaire'!K176)</f>
        <v/>
      </c>
      <c r="K176" s="348" t="str">
        <f>IF('Dépenses forfaitaire'!L176="","",'Dépenses forfaitaire'!L176)</f>
        <v/>
      </c>
      <c r="L176" s="347" t="str">
        <f>IF('Dépenses forfaitaire'!J176="","",'Dépenses forfaitaire'!J176)</f>
        <v/>
      </c>
      <c r="M176" s="331" t="str">
        <f>IF($H176="","",IF($C176=Listes!$B$38,IF('DP_Instruction Forfaitaires'!$E176&lt;=Listes!$B$58,('DP_Instruction Forfaitaires'!$E176*(VLOOKUP('DP_Instruction Forfaitaires'!$D176,Listes!$A$59:$E$65,2,FALSE))),IF('DP_Instruction Forfaitaires'!$E176&gt;Listes!$E$58,('DP_Instruction Forfaitaires'!$E176*(VLOOKUP('DP_Instruction Forfaitaires'!$D176,Listes!$A$59:$E$65,5,FALSE))),('DP_Instruction Forfaitaires'!$E176*(VLOOKUP('DP_Instruction Forfaitaires'!$D176,Listes!$A$59:$E$65,3,FALSE))+(VLOOKUP('DP_Instruction Forfaitaires'!$D176,Listes!$A$59:$E$65,4,FALSE)))))))</f>
        <v/>
      </c>
      <c r="N176" s="331" t="str">
        <f>IF($H176="","",IF($C176=Listes!$B$37,IF('DP_Instruction Forfaitaires'!$E176&lt;=Listes!$B$47,('DP_Instruction Forfaitaires'!$E176*(VLOOKUP('DP_Instruction Forfaitaires'!$D176,Listes!$A$48:$E$54,2,FALSE))),IF('DP_Instruction Forfaitaires'!$E176&gt;Listes!$D$47,('DP_Instruction Forfaitaires'!$E176*(VLOOKUP('DP_Instruction Forfaitaires'!$D176,Listes!$A$48:$E$54,5,FALSE))),('DP_Instruction Forfaitaires'!$E176*(VLOOKUP('DP_Instruction Forfaitaires'!$D176,Listes!$A$48:$E$54,3,FALSE))+(VLOOKUP('DP_Instruction Forfaitaires'!$D176,Listes!$A$48:$E$54,4,FALSE)))))))</f>
        <v/>
      </c>
      <c r="O176" s="359" t="str">
        <f>IF($H176="","",IF($C176=Listes!$B$40,Listes!$I$37,IF($C176=Listes!$B$41,(VLOOKUP('DP_Instruction Forfaitaires'!$F176,Listes!$E$37:$F$42,2,FALSE)),IF($C176=Listes!$B$39,IF('DP_Instruction Forfaitaires'!$E176&lt;=Listes!$A$69,'DP_Instruction Forfaitaires'!$E176*Listes!$A$70,IF('DP_Instruction Forfaitaires'!$E176&gt;Listes!$D$69,'DP_Instruction Forfaitaires'!$E176*Listes!$D$70,(('DP_Instruction Forfaitaires'!$E176*Listes!$B$70)+Listes!$C$70)))))))</f>
        <v/>
      </c>
      <c r="P176" s="360" t="str">
        <f>IF('Dépenses forfaitaire'!P176="","",'Dépenses forfaitaire'!P176)</f>
        <v/>
      </c>
      <c r="Q176" s="283"/>
      <c r="R176" s="284" t="str">
        <f t="shared" si="10"/>
        <v/>
      </c>
      <c r="S176" s="284" t="str">
        <f t="shared" si="11"/>
        <v/>
      </c>
      <c r="T176" s="28" t="str">
        <f t="shared" si="9"/>
        <v/>
      </c>
      <c r="U176" s="139"/>
      <c r="V176" s="140"/>
      <c r="W176" s="365" t="str">
        <f>IF(AND(OR(Q176="KO",T176&lt;&gt;""),OR(R176="",S176="",T176="")),Listes!$A$74,IF(AND(T176="",Q176&lt;&gt;""),Listes!$A$75,IF(AND(P176&lt;T176,V176=""),Listes!$A$76,IF(AND(R176&gt;S176),Listes!$A$77,IF(AND(P176&lt;&gt;"",P176&gt;T176,U176=""),Listes!$A$78,IF(AND(X176="",OR(Q176&lt;&gt;"",R176&lt;&gt;"",S176&lt;&gt;"")),Listes!$A$79,""))))))</f>
        <v/>
      </c>
      <c r="X176" s="44"/>
      <c r="Y176" s="9">
        <f t="shared" si="12"/>
        <v>0</v>
      </c>
    </row>
    <row r="177" spans="1:25" ht="20.100000000000001" customHeight="1" x14ac:dyDescent="0.25">
      <c r="A177" s="133">
        <v>171</v>
      </c>
      <c r="B177" s="347" t="str">
        <f>IF('Dépenses forfaitaire'!B177="","",'Dépenses forfaitaire'!B177)</f>
        <v/>
      </c>
      <c r="C177" s="347" t="str">
        <f>IF('Dépenses forfaitaire'!C177="","",'Dépenses forfaitaire'!C177)</f>
        <v/>
      </c>
      <c r="D177" s="347" t="str">
        <f>IF('Dépenses forfaitaire'!D177="","",'Dépenses forfaitaire'!D177)</f>
        <v/>
      </c>
      <c r="E177" s="347" t="str">
        <f>IF('Dépenses forfaitaire'!E177="","",'Dépenses forfaitaire'!E177)</f>
        <v/>
      </c>
      <c r="F177" s="347" t="str">
        <f>IF('Dépenses forfaitaire'!F177="","",'Dépenses forfaitaire'!F177)</f>
        <v/>
      </c>
      <c r="G177" s="347" t="str">
        <f>IF('Dépenses forfaitaire'!G177="","",'Dépenses forfaitaire'!G177)</f>
        <v/>
      </c>
      <c r="H177" s="347" t="str">
        <f>IF('Dépenses forfaitaire'!H177="","",'Dépenses forfaitaire'!H177)</f>
        <v/>
      </c>
      <c r="I177" s="347" t="str">
        <f>IF('Dépenses forfaitaire'!I177="","",'Dépenses forfaitaire'!I177)</f>
        <v/>
      </c>
      <c r="J177" s="348" t="str">
        <f>IF('Dépenses forfaitaire'!K177="","",'Dépenses forfaitaire'!K177)</f>
        <v/>
      </c>
      <c r="K177" s="348" t="str">
        <f>IF('Dépenses forfaitaire'!L177="","",'Dépenses forfaitaire'!L177)</f>
        <v/>
      </c>
      <c r="L177" s="347" t="str">
        <f>IF('Dépenses forfaitaire'!J177="","",'Dépenses forfaitaire'!J177)</f>
        <v/>
      </c>
      <c r="M177" s="331" t="str">
        <f>IF($H177="","",IF($C177=Listes!$B$38,IF('DP_Instruction Forfaitaires'!$E177&lt;=Listes!$B$58,('DP_Instruction Forfaitaires'!$E177*(VLOOKUP('DP_Instruction Forfaitaires'!$D177,Listes!$A$59:$E$65,2,FALSE))),IF('DP_Instruction Forfaitaires'!$E177&gt;Listes!$E$58,('DP_Instruction Forfaitaires'!$E177*(VLOOKUP('DP_Instruction Forfaitaires'!$D177,Listes!$A$59:$E$65,5,FALSE))),('DP_Instruction Forfaitaires'!$E177*(VLOOKUP('DP_Instruction Forfaitaires'!$D177,Listes!$A$59:$E$65,3,FALSE))+(VLOOKUP('DP_Instruction Forfaitaires'!$D177,Listes!$A$59:$E$65,4,FALSE)))))))</f>
        <v/>
      </c>
      <c r="N177" s="331" t="str">
        <f>IF($H177="","",IF($C177=Listes!$B$37,IF('DP_Instruction Forfaitaires'!$E177&lt;=Listes!$B$47,('DP_Instruction Forfaitaires'!$E177*(VLOOKUP('DP_Instruction Forfaitaires'!$D177,Listes!$A$48:$E$54,2,FALSE))),IF('DP_Instruction Forfaitaires'!$E177&gt;Listes!$D$47,('DP_Instruction Forfaitaires'!$E177*(VLOOKUP('DP_Instruction Forfaitaires'!$D177,Listes!$A$48:$E$54,5,FALSE))),('DP_Instruction Forfaitaires'!$E177*(VLOOKUP('DP_Instruction Forfaitaires'!$D177,Listes!$A$48:$E$54,3,FALSE))+(VLOOKUP('DP_Instruction Forfaitaires'!$D177,Listes!$A$48:$E$54,4,FALSE)))))))</f>
        <v/>
      </c>
      <c r="O177" s="359" t="str">
        <f>IF($H177="","",IF($C177=Listes!$B$40,Listes!$I$37,IF($C177=Listes!$B$41,(VLOOKUP('DP_Instruction Forfaitaires'!$F177,Listes!$E$37:$F$42,2,FALSE)),IF($C177=Listes!$B$39,IF('DP_Instruction Forfaitaires'!$E177&lt;=Listes!$A$69,'DP_Instruction Forfaitaires'!$E177*Listes!$A$70,IF('DP_Instruction Forfaitaires'!$E177&gt;Listes!$D$69,'DP_Instruction Forfaitaires'!$E177*Listes!$D$70,(('DP_Instruction Forfaitaires'!$E177*Listes!$B$70)+Listes!$C$70)))))))</f>
        <v/>
      </c>
      <c r="P177" s="360" t="str">
        <f>IF('Dépenses forfaitaire'!P177="","",'Dépenses forfaitaire'!P177)</f>
        <v/>
      </c>
      <c r="Q177" s="283"/>
      <c r="R177" s="284" t="str">
        <f t="shared" si="10"/>
        <v/>
      </c>
      <c r="S177" s="284" t="str">
        <f t="shared" si="11"/>
        <v/>
      </c>
      <c r="T177" s="28" t="str">
        <f t="shared" si="9"/>
        <v/>
      </c>
      <c r="U177" s="139"/>
      <c r="V177" s="140"/>
      <c r="W177" s="365" t="str">
        <f>IF(AND(OR(Q177="KO",T177&lt;&gt;""),OR(R177="",S177="",T177="")),Listes!$A$74,IF(AND(T177="",Q177&lt;&gt;""),Listes!$A$75,IF(AND(P177&lt;T177,V177=""),Listes!$A$76,IF(AND(R177&gt;S177),Listes!$A$77,IF(AND(P177&lt;&gt;"",P177&gt;T177,U177=""),Listes!$A$78,IF(AND(X177="",OR(Q177&lt;&gt;"",R177&lt;&gt;"",S177&lt;&gt;"")),Listes!$A$79,""))))))</f>
        <v/>
      </c>
      <c r="X177" s="44"/>
      <c r="Y177" s="9">
        <f t="shared" si="12"/>
        <v>0</v>
      </c>
    </row>
    <row r="178" spans="1:25" ht="20.100000000000001" customHeight="1" x14ac:dyDescent="0.25">
      <c r="A178" s="133">
        <v>172</v>
      </c>
      <c r="B178" s="347" t="str">
        <f>IF('Dépenses forfaitaire'!B178="","",'Dépenses forfaitaire'!B178)</f>
        <v/>
      </c>
      <c r="C178" s="347" t="str">
        <f>IF('Dépenses forfaitaire'!C178="","",'Dépenses forfaitaire'!C178)</f>
        <v/>
      </c>
      <c r="D178" s="347" t="str">
        <f>IF('Dépenses forfaitaire'!D178="","",'Dépenses forfaitaire'!D178)</f>
        <v/>
      </c>
      <c r="E178" s="347" t="str">
        <f>IF('Dépenses forfaitaire'!E178="","",'Dépenses forfaitaire'!E178)</f>
        <v/>
      </c>
      <c r="F178" s="347" t="str">
        <f>IF('Dépenses forfaitaire'!F178="","",'Dépenses forfaitaire'!F178)</f>
        <v/>
      </c>
      <c r="G178" s="347" t="str">
        <f>IF('Dépenses forfaitaire'!G178="","",'Dépenses forfaitaire'!G178)</f>
        <v/>
      </c>
      <c r="H178" s="347" t="str">
        <f>IF('Dépenses forfaitaire'!H178="","",'Dépenses forfaitaire'!H178)</f>
        <v/>
      </c>
      <c r="I178" s="347" t="str">
        <f>IF('Dépenses forfaitaire'!I178="","",'Dépenses forfaitaire'!I178)</f>
        <v/>
      </c>
      <c r="J178" s="348" t="str">
        <f>IF('Dépenses forfaitaire'!K178="","",'Dépenses forfaitaire'!K178)</f>
        <v/>
      </c>
      <c r="K178" s="348" t="str">
        <f>IF('Dépenses forfaitaire'!L178="","",'Dépenses forfaitaire'!L178)</f>
        <v/>
      </c>
      <c r="L178" s="347" t="str">
        <f>IF('Dépenses forfaitaire'!J178="","",'Dépenses forfaitaire'!J178)</f>
        <v/>
      </c>
      <c r="M178" s="331" t="str">
        <f>IF($H178="","",IF($C178=Listes!$B$38,IF('DP_Instruction Forfaitaires'!$E178&lt;=Listes!$B$58,('DP_Instruction Forfaitaires'!$E178*(VLOOKUP('DP_Instruction Forfaitaires'!$D178,Listes!$A$59:$E$65,2,FALSE))),IF('DP_Instruction Forfaitaires'!$E178&gt;Listes!$E$58,('DP_Instruction Forfaitaires'!$E178*(VLOOKUP('DP_Instruction Forfaitaires'!$D178,Listes!$A$59:$E$65,5,FALSE))),('DP_Instruction Forfaitaires'!$E178*(VLOOKUP('DP_Instruction Forfaitaires'!$D178,Listes!$A$59:$E$65,3,FALSE))+(VLOOKUP('DP_Instruction Forfaitaires'!$D178,Listes!$A$59:$E$65,4,FALSE)))))))</f>
        <v/>
      </c>
      <c r="N178" s="331" t="str">
        <f>IF($H178="","",IF($C178=Listes!$B$37,IF('DP_Instruction Forfaitaires'!$E178&lt;=Listes!$B$47,('DP_Instruction Forfaitaires'!$E178*(VLOOKUP('DP_Instruction Forfaitaires'!$D178,Listes!$A$48:$E$54,2,FALSE))),IF('DP_Instruction Forfaitaires'!$E178&gt;Listes!$D$47,('DP_Instruction Forfaitaires'!$E178*(VLOOKUP('DP_Instruction Forfaitaires'!$D178,Listes!$A$48:$E$54,5,FALSE))),('DP_Instruction Forfaitaires'!$E178*(VLOOKUP('DP_Instruction Forfaitaires'!$D178,Listes!$A$48:$E$54,3,FALSE))+(VLOOKUP('DP_Instruction Forfaitaires'!$D178,Listes!$A$48:$E$54,4,FALSE)))))))</f>
        <v/>
      </c>
      <c r="O178" s="359" t="str">
        <f>IF($H178="","",IF($C178=Listes!$B$40,Listes!$I$37,IF($C178=Listes!$B$41,(VLOOKUP('DP_Instruction Forfaitaires'!$F178,Listes!$E$37:$F$42,2,FALSE)),IF($C178=Listes!$B$39,IF('DP_Instruction Forfaitaires'!$E178&lt;=Listes!$A$69,'DP_Instruction Forfaitaires'!$E178*Listes!$A$70,IF('DP_Instruction Forfaitaires'!$E178&gt;Listes!$D$69,'DP_Instruction Forfaitaires'!$E178*Listes!$D$70,(('DP_Instruction Forfaitaires'!$E178*Listes!$B$70)+Listes!$C$70)))))))</f>
        <v/>
      </c>
      <c r="P178" s="360" t="str">
        <f>IF('Dépenses forfaitaire'!P178="","",'Dépenses forfaitaire'!P178)</f>
        <v/>
      </c>
      <c r="Q178" s="283"/>
      <c r="R178" s="284" t="str">
        <f t="shared" si="10"/>
        <v/>
      </c>
      <c r="S178" s="284" t="str">
        <f t="shared" si="11"/>
        <v/>
      </c>
      <c r="T178" s="28" t="str">
        <f t="shared" si="9"/>
        <v/>
      </c>
      <c r="U178" s="139"/>
      <c r="V178" s="140"/>
      <c r="W178" s="365" t="str">
        <f>IF(AND(OR(Q178="KO",T178&lt;&gt;""),OR(R178="",S178="",T178="")),Listes!$A$74,IF(AND(T178="",Q178&lt;&gt;""),Listes!$A$75,IF(AND(P178&lt;T178,V178=""),Listes!$A$76,IF(AND(R178&gt;S178),Listes!$A$77,IF(AND(P178&lt;&gt;"",P178&gt;T178,U178=""),Listes!$A$78,IF(AND(X178="",OR(Q178&lt;&gt;"",R178&lt;&gt;"",S178&lt;&gt;"")),Listes!$A$79,""))))))</f>
        <v/>
      </c>
      <c r="X178" s="44"/>
      <c r="Y178" s="9">
        <f t="shared" si="12"/>
        <v>0</v>
      </c>
    </row>
    <row r="179" spans="1:25" ht="20.100000000000001" customHeight="1" x14ac:dyDescent="0.25">
      <c r="A179" s="133">
        <v>173</v>
      </c>
      <c r="B179" s="347" t="str">
        <f>IF('Dépenses forfaitaire'!B179="","",'Dépenses forfaitaire'!B179)</f>
        <v/>
      </c>
      <c r="C179" s="347" t="str">
        <f>IF('Dépenses forfaitaire'!C179="","",'Dépenses forfaitaire'!C179)</f>
        <v/>
      </c>
      <c r="D179" s="347" t="str">
        <f>IF('Dépenses forfaitaire'!D179="","",'Dépenses forfaitaire'!D179)</f>
        <v/>
      </c>
      <c r="E179" s="347" t="str">
        <f>IF('Dépenses forfaitaire'!E179="","",'Dépenses forfaitaire'!E179)</f>
        <v/>
      </c>
      <c r="F179" s="347" t="str">
        <f>IF('Dépenses forfaitaire'!F179="","",'Dépenses forfaitaire'!F179)</f>
        <v/>
      </c>
      <c r="G179" s="347" t="str">
        <f>IF('Dépenses forfaitaire'!G179="","",'Dépenses forfaitaire'!G179)</f>
        <v/>
      </c>
      <c r="H179" s="347" t="str">
        <f>IF('Dépenses forfaitaire'!H179="","",'Dépenses forfaitaire'!H179)</f>
        <v/>
      </c>
      <c r="I179" s="347" t="str">
        <f>IF('Dépenses forfaitaire'!I179="","",'Dépenses forfaitaire'!I179)</f>
        <v/>
      </c>
      <c r="J179" s="348" t="str">
        <f>IF('Dépenses forfaitaire'!K179="","",'Dépenses forfaitaire'!K179)</f>
        <v/>
      </c>
      <c r="K179" s="348" t="str">
        <f>IF('Dépenses forfaitaire'!L179="","",'Dépenses forfaitaire'!L179)</f>
        <v/>
      </c>
      <c r="L179" s="347" t="str">
        <f>IF('Dépenses forfaitaire'!J179="","",'Dépenses forfaitaire'!J179)</f>
        <v/>
      </c>
      <c r="M179" s="331" t="str">
        <f>IF($H179="","",IF($C179=Listes!$B$38,IF('DP_Instruction Forfaitaires'!$E179&lt;=Listes!$B$58,('DP_Instruction Forfaitaires'!$E179*(VLOOKUP('DP_Instruction Forfaitaires'!$D179,Listes!$A$59:$E$65,2,FALSE))),IF('DP_Instruction Forfaitaires'!$E179&gt;Listes!$E$58,('DP_Instruction Forfaitaires'!$E179*(VLOOKUP('DP_Instruction Forfaitaires'!$D179,Listes!$A$59:$E$65,5,FALSE))),('DP_Instruction Forfaitaires'!$E179*(VLOOKUP('DP_Instruction Forfaitaires'!$D179,Listes!$A$59:$E$65,3,FALSE))+(VLOOKUP('DP_Instruction Forfaitaires'!$D179,Listes!$A$59:$E$65,4,FALSE)))))))</f>
        <v/>
      </c>
      <c r="N179" s="331" t="str">
        <f>IF($H179="","",IF($C179=Listes!$B$37,IF('DP_Instruction Forfaitaires'!$E179&lt;=Listes!$B$47,('DP_Instruction Forfaitaires'!$E179*(VLOOKUP('DP_Instruction Forfaitaires'!$D179,Listes!$A$48:$E$54,2,FALSE))),IF('DP_Instruction Forfaitaires'!$E179&gt;Listes!$D$47,('DP_Instruction Forfaitaires'!$E179*(VLOOKUP('DP_Instruction Forfaitaires'!$D179,Listes!$A$48:$E$54,5,FALSE))),('DP_Instruction Forfaitaires'!$E179*(VLOOKUP('DP_Instruction Forfaitaires'!$D179,Listes!$A$48:$E$54,3,FALSE))+(VLOOKUP('DP_Instruction Forfaitaires'!$D179,Listes!$A$48:$E$54,4,FALSE)))))))</f>
        <v/>
      </c>
      <c r="O179" s="359" t="str">
        <f>IF($H179="","",IF($C179=Listes!$B$40,Listes!$I$37,IF($C179=Listes!$B$41,(VLOOKUP('DP_Instruction Forfaitaires'!$F179,Listes!$E$37:$F$42,2,FALSE)),IF($C179=Listes!$B$39,IF('DP_Instruction Forfaitaires'!$E179&lt;=Listes!$A$69,'DP_Instruction Forfaitaires'!$E179*Listes!$A$70,IF('DP_Instruction Forfaitaires'!$E179&gt;Listes!$D$69,'DP_Instruction Forfaitaires'!$E179*Listes!$D$70,(('DP_Instruction Forfaitaires'!$E179*Listes!$B$70)+Listes!$C$70)))))))</f>
        <v/>
      </c>
      <c r="P179" s="360" t="str">
        <f>IF('Dépenses forfaitaire'!P179="","",'Dépenses forfaitaire'!P179)</f>
        <v/>
      </c>
      <c r="Q179" s="283"/>
      <c r="R179" s="284" t="str">
        <f t="shared" si="10"/>
        <v/>
      </c>
      <c r="S179" s="284" t="str">
        <f t="shared" si="11"/>
        <v/>
      </c>
      <c r="T179" s="28" t="str">
        <f t="shared" si="9"/>
        <v/>
      </c>
      <c r="U179" s="139"/>
      <c r="V179" s="140"/>
      <c r="W179" s="365" t="str">
        <f>IF(AND(OR(Q179="KO",T179&lt;&gt;""),OR(R179="",S179="",T179="")),Listes!$A$74,IF(AND(T179="",Q179&lt;&gt;""),Listes!$A$75,IF(AND(P179&lt;T179,V179=""),Listes!$A$76,IF(AND(R179&gt;S179),Listes!$A$77,IF(AND(P179&lt;&gt;"",P179&gt;T179,U179=""),Listes!$A$78,IF(AND(X179="",OR(Q179&lt;&gt;"",R179&lt;&gt;"",S179&lt;&gt;"")),Listes!$A$79,""))))))</f>
        <v/>
      </c>
      <c r="X179" s="44"/>
      <c r="Y179" s="9">
        <f t="shared" si="12"/>
        <v>0</v>
      </c>
    </row>
    <row r="180" spans="1:25" ht="20.100000000000001" customHeight="1" x14ac:dyDescent="0.25">
      <c r="A180" s="133">
        <v>174</v>
      </c>
      <c r="B180" s="347" t="str">
        <f>IF('Dépenses forfaitaire'!B180="","",'Dépenses forfaitaire'!B180)</f>
        <v/>
      </c>
      <c r="C180" s="347" t="str">
        <f>IF('Dépenses forfaitaire'!C180="","",'Dépenses forfaitaire'!C180)</f>
        <v/>
      </c>
      <c r="D180" s="347" t="str">
        <f>IF('Dépenses forfaitaire'!D180="","",'Dépenses forfaitaire'!D180)</f>
        <v/>
      </c>
      <c r="E180" s="347" t="str">
        <f>IF('Dépenses forfaitaire'!E180="","",'Dépenses forfaitaire'!E180)</f>
        <v/>
      </c>
      <c r="F180" s="347" t="str">
        <f>IF('Dépenses forfaitaire'!F180="","",'Dépenses forfaitaire'!F180)</f>
        <v/>
      </c>
      <c r="G180" s="347" t="str">
        <f>IF('Dépenses forfaitaire'!G180="","",'Dépenses forfaitaire'!G180)</f>
        <v/>
      </c>
      <c r="H180" s="347" t="str">
        <f>IF('Dépenses forfaitaire'!H180="","",'Dépenses forfaitaire'!H180)</f>
        <v/>
      </c>
      <c r="I180" s="347" t="str">
        <f>IF('Dépenses forfaitaire'!I180="","",'Dépenses forfaitaire'!I180)</f>
        <v/>
      </c>
      <c r="J180" s="348" t="str">
        <f>IF('Dépenses forfaitaire'!K180="","",'Dépenses forfaitaire'!K180)</f>
        <v/>
      </c>
      <c r="K180" s="348" t="str">
        <f>IF('Dépenses forfaitaire'!L180="","",'Dépenses forfaitaire'!L180)</f>
        <v/>
      </c>
      <c r="L180" s="347" t="str">
        <f>IF('Dépenses forfaitaire'!J180="","",'Dépenses forfaitaire'!J180)</f>
        <v/>
      </c>
      <c r="M180" s="331" t="str">
        <f>IF($H180="","",IF($C180=Listes!$B$38,IF('DP_Instruction Forfaitaires'!$E180&lt;=Listes!$B$58,('DP_Instruction Forfaitaires'!$E180*(VLOOKUP('DP_Instruction Forfaitaires'!$D180,Listes!$A$59:$E$65,2,FALSE))),IF('DP_Instruction Forfaitaires'!$E180&gt;Listes!$E$58,('DP_Instruction Forfaitaires'!$E180*(VLOOKUP('DP_Instruction Forfaitaires'!$D180,Listes!$A$59:$E$65,5,FALSE))),('DP_Instruction Forfaitaires'!$E180*(VLOOKUP('DP_Instruction Forfaitaires'!$D180,Listes!$A$59:$E$65,3,FALSE))+(VLOOKUP('DP_Instruction Forfaitaires'!$D180,Listes!$A$59:$E$65,4,FALSE)))))))</f>
        <v/>
      </c>
      <c r="N180" s="331" t="str">
        <f>IF($H180="","",IF($C180=Listes!$B$37,IF('DP_Instruction Forfaitaires'!$E180&lt;=Listes!$B$47,('DP_Instruction Forfaitaires'!$E180*(VLOOKUP('DP_Instruction Forfaitaires'!$D180,Listes!$A$48:$E$54,2,FALSE))),IF('DP_Instruction Forfaitaires'!$E180&gt;Listes!$D$47,('DP_Instruction Forfaitaires'!$E180*(VLOOKUP('DP_Instruction Forfaitaires'!$D180,Listes!$A$48:$E$54,5,FALSE))),('DP_Instruction Forfaitaires'!$E180*(VLOOKUP('DP_Instruction Forfaitaires'!$D180,Listes!$A$48:$E$54,3,FALSE))+(VLOOKUP('DP_Instruction Forfaitaires'!$D180,Listes!$A$48:$E$54,4,FALSE)))))))</f>
        <v/>
      </c>
      <c r="O180" s="359" t="str">
        <f>IF($H180="","",IF($C180=Listes!$B$40,Listes!$I$37,IF($C180=Listes!$B$41,(VLOOKUP('DP_Instruction Forfaitaires'!$F180,Listes!$E$37:$F$42,2,FALSE)),IF($C180=Listes!$B$39,IF('DP_Instruction Forfaitaires'!$E180&lt;=Listes!$A$69,'DP_Instruction Forfaitaires'!$E180*Listes!$A$70,IF('DP_Instruction Forfaitaires'!$E180&gt;Listes!$D$69,'DP_Instruction Forfaitaires'!$E180*Listes!$D$70,(('DP_Instruction Forfaitaires'!$E180*Listes!$B$70)+Listes!$C$70)))))))</f>
        <v/>
      </c>
      <c r="P180" s="360" t="str">
        <f>IF('Dépenses forfaitaire'!P180="","",'Dépenses forfaitaire'!P180)</f>
        <v/>
      </c>
      <c r="Q180" s="283"/>
      <c r="R180" s="284" t="str">
        <f t="shared" si="10"/>
        <v/>
      </c>
      <c r="S180" s="284" t="str">
        <f t="shared" si="11"/>
        <v/>
      </c>
      <c r="T180" s="28" t="str">
        <f t="shared" si="9"/>
        <v/>
      </c>
      <c r="U180" s="139"/>
      <c r="V180" s="140"/>
      <c r="W180" s="365" t="str">
        <f>IF(AND(OR(Q180="KO",T180&lt;&gt;""),OR(R180="",S180="",T180="")),Listes!$A$74,IF(AND(T180="",Q180&lt;&gt;""),Listes!$A$75,IF(AND(P180&lt;T180,V180=""),Listes!$A$76,IF(AND(R180&gt;S180),Listes!$A$77,IF(AND(P180&lt;&gt;"",P180&gt;T180,U180=""),Listes!$A$78,IF(AND(X180="",OR(Q180&lt;&gt;"",R180&lt;&gt;"",S180&lt;&gt;"")),Listes!$A$79,""))))))</f>
        <v/>
      </c>
      <c r="X180" s="44"/>
      <c r="Y180" s="9">
        <f t="shared" si="12"/>
        <v>0</v>
      </c>
    </row>
    <row r="181" spans="1:25" ht="20.100000000000001" customHeight="1" x14ac:dyDescent="0.25">
      <c r="A181" s="133">
        <v>175</v>
      </c>
      <c r="B181" s="347" t="str">
        <f>IF('Dépenses forfaitaire'!B181="","",'Dépenses forfaitaire'!B181)</f>
        <v/>
      </c>
      <c r="C181" s="347" t="str">
        <f>IF('Dépenses forfaitaire'!C181="","",'Dépenses forfaitaire'!C181)</f>
        <v/>
      </c>
      <c r="D181" s="347" t="str">
        <f>IF('Dépenses forfaitaire'!D181="","",'Dépenses forfaitaire'!D181)</f>
        <v/>
      </c>
      <c r="E181" s="347" t="str">
        <f>IF('Dépenses forfaitaire'!E181="","",'Dépenses forfaitaire'!E181)</f>
        <v/>
      </c>
      <c r="F181" s="347" t="str">
        <f>IF('Dépenses forfaitaire'!F181="","",'Dépenses forfaitaire'!F181)</f>
        <v/>
      </c>
      <c r="G181" s="347" t="str">
        <f>IF('Dépenses forfaitaire'!G181="","",'Dépenses forfaitaire'!G181)</f>
        <v/>
      </c>
      <c r="H181" s="347" t="str">
        <f>IF('Dépenses forfaitaire'!H181="","",'Dépenses forfaitaire'!H181)</f>
        <v/>
      </c>
      <c r="I181" s="347" t="str">
        <f>IF('Dépenses forfaitaire'!I181="","",'Dépenses forfaitaire'!I181)</f>
        <v/>
      </c>
      <c r="J181" s="348" t="str">
        <f>IF('Dépenses forfaitaire'!K181="","",'Dépenses forfaitaire'!K181)</f>
        <v/>
      </c>
      <c r="K181" s="348" t="str">
        <f>IF('Dépenses forfaitaire'!L181="","",'Dépenses forfaitaire'!L181)</f>
        <v/>
      </c>
      <c r="L181" s="347" t="str">
        <f>IF('Dépenses forfaitaire'!J181="","",'Dépenses forfaitaire'!J181)</f>
        <v/>
      </c>
      <c r="M181" s="331" t="str">
        <f>IF($H181="","",IF($C181=Listes!$B$38,IF('DP_Instruction Forfaitaires'!$E181&lt;=Listes!$B$58,('DP_Instruction Forfaitaires'!$E181*(VLOOKUP('DP_Instruction Forfaitaires'!$D181,Listes!$A$59:$E$65,2,FALSE))),IF('DP_Instruction Forfaitaires'!$E181&gt;Listes!$E$58,('DP_Instruction Forfaitaires'!$E181*(VLOOKUP('DP_Instruction Forfaitaires'!$D181,Listes!$A$59:$E$65,5,FALSE))),('DP_Instruction Forfaitaires'!$E181*(VLOOKUP('DP_Instruction Forfaitaires'!$D181,Listes!$A$59:$E$65,3,FALSE))+(VLOOKUP('DP_Instruction Forfaitaires'!$D181,Listes!$A$59:$E$65,4,FALSE)))))))</f>
        <v/>
      </c>
      <c r="N181" s="331" t="str">
        <f>IF($H181="","",IF($C181=Listes!$B$37,IF('DP_Instruction Forfaitaires'!$E181&lt;=Listes!$B$47,('DP_Instruction Forfaitaires'!$E181*(VLOOKUP('DP_Instruction Forfaitaires'!$D181,Listes!$A$48:$E$54,2,FALSE))),IF('DP_Instruction Forfaitaires'!$E181&gt;Listes!$D$47,('DP_Instruction Forfaitaires'!$E181*(VLOOKUP('DP_Instruction Forfaitaires'!$D181,Listes!$A$48:$E$54,5,FALSE))),('DP_Instruction Forfaitaires'!$E181*(VLOOKUP('DP_Instruction Forfaitaires'!$D181,Listes!$A$48:$E$54,3,FALSE))+(VLOOKUP('DP_Instruction Forfaitaires'!$D181,Listes!$A$48:$E$54,4,FALSE)))))))</f>
        <v/>
      </c>
      <c r="O181" s="359" t="str">
        <f>IF($H181="","",IF($C181=Listes!$B$40,Listes!$I$37,IF($C181=Listes!$B$41,(VLOOKUP('DP_Instruction Forfaitaires'!$F181,Listes!$E$37:$F$42,2,FALSE)),IF($C181=Listes!$B$39,IF('DP_Instruction Forfaitaires'!$E181&lt;=Listes!$A$69,'DP_Instruction Forfaitaires'!$E181*Listes!$A$70,IF('DP_Instruction Forfaitaires'!$E181&gt;Listes!$D$69,'DP_Instruction Forfaitaires'!$E181*Listes!$D$70,(('DP_Instruction Forfaitaires'!$E181*Listes!$B$70)+Listes!$C$70)))))))</f>
        <v/>
      </c>
      <c r="P181" s="360" t="str">
        <f>IF('Dépenses forfaitaire'!P181="","",'Dépenses forfaitaire'!P181)</f>
        <v/>
      </c>
      <c r="Q181" s="283"/>
      <c r="R181" s="284" t="str">
        <f t="shared" si="10"/>
        <v/>
      </c>
      <c r="S181" s="284" t="str">
        <f t="shared" si="11"/>
        <v/>
      </c>
      <c r="T181" s="28" t="str">
        <f t="shared" si="9"/>
        <v/>
      </c>
      <c r="U181" s="139"/>
      <c r="V181" s="140"/>
      <c r="W181" s="365" t="str">
        <f>IF(AND(OR(Q181="KO",T181&lt;&gt;""),OR(R181="",S181="",T181="")),Listes!$A$74,IF(AND(T181="",Q181&lt;&gt;""),Listes!$A$75,IF(AND(P181&lt;T181,V181=""),Listes!$A$76,IF(AND(R181&gt;S181),Listes!$A$77,IF(AND(P181&lt;&gt;"",P181&gt;T181,U181=""),Listes!$A$78,IF(AND(X181="",OR(Q181&lt;&gt;"",R181&lt;&gt;"",S181&lt;&gt;"")),Listes!$A$79,""))))))</f>
        <v/>
      </c>
      <c r="X181" s="44"/>
      <c r="Y181" s="9">
        <f t="shared" si="12"/>
        <v>0</v>
      </c>
    </row>
    <row r="182" spans="1:25" ht="20.100000000000001" customHeight="1" x14ac:dyDescent="0.25">
      <c r="A182" s="133">
        <v>176</v>
      </c>
      <c r="B182" s="347" t="str">
        <f>IF('Dépenses forfaitaire'!B182="","",'Dépenses forfaitaire'!B182)</f>
        <v/>
      </c>
      <c r="C182" s="347" t="str">
        <f>IF('Dépenses forfaitaire'!C182="","",'Dépenses forfaitaire'!C182)</f>
        <v/>
      </c>
      <c r="D182" s="347" t="str">
        <f>IF('Dépenses forfaitaire'!D182="","",'Dépenses forfaitaire'!D182)</f>
        <v/>
      </c>
      <c r="E182" s="347" t="str">
        <f>IF('Dépenses forfaitaire'!E182="","",'Dépenses forfaitaire'!E182)</f>
        <v/>
      </c>
      <c r="F182" s="347" t="str">
        <f>IF('Dépenses forfaitaire'!F182="","",'Dépenses forfaitaire'!F182)</f>
        <v/>
      </c>
      <c r="G182" s="347" t="str">
        <f>IF('Dépenses forfaitaire'!G182="","",'Dépenses forfaitaire'!G182)</f>
        <v/>
      </c>
      <c r="H182" s="347" t="str">
        <f>IF('Dépenses forfaitaire'!H182="","",'Dépenses forfaitaire'!H182)</f>
        <v/>
      </c>
      <c r="I182" s="347" t="str">
        <f>IF('Dépenses forfaitaire'!I182="","",'Dépenses forfaitaire'!I182)</f>
        <v/>
      </c>
      <c r="J182" s="348" t="str">
        <f>IF('Dépenses forfaitaire'!K182="","",'Dépenses forfaitaire'!K182)</f>
        <v/>
      </c>
      <c r="K182" s="348" t="str">
        <f>IF('Dépenses forfaitaire'!L182="","",'Dépenses forfaitaire'!L182)</f>
        <v/>
      </c>
      <c r="L182" s="347" t="str">
        <f>IF('Dépenses forfaitaire'!J182="","",'Dépenses forfaitaire'!J182)</f>
        <v/>
      </c>
      <c r="M182" s="331" t="str">
        <f>IF($H182="","",IF($C182=Listes!$B$38,IF('DP_Instruction Forfaitaires'!$E182&lt;=Listes!$B$58,('DP_Instruction Forfaitaires'!$E182*(VLOOKUP('DP_Instruction Forfaitaires'!$D182,Listes!$A$59:$E$65,2,FALSE))),IF('DP_Instruction Forfaitaires'!$E182&gt;Listes!$E$58,('DP_Instruction Forfaitaires'!$E182*(VLOOKUP('DP_Instruction Forfaitaires'!$D182,Listes!$A$59:$E$65,5,FALSE))),('DP_Instruction Forfaitaires'!$E182*(VLOOKUP('DP_Instruction Forfaitaires'!$D182,Listes!$A$59:$E$65,3,FALSE))+(VLOOKUP('DP_Instruction Forfaitaires'!$D182,Listes!$A$59:$E$65,4,FALSE)))))))</f>
        <v/>
      </c>
      <c r="N182" s="331" t="str">
        <f>IF($H182="","",IF($C182=Listes!$B$37,IF('DP_Instruction Forfaitaires'!$E182&lt;=Listes!$B$47,('DP_Instruction Forfaitaires'!$E182*(VLOOKUP('DP_Instruction Forfaitaires'!$D182,Listes!$A$48:$E$54,2,FALSE))),IF('DP_Instruction Forfaitaires'!$E182&gt;Listes!$D$47,('DP_Instruction Forfaitaires'!$E182*(VLOOKUP('DP_Instruction Forfaitaires'!$D182,Listes!$A$48:$E$54,5,FALSE))),('DP_Instruction Forfaitaires'!$E182*(VLOOKUP('DP_Instruction Forfaitaires'!$D182,Listes!$A$48:$E$54,3,FALSE))+(VLOOKUP('DP_Instruction Forfaitaires'!$D182,Listes!$A$48:$E$54,4,FALSE)))))))</f>
        <v/>
      </c>
      <c r="O182" s="359" t="str">
        <f>IF($H182="","",IF($C182=Listes!$B$40,Listes!$I$37,IF($C182=Listes!$B$41,(VLOOKUP('DP_Instruction Forfaitaires'!$F182,Listes!$E$37:$F$42,2,FALSE)),IF($C182=Listes!$B$39,IF('DP_Instruction Forfaitaires'!$E182&lt;=Listes!$A$69,'DP_Instruction Forfaitaires'!$E182*Listes!$A$70,IF('DP_Instruction Forfaitaires'!$E182&gt;Listes!$D$69,'DP_Instruction Forfaitaires'!$E182*Listes!$D$70,(('DP_Instruction Forfaitaires'!$E182*Listes!$B$70)+Listes!$C$70)))))))</f>
        <v/>
      </c>
      <c r="P182" s="360" t="str">
        <f>IF('Dépenses forfaitaire'!P182="","",'Dépenses forfaitaire'!P182)</f>
        <v/>
      </c>
      <c r="Q182" s="283"/>
      <c r="R182" s="284" t="str">
        <f t="shared" si="10"/>
        <v/>
      </c>
      <c r="S182" s="284" t="str">
        <f t="shared" si="11"/>
        <v/>
      </c>
      <c r="T182" s="28" t="str">
        <f t="shared" si="9"/>
        <v/>
      </c>
      <c r="U182" s="139"/>
      <c r="V182" s="140"/>
      <c r="W182" s="365" t="str">
        <f>IF(AND(OR(Q182="KO",T182&lt;&gt;""),OR(R182="",S182="",T182="")),Listes!$A$74,IF(AND(T182="",Q182&lt;&gt;""),Listes!$A$75,IF(AND(P182&lt;T182,V182=""),Listes!$A$76,IF(AND(R182&gt;S182),Listes!$A$77,IF(AND(P182&lt;&gt;"",P182&gt;T182,U182=""),Listes!$A$78,IF(AND(X182="",OR(Q182&lt;&gt;"",R182&lt;&gt;"",S182&lt;&gt;"")),Listes!$A$79,""))))))</f>
        <v/>
      </c>
      <c r="X182" s="44"/>
      <c r="Y182" s="9">
        <f t="shared" si="12"/>
        <v>0</v>
      </c>
    </row>
    <row r="183" spans="1:25" ht="20.100000000000001" customHeight="1" x14ac:dyDescent="0.25">
      <c r="A183" s="133">
        <v>177</v>
      </c>
      <c r="B183" s="347" t="str">
        <f>IF('Dépenses forfaitaire'!B183="","",'Dépenses forfaitaire'!B183)</f>
        <v/>
      </c>
      <c r="C183" s="347" t="str">
        <f>IF('Dépenses forfaitaire'!C183="","",'Dépenses forfaitaire'!C183)</f>
        <v/>
      </c>
      <c r="D183" s="347" t="str">
        <f>IF('Dépenses forfaitaire'!D183="","",'Dépenses forfaitaire'!D183)</f>
        <v/>
      </c>
      <c r="E183" s="347" t="str">
        <f>IF('Dépenses forfaitaire'!E183="","",'Dépenses forfaitaire'!E183)</f>
        <v/>
      </c>
      <c r="F183" s="347" t="str">
        <f>IF('Dépenses forfaitaire'!F183="","",'Dépenses forfaitaire'!F183)</f>
        <v/>
      </c>
      <c r="G183" s="347" t="str">
        <f>IF('Dépenses forfaitaire'!G183="","",'Dépenses forfaitaire'!G183)</f>
        <v/>
      </c>
      <c r="H183" s="347" t="str">
        <f>IF('Dépenses forfaitaire'!H183="","",'Dépenses forfaitaire'!H183)</f>
        <v/>
      </c>
      <c r="I183" s="347" t="str">
        <f>IF('Dépenses forfaitaire'!I183="","",'Dépenses forfaitaire'!I183)</f>
        <v/>
      </c>
      <c r="J183" s="348" t="str">
        <f>IF('Dépenses forfaitaire'!K183="","",'Dépenses forfaitaire'!K183)</f>
        <v/>
      </c>
      <c r="K183" s="348" t="str">
        <f>IF('Dépenses forfaitaire'!L183="","",'Dépenses forfaitaire'!L183)</f>
        <v/>
      </c>
      <c r="L183" s="347" t="str">
        <f>IF('Dépenses forfaitaire'!J183="","",'Dépenses forfaitaire'!J183)</f>
        <v/>
      </c>
      <c r="M183" s="331" t="str">
        <f>IF($H183="","",IF($C183=Listes!$B$38,IF('DP_Instruction Forfaitaires'!$E183&lt;=Listes!$B$58,('DP_Instruction Forfaitaires'!$E183*(VLOOKUP('DP_Instruction Forfaitaires'!$D183,Listes!$A$59:$E$65,2,FALSE))),IF('DP_Instruction Forfaitaires'!$E183&gt;Listes!$E$58,('DP_Instruction Forfaitaires'!$E183*(VLOOKUP('DP_Instruction Forfaitaires'!$D183,Listes!$A$59:$E$65,5,FALSE))),('DP_Instruction Forfaitaires'!$E183*(VLOOKUP('DP_Instruction Forfaitaires'!$D183,Listes!$A$59:$E$65,3,FALSE))+(VLOOKUP('DP_Instruction Forfaitaires'!$D183,Listes!$A$59:$E$65,4,FALSE)))))))</f>
        <v/>
      </c>
      <c r="N183" s="331" t="str">
        <f>IF($H183="","",IF($C183=Listes!$B$37,IF('DP_Instruction Forfaitaires'!$E183&lt;=Listes!$B$47,('DP_Instruction Forfaitaires'!$E183*(VLOOKUP('DP_Instruction Forfaitaires'!$D183,Listes!$A$48:$E$54,2,FALSE))),IF('DP_Instruction Forfaitaires'!$E183&gt;Listes!$D$47,('DP_Instruction Forfaitaires'!$E183*(VLOOKUP('DP_Instruction Forfaitaires'!$D183,Listes!$A$48:$E$54,5,FALSE))),('DP_Instruction Forfaitaires'!$E183*(VLOOKUP('DP_Instruction Forfaitaires'!$D183,Listes!$A$48:$E$54,3,FALSE))+(VLOOKUP('DP_Instruction Forfaitaires'!$D183,Listes!$A$48:$E$54,4,FALSE)))))))</f>
        <v/>
      </c>
      <c r="O183" s="359" t="str">
        <f>IF($H183="","",IF($C183=Listes!$B$40,Listes!$I$37,IF($C183=Listes!$B$41,(VLOOKUP('DP_Instruction Forfaitaires'!$F183,Listes!$E$37:$F$42,2,FALSE)),IF($C183=Listes!$B$39,IF('DP_Instruction Forfaitaires'!$E183&lt;=Listes!$A$69,'DP_Instruction Forfaitaires'!$E183*Listes!$A$70,IF('DP_Instruction Forfaitaires'!$E183&gt;Listes!$D$69,'DP_Instruction Forfaitaires'!$E183*Listes!$D$70,(('DP_Instruction Forfaitaires'!$E183*Listes!$B$70)+Listes!$C$70)))))))</f>
        <v/>
      </c>
      <c r="P183" s="360" t="str">
        <f>IF('Dépenses forfaitaire'!P183="","",'Dépenses forfaitaire'!P183)</f>
        <v/>
      </c>
      <c r="Q183" s="283"/>
      <c r="R183" s="284" t="str">
        <f t="shared" si="10"/>
        <v/>
      </c>
      <c r="S183" s="284" t="str">
        <f t="shared" si="11"/>
        <v/>
      </c>
      <c r="T183" s="28" t="str">
        <f t="shared" si="9"/>
        <v/>
      </c>
      <c r="U183" s="139"/>
      <c r="V183" s="140"/>
      <c r="W183" s="365" t="str">
        <f>IF(AND(OR(Q183="KO",T183&lt;&gt;""),OR(R183="",S183="",T183="")),Listes!$A$74,IF(AND(T183="",Q183&lt;&gt;""),Listes!$A$75,IF(AND(P183&lt;T183,V183=""),Listes!$A$76,IF(AND(R183&gt;S183),Listes!$A$77,IF(AND(P183&lt;&gt;"",P183&gt;T183,U183=""),Listes!$A$78,IF(AND(X183="",OR(Q183&lt;&gt;"",R183&lt;&gt;"",S183&lt;&gt;"")),Listes!$A$79,""))))))</f>
        <v/>
      </c>
      <c r="X183" s="44"/>
      <c r="Y183" s="9">
        <f t="shared" si="12"/>
        <v>0</v>
      </c>
    </row>
    <row r="184" spans="1:25" ht="20.100000000000001" customHeight="1" x14ac:dyDescent="0.25">
      <c r="A184" s="133">
        <v>178</v>
      </c>
      <c r="B184" s="347" t="str">
        <f>IF('Dépenses forfaitaire'!B184="","",'Dépenses forfaitaire'!B184)</f>
        <v/>
      </c>
      <c r="C184" s="347" t="str">
        <f>IF('Dépenses forfaitaire'!C184="","",'Dépenses forfaitaire'!C184)</f>
        <v/>
      </c>
      <c r="D184" s="347" t="str">
        <f>IF('Dépenses forfaitaire'!D184="","",'Dépenses forfaitaire'!D184)</f>
        <v/>
      </c>
      <c r="E184" s="347" t="str">
        <f>IF('Dépenses forfaitaire'!E184="","",'Dépenses forfaitaire'!E184)</f>
        <v/>
      </c>
      <c r="F184" s="347" t="str">
        <f>IF('Dépenses forfaitaire'!F184="","",'Dépenses forfaitaire'!F184)</f>
        <v/>
      </c>
      <c r="G184" s="347" t="str">
        <f>IF('Dépenses forfaitaire'!G184="","",'Dépenses forfaitaire'!G184)</f>
        <v/>
      </c>
      <c r="H184" s="347" t="str">
        <f>IF('Dépenses forfaitaire'!H184="","",'Dépenses forfaitaire'!H184)</f>
        <v/>
      </c>
      <c r="I184" s="347" t="str">
        <f>IF('Dépenses forfaitaire'!I184="","",'Dépenses forfaitaire'!I184)</f>
        <v/>
      </c>
      <c r="J184" s="348" t="str">
        <f>IF('Dépenses forfaitaire'!K184="","",'Dépenses forfaitaire'!K184)</f>
        <v/>
      </c>
      <c r="K184" s="348" t="str">
        <f>IF('Dépenses forfaitaire'!L184="","",'Dépenses forfaitaire'!L184)</f>
        <v/>
      </c>
      <c r="L184" s="347" t="str">
        <f>IF('Dépenses forfaitaire'!J184="","",'Dépenses forfaitaire'!J184)</f>
        <v/>
      </c>
      <c r="M184" s="331" t="str">
        <f>IF($H184="","",IF($C184=Listes!$B$38,IF('DP_Instruction Forfaitaires'!$E184&lt;=Listes!$B$58,('DP_Instruction Forfaitaires'!$E184*(VLOOKUP('DP_Instruction Forfaitaires'!$D184,Listes!$A$59:$E$65,2,FALSE))),IF('DP_Instruction Forfaitaires'!$E184&gt;Listes!$E$58,('DP_Instruction Forfaitaires'!$E184*(VLOOKUP('DP_Instruction Forfaitaires'!$D184,Listes!$A$59:$E$65,5,FALSE))),('DP_Instruction Forfaitaires'!$E184*(VLOOKUP('DP_Instruction Forfaitaires'!$D184,Listes!$A$59:$E$65,3,FALSE))+(VLOOKUP('DP_Instruction Forfaitaires'!$D184,Listes!$A$59:$E$65,4,FALSE)))))))</f>
        <v/>
      </c>
      <c r="N184" s="331" t="str">
        <f>IF($H184="","",IF($C184=Listes!$B$37,IF('DP_Instruction Forfaitaires'!$E184&lt;=Listes!$B$47,('DP_Instruction Forfaitaires'!$E184*(VLOOKUP('DP_Instruction Forfaitaires'!$D184,Listes!$A$48:$E$54,2,FALSE))),IF('DP_Instruction Forfaitaires'!$E184&gt;Listes!$D$47,('DP_Instruction Forfaitaires'!$E184*(VLOOKUP('DP_Instruction Forfaitaires'!$D184,Listes!$A$48:$E$54,5,FALSE))),('DP_Instruction Forfaitaires'!$E184*(VLOOKUP('DP_Instruction Forfaitaires'!$D184,Listes!$A$48:$E$54,3,FALSE))+(VLOOKUP('DP_Instruction Forfaitaires'!$D184,Listes!$A$48:$E$54,4,FALSE)))))))</f>
        <v/>
      </c>
      <c r="O184" s="359" t="str">
        <f>IF($H184="","",IF($C184=Listes!$B$40,Listes!$I$37,IF($C184=Listes!$B$41,(VLOOKUP('DP_Instruction Forfaitaires'!$F184,Listes!$E$37:$F$42,2,FALSE)),IF($C184=Listes!$B$39,IF('DP_Instruction Forfaitaires'!$E184&lt;=Listes!$A$69,'DP_Instruction Forfaitaires'!$E184*Listes!$A$70,IF('DP_Instruction Forfaitaires'!$E184&gt;Listes!$D$69,'DP_Instruction Forfaitaires'!$E184*Listes!$D$70,(('DP_Instruction Forfaitaires'!$E184*Listes!$B$70)+Listes!$C$70)))))))</f>
        <v/>
      </c>
      <c r="P184" s="360" t="str">
        <f>IF('Dépenses forfaitaire'!P184="","",'Dépenses forfaitaire'!P184)</f>
        <v/>
      </c>
      <c r="Q184" s="283"/>
      <c r="R184" s="284" t="str">
        <f t="shared" si="10"/>
        <v/>
      </c>
      <c r="S184" s="284" t="str">
        <f t="shared" si="11"/>
        <v/>
      </c>
      <c r="T184" s="28" t="str">
        <f t="shared" si="9"/>
        <v/>
      </c>
      <c r="U184" s="139"/>
      <c r="V184" s="140"/>
      <c r="W184" s="365" t="str">
        <f>IF(AND(OR(Q184="KO",T184&lt;&gt;""),OR(R184="",S184="",T184="")),Listes!$A$74,IF(AND(T184="",Q184&lt;&gt;""),Listes!$A$75,IF(AND(P184&lt;T184,V184=""),Listes!$A$76,IF(AND(R184&gt;S184),Listes!$A$77,IF(AND(P184&lt;&gt;"",P184&gt;T184,U184=""),Listes!$A$78,IF(AND(X184="",OR(Q184&lt;&gt;"",R184&lt;&gt;"",S184&lt;&gt;"")),Listes!$A$79,""))))))</f>
        <v/>
      </c>
      <c r="X184" s="44"/>
      <c r="Y184" s="9">
        <f t="shared" si="12"/>
        <v>0</v>
      </c>
    </row>
    <row r="185" spans="1:25" ht="20.100000000000001" customHeight="1" x14ac:dyDescent="0.25">
      <c r="A185" s="133">
        <v>179</v>
      </c>
      <c r="B185" s="347" t="str">
        <f>IF('Dépenses forfaitaire'!B185="","",'Dépenses forfaitaire'!B185)</f>
        <v/>
      </c>
      <c r="C185" s="347" t="str">
        <f>IF('Dépenses forfaitaire'!C185="","",'Dépenses forfaitaire'!C185)</f>
        <v/>
      </c>
      <c r="D185" s="347" t="str">
        <f>IF('Dépenses forfaitaire'!D185="","",'Dépenses forfaitaire'!D185)</f>
        <v/>
      </c>
      <c r="E185" s="347" t="str">
        <f>IF('Dépenses forfaitaire'!E185="","",'Dépenses forfaitaire'!E185)</f>
        <v/>
      </c>
      <c r="F185" s="347" t="str">
        <f>IF('Dépenses forfaitaire'!F185="","",'Dépenses forfaitaire'!F185)</f>
        <v/>
      </c>
      <c r="G185" s="347" t="str">
        <f>IF('Dépenses forfaitaire'!G185="","",'Dépenses forfaitaire'!G185)</f>
        <v/>
      </c>
      <c r="H185" s="347" t="str">
        <f>IF('Dépenses forfaitaire'!H185="","",'Dépenses forfaitaire'!H185)</f>
        <v/>
      </c>
      <c r="I185" s="347" t="str">
        <f>IF('Dépenses forfaitaire'!I185="","",'Dépenses forfaitaire'!I185)</f>
        <v/>
      </c>
      <c r="J185" s="348" t="str">
        <f>IF('Dépenses forfaitaire'!K185="","",'Dépenses forfaitaire'!K185)</f>
        <v/>
      </c>
      <c r="K185" s="348" t="str">
        <f>IF('Dépenses forfaitaire'!L185="","",'Dépenses forfaitaire'!L185)</f>
        <v/>
      </c>
      <c r="L185" s="347" t="str">
        <f>IF('Dépenses forfaitaire'!J185="","",'Dépenses forfaitaire'!J185)</f>
        <v/>
      </c>
      <c r="M185" s="331" t="str">
        <f>IF($H185="","",IF($C185=Listes!$B$38,IF('DP_Instruction Forfaitaires'!$E185&lt;=Listes!$B$58,('DP_Instruction Forfaitaires'!$E185*(VLOOKUP('DP_Instruction Forfaitaires'!$D185,Listes!$A$59:$E$65,2,FALSE))),IF('DP_Instruction Forfaitaires'!$E185&gt;Listes!$E$58,('DP_Instruction Forfaitaires'!$E185*(VLOOKUP('DP_Instruction Forfaitaires'!$D185,Listes!$A$59:$E$65,5,FALSE))),('DP_Instruction Forfaitaires'!$E185*(VLOOKUP('DP_Instruction Forfaitaires'!$D185,Listes!$A$59:$E$65,3,FALSE))+(VLOOKUP('DP_Instruction Forfaitaires'!$D185,Listes!$A$59:$E$65,4,FALSE)))))))</f>
        <v/>
      </c>
      <c r="N185" s="331" t="str">
        <f>IF($H185="","",IF($C185=Listes!$B$37,IF('DP_Instruction Forfaitaires'!$E185&lt;=Listes!$B$47,('DP_Instruction Forfaitaires'!$E185*(VLOOKUP('DP_Instruction Forfaitaires'!$D185,Listes!$A$48:$E$54,2,FALSE))),IF('DP_Instruction Forfaitaires'!$E185&gt;Listes!$D$47,('DP_Instruction Forfaitaires'!$E185*(VLOOKUP('DP_Instruction Forfaitaires'!$D185,Listes!$A$48:$E$54,5,FALSE))),('DP_Instruction Forfaitaires'!$E185*(VLOOKUP('DP_Instruction Forfaitaires'!$D185,Listes!$A$48:$E$54,3,FALSE))+(VLOOKUP('DP_Instruction Forfaitaires'!$D185,Listes!$A$48:$E$54,4,FALSE)))))))</f>
        <v/>
      </c>
      <c r="O185" s="359" t="str">
        <f>IF($H185="","",IF($C185=Listes!$B$40,Listes!$I$37,IF($C185=Listes!$B$41,(VLOOKUP('DP_Instruction Forfaitaires'!$F185,Listes!$E$37:$F$42,2,FALSE)),IF($C185=Listes!$B$39,IF('DP_Instruction Forfaitaires'!$E185&lt;=Listes!$A$69,'DP_Instruction Forfaitaires'!$E185*Listes!$A$70,IF('DP_Instruction Forfaitaires'!$E185&gt;Listes!$D$69,'DP_Instruction Forfaitaires'!$E185*Listes!$D$70,(('DP_Instruction Forfaitaires'!$E185*Listes!$B$70)+Listes!$C$70)))))))</f>
        <v/>
      </c>
      <c r="P185" s="360" t="str">
        <f>IF('Dépenses forfaitaire'!P185="","",'Dépenses forfaitaire'!P185)</f>
        <v/>
      </c>
      <c r="Q185" s="283"/>
      <c r="R185" s="284" t="str">
        <f t="shared" si="10"/>
        <v/>
      </c>
      <c r="S185" s="284" t="str">
        <f t="shared" si="11"/>
        <v/>
      </c>
      <c r="T185" s="28" t="str">
        <f t="shared" si="9"/>
        <v/>
      </c>
      <c r="U185" s="139"/>
      <c r="V185" s="140"/>
      <c r="W185" s="365" t="str">
        <f>IF(AND(OR(Q185="KO",T185&lt;&gt;""),OR(R185="",S185="",T185="")),Listes!$A$74,IF(AND(T185="",Q185&lt;&gt;""),Listes!$A$75,IF(AND(P185&lt;T185,V185=""),Listes!$A$76,IF(AND(R185&gt;S185),Listes!$A$77,IF(AND(P185&lt;&gt;"",P185&gt;T185,U185=""),Listes!$A$78,IF(AND(X185="",OR(Q185&lt;&gt;"",R185&lt;&gt;"",S185&lt;&gt;"")),Listes!$A$79,""))))))</f>
        <v/>
      </c>
      <c r="X185" s="44"/>
      <c r="Y185" s="9">
        <f t="shared" si="12"/>
        <v>0</v>
      </c>
    </row>
    <row r="186" spans="1:25" ht="20.100000000000001" customHeight="1" x14ac:dyDescent="0.25">
      <c r="A186" s="133">
        <v>180</v>
      </c>
      <c r="B186" s="347" t="str">
        <f>IF('Dépenses forfaitaire'!B186="","",'Dépenses forfaitaire'!B186)</f>
        <v/>
      </c>
      <c r="C186" s="347" t="str">
        <f>IF('Dépenses forfaitaire'!C186="","",'Dépenses forfaitaire'!C186)</f>
        <v/>
      </c>
      <c r="D186" s="347" t="str">
        <f>IF('Dépenses forfaitaire'!D186="","",'Dépenses forfaitaire'!D186)</f>
        <v/>
      </c>
      <c r="E186" s="347" t="str">
        <f>IF('Dépenses forfaitaire'!E186="","",'Dépenses forfaitaire'!E186)</f>
        <v/>
      </c>
      <c r="F186" s="347" t="str">
        <f>IF('Dépenses forfaitaire'!F186="","",'Dépenses forfaitaire'!F186)</f>
        <v/>
      </c>
      <c r="G186" s="347" t="str">
        <f>IF('Dépenses forfaitaire'!G186="","",'Dépenses forfaitaire'!G186)</f>
        <v/>
      </c>
      <c r="H186" s="347" t="str">
        <f>IF('Dépenses forfaitaire'!H186="","",'Dépenses forfaitaire'!H186)</f>
        <v/>
      </c>
      <c r="I186" s="347" t="str">
        <f>IF('Dépenses forfaitaire'!I186="","",'Dépenses forfaitaire'!I186)</f>
        <v/>
      </c>
      <c r="J186" s="348" t="str">
        <f>IF('Dépenses forfaitaire'!K186="","",'Dépenses forfaitaire'!K186)</f>
        <v/>
      </c>
      <c r="K186" s="348" t="str">
        <f>IF('Dépenses forfaitaire'!L186="","",'Dépenses forfaitaire'!L186)</f>
        <v/>
      </c>
      <c r="L186" s="347" t="str">
        <f>IF('Dépenses forfaitaire'!J186="","",'Dépenses forfaitaire'!J186)</f>
        <v/>
      </c>
      <c r="M186" s="331" t="str">
        <f>IF($H186="","",IF($C186=Listes!$B$38,IF('DP_Instruction Forfaitaires'!$E186&lt;=Listes!$B$58,('DP_Instruction Forfaitaires'!$E186*(VLOOKUP('DP_Instruction Forfaitaires'!$D186,Listes!$A$59:$E$65,2,FALSE))),IF('DP_Instruction Forfaitaires'!$E186&gt;Listes!$E$58,('DP_Instruction Forfaitaires'!$E186*(VLOOKUP('DP_Instruction Forfaitaires'!$D186,Listes!$A$59:$E$65,5,FALSE))),('DP_Instruction Forfaitaires'!$E186*(VLOOKUP('DP_Instruction Forfaitaires'!$D186,Listes!$A$59:$E$65,3,FALSE))+(VLOOKUP('DP_Instruction Forfaitaires'!$D186,Listes!$A$59:$E$65,4,FALSE)))))))</f>
        <v/>
      </c>
      <c r="N186" s="331" t="str">
        <f>IF($H186="","",IF($C186=Listes!$B$37,IF('DP_Instruction Forfaitaires'!$E186&lt;=Listes!$B$47,('DP_Instruction Forfaitaires'!$E186*(VLOOKUP('DP_Instruction Forfaitaires'!$D186,Listes!$A$48:$E$54,2,FALSE))),IF('DP_Instruction Forfaitaires'!$E186&gt;Listes!$D$47,('DP_Instruction Forfaitaires'!$E186*(VLOOKUP('DP_Instruction Forfaitaires'!$D186,Listes!$A$48:$E$54,5,FALSE))),('DP_Instruction Forfaitaires'!$E186*(VLOOKUP('DP_Instruction Forfaitaires'!$D186,Listes!$A$48:$E$54,3,FALSE))+(VLOOKUP('DP_Instruction Forfaitaires'!$D186,Listes!$A$48:$E$54,4,FALSE)))))))</f>
        <v/>
      </c>
      <c r="O186" s="359" t="str">
        <f>IF($H186="","",IF($C186=Listes!$B$40,Listes!$I$37,IF($C186=Listes!$B$41,(VLOOKUP('DP_Instruction Forfaitaires'!$F186,Listes!$E$37:$F$42,2,FALSE)),IF($C186=Listes!$B$39,IF('DP_Instruction Forfaitaires'!$E186&lt;=Listes!$A$69,'DP_Instruction Forfaitaires'!$E186*Listes!$A$70,IF('DP_Instruction Forfaitaires'!$E186&gt;Listes!$D$69,'DP_Instruction Forfaitaires'!$E186*Listes!$D$70,(('DP_Instruction Forfaitaires'!$E186*Listes!$B$70)+Listes!$C$70)))))))</f>
        <v/>
      </c>
      <c r="P186" s="360" t="str">
        <f>IF('Dépenses forfaitaire'!P186="","",'Dépenses forfaitaire'!P186)</f>
        <v/>
      </c>
      <c r="Q186" s="283"/>
      <c r="R186" s="284" t="str">
        <f t="shared" si="10"/>
        <v/>
      </c>
      <c r="S186" s="284" t="str">
        <f t="shared" si="11"/>
        <v/>
      </c>
      <c r="T186" s="28" t="str">
        <f t="shared" si="9"/>
        <v/>
      </c>
      <c r="U186" s="139"/>
      <c r="V186" s="140"/>
      <c r="W186" s="365" t="str">
        <f>IF(AND(OR(Q186="KO",T186&lt;&gt;""),OR(R186="",S186="",T186="")),Listes!$A$74,IF(AND(T186="",Q186&lt;&gt;""),Listes!$A$75,IF(AND(P186&lt;T186,V186=""),Listes!$A$76,IF(AND(R186&gt;S186),Listes!$A$77,IF(AND(P186&lt;&gt;"",P186&gt;T186,U186=""),Listes!$A$78,IF(AND(X186="",OR(Q186&lt;&gt;"",R186&lt;&gt;"",S186&lt;&gt;"")),Listes!$A$79,""))))))</f>
        <v/>
      </c>
      <c r="X186" s="44"/>
      <c r="Y186" s="9">
        <f t="shared" si="12"/>
        <v>0</v>
      </c>
    </row>
    <row r="187" spans="1:25" ht="20.100000000000001" customHeight="1" x14ac:dyDescent="0.25">
      <c r="A187" s="133">
        <v>181</v>
      </c>
      <c r="B187" s="347" t="str">
        <f>IF('Dépenses forfaitaire'!B187="","",'Dépenses forfaitaire'!B187)</f>
        <v/>
      </c>
      <c r="C187" s="347" t="str">
        <f>IF('Dépenses forfaitaire'!C187="","",'Dépenses forfaitaire'!C187)</f>
        <v/>
      </c>
      <c r="D187" s="347" t="str">
        <f>IF('Dépenses forfaitaire'!D187="","",'Dépenses forfaitaire'!D187)</f>
        <v/>
      </c>
      <c r="E187" s="347" t="str">
        <f>IF('Dépenses forfaitaire'!E187="","",'Dépenses forfaitaire'!E187)</f>
        <v/>
      </c>
      <c r="F187" s="347" t="str">
        <f>IF('Dépenses forfaitaire'!F187="","",'Dépenses forfaitaire'!F187)</f>
        <v/>
      </c>
      <c r="G187" s="347" t="str">
        <f>IF('Dépenses forfaitaire'!G187="","",'Dépenses forfaitaire'!G187)</f>
        <v/>
      </c>
      <c r="H187" s="347" t="str">
        <f>IF('Dépenses forfaitaire'!H187="","",'Dépenses forfaitaire'!H187)</f>
        <v/>
      </c>
      <c r="I187" s="347" t="str">
        <f>IF('Dépenses forfaitaire'!I187="","",'Dépenses forfaitaire'!I187)</f>
        <v/>
      </c>
      <c r="J187" s="348" t="str">
        <f>IF('Dépenses forfaitaire'!K187="","",'Dépenses forfaitaire'!K187)</f>
        <v/>
      </c>
      <c r="K187" s="348" t="str">
        <f>IF('Dépenses forfaitaire'!L187="","",'Dépenses forfaitaire'!L187)</f>
        <v/>
      </c>
      <c r="L187" s="347" t="str">
        <f>IF('Dépenses forfaitaire'!J187="","",'Dépenses forfaitaire'!J187)</f>
        <v/>
      </c>
      <c r="M187" s="331" t="str">
        <f>IF($H187="","",IF($C187=Listes!$B$38,IF('DP_Instruction Forfaitaires'!$E187&lt;=Listes!$B$58,('DP_Instruction Forfaitaires'!$E187*(VLOOKUP('DP_Instruction Forfaitaires'!$D187,Listes!$A$59:$E$65,2,FALSE))),IF('DP_Instruction Forfaitaires'!$E187&gt;Listes!$E$58,('DP_Instruction Forfaitaires'!$E187*(VLOOKUP('DP_Instruction Forfaitaires'!$D187,Listes!$A$59:$E$65,5,FALSE))),('DP_Instruction Forfaitaires'!$E187*(VLOOKUP('DP_Instruction Forfaitaires'!$D187,Listes!$A$59:$E$65,3,FALSE))+(VLOOKUP('DP_Instruction Forfaitaires'!$D187,Listes!$A$59:$E$65,4,FALSE)))))))</f>
        <v/>
      </c>
      <c r="N187" s="331" t="str">
        <f>IF($H187="","",IF($C187=Listes!$B$37,IF('DP_Instruction Forfaitaires'!$E187&lt;=Listes!$B$47,('DP_Instruction Forfaitaires'!$E187*(VLOOKUP('DP_Instruction Forfaitaires'!$D187,Listes!$A$48:$E$54,2,FALSE))),IF('DP_Instruction Forfaitaires'!$E187&gt;Listes!$D$47,('DP_Instruction Forfaitaires'!$E187*(VLOOKUP('DP_Instruction Forfaitaires'!$D187,Listes!$A$48:$E$54,5,FALSE))),('DP_Instruction Forfaitaires'!$E187*(VLOOKUP('DP_Instruction Forfaitaires'!$D187,Listes!$A$48:$E$54,3,FALSE))+(VLOOKUP('DP_Instruction Forfaitaires'!$D187,Listes!$A$48:$E$54,4,FALSE)))))))</f>
        <v/>
      </c>
      <c r="O187" s="359" t="str">
        <f>IF($H187="","",IF($C187=Listes!$B$40,Listes!$I$37,IF($C187=Listes!$B$41,(VLOOKUP('DP_Instruction Forfaitaires'!$F187,Listes!$E$37:$F$42,2,FALSE)),IF($C187=Listes!$B$39,IF('DP_Instruction Forfaitaires'!$E187&lt;=Listes!$A$69,'DP_Instruction Forfaitaires'!$E187*Listes!$A$70,IF('DP_Instruction Forfaitaires'!$E187&gt;Listes!$D$69,'DP_Instruction Forfaitaires'!$E187*Listes!$D$70,(('DP_Instruction Forfaitaires'!$E187*Listes!$B$70)+Listes!$C$70)))))))</f>
        <v/>
      </c>
      <c r="P187" s="360" t="str">
        <f>IF('Dépenses forfaitaire'!P187="","",'Dépenses forfaitaire'!P187)</f>
        <v/>
      </c>
      <c r="Q187" s="283"/>
      <c r="R187" s="284" t="str">
        <f t="shared" si="10"/>
        <v/>
      </c>
      <c r="S187" s="284" t="str">
        <f t="shared" si="11"/>
        <v/>
      </c>
      <c r="T187" s="28" t="str">
        <f t="shared" si="9"/>
        <v/>
      </c>
      <c r="U187" s="139"/>
      <c r="V187" s="140"/>
      <c r="W187" s="365" t="str">
        <f>IF(AND(OR(Q187="KO",T187&lt;&gt;""),OR(R187="",S187="",T187="")),Listes!$A$74,IF(AND(T187="",Q187&lt;&gt;""),Listes!$A$75,IF(AND(P187&lt;T187,V187=""),Listes!$A$76,IF(AND(R187&gt;S187),Listes!$A$77,IF(AND(P187&lt;&gt;"",P187&gt;T187,U187=""),Listes!$A$78,IF(AND(X187="",OR(Q187&lt;&gt;"",R187&lt;&gt;"",S187&lt;&gt;"")),Listes!$A$79,""))))))</f>
        <v/>
      </c>
      <c r="X187" s="44"/>
      <c r="Y187" s="9">
        <f t="shared" si="12"/>
        <v>0</v>
      </c>
    </row>
    <row r="188" spans="1:25" ht="20.100000000000001" customHeight="1" x14ac:dyDescent="0.25">
      <c r="A188" s="133">
        <v>182</v>
      </c>
      <c r="B188" s="347" t="str">
        <f>IF('Dépenses forfaitaire'!B188="","",'Dépenses forfaitaire'!B188)</f>
        <v/>
      </c>
      <c r="C188" s="347" t="str">
        <f>IF('Dépenses forfaitaire'!C188="","",'Dépenses forfaitaire'!C188)</f>
        <v/>
      </c>
      <c r="D188" s="347" t="str">
        <f>IF('Dépenses forfaitaire'!D188="","",'Dépenses forfaitaire'!D188)</f>
        <v/>
      </c>
      <c r="E188" s="347" t="str">
        <f>IF('Dépenses forfaitaire'!E188="","",'Dépenses forfaitaire'!E188)</f>
        <v/>
      </c>
      <c r="F188" s="347" t="str">
        <f>IF('Dépenses forfaitaire'!F188="","",'Dépenses forfaitaire'!F188)</f>
        <v/>
      </c>
      <c r="G188" s="347" t="str">
        <f>IF('Dépenses forfaitaire'!G188="","",'Dépenses forfaitaire'!G188)</f>
        <v/>
      </c>
      <c r="H188" s="347" t="str">
        <f>IF('Dépenses forfaitaire'!H188="","",'Dépenses forfaitaire'!H188)</f>
        <v/>
      </c>
      <c r="I188" s="347" t="str">
        <f>IF('Dépenses forfaitaire'!I188="","",'Dépenses forfaitaire'!I188)</f>
        <v/>
      </c>
      <c r="J188" s="348" t="str">
        <f>IF('Dépenses forfaitaire'!K188="","",'Dépenses forfaitaire'!K188)</f>
        <v/>
      </c>
      <c r="K188" s="348" t="str">
        <f>IF('Dépenses forfaitaire'!L188="","",'Dépenses forfaitaire'!L188)</f>
        <v/>
      </c>
      <c r="L188" s="347" t="str">
        <f>IF('Dépenses forfaitaire'!J188="","",'Dépenses forfaitaire'!J188)</f>
        <v/>
      </c>
      <c r="M188" s="331" t="str">
        <f>IF($H188="","",IF($C188=Listes!$B$38,IF('DP_Instruction Forfaitaires'!$E188&lt;=Listes!$B$58,('DP_Instruction Forfaitaires'!$E188*(VLOOKUP('DP_Instruction Forfaitaires'!$D188,Listes!$A$59:$E$65,2,FALSE))),IF('DP_Instruction Forfaitaires'!$E188&gt;Listes!$E$58,('DP_Instruction Forfaitaires'!$E188*(VLOOKUP('DP_Instruction Forfaitaires'!$D188,Listes!$A$59:$E$65,5,FALSE))),('DP_Instruction Forfaitaires'!$E188*(VLOOKUP('DP_Instruction Forfaitaires'!$D188,Listes!$A$59:$E$65,3,FALSE))+(VLOOKUP('DP_Instruction Forfaitaires'!$D188,Listes!$A$59:$E$65,4,FALSE)))))))</f>
        <v/>
      </c>
      <c r="N188" s="331" t="str">
        <f>IF($H188="","",IF($C188=Listes!$B$37,IF('DP_Instruction Forfaitaires'!$E188&lt;=Listes!$B$47,('DP_Instruction Forfaitaires'!$E188*(VLOOKUP('DP_Instruction Forfaitaires'!$D188,Listes!$A$48:$E$54,2,FALSE))),IF('DP_Instruction Forfaitaires'!$E188&gt;Listes!$D$47,('DP_Instruction Forfaitaires'!$E188*(VLOOKUP('DP_Instruction Forfaitaires'!$D188,Listes!$A$48:$E$54,5,FALSE))),('DP_Instruction Forfaitaires'!$E188*(VLOOKUP('DP_Instruction Forfaitaires'!$D188,Listes!$A$48:$E$54,3,FALSE))+(VLOOKUP('DP_Instruction Forfaitaires'!$D188,Listes!$A$48:$E$54,4,FALSE)))))))</f>
        <v/>
      </c>
      <c r="O188" s="359" t="str">
        <f>IF($H188="","",IF($C188=Listes!$B$40,Listes!$I$37,IF($C188=Listes!$B$41,(VLOOKUP('DP_Instruction Forfaitaires'!$F188,Listes!$E$37:$F$42,2,FALSE)),IF($C188=Listes!$B$39,IF('DP_Instruction Forfaitaires'!$E188&lt;=Listes!$A$69,'DP_Instruction Forfaitaires'!$E188*Listes!$A$70,IF('DP_Instruction Forfaitaires'!$E188&gt;Listes!$D$69,'DP_Instruction Forfaitaires'!$E188*Listes!$D$70,(('DP_Instruction Forfaitaires'!$E188*Listes!$B$70)+Listes!$C$70)))))))</f>
        <v/>
      </c>
      <c r="P188" s="360" t="str">
        <f>IF('Dépenses forfaitaire'!P188="","",'Dépenses forfaitaire'!P188)</f>
        <v/>
      </c>
      <c r="Q188" s="283"/>
      <c r="R188" s="284" t="str">
        <f t="shared" si="10"/>
        <v/>
      </c>
      <c r="S188" s="284" t="str">
        <f t="shared" si="11"/>
        <v/>
      </c>
      <c r="T188" s="28" t="str">
        <f t="shared" si="9"/>
        <v/>
      </c>
      <c r="U188" s="139"/>
      <c r="V188" s="140"/>
      <c r="W188" s="365" t="str">
        <f>IF(AND(OR(Q188="KO",T188&lt;&gt;""),OR(R188="",S188="",T188="")),Listes!$A$74,IF(AND(T188="",Q188&lt;&gt;""),Listes!$A$75,IF(AND(P188&lt;T188,V188=""),Listes!$A$76,IF(AND(R188&gt;S188),Listes!$A$77,IF(AND(P188&lt;&gt;"",P188&gt;T188,U188=""),Listes!$A$78,IF(AND(X188="",OR(Q188&lt;&gt;"",R188&lt;&gt;"",S188&lt;&gt;"")),Listes!$A$79,""))))))</f>
        <v/>
      </c>
      <c r="X188" s="44"/>
      <c r="Y188" s="9">
        <f t="shared" si="12"/>
        <v>0</v>
      </c>
    </row>
    <row r="189" spans="1:25" ht="20.100000000000001" customHeight="1" x14ac:dyDescent="0.25">
      <c r="A189" s="133">
        <v>183</v>
      </c>
      <c r="B189" s="347" t="str">
        <f>IF('Dépenses forfaitaire'!B189="","",'Dépenses forfaitaire'!B189)</f>
        <v/>
      </c>
      <c r="C189" s="347" t="str">
        <f>IF('Dépenses forfaitaire'!C189="","",'Dépenses forfaitaire'!C189)</f>
        <v/>
      </c>
      <c r="D189" s="347" t="str">
        <f>IF('Dépenses forfaitaire'!D189="","",'Dépenses forfaitaire'!D189)</f>
        <v/>
      </c>
      <c r="E189" s="347" t="str">
        <f>IF('Dépenses forfaitaire'!E189="","",'Dépenses forfaitaire'!E189)</f>
        <v/>
      </c>
      <c r="F189" s="347" t="str">
        <f>IF('Dépenses forfaitaire'!F189="","",'Dépenses forfaitaire'!F189)</f>
        <v/>
      </c>
      <c r="G189" s="347" t="str">
        <f>IF('Dépenses forfaitaire'!G189="","",'Dépenses forfaitaire'!G189)</f>
        <v/>
      </c>
      <c r="H189" s="347" t="str">
        <f>IF('Dépenses forfaitaire'!H189="","",'Dépenses forfaitaire'!H189)</f>
        <v/>
      </c>
      <c r="I189" s="347" t="str">
        <f>IF('Dépenses forfaitaire'!I189="","",'Dépenses forfaitaire'!I189)</f>
        <v/>
      </c>
      <c r="J189" s="348" t="str">
        <f>IF('Dépenses forfaitaire'!K189="","",'Dépenses forfaitaire'!K189)</f>
        <v/>
      </c>
      <c r="K189" s="348" t="str">
        <f>IF('Dépenses forfaitaire'!L189="","",'Dépenses forfaitaire'!L189)</f>
        <v/>
      </c>
      <c r="L189" s="347" t="str">
        <f>IF('Dépenses forfaitaire'!J189="","",'Dépenses forfaitaire'!J189)</f>
        <v/>
      </c>
      <c r="M189" s="331" t="str">
        <f>IF($H189="","",IF($C189=Listes!$B$38,IF('DP_Instruction Forfaitaires'!$E189&lt;=Listes!$B$58,('DP_Instruction Forfaitaires'!$E189*(VLOOKUP('DP_Instruction Forfaitaires'!$D189,Listes!$A$59:$E$65,2,FALSE))),IF('DP_Instruction Forfaitaires'!$E189&gt;Listes!$E$58,('DP_Instruction Forfaitaires'!$E189*(VLOOKUP('DP_Instruction Forfaitaires'!$D189,Listes!$A$59:$E$65,5,FALSE))),('DP_Instruction Forfaitaires'!$E189*(VLOOKUP('DP_Instruction Forfaitaires'!$D189,Listes!$A$59:$E$65,3,FALSE))+(VLOOKUP('DP_Instruction Forfaitaires'!$D189,Listes!$A$59:$E$65,4,FALSE)))))))</f>
        <v/>
      </c>
      <c r="N189" s="331" t="str">
        <f>IF($H189="","",IF($C189=Listes!$B$37,IF('DP_Instruction Forfaitaires'!$E189&lt;=Listes!$B$47,('DP_Instruction Forfaitaires'!$E189*(VLOOKUP('DP_Instruction Forfaitaires'!$D189,Listes!$A$48:$E$54,2,FALSE))),IF('DP_Instruction Forfaitaires'!$E189&gt;Listes!$D$47,('DP_Instruction Forfaitaires'!$E189*(VLOOKUP('DP_Instruction Forfaitaires'!$D189,Listes!$A$48:$E$54,5,FALSE))),('DP_Instruction Forfaitaires'!$E189*(VLOOKUP('DP_Instruction Forfaitaires'!$D189,Listes!$A$48:$E$54,3,FALSE))+(VLOOKUP('DP_Instruction Forfaitaires'!$D189,Listes!$A$48:$E$54,4,FALSE)))))))</f>
        <v/>
      </c>
      <c r="O189" s="359" t="str">
        <f>IF($H189="","",IF($C189=Listes!$B$40,Listes!$I$37,IF($C189=Listes!$B$41,(VLOOKUP('DP_Instruction Forfaitaires'!$F189,Listes!$E$37:$F$42,2,FALSE)),IF($C189=Listes!$B$39,IF('DP_Instruction Forfaitaires'!$E189&lt;=Listes!$A$69,'DP_Instruction Forfaitaires'!$E189*Listes!$A$70,IF('DP_Instruction Forfaitaires'!$E189&gt;Listes!$D$69,'DP_Instruction Forfaitaires'!$E189*Listes!$D$70,(('DP_Instruction Forfaitaires'!$E189*Listes!$B$70)+Listes!$C$70)))))))</f>
        <v/>
      </c>
      <c r="P189" s="360" t="str">
        <f>IF('Dépenses forfaitaire'!P189="","",'Dépenses forfaitaire'!P189)</f>
        <v/>
      </c>
      <c r="Q189" s="283"/>
      <c r="R189" s="284" t="str">
        <f t="shared" si="10"/>
        <v/>
      </c>
      <c r="S189" s="284" t="str">
        <f t="shared" si="11"/>
        <v/>
      </c>
      <c r="T189" s="28" t="str">
        <f t="shared" si="9"/>
        <v/>
      </c>
      <c r="U189" s="139"/>
      <c r="V189" s="140"/>
      <c r="W189" s="365" t="str">
        <f>IF(AND(OR(Q189="KO",T189&lt;&gt;""),OR(R189="",S189="",T189="")),Listes!$A$74,IF(AND(T189="",Q189&lt;&gt;""),Listes!$A$75,IF(AND(P189&lt;T189,V189=""),Listes!$A$76,IF(AND(R189&gt;S189),Listes!$A$77,IF(AND(P189&lt;&gt;"",P189&gt;T189,U189=""),Listes!$A$78,IF(AND(X189="",OR(Q189&lt;&gt;"",R189&lt;&gt;"",S189&lt;&gt;"")),Listes!$A$79,""))))))</f>
        <v/>
      </c>
      <c r="X189" s="44"/>
      <c r="Y189" s="9">
        <f t="shared" si="12"/>
        <v>0</v>
      </c>
    </row>
    <row r="190" spans="1:25" ht="20.100000000000001" customHeight="1" x14ac:dyDescent="0.25">
      <c r="A190" s="133">
        <v>184</v>
      </c>
      <c r="B190" s="347" t="str">
        <f>IF('Dépenses forfaitaire'!B190="","",'Dépenses forfaitaire'!B190)</f>
        <v/>
      </c>
      <c r="C190" s="347" t="str">
        <f>IF('Dépenses forfaitaire'!C190="","",'Dépenses forfaitaire'!C190)</f>
        <v/>
      </c>
      <c r="D190" s="347" t="str">
        <f>IF('Dépenses forfaitaire'!D190="","",'Dépenses forfaitaire'!D190)</f>
        <v/>
      </c>
      <c r="E190" s="347" t="str">
        <f>IF('Dépenses forfaitaire'!E190="","",'Dépenses forfaitaire'!E190)</f>
        <v/>
      </c>
      <c r="F190" s="347" t="str">
        <f>IF('Dépenses forfaitaire'!F190="","",'Dépenses forfaitaire'!F190)</f>
        <v/>
      </c>
      <c r="G190" s="347" t="str">
        <f>IF('Dépenses forfaitaire'!G190="","",'Dépenses forfaitaire'!G190)</f>
        <v/>
      </c>
      <c r="H190" s="347" t="str">
        <f>IF('Dépenses forfaitaire'!H190="","",'Dépenses forfaitaire'!H190)</f>
        <v/>
      </c>
      <c r="I190" s="347" t="str">
        <f>IF('Dépenses forfaitaire'!I190="","",'Dépenses forfaitaire'!I190)</f>
        <v/>
      </c>
      <c r="J190" s="348" t="str">
        <f>IF('Dépenses forfaitaire'!K190="","",'Dépenses forfaitaire'!K190)</f>
        <v/>
      </c>
      <c r="K190" s="348" t="str">
        <f>IF('Dépenses forfaitaire'!L190="","",'Dépenses forfaitaire'!L190)</f>
        <v/>
      </c>
      <c r="L190" s="347" t="str">
        <f>IF('Dépenses forfaitaire'!J190="","",'Dépenses forfaitaire'!J190)</f>
        <v/>
      </c>
      <c r="M190" s="331" t="str">
        <f>IF($H190="","",IF($C190=Listes!$B$38,IF('DP_Instruction Forfaitaires'!$E190&lt;=Listes!$B$58,('DP_Instruction Forfaitaires'!$E190*(VLOOKUP('DP_Instruction Forfaitaires'!$D190,Listes!$A$59:$E$65,2,FALSE))),IF('DP_Instruction Forfaitaires'!$E190&gt;Listes!$E$58,('DP_Instruction Forfaitaires'!$E190*(VLOOKUP('DP_Instruction Forfaitaires'!$D190,Listes!$A$59:$E$65,5,FALSE))),('DP_Instruction Forfaitaires'!$E190*(VLOOKUP('DP_Instruction Forfaitaires'!$D190,Listes!$A$59:$E$65,3,FALSE))+(VLOOKUP('DP_Instruction Forfaitaires'!$D190,Listes!$A$59:$E$65,4,FALSE)))))))</f>
        <v/>
      </c>
      <c r="N190" s="331" t="str">
        <f>IF($H190="","",IF($C190=Listes!$B$37,IF('DP_Instruction Forfaitaires'!$E190&lt;=Listes!$B$47,('DP_Instruction Forfaitaires'!$E190*(VLOOKUP('DP_Instruction Forfaitaires'!$D190,Listes!$A$48:$E$54,2,FALSE))),IF('DP_Instruction Forfaitaires'!$E190&gt;Listes!$D$47,('DP_Instruction Forfaitaires'!$E190*(VLOOKUP('DP_Instruction Forfaitaires'!$D190,Listes!$A$48:$E$54,5,FALSE))),('DP_Instruction Forfaitaires'!$E190*(VLOOKUP('DP_Instruction Forfaitaires'!$D190,Listes!$A$48:$E$54,3,FALSE))+(VLOOKUP('DP_Instruction Forfaitaires'!$D190,Listes!$A$48:$E$54,4,FALSE)))))))</f>
        <v/>
      </c>
      <c r="O190" s="359" t="str">
        <f>IF($H190="","",IF($C190=Listes!$B$40,Listes!$I$37,IF($C190=Listes!$B$41,(VLOOKUP('DP_Instruction Forfaitaires'!$F190,Listes!$E$37:$F$42,2,FALSE)),IF($C190=Listes!$B$39,IF('DP_Instruction Forfaitaires'!$E190&lt;=Listes!$A$69,'DP_Instruction Forfaitaires'!$E190*Listes!$A$70,IF('DP_Instruction Forfaitaires'!$E190&gt;Listes!$D$69,'DP_Instruction Forfaitaires'!$E190*Listes!$D$70,(('DP_Instruction Forfaitaires'!$E190*Listes!$B$70)+Listes!$C$70)))))))</f>
        <v/>
      </c>
      <c r="P190" s="360" t="str">
        <f>IF('Dépenses forfaitaire'!P190="","",'Dépenses forfaitaire'!P190)</f>
        <v/>
      </c>
      <c r="Q190" s="283"/>
      <c r="R190" s="284" t="str">
        <f t="shared" si="10"/>
        <v/>
      </c>
      <c r="S190" s="284" t="str">
        <f t="shared" si="11"/>
        <v/>
      </c>
      <c r="T190" s="28" t="str">
        <f t="shared" si="9"/>
        <v/>
      </c>
      <c r="U190" s="139"/>
      <c r="V190" s="140"/>
      <c r="W190" s="365" t="str">
        <f>IF(AND(OR(Q190="KO",T190&lt;&gt;""),OR(R190="",S190="",T190="")),Listes!$A$74,IF(AND(T190="",Q190&lt;&gt;""),Listes!$A$75,IF(AND(P190&lt;T190,V190=""),Listes!$A$76,IF(AND(R190&gt;S190),Listes!$A$77,IF(AND(P190&lt;&gt;"",P190&gt;T190,U190=""),Listes!$A$78,IF(AND(X190="",OR(Q190&lt;&gt;"",R190&lt;&gt;"",S190&lt;&gt;"")),Listes!$A$79,""))))))</f>
        <v/>
      </c>
      <c r="X190" s="44"/>
      <c r="Y190" s="9">
        <f t="shared" si="12"/>
        <v>0</v>
      </c>
    </row>
    <row r="191" spans="1:25" ht="20.100000000000001" customHeight="1" x14ac:dyDescent="0.25">
      <c r="A191" s="133">
        <v>185</v>
      </c>
      <c r="B191" s="347" t="str">
        <f>IF('Dépenses forfaitaire'!B191="","",'Dépenses forfaitaire'!B191)</f>
        <v/>
      </c>
      <c r="C191" s="347" t="str">
        <f>IF('Dépenses forfaitaire'!C191="","",'Dépenses forfaitaire'!C191)</f>
        <v/>
      </c>
      <c r="D191" s="347" t="str">
        <f>IF('Dépenses forfaitaire'!D191="","",'Dépenses forfaitaire'!D191)</f>
        <v/>
      </c>
      <c r="E191" s="347" t="str">
        <f>IF('Dépenses forfaitaire'!E191="","",'Dépenses forfaitaire'!E191)</f>
        <v/>
      </c>
      <c r="F191" s="347" t="str">
        <f>IF('Dépenses forfaitaire'!F191="","",'Dépenses forfaitaire'!F191)</f>
        <v/>
      </c>
      <c r="G191" s="347" t="str">
        <f>IF('Dépenses forfaitaire'!G191="","",'Dépenses forfaitaire'!G191)</f>
        <v/>
      </c>
      <c r="H191" s="347" t="str">
        <f>IF('Dépenses forfaitaire'!H191="","",'Dépenses forfaitaire'!H191)</f>
        <v/>
      </c>
      <c r="I191" s="347" t="str">
        <f>IF('Dépenses forfaitaire'!I191="","",'Dépenses forfaitaire'!I191)</f>
        <v/>
      </c>
      <c r="J191" s="348" t="str">
        <f>IF('Dépenses forfaitaire'!K191="","",'Dépenses forfaitaire'!K191)</f>
        <v/>
      </c>
      <c r="K191" s="348" t="str">
        <f>IF('Dépenses forfaitaire'!L191="","",'Dépenses forfaitaire'!L191)</f>
        <v/>
      </c>
      <c r="L191" s="347" t="str">
        <f>IF('Dépenses forfaitaire'!J191="","",'Dépenses forfaitaire'!J191)</f>
        <v/>
      </c>
      <c r="M191" s="331" t="str">
        <f>IF($H191="","",IF($C191=Listes!$B$38,IF('DP_Instruction Forfaitaires'!$E191&lt;=Listes!$B$58,('DP_Instruction Forfaitaires'!$E191*(VLOOKUP('DP_Instruction Forfaitaires'!$D191,Listes!$A$59:$E$65,2,FALSE))),IF('DP_Instruction Forfaitaires'!$E191&gt;Listes!$E$58,('DP_Instruction Forfaitaires'!$E191*(VLOOKUP('DP_Instruction Forfaitaires'!$D191,Listes!$A$59:$E$65,5,FALSE))),('DP_Instruction Forfaitaires'!$E191*(VLOOKUP('DP_Instruction Forfaitaires'!$D191,Listes!$A$59:$E$65,3,FALSE))+(VLOOKUP('DP_Instruction Forfaitaires'!$D191,Listes!$A$59:$E$65,4,FALSE)))))))</f>
        <v/>
      </c>
      <c r="N191" s="331" t="str">
        <f>IF($H191="","",IF($C191=Listes!$B$37,IF('DP_Instruction Forfaitaires'!$E191&lt;=Listes!$B$47,('DP_Instruction Forfaitaires'!$E191*(VLOOKUP('DP_Instruction Forfaitaires'!$D191,Listes!$A$48:$E$54,2,FALSE))),IF('DP_Instruction Forfaitaires'!$E191&gt;Listes!$D$47,('DP_Instruction Forfaitaires'!$E191*(VLOOKUP('DP_Instruction Forfaitaires'!$D191,Listes!$A$48:$E$54,5,FALSE))),('DP_Instruction Forfaitaires'!$E191*(VLOOKUP('DP_Instruction Forfaitaires'!$D191,Listes!$A$48:$E$54,3,FALSE))+(VLOOKUP('DP_Instruction Forfaitaires'!$D191,Listes!$A$48:$E$54,4,FALSE)))))))</f>
        <v/>
      </c>
      <c r="O191" s="359" t="str">
        <f>IF($H191="","",IF($C191=Listes!$B$40,Listes!$I$37,IF($C191=Listes!$B$41,(VLOOKUP('DP_Instruction Forfaitaires'!$F191,Listes!$E$37:$F$42,2,FALSE)),IF($C191=Listes!$B$39,IF('DP_Instruction Forfaitaires'!$E191&lt;=Listes!$A$69,'DP_Instruction Forfaitaires'!$E191*Listes!$A$70,IF('DP_Instruction Forfaitaires'!$E191&gt;Listes!$D$69,'DP_Instruction Forfaitaires'!$E191*Listes!$D$70,(('DP_Instruction Forfaitaires'!$E191*Listes!$B$70)+Listes!$C$70)))))))</f>
        <v/>
      </c>
      <c r="P191" s="360" t="str">
        <f>IF('Dépenses forfaitaire'!P191="","",'Dépenses forfaitaire'!P191)</f>
        <v/>
      </c>
      <c r="Q191" s="283"/>
      <c r="R191" s="284" t="str">
        <f t="shared" si="10"/>
        <v/>
      </c>
      <c r="S191" s="284" t="str">
        <f t="shared" si="11"/>
        <v/>
      </c>
      <c r="T191" s="28" t="str">
        <f t="shared" si="9"/>
        <v/>
      </c>
      <c r="U191" s="139"/>
      <c r="V191" s="140"/>
      <c r="W191" s="365" t="str">
        <f>IF(AND(OR(Q191="KO",T191&lt;&gt;""),OR(R191="",S191="",T191="")),Listes!$A$74,IF(AND(T191="",Q191&lt;&gt;""),Listes!$A$75,IF(AND(P191&lt;T191,V191=""),Listes!$A$76,IF(AND(R191&gt;S191),Listes!$A$77,IF(AND(P191&lt;&gt;"",P191&gt;T191,U191=""),Listes!$A$78,IF(AND(X191="",OR(Q191&lt;&gt;"",R191&lt;&gt;"",S191&lt;&gt;"")),Listes!$A$79,""))))))</f>
        <v/>
      </c>
      <c r="X191" s="44"/>
      <c r="Y191" s="9">
        <f t="shared" si="12"/>
        <v>0</v>
      </c>
    </row>
    <row r="192" spans="1:25" ht="20.100000000000001" customHeight="1" x14ac:dyDescent="0.25">
      <c r="A192" s="133">
        <v>186</v>
      </c>
      <c r="B192" s="347" t="str">
        <f>IF('Dépenses forfaitaire'!B192="","",'Dépenses forfaitaire'!B192)</f>
        <v/>
      </c>
      <c r="C192" s="347" t="str">
        <f>IF('Dépenses forfaitaire'!C192="","",'Dépenses forfaitaire'!C192)</f>
        <v/>
      </c>
      <c r="D192" s="347" t="str">
        <f>IF('Dépenses forfaitaire'!D192="","",'Dépenses forfaitaire'!D192)</f>
        <v/>
      </c>
      <c r="E192" s="347" t="str">
        <f>IF('Dépenses forfaitaire'!E192="","",'Dépenses forfaitaire'!E192)</f>
        <v/>
      </c>
      <c r="F192" s="347" t="str">
        <f>IF('Dépenses forfaitaire'!F192="","",'Dépenses forfaitaire'!F192)</f>
        <v/>
      </c>
      <c r="G192" s="347" t="str">
        <f>IF('Dépenses forfaitaire'!G192="","",'Dépenses forfaitaire'!G192)</f>
        <v/>
      </c>
      <c r="H192" s="347" t="str">
        <f>IF('Dépenses forfaitaire'!H192="","",'Dépenses forfaitaire'!H192)</f>
        <v/>
      </c>
      <c r="I192" s="347" t="str">
        <f>IF('Dépenses forfaitaire'!I192="","",'Dépenses forfaitaire'!I192)</f>
        <v/>
      </c>
      <c r="J192" s="348" t="str">
        <f>IF('Dépenses forfaitaire'!K192="","",'Dépenses forfaitaire'!K192)</f>
        <v/>
      </c>
      <c r="K192" s="348" t="str">
        <f>IF('Dépenses forfaitaire'!L192="","",'Dépenses forfaitaire'!L192)</f>
        <v/>
      </c>
      <c r="L192" s="347" t="str">
        <f>IF('Dépenses forfaitaire'!J192="","",'Dépenses forfaitaire'!J192)</f>
        <v/>
      </c>
      <c r="M192" s="331" t="str">
        <f>IF($H192="","",IF($C192=Listes!$B$38,IF('DP_Instruction Forfaitaires'!$E192&lt;=Listes!$B$58,('DP_Instruction Forfaitaires'!$E192*(VLOOKUP('DP_Instruction Forfaitaires'!$D192,Listes!$A$59:$E$65,2,FALSE))),IF('DP_Instruction Forfaitaires'!$E192&gt;Listes!$E$58,('DP_Instruction Forfaitaires'!$E192*(VLOOKUP('DP_Instruction Forfaitaires'!$D192,Listes!$A$59:$E$65,5,FALSE))),('DP_Instruction Forfaitaires'!$E192*(VLOOKUP('DP_Instruction Forfaitaires'!$D192,Listes!$A$59:$E$65,3,FALSE))+(VLOOKUP('DP_Instruction Forfaitaires'!$D192,Listes!$A$59:$E$65,4,FALSE)))))))</f>
        <v/>
      </c>
      <c r="N192" s="331" t="str">
        <f>IF($H192="","",IF($C192=Listes!$B$37,IF('DP_Instruction Forfaitaires'!$E192&lt;=Listes!$B$47,('DP_Instruction Forfaitaires'!$E192*(VLOOKUP('DP_Instruction Forfaitaires'!$D192,Listes!$A$48:$E$54,2,FALSE))),IF('DP_Instruction Forfaitaires'!$E192&gt;Listes!$D$47,('DP_Instruction Forfaitaires'!$E192*(VLOOKUP('DP_Instruction Forfaitaires'!$D192,Listes!$A$48:$E$54,5,FALSE))),('DP_Instruction Forfaitaires'!$E192*(VLOOKUP('DP_Instruction Forfaitaires'!$D192,Listes!$A$48:$E$54,3,FALSE))+(VLOOKUP('DP_Instruction Forfaitaires'!$D192,Listes!$A$48:$E$54,4,FALSE)))))))</f>
        <v/>
      </c>
      <c r="O192" s="359" t="str">
        <f>IF($H192="","",IF($C192=Listes!$B$40,Listes!$I$37,IF($C192=Listes!$B$41,(VLOOKUP('DP_Instruction Forfaitaires'!$F192,Listes!$E$37:$F$42,2,FALSE)),IF($C192=Listes!$B$39,IF('DP_Instruction Forfaitaires'!$E192&lt;=Listes!$A$69,'DP_Instruction Forfaitaires'!$E192*Listes!$A$70,IF('DP_Instruction Forfaitaires'!$E192&gt;Listes!$D$69,'DP_Instruction Forfaitaires'!$E192*Listes!$D$70,(('DP_Instruction Forfaitaires'!$E192*Listes!$B$70)+Listes!$C$70)))))))</f>
        <v/>
      </c>
      <c r="P192" s="360" t="str">
        <f>IF('Dépenses forfaitaire'!P192="","",'Dépenses forfaitaire'!P192)</f>
        <v/>
      </c>
      <c r="Q192" s="283"/>
      <c r="R192" s="284" t="str">
        <f t="shared" si="10"/>
        <v/>
      </c>
      <c r="S192" s="284" t="str">
        <f t="shared" si="11"/>
        <v/>
      </c>
      <c r="T192" s="28" t="str">
        <f t="shared" si="9"/>
        <v/>
      </c>
      <c r="U192" s="139"/>
      <c r="V192" s="140"/>
      <c r="W192" s="365" t="str">
        <f>IF(AND(OR(Q192="KO",T192&lt;&gt;""),OR(R192="",S192="",T192="")),Listes!$A$74,IF(AND(T192="",Q192&lt;&gt;""),Listes!$A$75,IF(AND(P192&lt;T192,V192=""),Listes!$A$76,IF(AND(R192&gt;S192),Listes!$A$77,IF(AND(P192&lt;&gt;"",P192&gt;T192,U192=""),Listes!$A$78,IF(AND(X192="",OR(Q192&lt;&gt;"",R192&lt;&gt;"",S192&lt;&gt;"")),Listes!$A$79,""))))))</f>
        <v/>
      </c>
      <c r="X192" s="44"/>
      <c r="Y192" s="9">
        <f t="shared" si="12"/>
        <v>0</v>
      </c>
    </row>
    <row r="193" spans="1:25" ht="20.100000000000001" customHeight="1" x14ac:dyDescent="0.25">
      <c r="A193" s="133">
        <v>187</v>
      </c>
      <c r="B193" s="347" t="str">
        <f>IF('Dépenses forfaitaire'!B193="","",'Dépenses forfaitaire'!B193)</f>
        <v/>
      </c>
      <c r="C193" s="347" t="str">
        <f>IF('Dépenses forfaitaire'!C193="","",'Dépenses forfaitaire'!C193)</f>
        <v/>
      </c>
      <c r="D193" s="347" t="str">
        <f>IF('Dépenses forfaitaire'!D193="","",'Dépenses forfaitaire'!D193)</f>
        <v/>
      </c>
      <c r="E193" s="347" t="str">
        <f>IF('Dépenses forfaitaire'!E193="","",'Dépenses forfaitaire'!E193)</f>
        <v/>
      </c>
      <c r="F193" s="347" t="str">
        <f>IF('Dépenses forfaitaire'!F193="","",'Dépenses forfaitaire'!F193)</f>
        <v/>
      </c>
      <c r="G193" s="347" t="str">
        <f>IF('Dépenses forfaitaire'!G193="","",'Dépenses forfaitaire'!G193)</f>
        <v/>
      </c>
      <c r="H193" s="347" t="str">
        <f>IF('Dépenses forfaitaire'!H193="","",'Dépenses forfaitaire'!H193)</f>
        <v/>
      </c>
      <c r="I193" s="347" t="str">
        <f>IF('Dépenses forfaitaire'!I193="","",'Dépenses forfaitaire'!I193)</f>
        <v/>
      </c>
      <c r="J193" s="348" t="str">
        <f>IF('Dépenses forfaitaire'!K193="","",'Dépenses forfaitaire'!K193)</f>
        <v/>
      </c>
      <c r="K193" s="348" t="str">
        <f>IF('Dépenses forfaitaire'!L193="","",'Dépenses forfaitaire'!L193)</f>
        <v/>
      </c>
      <c r="L193" s="347" t="str">
        <f>IF('Dépenses forfaitaire'!J193="","",'Dépenses forfaitaire'!J193)</f>
        <v/>
      </c>
      <c r="M193" s="331" t="str">
        <f>IF($H193="","",IF($C193=Listes!$B$38,IF('DP_Instruction Forfaitaires'!$E193&lt;=Listes!$B$58,('DP_Instruction Forfaitaires'!$E193*(VLOOKUP('DP_Instruction Forfaitaires'!$D193,Listes!$A$59:$E$65,2,FALSE))),IF('DP_Instruction Forfaitaires'!$E193&gt;Listes!$E$58,('DP_Instruction Forfaitaires'!$E193*(VLOOKUP('DP_Instruction Forfaitaires'!$D193,Listes!$A$59:$E$65,5,FALSE))),('DP_Instruction Forfaitaires'!$E193*(VLOOKUP('DP_Instruction Forfaitaires'!$D193,Listes!$A$59:$E$65,3,FALSE))+(VLOOKUP('DP_Instruction Forfaitaires'!$D193,Listes!$A$59:$E$65,4,FALSE)))))))</f>
        <v/>
      </c>
      <c r="N193" s="331" t="str">
        <f>IF($H193="","",IF($C193=Listes!$B$37,IF('DP_Instruction Forfaitaires'!$E193&lt;=Listes!$B$47,('DP_Instruction Forfaitaires'!$E193*(VLOOKUP('DP_Instruction Forfaitaires'!$D193,Listes!$A$48:$E$54,2,FALSE))),IF('DP_Instruction Forfaitaires'!$E193&gt;Listes!$D$47,('DP_Instruction Forfaitaires'!$E193*(VLOOKUP('DP_Instruction Forfaitaires'!$D193,Listes!$A$48:$E$54,5,FALSE))),('DP_Instruction Forfaitaires'!$E193*(VLOOKUP('DP_Instruction Forfaitaires'!$D193,Listes!$A$48:$E$54,3,FALSE))+(VLOOKUP('DP_Instruction Forfaitaires'!$D193,Listes!$A$48:$E$54,4,FALSE)))))))</f>
        <v/>
      </c>
      <c r="O193" s="359" t="str">
        <f>IF($H193="","",IF($C193=Listes!$B$40,Listes!$I$37,IF($C193=Listes!$B$41,(VLOOKUP('DP_Instruction Forfaitaires'!$F193,Listes!$E$37:$F$42,2,FALSE)),IF($C193=Listes!$B$39,IF('DP_Instruction Forfaitaires'!$E193&lt;=Listes!$A$69,'DP_Instruction Forfaitaires'!$E193*Listes!$A$70,IF('DP_Instruction Forfaitaires'!$E193&gt;Listes!$D$69,'DP_Instruction Forfaitaires'!$E193*Listes!$D$70,(('DP_Instruction Forfaitaires'!$E193*Listes!$B$70)+Listes!$C$70)))))))</f>
        <v/>
      </c>
      <c r="P193" s="360" t="str">
        <f>IF('Dépenses forfaitaire'!P193="","",'Dépenses forfaitaire'!P193)</f>
        <v/>
      </c>
      <c r="Q193" s="283"/>
      <c r="R193" s="284" t="str">
        <f t="shared" si="10"/>
        <v/>
      </c>
      <c r="S193" s="284" t="str">
        <f t="shared" si="11"/>
        <v/>
      </c>
      <c r="T193" s="28" t="str">
        <f t="shared" si="9"/>
        <v/>
      </c>
      <c r="U193" s="139"/>
      <c r="V193" s="140"/>
      <c r="W193" s="365" t="str">
        <f>IF(AND(OR(Q193="KO",T193&lt;&gt;""),OR(R193="",S193="",T193="")),Listes!$A$74,IF(AND(T193="",Q193&lt;&gt;""),Listes!$A$75,IF(AND(P193&lt;T193,V193=""),Listes!$A$76,IF(AND(R193&gt;S193),Listes!$A$77,IF(AND(P193&lt;&gt;"",P193&gt;T193,U193=""),Listes!$A$78,IF(AND(X193="",OR(Q193&lt;&gt;"",R193&lt;&gt;"",S193&lt;&gt;"")),Listes!$A$79,""))))))</f>
        <v/>
      </c>
      <c r="X193" s="44"/>
      <c r="Y193" s="9">
        <f t="shared" si="12"/>
        <v>0</v>
      </c>
    </row>
    <row r="194" spans="1:25" ht="20.100000000000001" customHeight="1" x14ac:dyDescent="0.25">
      <c r="A194" s="133">
        <v>188</v>
      </c>
      <c r="B194" s="347" t="str">
        <f>IF('Dépenses forfaitaire'!B194="","",'Dépenses forfaitaire'!B194)</f>
        <v/>
      </c>
      <c r="C194" s="347" t="str">
        <f>IF('Dépenses forfaitaire'!C194="","",'Dépenses forfaitaire'!C194)</f>
        <v/>
      </c>
      <c r="D194" s="347" t="str">
        <f>IF('Dépenses forfaitaire'!D194="","",'Dépenses forfaitaire'!D194)</f>
        <v/>
      </c>
      <c r="E194" s="347" t="str">
        <f>IF('Dépenses forfaitaire'!E194="","",'Dépenses forfaitaire'!E194)</f>
        <v/>
      </c>
      <c r="F194" s="347" t="str">
        <f>IF('Dépenses forfaitaire'!F194="","",'Dépenses forfaitaire'!F194)</f>
        <v/>
      </c>
      <c r="G194" s="347" t="str">
        <f>IF('Dépenses forfaitaire'!G194="","",'Dépenses forfaitaire'!G194)</f>
        <v/>
      </c>
      <c r="H194" s="347" t="str">
        <f>IF('Dépenses forfaitaire'!H194="","",'Dépenses forfaitaire'!H194)</f>
        <v/>
      </c>
      <c r="I194" s="347" t="str">
        <f>IF('Dépenses forfaitaire'!I194="","",'Dépenses forfaitaire'!I194)</f>
        <v/>
      </c>
      <c r="J194" s="348" t="str">
        <f>IF('Dépenses forfaitaire'!K194="","",'Dépenses forfaitaire'!K194)</f>
        <v/>
      </c>
      <c r="K194" s="348" t="str">
        <f>IF('Dépenses forfaitaire'!L194="","",'Dépenses forfaitaire'!L194)</f>
        <v/>
      </c>
      <c r="L194" s="347" t="str">
        <f>IF('Dépenses forfaitaire'!J194="","",'Dépenses forfaitaire'!J194)</f>
        <v/>
      </c>
      <c r="M194" s="331" t="str">
        <f>IF($H194="","",IF($C194=Listes!$B$38,IF('DP_Instruction Forfaitaires'!$E194&lt;=Listes!$B$58,('DP_Instruction Forfaitaires'!$E194*(VLOOKUP('DP_Instruction Forfaitaires'!$D194,Listes!$A$59:$E$65,2,FALSE))),IF('DP_Instruction Forfaitaires'!$E194&gt;Listes!$E$58,('DP_Instruction Forfaitaires'!$E194*(VLOOKUP('DP_Instruction Forfaitaires'!$D194,Listes!$A$59:$E$65,5,FALSE))),('DP_Instruction Forfaitaires'!$E194*(VLOOKUP('DP_Instruction Forfaitaires'!$D194,Listes!$A$59:$E$65,3,FALSE))+(VLOOKUP('DP_Instruction Forfaitaires'!$D194,Listes!$A$59:$E$65,4,FALSE)))))))</f>
        <v/>
      </c>
      <c r="N194" s="331" t="str">
        <f>IF($H194="","",IF($C194=Listes!$B$37,IF('DP_Instruction Forfaitaires'!$E194&lt;=Listes!$B$47,('DP_Instruction Forfaitaires'!$E194*(VLOOKUP('DP_Instruction Forfaitaires'!$D194,Listes!$A$48:$E$54,2,FALSE))),IF('DP_Instruction Forfaitaires'!$E194&gt;Listes!$D$47,('DP_Instruction Forfaitaires'!$E194*(VLOOKUP('DP_Instruction Forfaitaires'!$D194,Listes!$A$48:$E$54,5,FALSE))),('DP_Instruction Forfaitaires'!$E194*(VLOOKUP('DP_Instruction Forfaitaires'!$D194,Listes!$A$48:$E$54,3,FALSE))+(VLOOKUP('DP_Instruction Forfaitaires'!$D194,Listes!$A$48:$E$54,4,FALSE)))))))</f>
        <v/>
      </c>
      <c r="O194" s="359" t="str">
        <f>IF($H194="","",IF($C194=Listes!$B$40,Listes!$I$37,IF($C194=Listes!$B$41,(VLOOKUP('DP_Instruction Forfaitaires'!$F194,Listes!$E$37:$F$42,2,FALSE)),IF($C194=Listes!$B$39,IF('DP_Instruction Forfaitaires'!$E194&lt;=Listes!$A$69,'DP_Instruction Forfaitaires'!$E194*Listes!$A$70,IF('DP_Instruction Forfaitaires'!$E194&gt;Listes!$D$69,'DP_Instruction Forfaitaires'!$E194*Listes!$D$70,(('DP_Instruction Forfaitaires'!$E194*Listes!$B$70)+Listes!$C$70)))))))</f>
        <v/>
      </c>
      <c r="P194" s="360" t="str">
        <f>IF('Dépenses forfaitaire'!P194="","",'Dépenses forfaitaire'!P194)</f>
        <v/>
      </c>
      <c r="Q194" s="283"/>
      <c r="R194" s="284" t="str">
        <f t="shared" si="10"/>
        <v/>
      </c>
      <c r="S194" s="284" t="str">
        <f t="shared" si="11"/>
        <v/>
      </c>
      <c r="T194" s="28" t="str">
        <f t="shared" si="9"/>
        <v/>
      </c>
      <c r="U194" s="139"/>
      <c r="V194" s="140"/>
      <c r="W194" s="365" t="str">
        <f>IF(AND(OR(Q194="KO",T194&lt;&gt;""),OR(R194="",S194="",T194="")),Listes!$A$74,IF(AND(T194="",Q194&lt;&gt;""),Listes!$A$75,IF(AND(P194&lt;T194,V194=""),Listes!$A$76,IF(AND(R194&gt;S194),Listes!$A$77,IF(AND(P194&lt;&gt;"",P194&gt;T194,U194=""),Listes!$A$78,IF(AND(X194="",OR(Q194&lt;&gt;"",R194&lt;&gt;"",S194&lt;&gt;"")),Listes!$A$79,""))))))</f>
        <v/>
      </c>
      <c r="X194" s="44"/>
      <c r="Y194" s="9">
        <f t="shared" si="12"/>
        <v>0</v>
      </c>
    </row>
    <row r="195" spans="1:25" ht="20.100000000000001" customHeight="1" x14ac:dyDescent="0.25">
      <c r="A195" s="133">
        <v>189</v>
      </c>
      <c r="B195" s="347" t="str">
        <f>IF('Dépenses forfaitaire'!B195="","",'Dépenses forfaitaire'!B195)</f>
        <v/>
      </c>
      <c r="C195" s="347" t="str">
        <f>IF('Dépenses forfaitaire'!C195="","",'Dépenses forfaitaire'!C195)</f>
        <v/>
      </c>
      <c r="D195" s="347" t="str">
        <f>IF('Dépenses forfaitaire'!D195="","",'Dépenses forfaitaire'!D195)</f>
        <v/>
      </c>
      <c r="E195" s="347" t="str">
        <f>IF('Dépenses forfaitaire'!E195="","",'Dépenses forfaitaire'!E195)</f>
        <v/>
      </c>
      <c r="F195" s="347" t="str">
        <f>IF('Dépenses forfaitaire'!F195="","",'Dépenses forfaitaire'!F195)</f>
        <v/>
      </c>
      <c r="G195" s="347" t="str">
        <f>IF('Dépenses forfaitaire'!G195="","",'Dépenses forfaitaire'!G195)</f>
        <v/>
      </c>
      <c r="H195" s="347" t="str">
        <f>IF('Dépenses forfaitaire'!H195="","",'Dépenses forfaitaire'!H195)</f>
        <v/>
      </c>
      <c r="I195" s="347" t="str">
        <f>IF('Dépenses forfaitaire'!I195="","",'Dépenses forfaitaire'!I195)</f>
        <v/>
      </c>
      <c r="J195" s="348" t="str">
        <f>IF('Dépenses forfaitaire'!K195="","",'Dépenses forfaitaire'!K195)</f>
        <v/>
      </c>
      <c r="K195" s="348" t="str">
        <f>IF('Dépenses forfaitaire'!L195="","",'Dépenses forfaitaire'!L195)</f>
        <v/>
      </c>
      <c r="L195" s="347" t="str">
        <f>IF('Dépenses forfaitaire'!J195="","",'Dépenses forfaitaire'!J195)</f>
        <v/>
      </c>
      <c r="M195" s="331" t="str">
        <f>IF($H195="","",IF($C195=Listes!$B$38,IF('DP_Instruction Forfaitaires'!$E195&lt;=Listes!$B$58,('DP_Instruction Forfaitaires'!$E195*(VLOOKUP('DP_Instruction Forfaitaires'!$D195,Listes!$A$59:$E$65,2,FALSE))),IF('DP_Instruction Forfaitaires'!$E195&gt;Listes!$E$58,('DP_Instruction Forfaitaires'!$E195*(VLOOKUP('DP_Instruction Forfaitaires'!$D195,Listes!$A$59:$E$65,5,FALSE))),('DP_Instruction Forfaitaires'!$E195*(VLOOKUP('DP_Instruction Forfaitaires'!$D195,Listes!$A$59:$E$65,3,FALSE))+(VLOOKUP('DP_Instruction Forfaitaires'!$D195,Listes!$A$59:$E$65,4,FALSE)))))))</f>
        <v/>
      </c>
      <c r="N195" s="331" t="str">
        <f>IF($H195="","",IF($C195=Listes!$B$37,IF('DP_Instruction Forfaitaires'!$E195&lt;=Listes!$B$47,('DP_Instruction Forfaitaires'!$E195*(VLOOKUP('DP_Instruction Forfaitaires'!$D195,Listes!$A$48:$E$54,2,FALSE))),IF('DP_Instruction Forfaitaires'!$E195&gt;Listes!$D$47,('DP_Instruction Forfaitaires'!$E195*(VLOOKUP('DP_Instruction Forfaitaires'!$D195,Listes!$A$48:$E$54,5,FALSE))),('DP_Instruction Forfaitaires'!$E195*(VLOOKUP('DP_Instruction Forfaitaires'!$D195,Listes!$A$48:$E$54,3,FALSE))+(VLOOKUP('DP_Instruction Forfaitaires'!$D195,Listes!$A$48:$E$54,4,FALSE)))))))</f>
        <v/>
      </c>
      <c r="O195" s="359" t="str">
        <f>IF($H195="","",IF($C195=Listes!$B$40,Listes!$I$37,IF($C195=Listes!$B$41,(VLOOKUP('DP_Instruction Forfaitaires'!$F195,Listes!$E$37:$F$42,2,FALSE)),IF($C195=Listes!$B$39,IF('DP_Instruction Forfaitaires'!$E195&lt;=Listes!$A$69,'DP_Instruction Forfaitaires'!$E195*Listes!$A$70,IF('DP_Instruction Forfaitaires'!$E195&gt;Listes!$D$69,'DP_Instruction Forfaitaires'!$E195*Listes!$D$70,(('DP_Instruction Forfaitaires'!$E195*Listes!$B$70)+Listes!$C$70)))))))</f>
        <v/>
      </c>
      <c r="P195" s="360" t="str">
        <f>IF('Dépenses forfaitaire'!P195="","",'Dépenses forfaitaire'!P195)</f>
        <v/>
      </c>
      <c r="Q195" s="283"/>
      <c r="R195" s="284" t="str">
        <f t="shared" si="10"/>
        <v/>
      </c>
      <c r="S195" s="284" t="str">
        <f t="shared" si="11"/>
        <v/>
      </c>
      <c r="T195" s="28" t="str">
        <f t="shared" si="9"/>
        <v/>
      </c>
      <c r="U195" s="139"/>
      <c r="V195" s="140"/>
      <c r="W195" s="365" t="str">
        <f>IF(AND(OR(Q195="KO",T195&lt;&gt;""),OR(R195="",S195="",T195="")),Listes!$A$74,IF(AND(T195="",Q195&lt;&gt;""),Listes!$A$75,IF(AND(P195&lt;T195,V195=""),Listes!$A$76,IF(AND(R195&gt;S195),Listes!$A$77,IF(AND(P195&lt;&gt;"",P195&gt;T195,U195=""),Listes!$A$78,IF(AND(X195="",OR(Q195&lt;&gt;"",R195&lt;&gt;"",S195&lt;&gt;"")),Listes!$A$79,""))))))</f>
        <v/>
      </c>
      <c r="X195" s="44"/>
      <c r="Y195" s="9">
        <f t="shared" si="12"/>
        <v>0</v>
      </c>
    </row>
    <row r="196" spans="1:25" ht="20.100000000000001" customHeight="1" x14ac:dyDescent="0.25">
      <c r="A196" s="133">
        <v>190</v>
      </c>
      <c r="B196" s="347" t="str">
        <f>IF('Dépenses forfaitaire'!B196="","",'Dépenses forfaitaire'!B196)</f>
        <v/>
      </c>
      <c r="C196" s="347" t="str">
        <f>IF('Dépenses forfaitaire'!C196="","",'Dépenses forfaitaire'!C196)</f>
        <v/>
      </c>
      <c r="D196" s="347" t="str">
        <f>IF('Dépenses forfaitaire'!D196="","",'Dépenses forfaitaire'!D196)</f>
        <v/>
      </c>
      <c r="E196" s="347" t="str">
        <f>IF('Dépenses forfaitaire'!E196="","",'Dépenses forfaitaire'!E196)</f>
        <v/>
      </c>
      <c r="F196" s="347" t="str">
        <f>IF('Dépenses forfaitaire'!F196="","",'Dépenses forfaitaire'!F196)</f>
        <v/>
      </c>
      <c r="G196" s="347" t="str">
        <f>IF('Dépenses forfaitaire'!G196="","",'Dépenses forfaitaire'!G196)</f>
        <v/>
      </c>
      <c r="H196" s="347" t="str">
        <f>IF('Dépenses forfaitaire'!H196="","",'Dépenses forfaitaire'!H196)</f>
        <v/>
      </c>
      <c r="I196" s="347" t="str">
        <f>IF('Dépenses forfaitaire'!I196="","",'Dépenses forfaitaire'!I196)</f>
        <v/>
      </c>
      <c r="J196" s="348" t="str">
        <f>IF('Dépenses forfaitaire'!K196="","",'Dépenses forfaitaire'!K196)</f>
        <v/>
      </c>
      <c r="K196" s="348" t="str">
        <f>IF('Dépenses forfaitaire'!L196="","",'Dépenses forfaitaire'!L196)</f>
        <v/>
      </c>
      <c r="L196" s="347" t="str">
        <f>IF('Dépenses forfaitaire'!J196="","",'Dépenses forfaitaire'!J196)</f>
        <v/>
      </c>
      <c r="M196" s="331" t="str">
        <f>IF($H196="","",IF($C196=Listes!$B$38,IF('DP_Instruction Forfaitaires'!$E196&lt;=Listes!$B$58,('DP_Instruction Forfaitaires'!$E196*(VLOOKUP('DP_Instruction Forfaitaires'!$D196,Listes!$A$59:$E$65,2,FALSE))),IF('DP_Instruction Forfaitaires'!$E196&gt;Listes!$E$58,('DP_Instruction Forfaitaires'!$E196*(VLOOKUP('DP_Instruction Forfaitaires'!$D196,Listes!$A$59:$E$65,5,FALSE))),('DP_Instruction Forfaitaires'!$E196*(VLOOKUP('DP_Instruction Forfaitaires'!$D196,Listes!$A$59:$E$65,3,FALSE))+(VLOOKUP('DP_Instruction Forfaitaires'!$D196,Listes!$A$59:$E$65,4,FALSE)))))))</f>
        <v/>
      </c>
      <c r="N196" s="331" t="str">
        <f>IF($H196="","",IF($C196=Listes!$B$37,IF('DP_Instruction Forfaitaires'!$E196&lt;=Listes!$B$47,('DP_Instruction Forfaitaires'!$E196*(VLOOKUP('DP_Instruction Forfaitaires'!$D196,Listes!$A$48:$E$54,2,FALSE))),IF('DP_Instruction Forfaitaires'!$E196&gt;Listes!$D$47,('DP_Instruction Forfaitaires'!$E196*(VLOOKUP('DP_Instruction Forfaitaires'!$D196,Listes!$A$48:$E$54,5,FALSE))),('DP_Instruction Forfaitaires'!$E196*(VLOOKUP('DP_Instruction Forfaitaires'!$D196,Listes!$A$48:$E$54,3,FALSE))+(VLOOKUP('DP_Instruction Forfaitaires'!$D196,Listes!$A$48:$E$54,4,FALSE)))))))</f>
        <v/>
      </c>
      <c r="O196" s="359" t="str">
        <f>IF($H196="","",IF($C196=Listes!$B$40,Listes!$I$37,IF($C196=Listes!$B$41,(VLOOKUP('DP_Instruction Forfaitaires'!$F196,Listes!$E$37:$F$42,2,FALSE)),IF($C196=Listes!$B$39,IF('DP_Instruction Forfaitaires'!$E196&lt;=Listes!$A$69,'DP_Instruction Forfaitaires'!$E196*Listes!$A$70,IF('DP_Instruction Forfaitaires'!$E196&gt;Listes!$D$69,'DP_Instruction Forfaitaires'!$E196*Listes!$D$70,(('DP_Instruction Forfaitaires'!$E196*Listes!$B$70)+Listes!$C$70)))))))</f>
        <v/>
      </c>
      <c r="P196" s="360" t="str">
        <f>IF('Dépenses forfaitaire'!P196="","",'Dépenses forfaitaire'!P196)</f>
        <v/>
      </c>
      <c r="Q196" s="283"/>
      <c r="R196" s="284" t="str">
        <f t="shared" si="10"/>
        <v/>
      </c>
      <c r="S196" s="284" t="str">
        <f t="shared" si="11"/>
        <v/>
      </c>
      <c r="T196" s="28" t="str">
        <f t="shared" si="9"/>
        <v/>
      </c>
      <c r="U196" s="139"/>
      <c r="V196" s="140"/>
      <c r="W196" s="365" t="str">
        <f>IF(AND(OR(Q196="KO",T196&lt;&gt;""),OR(R196="",S196="",T196="")),Listes!$A$74,IF(AND(T196="",Q196&lt;&gt;""),Listes!$A$75,IF(AND(P196&lt;T196,V196=""),Listes!$A$76,IF(AND(R196&gt;S196),Listes!$A$77,IF(AND(P196&lt;&gt;"",P196&gt;T196,U196=""),Listes!$A$78,IF(AND(X196="",OR(Q196&lt;&gt;"",R196&lt;&gt;"",S196&lt;&gt;"")),Listes!$A$79,""))))))</f>
        <v/>
      </c>
      <c r="X196" s="44"/>
      <c r="Y196" s="9">
        <f t="shared" si="12"/>
        <v>0</v>
      </c>
    </row>
    <row r="197" spans="1:25" ht="20.100000000000001" customHeight="1" x14ac:dyDescent="0.25">
      <c r="A197" s="133">
        <v>191</v>
      </c>
      <c r="B197" s="347" t="str">
        <f>IF('Dépenses forfaitaire'!B197="","",'Dépenses forfaitaire'!B197)</f>
        <v/>
      </c>
      <c r="C197" s="347" t="str">
        <f>IF('Dépenses forfaitaire'!C197="","",'Dépenses forfaitaire'!C197)</f>
        <v/>
      </c>
      <c r="D197" s="347" t="str">
        <f>IF('Dépenses forfaitaire'!D197="","",'Dépenses forfaitaire'!D197)</f>
        <v/>
      </c>
      <c r="E197" s="347" t="str">
        <f>IF('Dépenses forfaitaire'!E197="","",'Dépenses forfaitaire'!E197)</f>
        <v/>
      </c>
      <c r="F197" s="347" t="str">
        <f>IF('Dépenses forfaitaire'!F197="","",'Dépenses forfaitaire'!F197)</f>
        <v/>
      </c>
      <c r="G197" s="347" t="str">
        <f>IF('Dépenses forfaitaire'!G197="","",'Dépenses forfaitaire'!G197)</f>
        <v/>
      </c>
      <c r="H197" s="347" t="str">
        <f>IF('Dépenses forfaitaire'!H197="","",'Dépenses forfaitaire'!H197)</f>
        <v/>
      </c>
      <c r="I197" s="347" t="str">
        <f>IF('Dépenses forfaitaire'!I197="","",'Dépenses forfaitaire'!I197)</f>
        <v/>
      </c>
      <c r="J197" s="348" t="str">
        <f>IF('Dépenses forfaitaire'!K197="","",'Dépenses forfaitaire'!K197)</f>
        <v/>
      </c>
      <c r="K197" s="348" t="str">
        <f>IF('Dépenses forfaitaire'!L197="","",'Dépenses forfaitaire'!L197)</f>
        <v/>
      </c>
      <c r="L197" s="347" t="str">
        <f>IF('Dépenses forfaitaire'!J197="","",'Dépenses forfaitaire'!J197)</f>
        <v/>
      </c>
      <c r="M197" s="331" t="str">
        <f>IF($H197="","",IF($C197=Listes!$B$38,IF('DP_Instruction Forfaitaires'!$E197&lt;=Listes!$B$58,('DP_Instruction Forfaitaires'!$E197*(VLOOKUP('DP_Instruction Forfaitaires'!$D197,Listes!$A$59:$E$65,2,FALSE))),IF('DP_Instruction Forfaitaires'!$E197&gt;Listes!$E$58,('DP_Instruction Forfaitaires'!$E197*(VLOOKUP('DP_Instruction Forfaitaires'!$D197,Listes!$A$59:$E$65,5,FALSE))),('DP_Instruction Forfaitaires'!$E197*(VLOOKUP('DP_Instruction Forfaitaires'!$D197,Listes!$A$59:$E$65,3,FALSE))+(VLOOKUP('DP_Instruction Forfaitaires'!$D197,Listes!$A$59:$E$65,4,FALSE)))))))</f>
        <v/>
      </c>
      <c r="N197" s="331" t="str">
        <f>IF($H197="","",IF($C197=Listes!$B$37,IF('DP_Instruction Forfaitaires'!$E197&lt;=Listes!$B$47,('DP_Instruction Forfaitaires'!$E197*(VLOOKUP('DP_Instruction Forfaitaires'!$D197,Listes!$A$48:$E$54,2,FALSE))),IF('DP_Instruction Forfaitaires'!$E197&gt;Listes!$D$47,('DP_Instruction Forfaitaires'!$E197*(VLOOKUP('DP_Instruction Forfaitaires'!$D197,Listes!$A$48:$E$54,5,FALSE))),('DP_Instruction Forfaitaires'!$E197*(VLOOKUP('DP_Instruction Forfaitaires'!$D197,Listes!$A$48:$E$54,3,FALSE))+(VLOOKUP('DP_Instruction Forfaitaires'!$D197,Listes!$A$48:$E$54,4,FALSE)))))))</f>
        <v/>
      </c>
      <c r="O197" s="359" t="str">
        <f>IF($H197="","",IF($C197=Listes!$B$40,Listes!$I$37,IF($C197=Listes!$B$41,(VLOOKUP('DP_Instruction Forfaitaires'!$F197,Listes!$E$37:$F$42,2,FALSE)),IF($C197=Listes!$B$39,IF('DP_Instruction Forfaitaires'!$E197&lt;=Listes!$A$69,'DP_Instruction Forfaitaires'!$E197*Listes!$A$70,IF('DP_Instruction Forfaitaires'!$E197&gt;Listes!$D$69,'DP_Instruction Forfaitaires'!$E197*Listes!$D$70,(('DP_Instruction Forfaitaires'!$E197*Listes!$B$70)+Listes!$C$70)))))))</f>
        <v/>
      </c>
      <c r="P197" s="360" t="str">
        <f>IF('Dépenses forfaitaire'!P197="","",'Dépenses forfaitaire'!P197)</f>
        <v/>
      </c>
      <c r="Q197" s="283"/>
      <c r="R197" s="284" t="str">
        <f t="shared" si="10"/>
        <v/>
      </c>
      <c r="S197" s="284" t="str">
        <f t="shared" si="11"/>
        <v/>
      </c>
      <c r="T197" s="28" t="str">
        <f t="shared" si="9"/>
        <v/>
      </c>
      <c r="U197" s="139"/>
      <c r="V197" s="140"/>
      <c r="W197" s="365" t="str">
        <f>IF(AND(OR(Q197="KO",T197&lt;&gt;""),OR(R197="",S197="",T197="")),Listes!$A$74,IF(AND(T197="",Q197&lt;&gt;""),Listes!$A$75,IF(AND(P197&lt;T197,V197=""),Listes!$A$76,IF(AND(R197&gt;S197),Listes!$A$77,IF(AND(P197&lt;&gt;"",P197&gt;T197,U197=""),Listes!$A$78,IF(AND(X197="",OR(Q197&lt;&gt;"",R197&lt;&gt;"",S197&lt;&gt;"")),Listes!$A$79,""))))))</f>
        <v/>
      </c>
      <c r="X197" s="44"/>
      <c r="Y197" s="9">
        <f t="shared" si="12"/>
        <v>0</v>
      </c>
    </row>
    <row r="198" spans="1:25" ht="20.100000000000001" customHeight="1" x14ac:dyDescent="0.25">
      <c r="A198" s="133">
        <v>192</v>
      </c>
      <c r="B198" s="347" t="str">
        <f>IF('Dépenses forfaitaire'!B198="","",'Dépenses forfaitaire'!B198)</f>
        <v/>
      </c>
      <c r="C198" s="347" t="str">
        <f>IF('Dépenses forfaitaire'!C198="","",'Dépenses forfaitaire'!C198)</f>
        <v/>
      </c>
      <c r="D198" s="347" t="str">
        <f>IF('Dépenses forfaitaire'!D198="","",'Dépenses forfaitaire'!D198)</f>
        <v/>
      </c>
      <c r="E198" s="347" t="str">
        <f>IF('Dépenses forfaitaire'!E198="","",'Dépenses forfaitaire'!E198)</f>
        <v/>
      </c>
      <c r="F198" s="347" t="str">
        <f>IF('Dépenses forfaitaire'!F198="","",'Dépenses forfaitaire'!F198)</f>
        <v/>
      </c>
      <c r="G198" s="347" t="str">
        <f>IF('Dépenses forfaitaire'!G198="","",'Dépenses forfaitaire'!G198)</f>
        <v/>
      </c>
      <c r="H198" s="347" t="str">
        <f>IF('Dépenses forfaitaire'!H198="","",'Dépenses forfaitaire'!H198)</f>
        <v/>
      </c>
      <c r="I198" s="347" t="str">
        <f>IF('Dépenses forfaitaire'!I198="","",'Dépenses forfaitaire'!I198)</f>
        <v/>
      </c>
      <c r="J198" s="348" t="str">
        <f>IF('Dépenses forfaitaire'!K198="","",'Dépenses forfaitaire'!K198)</f>
        <v/>
      </c>
      <c r="K198" s="348" t="str">
        <f>IF('Dépenses forfaitaire'!L198="","",'Dépenses forfaitaire'!L198)</f>
        <v/>
      </c>
      <c r="L198" s="347" t="str">
        <f>IF('Dépenses forfaitaire'!J198="","",'Dépenses forfaitaire'!J198)</f>
        <v/>
      </c>
      <c r="M198" s="331" t="str">
        <f>IF($H198="","",IF($C198=Listes!$B$38,IF('DP_Instruction Forfaitaires'!$E198&lt;=Listes!$B$58,('DP_Instruction Forfaitaires'!$E198*(VLOOKUP('DP_Instruction Forfaitaires'!$D198,Listes!$A$59:$E$65,2,FALSE))),IF('DP_Instruction Forfaitaires'!$E198&gt;Listes!$E$58,('DP_Instruction Forfaitaires'!$E198*(VLOOKUP('DP_Instruction Forfaitaires'!$D198,Listes!$A$59:$E$65,5,FALSE))),('DP_Instruction Forfaitaires'!$E198*(VLOOKUP('DP_Instruction Forfaitaires'!$D198,Listes!$A$59:$E$65,3,FALSE))+(VLOOKUP('DP_Instruction Forfaitaires'!$D198,Listes!$A$59:$E$65,4,FALSE)))))))</f>
        <v/>
      </c>
      <c r="N198" s="331" t="str">
        <f>IF($H198="","",IF($C198=Listes!$B$37,IF('DP_Instruction Forfaitaires'!$E198&lt;=Listes!$B$47,('DP_Instruction Forfaitaires'!$E198*(VLOOKUP('DP_Instruction Forfaitaires'!$D198,Listes!$A$48:$E$54,2,FALSE))),IF('DP_Instruction Forfaitaires'!$E198&gt;Listes!$D$47,('DP_Instruction Forfaitaires'!$E198*(VLOOKUP('DP_Instruction Forfaitaires'!$D198,Listes!$A$48:$E$54,5,FALSE))),('DP_Instruction Forfaitaires'!$E198*(VLOOKUP('DP_Instruction Forfaitaires'!$D198,Listes!$A$48:$E$54,3,FALSE))+(VLOOKUP('DP_Instruction Forfaitaires'!$D198,Listes!$A$48:$E$54,4,FALSE)))))))</f>
        <v/>
      </c>
      <c r="O198" s="359" t="str">
        <f>IF($H198="","",IF($C198=Listes!$B$40,Listes!$I$37,IF($C198=Listes!$B$41,(VLOOKUP('DP_Instruction Forfaitaires'!$F198,Listes!$E$37:$F$42,2,FALSE)),IF($C198=Listes!$B$39,IF('DP_Instruction Forfaitaires'!$E198&lt;=Listes!$A$69,'DP_Instruction Forfaitaires'!$E198*Listes!$A$70,IF('DP_Instruction Forfaitaires'!$E198&gt;Listes!$D$69,'DP_Instruction Forfaitaires'!$E198*Listes!$D$70,(('DP_Instruction Forfaitaires'!$E198*Listes!$B$70)+Listes!$C$70)))))))</f>
        <v/>
      </c>
      <c r="P198" s="360" t="str">
        <f>IF('Dépenses forfaitaire'!P198="","",'Dépenses forfaitaire'!P198)</f>
        <v/>
      </c>
      <c r="Q198" s="283"/>
      <c r="R198" s="284" t="str">
        <f t="shared" si="10"/>
        <v/>
      </c>
      <c r="S198" s="284" t="str">
        <f t="shared" si="11"/>
        <v/>
      </c>
      <c r="T198" s="28" t="str">
        <f t="shared" si="9"/>
        <v/>
      </c>
      <c r="U198" s="139"/>
      <c r="V198" s="140"/>
      <c r="W198" s="365" t="str">
        <f>IF(AND(OR(Q198="KO",T198&lt;&gt;""),OR(R198="",S198="",T198="")),Listes!$A$74,IF(AND(T198="",Q198&lt;&gt;""),Listes!$A$75,IF(AND(P198&lt;T198,V198=""),Listes!$A$76,IF(AND(R198&gt;S198),Listes!$A$77,IF(AND(P198&lt;&gt;"",P198&gt;T198,U198=""),Listes!$A$78,IF(AND(X198="",OR(Q198&lt;&gt;"",R198&lt;&gt;"",S198&lt;&gt;"")),Listes!$A$79,""))))))</f>
        <v/>
      </c>
      <c r="X198" s="44"/>
      <c r="Y198" s="9">
        <f t="shared" si="12"/>
        <v>0</v>
      </c>
    </row>
    <row r="199" spans="1:25" ht="20.100000000000001" customHeight="1" x14ac:dyDescent="0.25">
      <c r="A199" s="133">
        <v>193</v>
      </c>
      <c r="B199" s="347" t="str">
        <f>IF('Dépenses forfaitaire'!B199="","",'Dépenses forfaitaire'!B199)</f>
        <v/>
      </c>
      <c r="C199" s="347" t="str">
        <f>IF('Dépenses forfaitaire'!C199="","",'Dépenses forfaitaire'!C199)</f>
        <v/>
      </c>
      <c r="D199" s="347" t="str">
        <f>IF('Dépenses forfaitaire'!D199="","",'Dépenses forfaitaire'!D199)</f>
        <v/>
      </c>
      <c r="E199" s="347" t="str">
        <f>IF('Dépenses forfaitaire'!E199="","",'Dépenses forfaitaire'!E199)</f>
        <v/>
      </c>
      <c r="F199" s="347" t="str">
        <f>IF('Dépenses forfaitaire'!F199="","",'Dépenses forfaitaire'!F199)</f>
        <v/>
      </c>
      <c r="G199" s="347" t="str">
        <f>IF('Dépenses forfaitaire'!G199="","",'Dépenses forfaitaire'!G199)</f>
        <v/>
      </c>
      <c r="H199" s="347" t="str">
        <f>IF('Dépenses forfaitaire'!H199="","",'Dépenses forfaitaire'!H199)</f>
        <v/>
      </c>
      <c r="I199" s="347" t="str">
        <f>IF('Dépenses forfaitaire'!I199="","",'Dépenses forfaitaire'!I199)</f>
        <v/>
      </c>
      <c r="J199" s="348" t="str">
        <f>IF('Dépenses forfaitaire'!K199="","",'Dépenses forfaitaire'!K199)</f>
        <v/>
      </c>
      <c r="K199" s="348" t="str">
        <f>IF('Dépenses forfaitaire'!L199="","",'Dépenses forfaitaire'!L199)</f>
        <v/>
      </c>
      <c r="L199" s="347" t="str">
        <f>IF('Dépenses forfaitaire'!J199="","",'Dépenses forfaitaire'!J199)</f>
        <v/>
      </c>
      <c r="M199" s="331" t="str">
        <f>IF($H199="","",IF($C199=Listes!$B$38,IF('DP_Instruction Forfaitaires'!$E199&lt;=Listes!$B$58,('DP_Instruction Forfaitaires'!$E199*(VLOOKUP('DP_Instruction Forfaitaires'!$D199,Listes!$A$59:$E$65,2,FALSE))),IF('DP_Instruction Forfaitaires'!$E199&gt;Listes!$E$58,('DP_Instruction Forfaitaires'!$E199*(VLOOKUP('DP_Instruction Forfaitaires'!$D199,Listes!$A$59:$E$65,5,FALSE))),('DP_Instruction Forfaitaires'!$E199*(VLOOKUP('DP_Instruction Forfaitaires'!$D199,Listes!$A$59:$E$65,3,FALSE))+(VLOOKUP('DP_Instruction Forfaitaires'!$D199,Listes!$A$59:$E$65,4,FALSE)))))))</f>
        <v/>
      </c>
      <c r="N199" s="331" t="str">
        <f>IF($H199="","",IF($C199=Listes!$B$37,IF('DP_Instruction Forfaitaires'!$E199&lt;=Listes!$B$47,('DP_Instruction Forfaitaires'!$E199*(VLOOKUP('DP_Instruction Forfaitaires'!$D199,Listes!$A$48:$E$54,2,FALSE))),IF('DP_Instruction Forfaitaires'!$E199&gt;Listes!$D$47,('DP_Instruction Forfaitaires'!$E199*(VLOOKUP('DP_Instruction Forfaitaires'!$D199,Listes!$A$48:$E$54,5,FALSE))),('DP_Instruction Forfaitaires'!$E199*(VLOOKUP('DP_Instruction Forfaitaires'!$D199,Listes!$A$48:$E$54,3,FALSE))+(VLOOKUP('DP_Instruction Forfaitaires'!$D199,Listes!$A$48:$E$54,4,FALSE)))))))</f>
        <v/>
      </c>
      <c r="O199" s="359" t="str">
        <f>IF($H199="","",IF($C199=Listes!$B$40,Listes!$I$37,IF($C199=Listes!$B$41,(VLOOKUP('DP_Instruction Forfaitaires'!$F199,Listes!$E$37:$F$42,2,FALSE)),IF($C199=Listes!$B$39,IF('DP_Instruction Forfaitaires'!$E199&lt;=Listes!$A$69,'DP_Instruction Forfaitaires'!$E199*Listes!$A$70,IF('DP_Instruction Forfaitaires'!$E199&gt;Listes!$D$69,'DP_Instruction Forfaitaires'!$E199*Listes!$D$70,(('DP_Instruction Forfaitaires'!$E199*Listes!$B$70)+Listes!$C$70)))))))</f>
        <v/>
      </c>
      <c r="P199" s="360" t="str">
        <f>IF('Dépenses forfaitaire'!P199="","",'Dépenses forfaitaire'!P199)</f>
        <v/>
      </c>
      <c r="Q199" s="283"/>
      <c r="R199" s="284" t="str">
        <f t="shared" si="10"/>
        <v/>
      </c>
      <c r="S199" s="284" t="str">
        <f t="shared" si="11"/>
        <v/>
      </c>
      <c r="T199" s="28" t="str">
        <f t="shared" ref="T199:T262" si="13">IF($I199="","",($O199+$N199+$M199)*$I199)</f>
        <v/>
      </c>
      <c r="U199" s="139"/>
      <c r="V199" s="140"/>
      <c r="W199" s="365" t="str">
        <f>IF(AND(OR(Q199="KO",T199&lt;&gt;""),OR(R199="",S199="",T199="")),Listes!$A$74,IF(AND(T199="",Q199&lt;&gt;""),Listes!$A$75,IF(AND(P199&lt;T199,V199=""),Listes!$A$76,IF(AND(R199&gt;S199),Listes!$A$77,IF(AND(P199&lt;&gt;"",P199&gt;T199,U199=""),Listes!$A$78,IF(AND(X199="",OR(Q199&lt;&gt;"",R199&lt;&gt;"",S199&lt;&gt;"")),Listes!$A$79,""))))))</f>
        <v/>
      </c>
      <c r="X199" s="44"/>
      <c r="Y199" s="9">
        <f t="shared" si="12"/>
        <v>0</v>
      </c>
    </row>
    <row r="200" spans="1:25" ht="20.100000000000001" customHeight="1" x14ac:dyDescent="0.25">
      <c r="A200" s="133">
        <v>194</v>
      </c>
      <c r="B200" s="347" t="str">
        <f>IF('Dépenses forfaitaire'!B200="","",'Dépenses forfaitaire'!B200)</f>
        <v/>
      </c>
      <c r="C200" s="347" t="str">
        <f>IF('Dépenses forfaitaire'!C200="","",'Dépenses forfaitaire'!C200)</f>
        <v/>
      </c>
      <c r="D200" s="347" t="str">
        <f>IF('Dépenses forfaitaire'!D200="","",'Dépenses forfaitaire'!D200)</f>
        <v/>
      </c>
      <c r="E200" s="347" t="str">
        <f>IF('Dépenses forfaitaire'!E200="","",'Dépenses forfaitaire'!E200)</f>
        <v/>
      </c>
      <c r="F200" s="347" t="str">
        <f>IF('Dépenses forfaitaire'!F200="","",'Dépenses forfaitaire'!F200)</f>
        <v/>
      </c>
      <c r="G200" s="347" t="str">
        <f>IF('Dépenses forfaitaire'!G200="","",'Dépenses forfaitaire'!G200)</f>
        <v/>
      </c>
      <c r="H200" s="347" t="str">
        <f>IF('Dépenses forfaitaire'!H200="","",'Dépenses forfaitaire'!H200)</f>
        <v/>
      </c>
      <c r="I200" s="347" t="str">
        <f>IF('Dépenses forfaitaire'!I200="","",'Dépenses forfaitaire'!I200)</f>
        <v/>
      </c>
      <c r="J200" s="348" t="str">
        <f>IF('Dépenses forfaitaire'!K200="","",'Dépenses forfaitaire'!K200)</f>
        <v/>
      </c>
      <c r="K200" s="348" t="str">
        <f>IF('Dépenses forfaitaire'!L200="","",'Dépenses forfaitaire'!L200)</f>
        <v/>
      </c>
      <c r="L200" s="347" t="str">
        <f>IF('Dépenses forfaitaire'!J200="","",'Dépenses forfaitaire'!J200)</f>
        <v/>
      </c>
      <c r="M200" s="331" t="str">
        <f>IF($H200="","",IF($C200=Listes!$B$38,IF('DP_Instruction Forfaitaires'!$E200&lt;=Listes!$B$58,('DP_Instruction Forfaitaires'!$E200*(VLOOKUP('DP_Instruction Forfaitaires'!$D200,Listes!$A$59:$E$65,2,FALSE))),IF('DP_Instruction Forfaitaires'!$E200&gt;Listes!$E$58,('DP_Instruction Forfaitaires'!$E200*(VLOOKUP('DP_Instruction Forfaitaires'!$D200,Listes!$A$59:$E$65,5,FALSE))),('DP_Instruction Forfaitaires'!$E200*(VLOOKUP('DP_Instruction Forfaitaires'!$D200,Listes!$A$59:$E$65,3,FALSE))+(VLOOKUP('DP_Instruction Forfaitaires'!$D200,Listes!$A$59:$E$65,4,FALSE)))))))</f>
        <v/>
      </c>
      <c r="N200" s="331" t="str">
        <f>IF($H200="","",IF($C200=Listes!$B$37,IF('DP_Instruction Forfaitaires'!$E200&lt;=Listes!$B$47,('DP_Instruction Forfaitaires'!$E200*(VLOOKUP('DP_Instruction Forfaitaires'!$D200,Listes!$A$48:$E$54,2,FALSE))),IF('DP_Instruction Forfaitaires'!$E200&gt;Listes!$D$47,('DP_Instruction Forfaitaires'!$E200*(VLOOKUP('DP_Instruction Forfaitaires'!$D200,Listes!$A$48:$E$54,5,FALSE))),('DP_Instruction Forfaitaires'!$E200*(VLOOKUP('DP_Instruction Forfaitaires'!$D200,Listes!$A$48:$E$54,3,FALSE))+(VLOOKUP('DP_Instruction Forfaitaires'!$D200,Listes!$A$48:$E$54,4,FALSE)))))))</f>
        <v/>
      </c>
      <c r="O200" s="359" t="str">
        <f>IF($H200="","",IF($C200=Listes!$B$40,Listes!$I$37,IF($C200=Listes!$B$41,(VLOOKUP('DP_Instruction Forfaitaires'!$F200,Listes!$E$37:$F$42,2,FALSE)),IF($C200=Listes!$B$39,IF('DP_Instruction Forfaitaires'!$E200&lt;=Listes!$A$69,'DP_Instruction Forfaitaires'!$E200*Listes!$A$70,IF('DP_Instruction Forfaitaires'!$E200&gt;Listes!$D$69,'DP_Instruction Forfaitaires'!$E200*Listes!$D$70,(('DP_Instruction Forfaitaires'!$E200*Listes!$B$70)+Listes!$C$70)))))))</f>
        <v/>
      </c>
      <c r="P200" s="360" t="str">
        <f>IF('Dépenses forfaitaire'!P200="","",'Dépenses forfaitaire'!P200)</f>
        <v/>
      </c>
      <c r="Q200" s="283"/>
      <c r="R200" s="284" t="str">
        <f t="shared" ref="R200:R263" si="14">IF(Q200="","",IF(Q200="KO","",J200))</f>
        <v/>
      </c>
      <c r="S200" s="284" t="str">
        <f t="shared" ref="S200:S263" si="15">IF(Q200="","",IF(Q200="KO","",K200))</f>
        <v/>
      </c>
      <c r="T200" s="28" t="str">
        <f t="shared" si="13"/>
        <v/>
      </c>
      <c r="U200" s="139"/>
      <c r="V200" s="140"/>
      <c r="W200" s="365" t="str">
        <f>IF(AND(OR(Q200="KO",T200&lt;&gt;""),OR(R200="",S200="",T200="")),Listes!$A$74,IF(AND(T200="",Q200&lt;&gt;""),Listes!$A$75,IF(AND(P200&lt;T200,V200=""),Listes!$A$76,IF(AND(R200&gt;S200),Listes!$A$77,IF(AND(P200&lt;&gt;"",P200&gt;T200,U200=""),Listes!$A$78,IF(AND(X200="",OR(Q200&lt;&gt;"",R200&lt;&gt;"",S200&lt;&gt;"")),Listes!$A$79,""))))))</f>
        <v/>
      </c>
      <c r="X200" s="44"/>
      <c r="Y200" s="9">
        <f t="shared" ref="Y200:Y263" si="16">IF(AND(B200&lt;&gt;"",X200&lt;&gt;"Oui"),1,0)</f>
        <v>0</v>
      </c>
    </row>
    <row r="201" spans="1:25" ht="20.100000000000001" customHeight="1" x14ac:dyDescent="0.25">
      <c r="A201" s="133">
        <v>195</v>
      </c>
      <c r="B201" s="347" t="str">
        <f>IF('Dépenses forfaitaire'!B201="","",'Dépenses forfaitaire'!B201)</f>
        <v/>
      </c>
      <c r="C201" s="347" t="str">
        <f>IF('Dépenses forfaitaire'!C201="","",'Dépenses forfaitaire'!C201)</f>
        <v/>
      </c>
      <c r="D201" s="347" t="str">
        <f>IF('Dépenses forfaitaire'!D201="","",'Dépenses forfaitaire'!D201)</f>
        <v/>
      </c>
      <c r="E201" s="347" t="str">
        <f>IF('Dépenses forfaitaire'!E201="","",'Dépenses forfaitaire'!E201)</f>
        <v/>
      </c>
      <c r="F201" s="347" t="str">
        <f>IF('Dépenses forfaitaire'!F201="","",'Dépenses forfaitaire'!F201)</f>
        <v/>
      </c>
      <c r="G201" s="347" t="str">
        <f>IF('Dépenses forfaitaire'!G201="","",'Dépenses forfaitaire'!G201)</f>
        <v/>
      </c>
      <c r="H201" s="347" t="str">
        <f>IF('Dépenses forfaitaire'!H201="","",'Dépenses forfaitaire'!H201)</f>
        <v/>
      </c>
      <c r="I201" s="347" t="str">
        <f>IF('Dépenses forfaitaire'!I201="","",'Dépenses forfaitaire'!I201)</f>
        <v/>
      </c>
      <c r="J201" s="348" t="str">
        <f>IF('Dépenses forfaitaire'!K201="","",'Dépenses forfaitaire'!K201)</f>
        <v/>
      </c>
      <c r="K201" s="348" t="str">
        <f>IF('Dépenses forfaitaire'!L201="","",'Dépenses forfaitaire'!L201)</f>
        <v/>
      </c>
      <c r="L201" s="347" t="str">
        <f>IF('Dépenses forfaitaire'!J201="","",'Dépenses forfaitaire'!J201)</f>
        <v/>
      </c>
      <c r="M201" s="331" t="str">
        <f>IF($H201="","",IF($C201=Listes!$B$38,IF('DP_Instruction Forfaitaires'!$E201&lt;=Listes!$B$58,('DP_Instruction Forfaitaires'!$E201*(VLOOKUP('DP_Instruction Forfaitaires'!$D201,Listes!$A$59:$E$65,2,FALSE))),IF('DP_Instruction Forfaitaires'!$E201&gt;Listes!$E$58,('DP_Instruction Forfaitaires'!$E201*(VLOOKUP('DP_Instruction Forfaitaires'!$D201,Listes!$A$59:$E$65,5,FALSE))),('DP_Instruction Forfaitaires'!$E201*(VLOOKUP('DP_Instruction Forfaitaires'!$D201,Listes!$A$59:$E$65,3,FALSE))+(VLOOKUP('DP_Instruction Forfaitaires'!$D201,Listes!$A$59:$E$65,4,FALSE)))))))</f>
        <v/>
      </c>
      <c r="N201" s="331" t="str">
        <f>IF($H201="","",IF($C201=Listes!$B$37,IF('DP_Instruction Forfaitaires'!$E201&lt;=Listes!$B$47,('DP_Instruction Forfaitaires'!$E201*(VLOOKUP('DP_Instruction Forfaitaires'!$D201,Listes!$A$48:$E$54,2,FALSE))),IF('DP_Instruction Forfaitaires'!$E201&gt;Listes!$D$47,('DP_Instruction Forfaitaires'!$E201*(VLOOKUP('DP_Instruction Forfaitaires'!$D201,Listes!$A$48:$E$54,5,FALSE))),('DP_Instruction Forfaitaires'!$E201*(VLOOKUP('DP_Instruction Forfaitaires'!$D201,Listes!$A$48:$E$54,3,FALSE))+(VLOOKUP('DP_Instruction Forfaitaires'!$D201,Listes!$A$48:$E$54,4,FALSE)))))))</f>
        <v/>
      </c>
      <c r="O201" s="359" t="str">
        <f>IF($H201="","",IF($C201=Listes!$B$40,Listes!$I$37,IF($C201=Listes!$B$41,(VLOOKUP('DP_Instruction Forfaitaires'!$F201,Listes!$E$37:$F$42,2,FALSE)),IF($C201=Listes!$B$39,IF('DP_Instruction Forfaitaires'!$E201&lt;=Listes!$A$69,'DP_Instruction Forfaitaires'!$E201*Listes!$A$70,IF('DP_Instruction Forfaitaires'!$E201&gt;Listes!$D$69,'DP_Instruction Forfaitaires'!$E201*Listes!$D$70,(('DP_Instruction Forfaitaires'!$E201*Listes!$B$70)+Listes!$C$70)))))))</f>
        <v/>
      </c>
      <c r="P201" s="360" t="str">
        <f>IF('Dépenses forfaitaire'!P201="","",'Dépenses forfaitaire'!P201)</f>
        <v/>
      </c>
      <c r="Q201" s="283"/>
      <c r="R201" s="284" t="str">
        <f t="shared" si="14"/>
        <v/>
      </c>
      <c r="S201" s="284" t="str">
        <f t="shared" si="15"/>
        <v/>
      </c>
      <c r="T201" s="28" t="str">
        <f t="shared" si="13"/>
        <v/>
      </c>
      <c r="U201" s="139"/>
      <c r="V201" s="140"/>
      <c r="W201" s="365" t="str">
        <f>IF(AND(OR(Q201="KO",T201&lt;&gt;""),OR(R201="",S201="",T201="")),Listes!$A$74,IF(AND(T201="",Q201&lt;&gt;""),Listes!$A$75,IF(AND(P201&lt;T201,V201=""),Listes!$A$76,IF(AND(R201&gt;S201),Listes!$A$77,IF(AND(P201&lt;&gt;"",P201&gt;T201,U201=""),Listes!$A$78,IF(AND(X201="",OR(Q201&lt;&gt;"",R201&lt;&gt;"",S201&lt;&gt;"")),Listes!$A$79,""))))))</f>
        <v/>
      </c>
      <c r="X201" s="44"/>
      <c r="Y201" s="9">
        <f t="shared" si="16"/>
        <v>0</v>
      </c>
    </row>
    <row r="202" spans="1:25" ht="20.100000000000001" customHeight="1" x14ac:dyDescent="0.25">
      <c r="A202" s="133">
        <v>196</v>
      </c>
      <c r="B202" s="347" t="str">
        <f>IF('Dépenses forfaitaire'!B202="","",'Dépenses forfaitaire'!B202)</f>
        <v/>
      </c>
      <c r="C202" s="347" t="str">
        <f>IF('Dépenses forfaitaire'!C202="","",'Dépenses forfaitaire'!C202)</f>
        <v/>
      </c>
      <c r="D202" s="347" t="str">
        <f>IF('Dépenses forfaitaire'!D202="","",'Dépenses forfaitaire'!D202)</f>
        <v/>
      </c>
      <c r="E202" s="347" t="str">
        <f>IF('Dépenses forfaitaire'!E202="","",'Dépenses forfaitaire'!E202)</f>
        <v/>
      </c>
      <c r="F202" s="347" t="str">
        <f>IF('Dépenses forfaitaire'!F202="","",'Dépenses forfaitaire'!F202)</f>
        <v/>
      </c>
      <c r="G202" s="347" t="str">
        <f>IF('Dépenses forfaitaire'!G202="","",'Dépenses forfaitaire'!G202)</f>
        <v/>
      </c>
      <c r="H202" s="347" t="str">
        <f>IF('Dépenses forfaitaire'!H202="","",'Dépenses forfaitaire'!H202)</f>
        <v/>
      </c>
      <c r="I202" s="347" t="str">
        <f>IF('Dépenses forfaitaire'!I202="","",'Dépenses forfaitaire'!I202)</f>
        <v/>
      </c>
      <c r="J202" s="348" t="str">
        <f>IF('Dépenses forfaitaire'!K202="","",'Dépenses forfaitaire'!K202)</f>
        <v/>
      </c>
      <c r="K202" s="348" t="str">
        <f>IF('Dépenses forfaitaire'!L202="","",'Dépenses forfaitaire'!L202)</f>
        <v/>
      </c>
      <c r="L202" s="347" t="str">
        <f>IF('Dépenses forfaitaire'!J202="","",'Dépenses forfaitaire'!J202)</f>
        <v/>
      </c>
      <c r="M202" s="331" t="str">
        <f>IF($H202="","",IF($C202=Listes!$B$38,IF('DP_Instruction Forfaitaires'!$E202&lt;=Listes!$B$58,('DP_Instruction Forfaitaires'!$E202*(VLOOKUP('DP_Instruction Forfaitaires'!$D202,Listes!$A$59:$E$65,2,FALSE))),IF('DP_Instruction Forfaitaires'!$E202&gt;Listes!$E$58,('DP_Instruction Forfaitaires'!$E202*(VLOOKUP('DP_Instruction Forfaitaires'!$D202,Listes!$A$59:$E$65,5,FALSE))),('DP_Instruction Forfaitaires'!$E202*(VLOOKUP('DP_Instruction Forfaitaires'!$D202,Listes!$A$59:$E$65,3,FALSE))+(VLOOKUP('DP_Instruction Forfaitaires'!$D202,Listes!$A$59:$E$65,4,FALSE)))))))</f>
        <v/>
      </c>
      <c r="N202" s="331" t="str">
        <f>IF($H202="","",IF($C202=Listes!$B$37,IF('DP_Instruction Forfaitaires'!$E202&lt;=Listes!$B$47,('DP_Instruction Forfaitaires'!$E202*(VLOOKUP('DP_Instruction Forfaitaires'!$D202,Listes!$A$48:$E$54,2,FALSE))),IF('DP_Instruction Forfaitaires'!$E202&gt;Listes!$D$47,('DP_Instruction Forfaitaires'!$E202*(VLOOKUP('DP_Instruction Forfaitaires'!$D202,Listes!$A$48:$E$54,5,FALSE))),('DP_Instruction Forfaitaires'!$E202*(VLOOKUP('DP_Instruction Forfaitaires'!$D202,Listes!$A$48:$E$54,3,FALSE))+(VLOOKUP('DP_Instruction Forfaitaires'!$D202,Listes!$A$48:$E$54,4,FALSE)))))))</f>
        <v/>
      </c>
      <c r="O202" s="359" t="str">
        <f>IF($H202="","",IF($C202=Listes!$B$40,Listes!$I$37,IF($C202=Listes!$B$41,(VLOOKUP('DP_Instruction Forfaitaires'!$F202,Listes!$E$37:$F$42,2,FALSE)),IF($C202=Listes!$B$39,IF('DP_Instruction Forfaitaires'!$E202&lt;=Listes!$A$69,'DP_Instruction Forfaitaires'!$E202*Listes!$A$70,IF('DP_Instruction Forfaitaires'!$E202&gt;Listes!$D$69,'DP_Instruction Forfaitaires'!$E202*Listes!$D$70,(('DP_Instruction Forfaitaires'!$E202*Listes!$B$70)+Listes!$C$70)))))))</f>
        <v/>
      </c>
      <c r="P202" s="360" t="str">
        <f>IF('Dépenses forfaitaire'!P202="","",'Dépenses forfaitaire'!P202)</f>
        <v/>
      </c>
      <c r="Q202" s="283"/>
      <c r="R202" s="284" t="str">
        <f t="shared" si="14"/>
        <v/>
      </c>
      <c r="S202" s="284" t="str">
        <f t="shared" si="15"/>
        <v/>
      </c>
      <c r="T202" s="28" t="str">
        <f t="shared" si="13"/>
        <v/>
      </c>
      <c r="U202" s="139"/>
      <c r="V202" s="140"/>
      <c r="W202" s="365" t="str">
        <f>IF(AND(OR(Q202="KO",T202&lt;&gt;""),OR(R202="",S202="",T202="")),Listes!$A$74,IF(AND(T202="",Q202&lt;&gt;""),Listes!$A$75,IF(AND(P202&lt;T202,V202=""),Listes!$A$76,IF(AND(R202&gt;S202),Listes!$A$77,IF(AND(P202&lt;&gt;"",P202&gt;T202,U202=""),Listes!$A$78,IF(AND(X202="",OR(Q202&lt;&gt;"",R202&lt;&gt;"",S202&lt;&gt;"")),Listes!$A$79,""))))))</f>
        <v/>
      </c>
      <c r="X202" s="44"/>
      <c r="Y202" s="9">
        <f t="shared" si="16"/>
        <v>0</v>
      </c>
    </row>
    <row r="203" spans="1:25" ht="20.100000000000001" customHeight="1" x14ac:dyDescent="0.25">
      <c r="A203" s="133">
        <v>197</v>
      </c>
      <c r="B203" s="347" t="str">
        <f>IF('Dépenses forfaitaire'!B203="","",'Dépenses forfaitaire'!B203)</f>
        <v/>
      </c>
      <c r="C203" s="347" t="str">
        <f>IF('Dépenses forfaitaire'!C203="","",'Dépenses forfaitaire'!C203)</f>
        <v/>
      </c>
      <c r="D203" s="347" t="str">
        <f>IF('Dépenses forfaitaire'!D203="","",'Dépenses forfaitaire'!D203)</f>
        <v/>
      </c>
      <c r="E203" s="347" t="str">
        <f>IF('Dépenses forfaitaire'!E203="","",'Dépenses forfaitaire'!E203)</f>
        <v/>
      </c>
      <c r="F203" s="347" t="str">
        <f>IF('Dépenses forfaitaire'!F203="","",'Dépenses forfaitaire'!F203)</f>
        <v/>
      </c>
      <c r="G203" s="347" t="str">
        <f>IF('Dépenses forfaitaire'!G203="","",'Dépenses forfaitaire'!G203)</f>
        <v/>
      </c>
      <c r="H203" s="347" t="str">
        <f>IF('Dépenses forfaitaire'!H203="","",'Dépenses forfaitaire'!H203)</f>
        <v/>
      </c>
      <c r="I203" s="347" t="str">
        <f>IF('Dépenses forfaitaire'!I203="","",'Dépenses forfaitaire'!I203)</f>
        <v/>
      </c>
      <c r="J203" s="348" t="str">
        <f>IF('Dépenses forfaitaire'!K203="","",'Dépenses forfaitaire'!K203)</f>
        <v/>
      </c>
      <c r="K203" s="348" t="str">
        <f>IF('Dépenses forfaitaire'!L203="","",'Dépenses forfaitaire'!L203)</f>
        <v/>
      </c>
      <c r="L203" s="347" t="str">
        <f>IF('Dépenses forfaitaire'!J203="","",'Dépenses forfaitaire'!J203)</f>
        <v/>
      </c>
      <c r="M203" s="331" t="str">
        <f>IF($H203="","",IF($C203=Listes!$B$38,IF('DP_Instruction Forfaitaires'!$E203&lt;=Listes!$B$58,('DP_Instruction Forfaitaires'!$E203*(VLOOKUP('DP_Instruction Forfaitaires'!$D203,Listes!$A$59:$E$65,2,FALSE))),IF('DP_Instruction Forfaitaires'!$E203&gt;Listes!$E$58,('DP_Instruction Forfaitaires'!$E203*(VLOOKUP('DP_Instruction Forfaitaires'!$D203,Listes!$A$59:$E$65,5,FALSE))),('DP_Instruction Forfaitaires'!$E203*(VLOOKUP('DP_Instruction Forfaitaires'!$D203,Listes!$A$59:$E$65,3,FALSE))+(VLOOKUP('DP_Instruction Forfaitaires'!$D203,Listes!$A$59:$E$65,4,FALSE)))))))</f>
        <v/>
      </c>
      <c r="N203" s="331" t="str">
        <f>IF($H203="","",IF($C203=Listes!$B$37,IF('DP_Instruction Forfaitaires'!$E203&lt;=Listes!$B$47,('DP_Instruction Forfaitaires'!$E203*(VLOOKUP('DP_Instruction Forfaitaires'!$D203,Listes!$A$48:$E$54,2,FALSE))),IF('DP_Instruction Forfaitaires'!$E203&gt;Listes!$D$47,('DP_Instruction Forfaitaires'!$E203*(VLOOKUP('DP_Instruction Forfaitaires'!$D203,Listes!$A$48:$E$54,5,FALSE))),('DP_Instruction Forfaitaires'!$E203*(VLOOKUP('DP_Instruction Forfaitaires'!$D203,Listes!$A$48:$E$54,3,FALSE))+(VLOOKUP('DP_Instruction Forfaitaires'!$D203,Listes!$A$48:$E$54,4,FALSE)))))))</f>
        <v/>
      </c>
      <c r="O203" s="359" t="str">
        <f>IF($H203="","",IF($C203=Listes!$B$40,Listes!$I$37,IF($C203=Listes!$B$41,(VLOOKUP('DP_Instruction Forfaitaires'!$F203,Listes!$E$37:$F$42,2,FALSE)),IF($C203=Listes!$B$39,IF('DP_Instruction Forfaitaires'!$E203&lt;=Listes!$A$69,'DP_Instruction Forfaitaires'!$E203*Listes!$A$70,IF('DP_Instruction Forfaitaires'!$E203&gt;Listes!$D$69,'DP_Instruction Forfaitaires'!$E203*Listes!$D$70,(('DP_Instruction Forfaitaires'!$E203*Listes!$B$70)+Listes!$C$70)))))))</f>
        <v/>
      </c>
      <c r="P203" s="360" t="str">
        <f>IF('Dépenses forfaitaire'!P203="","",'Dépenses forfaitaire'!P203)</f>
        <v/>
      </c>
      <c r="Q203" s="283"/>
      <c r="R203" s="284" t="str">
        <f t="shared" si="14"/>
        <v/>
      </c>
      <c r="S203" s="284" t="str">
        <f t="shared" si="15"/>
        <v/>
      </c>
      <c r="T203" s="28" t="str">
        <f t="shared" si="13"/>
        <v/>
      </c>
      <c r="U203" s="139"/>
      <c r="V203" s="140"/>
      <c r="W203" s="365" t="str">
        <f>IF(AND(OR(Q203="KO",T203&lt;&gt;""),OR(R203="",S203="",T203="")),Listes!$A$74,IF(AND(T203="",Q203&lt;&gt;""),Listes!$A$75,IF(AND(P203&lt;T203,V203=""),Listes!$A$76,IF(AND(R203&gt;S203),Listes!$A$77,IF(AND(P203&lt;&gt;"",P203&gt;T203,U203=""),Listes!$A$78,IF(AND(X203="",OR(Q203&lt;&gt;"",R203&lt;&gt;"",S203&lt;&gt;"")),Listes!$A$79,""))))))</f>
        <v/>
      </c>
      <c r="X203" s="44"/>
      <c r="Y203" s="9">
        <f t="shared" si="16"/>
        <v>0</v>
      </c>
    </row>
    <row r="204" spans="1:25" ht="20.100000000000001" customHeight="1" x14ac:dyDescent="0.25">
      <c r="A204" s="133">
        <v>198</v>
      </c>
      <c r="B204" s="347" t="str">
        <f>IF('Dépenses forfaitaire'!B204="","",'Dépenses forfaitaire'!B204)</f>
        <v/>
      </c>
      <c r="C204" s="347" t="str">
        <f>IF('Dépenses forfaitaire'!C204="","",'Dépenses forfaitaire'!C204)</f>
        <v/>
      </c>
      <c r="D204" s="347" t="str">
        <f>IF('Dépenses forfaitaire'!D204="","",'Dépenses forfaitaire'!D204)</f>
        <v/>
      </c>
      <c r="E204" s="347" t="str">
        <f>IF('Dépenses forfaitaire'!E204="","",'Dépenses forfaitaire'!E204)</f>
        <v/>
      </c>
      <c r="F204" s="347" t="str">
        <f>IF('Dépenses forfaitaire'!F204="","",'Dépenses forfaitaire'!F204)</f>
        <v/>
      </c>
      <c r="G204" s="347" t="str">
        <f>IF('Dépenses forfaitaire'!G204="","",'Dépenses forfaitaire'!G204)</f>
        <v/>
      </c>
      <c r="H204" s="347" t="str">
        <f>IF('Dépenses forfaitaire'!H204="","",'Dépenses forfaitaire'!H204)</f>
        <v/>
      </c>
      <c r="I204" s="347" t="str">
        <f>IF('Dépenses forfaitaire'!I204="","",'Dépenses forfaitaire'!I204)</f>
        <v/>
      </c>
      <c r="J204" s="348" t="str">
        <f>IF('Dépenses forfaitaire'!K204="","",'Dépenses forfaitaire'!K204)</f>
        <v/>
      </c>
      <c r="K204" s="348" t="str">
        <f>IF('Dépenses forfaitaire'!L204="","",'Dépenses forfaitaire'!L204)</f>
        <v/>
      </c>
      <c r="L204" s="347" t="str">
        <f>IF('Dépenses forfaitaire'!J204="","",'Dépenses forfaitaire'!J204)</f>
        <v/>
      </c>
      <c r="M204" s="331" t="str">
        <f>IF($H204="","",IF($C204=Listes!$B$38,IF('DP_Instruction Forfaitaires'!$E204&lt;=Listes!$B$58,('DP_Instruction Forfaitaires'!$E204*(VLOOKUP('DP_Instruction Forfaitaires'!$D204,Listes!$A$59:$E$65,2,FALSE))),IF('DP_Instruction Forfaitaires'!$E204&gt;Listes!$E$58,('DP_Instruction Forfaitaires'!$E204*(VLOOKUP('DP_Instruction Forfaitaires'!$D204,Listes!$A$59:$E$65,5,FALSE))),('DP_Instruction Forfaitaires'!$E204*(VLOOKUP('DP_Instruction Forfaitaires'!$D204,Listes!$A$59:$E$65,3,FALSE))+(VLOOKUP('DP_Instruction Forfaitaires'!$D204,Listes!$A$59:$E$65,4,FALSE)))))))</f>
        <v/>
      </c>
      <c r="N204" s="331" t="str">
        <f>IF($H204="","",IF($C204=Listes!$B$37,IF('DP_Instruction Forfaitaires'!$E204&lt;=Listes!$B$47,('DP_Instruction Forfaitaires'!$E204*(VLOOKUP('DP_Instruction Forfaitaires'!$D204,Listes!$A$48:$E$54,2,FALSE))),IF('DP_Instruction Forfaitaires'!$E204&gt;Listes!$D$47,('DP_Instruction Forfaitaires'!$E204*(VLOOKUP('DP_Instruction Forfaitaires'!$D204,Listes!$A$48:$E$54,5,FALSE))),('DP_Instruction Forfaitaires'!$E204*(VLOOKUP('DP_Instruction Forfaitaires'!$D204,Listes!$A$48:$E$54,3,FALSE))+(VLOOKUP('DP_Instruction Forfaitaires'!$D204,Listes!$A$48:$E$54,4,FALSE)))))))</f>
        <v/>
      </c>
      <c r="O204" s="359" t="str">
        <f>IF($H204="","",IF($C204=Listes!$B$40,Listes!$I$37,IF($C204=Listes!$B$41,(VLOOKUP('DP_Instruction Forfaitaires'!$F204,Listes!$E$37:$F$42,2,FALSE)),IF($C204=Listes!$B$39,IF('DP_Instruction Forfaitaires'!$E204&lt;=Listes!$A$69,'DP_Instruction Forfaitaires'!$E204*Listes!$A$70,IF('DP_Instruction Forfaitaires'!$E204&gt;Listes!$D$69,'DP_Instruction Forfaitaires'!$E204*Listes!$D$70,(('DP_Instruction Forfaitaires'!$E204*Listes!$B$70)+Listes!$C$70)))))))</f>
        <v/>
      </c>
      <c r="P204" s="360" t="str">
        <f>IF('Dépenses forfaitaire'!P204="","",'Dépenses forfaitaire'!P204)</f>
        <v/>
      </c>
      <c r="Q204" s="283"/>
      <c r="R204" s="284" t="str">
        <f t="shared" si="14"/>
        <v/>
      </c>
      <c r="S204" s="284" t="str">
        <f t="shared" si="15"/>
        <v/>
      </c>
      <c r="T204" s="28" t="str">
        <f t="shared" si="13"/>
        <v/>
      </c>
      <c r="U204" s="139"/>
      <c r="V204" s="140"/>
      <c r="W204" s="365" t="str">
        <f>IF(AND(OR(Q204="KO",T204&lt;&gt;""),OR(R204="",S204="",T204="")),Listes!$A$74,IF(AND(T204="",Q204&lt;&gt;""),Listes!$A$75,IF(AND(P204&lt;T204,V204=""),Listes!$A$76,IF(AND(R204&gt;S204),Listes!$A$77,IF(AND(P204&lt;&gt;"",P204&gt;T204,U204=""),Listes!$A$78,IF(AND(X204="",OR(Q204&lt;&gt;"",R204&lt;&gt;"",S204&lt;&gt;"")),Listes!$A$79,""))))))</f>
        <v/>
      </c>
      <c r="X204" s="44"/>
      <c r="Y204" s="9">
        <f t="shared" si="16"/>
        <v>0</v>
      </c>
    </row>
    <row r="205" spans="1:25" ht="20.100000000000001" customHeight="1" x14ac:dyDescent="0.25">
      <c r="A205" s="133">
        <v>199</v>
      </c>
      <c r="B205" s="347" t="str">
        <f>IF('Dépenses forfaitaire'!B205="","",'Dépenses forfaitaire'!B205)</f>
        <v/>
      </c>
      <c r="C205" s="347" t="str">
        <f>IF('Dépenses forfaitaire'!C205="","",'Dépenses forfaitaire'!C205)</f>
        <v/>
      </c>
      <c r="D205" s="347" t="str">
        <f>IF('Dépenses forfaitaire'!D205="","",'Dépenses forfaitaire'!D205)</f>
        <v/>
      </c>
      <c r="E205" s="347" t="str">
        <f>IF('Dépenses forfaitaire'!E205="","",'Dépenses forfaitaire'!E205)</f>
        <v/>
      </c>
      <c r="F205" s="347" t="str">
        <f>IF('Dépenses forfaitaire'!F205="","",'Dépenses forfaitaire'!F205)</f>
        <v/>
      </c>
      <c r="G205" s="347" t="str">
        <f>IF('Dépenses forfaitaire'!G205="","",'Dépenses forfaitaire'!G205)</f>
        <v/>
      </c>
      <c r="H205" s="347" t="str">
        <f>IF('Dépenses forfaitaire'!H205="","",'Dépenses forfaitaire'!H205)</f>
        <v/>
      </c>
      <c r="I205" s="347" t="str">
        <f>IF('Dépenses forfaitaire'!I205="","",'Dépenses forfaitaire'!I205)</f>
        <v/>
      </c>
      <c r="J205" s="348" t="str">
        <f>IF('Dépenses forfaitaire'!K205="","",'Dépenses forfaitaire'!K205)</f>
        <v/>
      </c>
      <c r="K205" s="348" t="str">
        <f>IF('Dépenses forfaitaire'!L205="","",'Dépenses forfaitaire'!L205)</f>
        <v/>
      </c>
      <c r="L205" s="347" t="str">
        <f>IF('Dépenses forfaitaire'!J205="","",'Dépenses forfaitaire'!J205)</f>
        <v/>
      </c>
      <c r="M205" s="331" t="str">
        <f>IF($H205="","",IF($C205=Listes!$B$38,IF('DP_Instruction Forfaitaires'!$E205&lt;=Listes!$B$58,('DP_Instruction Forfaitaires'!$E205*(VLOOKUP('DP_Instruction Forfaitaires'!$D205,Listes!$A$59:$E$65,2,FALSE))),IF('DP_Instruction Forfaitaires'!$E205&gt;Listes!$E$58,('DP_Instruction Forfaitaires'!$E205*(VLOOKUP('DP_Instruction Forfaitaires'!$D205,Listes!$A$59:$E$65,5,FALSE))),('DP_Instruction Forfaitaires'!$E205*(VLOOKUP('DP_Instruction Forfaitaires'!$D205,Listes!$A$59:$E$65,3,FALSE))+(VLOOKUP('DP_Instruction Forfaitaires'!$D205,Listes!$A$59:$E$65,4,FALSE)))))))</f>
        <v/>
      </c>
      <c r="N205" s="331" t="str">
        <f>IF($H205="","",IF($C205=Listes!$B$37,IF('DP_Instruction Forfaitaires'!$E205&lt;=Listes!$B$47,('DP_Instruction Forfaitaires'!$E205*(VLOOKUP('DP_Instruction Forfaitaires'!$D205,Listes!$A$48:$E$54,2,FALSE))),IF('DP_Instruction Forfaitaires'!$E205&gt;Listes!$D$47,('DP_Instruction Forfaitaires'!$E205*(VLOOKUP('DP_Instruction Forfaitaires'!$D205,Listes!$A$48:$E$54,5,FALSE))),('DP_Instruction Forfaitaires'!$E205*(VLOOKUP('DP_Instruction Forfaitaires'!$D205,Listes!$A$48:$E$54,3,FALSE))+(VLOOKUP('DP_Instruction Forfaitaires'!$D205,Listes!$A$48:$E$54,4,FALSE)))))))</f>
        <v/>
      </c>
      <c r="O205" s="359" t="str">
        <f>IF($H205="","",IF($C205=Listes!$B$40,Listes!$I$37,IF($C205=Listes!$B$41,(VLOOKUP('DP_Instruction Forfaitaires'!$F205,Listes!$E$37:$F$42,2,FALSE)),IF($C205=Listes!$B$39,IF('DP_Instruction Forfaitaires'!$E205&lt;=Listes!$A$69,'DP_Instruction Forfaitaires'!$E205*Listes!$A$70,IF('DP_Instruction Forfaitaires'!$E205&gt;Listes!$D$69,'DP_Instruction Forfaitaires'!$E205*Listes!$D$70,(('DP_Instruction Forfaitaires'!$E205*Listes!$B$70)+Listes!$C$70)))))))</f>
        <v/>
      </c>
      <c r="P205" s="360" t="str">
        <f>IF('Dépenses forfaitaire'!P205="","",'Dépenses forfaitaire'!P205)</f>
        <v/>
      </c>
      <c r="Q205" s="283"/>
      <c r="R205" s="284" t="str">
        <f t="shared" si="14"/>
        <v/>
      </c>
      <c r="S205" s="284" t="str">
        <f t="shared" si="15"/>
        <v/>
      </c>
      <c r="T205" s="28" t="str">
        <f t="shared" si="13"/>
        <v/>
      </c>
      <c r="U205" s="139"/>
      <c r="V205" s="140"/>
      <c r="W205" s="365" t="str">
        <f>IF(AND(OR(Q205="KO",T205&lt;&gt;""),OR(R205="",S205="",T205="")),Listes!$A$74,IF(AND(T205="",Q205&lt;&gt;""),Listes!$A$75,IF(AND(P205&lt;T205,V205=""),Listes!$A$76,IF(AND(R205&gt;S205),Listes!$A$77,IF(AND(P205&lt;&gt;"",P205&gt;T205,U205=""),Listes!$A$78,IF(AND(X205="",OR(Q205&lt;&gt;"",R205&lt;&gt;"",S205&lt;&gt;"")),Listes!$A$79,""))))))</f>
        <v/>
      </c>
      <c r="X205" s="44"/>
      <c r="Y205" s="9">
        <f t="shared" si="16"/>
        <v>0</v>
      </c>
    </row>
    <row r="206" spans="1:25" ht="20.100000000000001" customHeight="1" x14ac:dyDescent="0.25">
      <c r="A206" s="133">
        <v>200</v>
      </c>
      <c r="B206" s="347" t="str">
        <f>IF('Dépenses forfaitaire'!B206="","",'Dépenses forfaitaire'!B206)</f>
        <v/>
      </c>
      <c r="C206" s="347" t="str">
        <f>IF('Dépenses forfaitaire'!C206="","",'Dépenses forfaitaire'!C206)</f>
        <v/>
      </c>
      <c r="D206" s="347" t="str">
        <f>IF('Dépenses forfaitaire'!D206="","",'Dépenses forfaitaire'!D206)</f>
        <v/>
      </c>
      <c r="E206" s="347" t="str">
        <f>IF('Dépenses forfaitaire'!E206="","",'Dépenses forfaitaire'!E206)</f>
        <v/>
      </c>
      <c r="F206" s="347" t="str">
        <f>IF('Dépenses forfaitaire'!F206="","",'Dépenses forfaitaire'!F206)</f>
        <v/>
      </c>
      <c r="G206" s="347" t="str">
        <f>IF('Dépenses forfaitaire'!G206="","",'Dépenses forfaitaire'!G206)</f>
        <v/>
      </c>
      <c r="H206" s="347" t="str">
        <f>IF('Dépenses forfaitaire'!H206="","",'Dépenses forfaitaire'!H206)</f>
        <v/>
      </c>
      <c r="I206" s="347" t="str">
        <f>IF('Dépenses forfaitaire'!I206="","",'Dépenses forfaitaire'!I206)</f>
        <v/>
      </c>
      <c r="J206" s="348" t="str">
        <f>IF('Dépenses forfaitaire'!K206="","",'Dépenses forfaitaire'!K206)</f>
        <v/>
      </c>
      <c r="K206" s="348" t="str">
        <f>IF('Dépenses forfaitaire'!L206="","",'Dépenses forfaitaire'!L206)</f>
        <v/>
      </c>
      <c r="L206" s="347" t="str">
        <f>IF('Dépenses forfaitaire'!J206="","",'Dépenses forfaitaire'!J206)</f>
        <v/>
      </c>
      <c r="M206" s="331" t="str">
        <f>IF($H206="","",IF($C206=Listes!$B$38,IF('DP_Instruction Forfaitaires'!$E206&lt;=Listes!$B$58,('DP_Instruction Forfaitaires'!$E206*(VLOOKUP('DP_Instruction Forfaitaires'!$D206,Listes!$A$59:$E$65,2,FALSE))),IF('DP_Instruction Forfaitaires'!$E206&gt;Listes!$E$58,('DP_Instruction Forfaitaires'!$E206*(VLOOKUP('DP_Instruction Forfaitaires'!$D206,Listes!$A$59:$E$65,5,FALSE))),('DP_Instruction Forfaitaires'!$E206*(VLOOKUP('DP_Instruction Forfaitaires'!$D206,Listes!$A$59:$E$65,3,FALSE))+(VLOOKUP('DP_Instruction Forfaitaires'!$D206,Listes!$A$59:$E$65,4,FALSE)))))))</f>
        <v/>
      </c>
      <c r="N206" s="331" t="str">
        <f>IF($H206="","",IF($C206=Listes!$B$37,IF('DP_Instruction Forfaitaires'!$E206&lt;=Listes!$B$47,('DP_Instruction Forfaitaires'!$E206*(VLOOKUP('DP_Instruction Forfaitaires'!$D206,Listes!$A$48:$E$54,2,FALSE))),IF('DP_Instruction Forfaitaires'!$E206&gt;Listes!$D$47,('DP_Instruction Forfaitaires'!$E206*(VLOOKUP('DP_Instruction Forfaitaires'!$D206,Listes!$A$48:$E$54,5,FALSE))),('DP_Instruction Forfaitaires'!$E206*(VLOOKUP('DP_Instruction Forfaitaires'!$D206,Listes!$A$48:$E$54,3,FALSE))+(VLOOKUP('DP_Instruction Forfaitaires'!$D206,Listes!$A$48:$E$54,4,FALSE)))))))</f>
        <v/>
      </c>
      <c r="O206" s="359" t="str">
        <f>IF($H206="","",IF($C206=Listes!$B$40,Listes!$I$37,IF($C206=Listes!$B$41,(VLOOKUP('DP_Instruction Forfaitaires'!$F206,Listes!$E$37:$F$42,2,FALSE)),IF($C206=Listes!$B$39,IF('DP_Instruction Forfaitaires'!$E206&lt;=Listes!$A$69,'DP_Instruction Forfaitaires'!$E206*Listes!$A$70,IF('DP_Instruction Forfaitaires'!$E206&gt;Listes!$D$69,'DP_Instruction Forfaitaires'!$E206*Listes!$D$70,(('DP_Instruction Forfaitaires'!$E206*Listes!$B$70)+Listes!$C$70)))))))</f>
        <v/>
      </c>
      <c r="P206" s="360" t="str">
        <f>IF('Dépenses forfaitaire'!P206="","",'Dépenses forfaitaire'!P206)</f>
        <v/>
      </c>
      <c r="Q206" s="283"/>
      <c r="R206" s="284" t="str">
        <f t="shared" si="14"/>
        <v/>
      </c>
      <c r="S206" s="284" t="str">
        <f t="shared" si="15"/>
        <v/>
      </c>
      <c r="T206" s="28" t="str">
        <f t="shared" si="13"/>
        <v/>
      </c>
      <c r="U206" s="139"/>
      <c r="V206" s="140"/>
      <c r="W206" s="365" t="str">
        <f>IF(AND(OR(Q206="KO",T206&lt;&gt;""),OR(R206="",S206="",T206="")),Listes!$A$74,IF(AND(T206="",Q206&lt;&gt;""),Listes!$A$75,IF(AND(P206&lt;T206,V206=""),Listes!$A$76,IF(AND(R206&gt;S206),Listes!$A$77,IF(AND(P206&lt;&gt;"",P206&gt;T206,U206=""),Listes!$A$78,IF(AND(X206="",OR(Q206&lt;&gt;"",R206&lt;&gt;"",S206&lt;&gt;"")),Listes!$A$79,""))))))</f>
        <v/>
      </c>
      <c r="X206" s="44"/>
      <c r="Y206" s="9">
        <f t="shared" si="16"/>
        <v>0</v>
      </c>
    </row>
    <row r="207" spans="1:25" ht="20.100000000000001" customHeight="1" x14ac:dyDescent="0.25">
      <c r="A207" s="133">
        <v>201</v>
      </c>
      <c r="B207" s="347" t="str">
        <f>IF('Dépenses forfaitaire'!B207="","",'Dépenses forfaitaire'!B207)</f>
        <v/>
      </c>
      <c r="C207" s="347" t="str">
        <f>IF('Dépenses forfaitaire'!C207="","",'Dépenses forfaitaire'!C207)</f>
        <v/>
      </c>
      <c r="D207" s="347" t="str">
        <f>IF('Dépenses forfaitaire'!D207="","",'Dépenses forfaitaire'!D207)</f>
        <v/>
      </c>
      <c r="E207" s="347" t="str">
        <f>IF('Dépenses forfaitaire'!E207="","",'Dépenses forfaitaire'!E207)</f>
        <v/>
      </c>
      <c r="F207" s="347" t="str">
        <f>IF('Dépenses forfaitaire'!F207="","",'Dépenses forfaitaire'!F207)</f>
        <v/>
      </c>
      <c r="G207" s="347" t="str">
        <f>IF('Dépenses forfaitaire'!G207="","",'Dépenses forfaitaire'!G207)</f>
        <v/>
      </c>
      <c r="H207" s="347" t="str">
        <f>IF('Dépenses forfaitaire'!H207="","",'Dépenses forfaitaire'!H207)</f>
        <v/>
      </c>
      <c r="I207" s="347" t="str">
        <f>IF('Dépenses forfaitaire'!I207="","",'Dépenses forfaitaire'!I207)</f>
        <v/>
      </c>
      <c r="J207" s="348" t="str">
        <f>IF('Dépenses forfaitaire'!K207="","",'Dépenses forfaitaire'!K207)</f>
        <v/>
      </c>
      <c r="K207" s="348" t="str">
        <f>IF('Dépenses forfaitaire'!L207="","",'Dépenses forfaitaire'!L207)</f>
        <v/>
      </c>
      <c r="L207" s="347" t="str">
        <f>IF('Dépenses forfaitaire'!J207="","",'Dépenses forfaitaire'!J207)</f>
        <v/>
      </c>
      <c r="M207" s="331" t="str">
        <f>IF($H207="","",IF($C207=Listes!$B$38,IF('DP_Instruction Forfaitaires'!$E207&lt;=Listes!$B$58,('DP_Instruction Forfaitaires'!$E207*(VLOOKUP('DP_Instruction Forfaitaires'!$D207,Listes!$A$59:$E$65,2,FALSE))),IF('DP_Instruction Forfaitaires'!$E207&gt;Listes!$E$58,('DP_Instruction Forfaitaires'!$E207*(VLOOKUP('DP_Instruction Forfaitaires'!$D207,Listes!$A$59:$E$65,5,FALSE))),('DP_Instruction Forfaitaires'!$E207*(VLOOKUP('DP_Instruction Forfaitaires'!$D207,Listes!$A$59:$E$65,3,FALSE))+(VLOOKUP('DP_Instruction Forfaitaires'!$D207,Listes!$A$59:$E$65,4,FALSE)))))))</f>
        <v/>
      </c>
      <c r="N207" s="331" t="str">
        <f>IF($H207="","",IF($C207=Listes!$B$37,IF('DP_Instruction Forfaitaires'!$E207&lt;=Listes!$B$47,('DP_Instruction Forfaitaires'!$E207*(VLOOKUP('DP_Instruction Forfaitaires'!$D207,Listes!$A$48:$E$54,2,FALSE))),IF('DP_Instruction Forfaitaires'!$E207&gt;Listes!$D$47,('DP_Instruction Forfaitaires'!$E207*(VLOOKUP('DP_Instruction Forfaitaires'!$D207,Listes!$A$48:$E$54,5,FALSE))),('DP_Instruction Forfaitaires'!$E207*(VLOOKUP('DP_Instruction Forfaitaires'!$D207,Listes!$A$48:$E$54,3,FALSE))+(VLOOKUP('DP_Instruction Forfaitaires'!$D207,Listes!$A$48:$E$54,4,FALSE)))))))</f>
        <v/>
      </c>
      <c r="O207" s="359" t="str">
        <f>IF($H207="","",IF($C207=Listes!$B$40,Listes!$I$37,IF($C207=Listes!$B$41,(VLOOKUP('DP_Instruction Forfaitaires'!$F207,Listes!$E$37:$F$42,2,FALSE)),IF($C207=Listes!$B$39,IF('DP_Instruction Forfaitaires'!$E207&lt;=Listes!$A$69,'DP_Instruction Forfaitaires'!$E207*Listes!$A$70,IF('DP_Instruction Forfaitaires'!$E207&gt;Listes!$D$69,'DP_Instruction Forfaitaires'!$E207*Listes!$D$70,(('DP_Instruction Forfaitaires'!$E207*Listes!$B$70)+Listes!$C$70)))))))</f>
        <v/>
      </c>
      <c r="P207" s="360" t="str">
        <f>IF('Dépenses forfaitaire'!P207="","",'Dépenses forfaitaire'!P207)</f>
        <v/>
      </c>
      <c r="Q207" s="283"/>
      <c r="R207" s="284" t="str">
        <f t="shared" si="14"/>
        <v/>
      </c>
      <c r="S207" s="284" t="str">
        <f t="shared" si="15"/>
        <v/>
      </c>
      <c r="T207" s="28" t="str">
        <f t="shared" si="13"/>
        <v/>
      </c>
      <c r="U207" s="139"/>
      <c r="V207" s="140"/>
      <c r="W207" s="365" t="str">
        <f>IF(AND(OR(Q207="KO",T207&lt;&gt;""),OR(R207="",S207="",T207="")),Listes!$A$74,IF(AND(T207="",Q207&lt;&gt;""),Listes!$A$75,IF(AND(P207&lt;T207,V207=""),Listes!$A$76,IF(AND(R207&gt;S207),Listes!$A$77,IF(AND(P207&lt;&gt;"",P207&gt;T207,U207=""),Listes!$A$78,IF(AND(X207="",OR(Q207&lt;&gt;"",R207&lt;&gt;"",S207&lt;&gt;"")),Listes!$A$79,""))))))</f>
        <v/>
      </c>
      <c r="X207" s="44"/>
      <c r="Y207" s="9">
        <f t="shared" si="16"/>
        <v>0</v>
      </c>
    </row>
    <row r="208" spans="1:25" ht="20.100000000000001" customHeight="1" x14ac:dyDescent="0.25">
      <c r="A208" s="133">
        <v>202</v>
      </c>
      <c r="B208" s="347" t="str">
        <f>IF('Dépenses forfaitaire'!B208="","",'Dépenses forfaitaire'!B208)</f>
        <v/>
      </c>
      <c r="C208" s="347" t="str">
        <f>IF('Dépenses forfaitaire'!C208="","",'Dépenses forfaitaire'!C208)</f>
        <v/>
      </c>
      <c r="D208" s="347" t="str">
        <f>IF('Dépenses forfaitaire'!D208="","",'Dépenses forfaitaire'!D208)</f>
        <v/>
      </c>
      <c r="E208" s="347" t="str">
        <f>IF('Dépenses forfaitaire'!E208="","",'Dépenses forfaitaire'!E208)</f>
        <v/>
      </c>
      <c r="F208" s="347" t="str">
        <f>IF('Dépenses forfaitaire'!F208="","",'Dépenses forfaitaire'!F208)</f>
        <v/>
      </c>
      <c r="G208" s="347" t="str">
        <f>IF('Dépenses forfaitaire'!G208="","",'Dépenses forfaitaire'!G208)</f>
        <v/>
      </c>
      <c r="H208" s="347" t="str">
        <f>IF('Dépenses forfaitaire'!H208="","",'Dépenses forfaitaire'!H208)</f>
        <v/>
      </c>
      <c r="I208" s="347" t="str">
        <f>IF('Dépenses forfaitaire'!I208="","",'Dépenses forfaitaire'!I208)</f>
        <v/>
      </c>
      <c r="J208" s="348" t="str">
        <f>IF('Dépenses forfaitaire'!K208="","",'Dépenses forfaitaire'!K208)</f>
        <v/>
      </c>
      <c r="K208" s="348" t="str">
        <f>IF('Dépenses forfaitaire'!L208="","",'Dépenses forfaitaire'!L208)</f>
        <v/>
      </c>
      <c r="L208" s="347" t="str">
        <f>IF('Dépenses forfaitaire'!J208="","",'Dépenses forfaitaire'!J208)</f>
        <v/>
      </c>
      <c r="M208" s="331" t="str">
        <f>IF($H208="","",IF($C208=Listes!$B$38,IF('DP_Instruction Forfaitaires'!$E208&lt;=Listes!$B$58,('DP_Instruction Forfaitaires'!$E208*(VLOOKUP('DP_Instruction Forfaitaires'!$D208,Listes!$A$59:$E$65,2,FALSE))),IF('DP_Instruction Forfaitaires'!$E208&gt;Listes!$E$58,('DP_Instruction Forfaitaires'!$E208*(VLOOKUP('DP_Instruction Forfaitaires'!$D208,Listes!$A$59:$E$65,5,FALSE))),('DP_Instruction Forfaitaires'!$E208*(VLOOKUP('DP_Instruction Forfaitaires'!$D208,Listes!$A$59:$E$65,3,FALSE))+(VLOOKUP('DP_Instruction Forfaitaires'!$D208,Listes!$A$59:$E$65,4,FALSE)))))))</f>
        <v/>
      </c>
      <c r="N208" s="331" t="str">
        <f>IF($H208="","",IF($C208=Listes!$B$37,IF('DP_Instruction Forfaitaires'!$E208&lt;=Listes!$B$47,('DP_Instruction Forfaitaires'!$E208*(VLOOKUP('DP_Instruction Forfaitaires'!$D208,Listes!$A$48:$E$54,2,FALSE))),IF('DP_Instruction Forfaitaires'!$E208&gt;Listes!$D$47,('DP_Instruction Forfaitaires'!$E208*(VLOOKUP('DP_Instruction Forfaitaires'!$D208,Listes!$A$48:$E$54,5,FALSE))),('DP_Instruction Forfaitaires'!$E208*(VLOOKUP('DP_Instruction Forfaitaires'!$D208,Listes!$A$48:$E$54,3,FALSE))+(VLOOKUP('DP_Instruction Forfaitaires'!$D208,Listes!$A$48:$E$54,4,FALSE)))))))</f>
        <v/>
      </c>
      <c r="O208" s="359" t="str">
        <f>IF($H208="","",IF($C208=Listes!$B$40,Listes!$I$37,IF($C208=Listes!$B$41,(VLOOKUP('DP_Instruction Forfaitaires'!$F208,Listes!$E$37:$F$42,2,FALSE)),IF($C208=Listes!$B$39,IF('DP_Instruction Forfaitaires'!$E208&lt;=Listes!$A$69,'DP_Instruction Forfaitaires'!$E208*Listes!$A$70,IF('DP_Instruction Forfaitaires'!$E208&gt;Listes!$D$69,'DP_Instruction Forfaitaires'!$E208*Listes!$D$70,(('DP_Instruction Forfaitaires'!$E208*Listes!$B$70)+Listes!$C$70)))))))</f>
        <v/>
      </c>
      <c r="P208" s="360" t="str">
        <f>IF('Dépenses forfaitaire'!P208="","",'Dépenses forfaitaire'!P208)</f>
        <v/>
      </c>
      <c r="Q208" s="283"/>
      <c r="R208" s="284" t="str">
        <f t="shared" si="14"/>
        <v/>
      </c>
      <c r="S208" s="284" t="str">
        <f t="shared" si="15"/>
        <v/>
      </c>
      <c r="T208" s="28" t="str">
        <f t="shared" si="13"/>
        <v/>
      </c>
      <c r="U208" s="139"/>
      <c r="V208" s="140"/>
      <c r="W208" s="365" t="str">
        <f>IF(AND(OR(Q208="KO",T208&lt;&gt;""),OR(R208="",S208="",T208="")),Listes!$A$74,IF(AND(T208="",Q208&lt;&gt;""),Listes!$A$75,IF(AND(P208&lt;T208,V208=""),Listes!$A$76,IF(AND(R208&gt;S208),Listes!$A$77,IF(AND(P208&lt;&gt;"",P208&gt;T208,U208=""),Listes!$A$78,IF(AND(X208="",OR(Q208&lt;&gt;"",R208&lt;&gt;"",S208&lt;&gt;"")),Listes!$A$79,""))))))</f>
        <v/>
      </c>
      <c r="X208" s="44"/>
      <c r="Y208" s="9">
        <f t="shared" si="16"/>
        <v>0</v>
      </c>
    </row>
    <row r="209" spans="1:25" ht="20.100000000000001" customHeight="1" x14ac:dyDescent="0.25">
      <c r="A209" s="133">
        <v>203</v>
      </c>
      <c r="B209" s="347" t="str">
        <f>IF('Dépenses forfaitaire'!B209="","",'Dépenses forfaitaire'!B209)</f>
        <v/>
      </c>
      <c r="C209" s="347" t="str">
        <f>IF('Dépenses forfaitaire'!C209="","",'Dépenses forfaitaire'!C209)</f>
        <v/>
      </c>
      <c r="D209" s="347" t="str">
        <f>IF('Dépenses forfaitaire'!D209="","",'Dépenses forfaitaire'!D209)</f>
        <v/>
      </c>
      <c r="E209" s="347" t="str">
        <f>IF('Dépenses forfaitaire'!E209="","",'Dépenses forfaitaire'!E209)</f>
        <v/>
      </c>
      <c r="F209" s="347" t="str">
        <f>IF('Dépenses forfaitaire'!F209="","",'Dépenses forfaitaire'!F209)</f>
        <v/>
      </c>
      <c r="G209" s="347" t="str">
        <f>IF('Dépenses forfaitaire'!G209="","",'Dépenses forfaitaire'!G209)</f>
        <v/>
      </c>
      <c r="H209" s="347" t="str">
        <f>IF('Dépenses forfaitaire'!H209="","",'Dépenses forfaitaire'!H209)</f>
        <v/>
      </c>
      <c r="I209" s="347" t="str">
        <f>IF('Dépenses forfaitaire'!I209="","",'Dépenses forfaitaire'!I209)</f>
        <v/>
      </c>
      <c r="J209" s="348" t="str">
        <f>IF('Dépenses forfaitaire'!K209="","",'Dépenses forfaitaire'!K209)</f>
        <v/>
      </c>
      <c r="K209" s="348" t="str">
        <f>IF('Dépenses forfaitaire'!L209="","",'Dépenses forfaitaire'!L209)</f>
        <v/>
      </c>
      <c r="L209" s="347" t="str">
        <f>IF('Dépenses forfaitaire'!J209="","",'Dépenses forfaitaire'!J209)</f>
        <v/>
      </c>
      <c r="M209" s="331" t="str">
        <f>IF($H209="","",IF($C209=Listes!$B$38,IF('DP_Instruction Forfaitaires'!$E209&lt;=Listes!$B$58,('DP_Instruction Forfaitaires'!$E209*(VLOOKUP('DP_Instruction Forfaitaires'!$D209,Listes!$A$59:$E$65,2,FALSE))),IF('DP_Instruction Forfaitaires'!$E209&gt;Listes!$E$58,('DP_Instruction Forfaitaires'!$E209*(VLOOKUP('DP_Instruction Forfaitaires'!$D209,Listes!$A$59:$E$65,5,FALSE))),('DP_Instruction Forfaitaires'!$E209*(VLOOKUP('DP_Instruction Forfaitaires'!$D209,Listes!$A$59:$E$65,3,FALSE))+(VLOOKUP('DP_Instruction Forfaitaires'!$D209,Listes!$A$59:$E$65,4,FALSE)))))))</f>
        <v/>
      </c>
      <c r="N209" s="331" t="str">
        <f>IF($H209="","",IF($C209=Listes!$B$37,IF('DP_Instruction Forfaitaires'!$E209&lt;=Listes!$B$47,('DP_Instruction Forfaitaires'!$E209*(VLOOKUP('DP_Instruction Forfaitaires'!$D209,Listes!$A$48:$E$54,2,FALSE))),IF('DP_Instruction Forfaitaires'!$E209&gt;Listes!$D$47,('DP_Instruction Forfaitaires'!$E209*(VLOOKUP('DP_Instruction Forfaitaires'!$D209,Listes!$A$48:$E$54,5,FALSE))),('DP_Instruction Forfaitaires'!$E209*(VLOOKUP('DP_Instruction Forfaitaires'!$D209,Listes!$A$48:$E$54,3,FALSE))+(VLOOKUP('DP_Instruction Forfaitaires'!$D209,Listes!$A$48:$E$54,4,FALSE)))))))</f>
        <v/>
      </c>
      <c r="O209" s="359" t="str">
        <f>IF($H209="","",IF($C209=Listes!$B$40,Listes!$I$37,IF($C209=Listes!$B$41,(VLOOKUP('DP_Instruction Forfaitaires'!$F209,Listes!$E$37:$F$42,2,FALSE)),IF($C209=Listes!$B$39,IF('DP_Instruction Forfaitaires'!$E209&lt;=Listes!$A$69,'DP_Instruction Forfaitaires'!$E209*Listes!$A$70,IF('DP_Instruction Forfaitaires'!$E209&gt;Listes!$D$69,'DP_Instruction Forfaitaires'!$E209*Listes!$D$70,(('DP_Instruction Forfaitaires'!$E209*Listes!$B$70)+Listes!$C$70)))))))</f>
        <v/>
      </c>
      <c r="P209" s="360" t="str">
        <f>IF('Dépenses forfaitaire'!P209="","",'Dépenses forfaitaire'!P209)</f>
        <v/>
      </c>
      <c r="Q209" s="283"/>
      <c r="R209" s="284" t="str">
        <f t="shared" si="14"/>
        <v/>
      </c>
      <c r="S209" s="284" t="str">
        <f t="shared" si="15"/>
        <v/>
      </c>
      <c r="T209" s="28" t="str">
        <f t="shared" si="13"/>
        <v/>
      </c>
      <c r="U209" s="139"/>
      <c r="V209" s="140"/>
      <c r="W209" s="365" t="str">
        <f>IF(AND(OR(Q209="KO",T209&lt;&gt;""),OR(R209="",S209="",T209="")),Listes!$A$74,IF(AND(T209="",Q209&lt;&gt;""),Listes!$A$75,IF(AND(P209&lt;T209,V209=""),Listes!$A$76,IF(AND(R209&gt;S209),Listes!$A$77,IF(AND(P209&lt;&gt;"",P209&gt;T209,U209=""),Listes!$A$78,IF(AND(X209="",OR(Q209&lt;&gt;"",R209&lt;&gt;"",S209&lt;&gt;"")),Listes!$A$79,""))))))</f>
        <v/>
      </c>
      <c r="X209" s="44"/>
      <c r="Y209" s="9">
        <f t="shared" si="16"/>
        <v>0</v>
      </c>
    </row>
    <row r="210" spans="1:25" ht="20.100000000000001" customHeight="1" x14ac:dyDescent="0.25">
      <c r="A210" s="133">
        <v>204</v>
      </c>
      <c r="B210" s="347" t="str">
        <f>IF('Dépenses forfaitaire'!B210="","",'Dépenses forfaitaire'!B210)</f>
        <v/>
      </c>
      <c r="C210" s="347" t="str">
        <f>IF('Dépenses forfaitaire'!C210="","",'Dépenses forfaitaire'!C210)</f>
        <v/>
      </c>
      <c r="D210" s="347" t="str">
        <f>IF('Dépenses forfaitaire'!D210="","",'Dépenses forfaitaire'!D210)</f>
        <v/>
      </c>
      <c r="E210" s="347" t="str">
        <f>IF('Dépenses forfaitaire'!E210="","",'Dépenses forfaitaire'!E210)</f>
        <v/>
      </c>
      <c r="F210" s="347" t="str">
        <f>IF('Dépenses forfaitaire'!F210="","",'Dépenses forfaitaire'!F210)</f>
        <v/>
      </c>
      <c r="G210" s="347" t="str">
        <f>IF('Dépenses forfaitaire'!G210="","",'Dépenses forfaitaire'!G210)</f>
        <v/>
      </c>
      <c r="H210" s="347" t="str">
        <f>IF('Dépenses forfaitaire'!H210="","",'Dépenses forfaitaire'!H210)</f>
        <v/>
      </c>
      <c r="I210" s="347" t="str">
        <f>IF('Dépenses forfaitaire'!I210="","",'Dépenses forfaitaire'!I210)</f>
        <v/>
      </c>
      <c r="J210" s="348" t="str">
        <f>IF('Dépenses forfaitaire'!K210="","",'Dépenses forfaitaire'!K210)</f>
        <v/>
      </c>
      <c r="K210" s="348" t="str">
        <f>IF('Dépenses forfaitaire'!L210="","",'Dépenses forfaitaire'!L210)</f>
        <v/>
      </c>
      <c r="L210" s="347" t="str">
        <f>IF('Dépenses forfaitaire'!J210="","",'Dépenses forfaitaire'!J210)</f>
        <v/>
      </c>
      <c r="M210" s="331" t="str">
        <f>IF($H210="","",IF($C210=Listes!$B$38,IF('DP_Instruction Forfaitaires'!$E210&lt;=Listes!$B$58,('DP_Instruction Forfaitaires'!$E210*(VLOOKUP('DP_Instruction Forfaitaires'!$D210,Listes!$A$59:$E$65,2,FALSE))),IF('DP_Instruction Forfaitaires'!$E210&gt;Listes!$E$58,('DP_Instruction Forfaitaires'!$E210*(VLOOKUP('DP_Instruction Forfaitaires'!$D210,Listes!$A$59:$E$65,5,FALSE))),('DP_Instruction Forfaitaires'!$E210*(VLOOKUP('DP_Instruction Forfaitaires'!$D210,Listes!$A$59:$E$65,3,FALSE))+(VLOOKUP('DP_Instruction Forfaitaires'!$D210,Listes!$A$59:$E$65,4,FALSE)))))))</f>
        <v/>
      </c>
      <c r="N210" s="331" t="str">
        <f>IF($H210="","",IF($C210=Listes!$B$37,IF('DP_Instruction Forfaitaires'!$E210&lt;=Listes!$B$47,('DP_Instruction Forfaitaires'!$E210*(VLOOKUP('DP_Instruction Forfaitaires'!$D210,Listes!$A$48:$E$54,2,FALSE))),IF('DP_Instruction Forfaitaires'!$E210&gt;Listes!$D$47,('DP_Instruction Forfaitaires'!$E210*(VLOOKUP('DP_Instruction Forfaitaires'!$D210,Listes!$A$48:$E$54,5,FALSE))),('DP_Instruction Forfaitaires'!$E210*(VLOOKUP('DP_Instruction Forfaitaires'!$D210,Listes!$A$48:$E$54,3,FALSE))+(VLOOKUP('DP_Instruction Forfaitaires'!$D210,Listes!$A$48:$E$54,4,FALSE)))))))</f>
        <v/>
      </c>
      <c r="O210" s="359" t="str">
        <f>IF($H210="","",IF($C210=Listes!$B$40,Listes!$I$37,IF($C210=Listes!$B$41,(VLOOKUP('DP_Instruction Forfaitaires'!$F210,Listes!$E$37:$F$42,2,FALSE)),IF($C210=Listes!$B$39,IF('DP_Instruction Forfaitaires'!$E210&lt;=Listes!$A$69,'DP_Instruction Forfaitaires'!$E210*Listes!$A$70,IF('DP_Instruction Forfaitaires'!$E210&gt;Listes!$D$69,'DP_Instruction Forfaitaires'!$E210*Listes!$D$70,(('DP_Instruction Forfaitaires'!$E210*Listes!$B$70)+Listes!$C$70)))))))</f>
        <v/>
      </c>
      <c r="P210" s="360" t="str">
        <f>IF('Dépenses forfaitaire'!P210="","",'Dépenses forfaitaire'!P210)</f>
        <v/>
      </c>
      <c r="Q210" s="283"/>
      <c r="R210" s="284" t="str">
        <f t="shared" si="14"/>
        <v/>
      </c>
      <c r="S210" s="284" t="str">
        <f t="shared" si="15"/>
        <v/>
      </c>
      <c r="T210" s="28" t="str">
        <f t="shared" si="13"/>
        <v/>
      </c>
      <c r="U210" s="139"/>
      <c r="V210" s="140"/>
      <c r="W210" s="365" t="str">
        <f>IF(AND(OR(Q210="KO",T210&lt;&gt;""),OR(R210="",S210="",T210="")),Listes!$A$74,IF(AND(T210="",Q210&lt;&gt;""),Listes!$A$75,IF(AND(P210&lt;T210,V210=""),Listes!$A$76,IF(AND(R210&gt;S210),Listes!$A$77,IF(AND(P210&lt;&gt;"",P210&gt;T210,U210=""),Listes!$A$78,IF(AND(X210="",OR(Q210&lt;&gt;"",R210&lt;&gt;"",S210&lt;&gt;"")),Listes!$A$79,""))))))</f>
        <v/>
      </c>
      <c r="X210" s="44"/>
      <c r="Y210" s="9">
        <f t="shared" si="16"/>
        <v>0</v>
      </c>
    </row>
    <row r="211" spans="1:25" ht="20.100000000000001" customHeight="1" x14ac:dyDescent="0.25">
      <c r="A211" s="133">
        <v>205</v>
      </c>
      <c r="B211" s="347" t="str">
        <f>IF('Dépenses forfaitaire'!B211="","",'Dépenses forfaitaire'!B211)</f>
        <v/>
      </c>
      <c r="C211" s="347" t="str">
        <f>IF('Dépenses forfaitaire'!C211="","",'Dépenses forfaitaire'!C211)</f>
        <v/>
      </c>
      <c r="D211" s="347" t="str">
        <f>IF('Dépenses forfaitaire'!D211="","",'Dépenses forfaitaire'!D211)</f>
        <v/>
      </c>
      <c r="E211" s="347" t="str">
        <f>IF('Dépenses forfaitaire'!E211="","",'Dépenses forfaitaire'!E211)</f>
        <v/>
      </c>
      <c r="F211" s="347" t="str">
        <f>IF('Dépenses forfaitaire'!F211="","",'Dépenses forfaitaire'!F211)</f>
        <v/>
      </c>
      <c r="G211" s="347" t="str">
        <f>IF('Dépenses forfaitaire'!G211="","",'Dépenses forfaitaire'!G211)</f>
        <v/>
      </c>
      <c r="H211" s="347" t="str">
        <f>IF('Dépenses forfaitaire'!H211="","",'Dépenses forfaitaire'!H211)</f>
        <v/>
      </c>
      <c r="I211" s="347" t="str">
        <f>IF('Dépenses forfaitaire'!I211="","",'Dépenses forfaitaire'!I211)</f>
        <v/>
      </c>
      <c r="J211" s="348" t="str">
        <f>IF('Dépenses forfaitaire'!K211="","",'Dépenses forfaitaire'!K211)</f>
        <v/>
      </c>
      <c r="K211" s="348" t="str">
        <f>IF('Dépenses forfaitaire'!L211="","",'Dépenses forfaitaire'!L211)</f>
        <v/>
      </c>
      <c r="L211" s="347" t="str">
        <f>IF('Dépenses forfaitaire'!J211="","",'Dépenses forfaitaire'!J211)</f>
        <v/>
      </c>
      <c r="M211" s="331" t="str">
        <f>IF($H211="","",IF($C211=Listes!$B$38,IF('DP_Instruction Forfaitaires'!$E211&lt;=Listes!$B$58,('DP_Instruction Forfaitaires'!$E211*(VLOOKUP('DP_Instruction Forfaitaires'!$D211,Listes!$A$59:$E$65,2,FALSE))),IF('DP_Instruction Forfaitaires'!$E211&gt;Listes!$E$58,('DP_Instruction Forfaitaires'!$E211*(VLOOKUP('DP_Instruction Forfaitaires'!$D211,Listes!$A$59:$E$65,5,FALSE))),('DP_Instruction Forfaitaires'!$E211*(VLOOKUP('DP_Instruction Forfaitaires'!$D211,Listes!$A$59:$E$65,3,FALSE))+(VLOOKUP('DP_Instruction Forfaitaires'!$D211,Listes!$A$59:$E$65,4,FALSE)))))))</f>
        <v/>
      </c>
      <c r="N211" s="331" t="str">
        <f>IF($H211="","",IF($C211=Listes!$B$37,IF('DP_Instruction Forfaitaires'!$E211&lt;=Listes!$B$47,('DP_Instruction Forfaitaires'!$E211*(VLOOKUP('DP_Instruction Forfaitaires'!$D211,Listes!$A$48:$E$54,2,FALSE))),IF('DP_Instruction Forfaitaires'!$E211&gt;Listes!$D$47,('DP_Instruction Forfaitaires'!$E211*(VLOOKUP('DP_Instruction Forfaitaires'!$D211,Listes!$A$48:$E$54,5,FALSE))),('DP_Instruction Forfaitaires'!$E211*(VLOOKUP('DP_Instruction Forfaitaires'!$D211,Listes!$A$48:$E$54,3,FALSE))+(VLOOKUP('DP_Instruction Forfaitaires'!$D211,Listes!$A$48:$E$54,4,FALSE)))))))</f>
        <v/>
      </c>
      <c r="O211" s="359" t="str">
        <f>IF($H211="","",IF($C211=Listes!$B$40,Listes!$I$37,IF($C211=Listes!$B$41,(VLOOKUP('DP_Instruction Forfaitaires'!$F211,Listes!$E$37:$F$42,2,FALSE)),IF($C211=Listes!$B$39,IF('DP_Instruction Forfaitaires'!$E211&lt;=Listes!$A$69,'DP_Instruction Forfaitaires'!$E211*Listes!$A$70,IF('DP_Instruction Forfaitaires'!$E211&gt;Listes!$D$69,'DP_Instruction Forfaitaires'!$E211*Listes!$D$70,(('DP_Instruction Forfaitaires'!$E211*Listes!$B$70)+Listes!$C$70)))))))</f>
        <v/>
      </c>
      <c r="P211" s="360" t="str">
        <f>IF('Dépenses forfaitaire'!P211="","",'Dépenses forfaitaire'!P211)</f>
        <v/>
      </c>
      <c r="Q211" s="283"/>
      <c r="R211" s="284" t="str">
        <f t="shared" si="14"/>
        <v/>
      </c>
      <c r="S211" s="284" t="str">
        <f t="shared" si="15"/>
        <v/>
      </c>
      <c r="T211" s="28" t="str">
        <f t="shared" si="13"/>
        <v/>
      </c>
      <c r="U211" s="139"/>
      <c r="V211" s="140"/>
      <c r="W211" s="365" t="str">
        <f>IF(AND(OR(Q211="KO",T211&lt;&gt;""),OR(R211="",S211="",T211="")),Listes!$A$74,IF(AND(T211="",Q211&lt;&gt;""),Listes!$A$75,IF(AND(P211&lt;T211,V211=""),Listes!$A$76,IF(AND(R211&gt;S211),Listes!$A$77,IF(AND(P211&lt;&gt;"",P211&gt;T211,U211=""),Listes!$A$78,IF(AND(X211="",OR(Q211&lt;&gt;"",R211&lt;&gt;"",S211&lt;&gt;"")),Listes!$A$79,""))))))</f>
        <v/>
      </c>
      <c r="X211" s="44"/>
      <c r="Y211" s="9">
        <f t="shared" si="16"/>
        <v>0</v>
      </c>
    </row>
    <row r="212" spans="1:25" ht="20.100000000000001" customHeight="1" x14ac:dyDescent="0.25">
      <c r="A212" s="133">
        <v>206</v>
      </c>
      <c r="B212" s="347" t="str">
        <f>IF('Dépenses forfaitaire'!B212="","",'Dépenses forfaitaire'!B212)</f>
        <v/>
      </c>
      <c r="C212" s="347" t="str">
        <f>IF('Dépenses forfaitaire'!C212="","",'Dépenses forfaitaire'!C212)</f>
        <v/>
      </c>
      <c r="D212" s="347" t="str">
        <f>IF('Dépenses forfaitaire'!D212="","",'Dépenses forfaitaire'!D212)</f>
        <v/>
      </c>
      <c r="E212" s="347" t="str">
        <f>IF('Dépenses forfaitaire'!E212="","",'Dépenses forfaitaire'!E212)</f>
        <v/>
      </c>
      <c r="F212" s="347" t="str">
        <f>IF('Dépenses forfaitaire'!F212="","",'Dépenses forfaitaire'!F212)</f>
        <v/>
      </c>
      <c r="G212" s="347" t="str">
        <f>IF('Dépenses forfaitaire'!G212="","",'Dépenses forfaitaire'!G212)</f>
        <v/>
      </c>
      <c r="H212" s="347" t="str">
        <f>IF('Dépenses forfaitaire'!H212="","",'Dépenses forfaitaire'!H212)</f>
        <v/>
      </c>
      <c r="I212" s="347" t="str">
        <f>IF('Dépenses forfaitaire'!I212="","",'Dépenses forfaitaire'!I212)</f>
        <v/>
      </c>
      <c r="J212" s="348" t="str">
        <f>IF('Dépenses forfaitaire'!K212="","",'Dépenses forfaitaire'!K212)</f>
        <v/>
      </c>
      <c r="K212" s="348" t="str">
        <f>IF('Dépenses forfaitaire'!L212="","",'Dépenses forfaitaire'!L212)</f>
        <v/>
      </c>
      <c r="L212" s="347" t="str">
        <f>IF('Dépenses forfaitaire'!J212="","",'Dépenses forfaitaire'!J212)</f>
        <v/>
      </c>
      <c r="M212" s="331" t="str">
        <f>IF($H212="","",IF($C212=Listes!$B$38,IF('DP_Instruction Forfaitaires'!$E212&lt;=Listes!$B$58,('DP_Instruction Forfaitaires'!$E212*(VLOOKUP('DP_Instruction Forfaitaires'!$D212,Listes!$A$59:$E$65,2,FALSE))),IF('DP_Instruction Forfaitaires'!$E212&gt;Listes!$E$58,('DP_Instruction Forfaitaires'!$E212*(VLOOKUP('DP_Instruction Forfaitaires'!$D212,Listes!$A$59:$E$65,5,FALSE))),('DP_Instruction Forfaitaires'!$E212*(VLOOKUP('DP_Instruction Forfaitaires'!$D212,Listes!$A$59:$E$65,3,FALSE))+(VLOOKUP('DP_Instruction Forfaitaires'!$D212,Listes!$A$59:$E$65,4,FALSE)))))))</f>
        <v/>
      </c>
      <c r="N212" s="331" t="str">
        <f>IF($H212="","",IF($C212=Listes!$B$37,IF('DP_Instruction Forfaitaires'!$E212&lt;=Listes!$B$47,('DP_Instruction Forfaitaires'!$E212*(VLOOKUP('DP_Instruction Forfaitaires'!$D212,Listes!$A$48:$E$54,2,FALSE))),IF('DP_Instruction Forfaitaires'!$E212&gt;Listes!$D$47,('DP_Instruction Forfaitaires'!$E212*(VLOOKUP('DP_Instruction Forfaitaires'!$D212,Listes!$A$48:$E$54,5,FALSE))),('DP_Instruction Forfaitaires'!$E212*(VLOOKUP('DP_Instruction Forfaitaires'!$D212,Listes!$A$48:$E$54,3,FALSE))+(VLOOKUP('DP_Instruction Forfaitaires'!$D212,Listes!$A$48:$E$54,4,FALSE)))))))</f>
        <v/>
      </c>
      <c r="O212" s="359" t="str">
        <f>IF($H212="","",IF($C212=Listes!$B$40,Listes!$I$37,IF($C212=Listes!$B$41,(VLOOKUP('DP_Instruction Forfaitaires'!$F212,Listes!$E$37:$F$42,2,FALSE)),IF($C212=Listes!$B$39,IF('DP_Instruction Forfaitaires'!$E212&lt;=Listes!$A$69,'DP_Instruction Forfaitaires'!$E212*Listes!$A$70,IF('DP_Instruction Forfaitaires'!$E212&gt;Listes!$D$69,'DP_Instruction Forfaitaires'!$E212*Listes!$D$70,(('DP_Instruction Forfaitaires'!$E212*Listes!$B$70)+Listes!$C$70)))))))</f>
        <v/>
      </c>
      <c r="P212" s="360" t="str">
        <f>IF('Dépenses forfaitaire'!P212="","",'Dépenses forfaitaire'!P212)</f>
        <v/>
      </c>
      <c r="Q212" s="283"/>
      <c r="R212" s="284" t="str">
        <f t="shared" si="14"/>
        <v/>
      </c>
      <c r="S212" s="284" t="str">
        <f t="shared" si="15"/>
        <v/>
      </c>
      <c r="T212" s="28" t="str">
        <f t="shared" si="13"/>
        <v/>
      </c>
      <c r="U212" s="139"/>
      <c r="V212" s="140"/>
      <c r="W212" s="365" t="str">
        <f>IF(AND(OR(Q212="KO",T212&lt;&gt;""),OR(R212="",S212="",T212="")),Listes!$A$74,IF(AND(T212="",Q212&lt;&gt;""),Listes!$A$75,IF(AND(P212&lt;T212,V212=""),Listes!$A$76,IF(AND(R212&gt;S212),Listes!$A$77,IF(AND(P212&lt;&gt;"",P212&gt;T212,U212=""),Listes!$A$78,IF(AND(X212="",OR(Q212&lt;&gt;"",R212&lt;&gt;"",S212&lt;&gt;"")),Listes!$A$79,""))))))</f>
        <v/>
      </c>
      <c r="X212" s="44"/>
      <c r="Y212" s="9">
        <f t="shared" si="16"/>
        <v>0</v>
      </c>
    </row>
    <row r="213" spans="1:25" ht="20.100000000000001" customHeight="1" x14ac:dyDescent="0.25">
      <c r="A213" s="133">
        <v>207</v>
      </c>
      <c r="B213" s="347" t="str">
        <f>IF('Dépenses forfaitaire'!B213="","",'Dépenses forfaitaire'!B213)</f>
        <v/>
      </c>
      <c r="C213" s="347" t="str">
        <f>IF('Dépenses forfaitaire'!C213="","",'Dépenses forfaitaire'!C213)</f>
        <v/>
      </c>
      <c r="D213" s="347" t="str">
        <f>IF('Dépenses forfaitaire'!D213="","",'Dépenses forfaitaire'!D213)</f>
        <v/>
      </c>
      <c r="E213" s="347" t="str">
        <f>IF('Dépenses forfaitaire'!E213="","",'Dépenses forfaitaire'!E213)</f>
        <v/>
      </c>
      <c r="F213" s="347" t="str">
        <f>IF('Dépenses forfaitaire'!F213="","",'Dépenses forfaitaire'!F213)</f>
        <v/>
      </c>
      <c r="G213" s="347" t="str">
        <f>IF('Dépenses forfaitaire'!G213="","",'Dépenses forfaitaire'!G213)</f>
        <v/>
      </c>
      <c r="H213" s="347" t="str">
        <f>IF('Dépenses forfaitaire'!H213="","",'Dépenses forfaitaire'!H213)</f>
        <v/>
      </c>
      <c r="I213" s="347" t="str">
        <f>IF('Dépenses forfaitaire'!I213="","",'Dépenses forfaitaire'!I213)</f>
        <v/>
      </c>
      <c r="J213" s="348" t="str">
        <f>IF('Dépenses forfaitaire'!K213="","",'Dépenses forfaitaire'!K213)</f>
        <v/>
      </c>
      <c r="K213" s="348" t="str">
        <f>IF('Dépenses forfaitaire'!L213="","",'Dépenses forfaitaire'!L213)</f>
        <v/>
      </c>
      <c r="L213" s="347" t="str">
        <f>IF('Dépenses forfaitaire'!J213="","",'Dépenses forfaitaire'!J213)</f>
        <v/>
      </c>
      <c r="M213" s="331" t="str">
        <f>IF($H213="","",IF($C213=Listes!$B$38,IF('DP_Instruction Forfaitaires'!$E213&lt;=Listes!$B$58,('DP_Instruction Forfaitaires'!$E213*(VLOOKUP('DP_Instruction Forfaitaires'!$D213,Listes!$A$59:$E$65,2,FALSE))),IF('DP_Instruction Forfaitaires'!$E213&gt;Listes!$E$58,('DP_Instruction Forfaitaires'!$E213*(VLOOKUP('DP_Instruction Forfaitaires'!$D213,Listes!$A$59:$E$65,5,FALSE))),('DP_Instruction Forfaitaires'!$E213*(VLOOKUP('DP_Instruction Forfaitaires'!$D213,Listes!$A$59:$E$65,3,FALSE))+(VLOOKUP('DP_Instruction Forfaitaires'!$D213,Listes!$A$59:$E$65,4,FALSE)))))))</f>
        <v/>
      </c>
      <c r="N213" s="331" t="str">
        <f>IF($H213="","",IF($C213=Listes!$B$37,IF('DP_Instruction Forfaitaires'!$E213&lt;=Listes!$B$47,('DP_Instruction Forfaitaires'!$E213*(VLOOKUP('DP_Instruction Forfaitaires'!$D213,Listes!$A$48:$E$54,2,FALSE))),IF('DP_Instruction Forfaitaires'!$E213&gt;Listes!$D$47,('DP_Instruction Forfaitaires'!$E213*(VLOOKUP('DP_Instruction Forfaitaires'!$D213,Listes!$A$48:$E$54,5,FALSE))),('DP_Instruction Forfaitaires'!$E213*(VLOOKUP('DP_Instruction Forfaitaires'!$D213,Listes!$A$48:$E$54,3,FALSE))+(VLOOKUP('DP_Instruction Forfaitaires'!$D213,Listes!$A$48:$E$54,4,FALSE)))))))</f>
        <v/>
      </c>
      <c r="O213" s="359" t="str">
        <f>IF($H213="","",IF($C213=Listes!$B$40,Listes!$I$37,IF($C213=Listes!$B$41,(VLOOKUP('DP_Instruction Forfaitaires'!$F213,Listes!$E$37:$F$42,2,FALSE)),IF($C213=Listes!$B$39,IF('DP_Instruction Forfaitaires'!$E213&lt;=Listes!$A$69,'DP_Instruction Forfaitaires'!$E213*Listes!$A$70,IF('DP_Instruction Forfaitaires'!$E213&gt;Listes!$D$69,'DP_Instruction Forfaitaires'!$E213*Listes!$D$70,(('DP_Instruction Forfaitaires'!$E213*Listes!$B$70)+Listes!$C$70)))))))</f>
        <v/>
      </c>
      <c r="P213" s="360" t="str">
        <f>IF('Dépenses forfaitaire'!P213="","",'Dépenses forfaitaire'!P213)</f>
        <v/>
      </c>
      <c r="Q213" s="283"/>
      <c r="R213" s="284" t="str">
        <f t="shared" si="14"/>
        <v/>
      </c>
      <c r="S213" s="284" t="str">
        <f t="shared" si="15"/>
        <v/>
      </c>
      <c r="T213" s="28" t="str">
        <f t="shared" si="13"/>
        <v/>
      </c>
      <c r="U213" s="139"/>
      <c r="V213" s="140"/>
      <c r="W213" s="365" t="str">
        <f>IF(AND(OR(Q213="KO",T213&lt;&gt;""),OR(R213="",S213="",T213="")),Listes!$A$74,IF(AND(T213="",Q213&lt;&gt;""),Listes!$A$75,IF(AND(P213&lt;T213,V213=""),Listes!$A$76,IF(AND(R213&gt;S213),Listes!$A$77,IF(AND(P213&lt;&gt;"",P213&gt;T213,U213=""),Listes!$A$78,IF(AND(X213="",OR(Q213&lt;&gt;"",R213&lt;&gt;"",S213&lt;&gt;"")),Listes!$A$79,""))))))</f>
        <v/>
      </c>
      <c r="X213" s="44"/>
      <c r="Y213" s="9">
        <f t="shared" si="16"/>
        <v>0</v>
      </c>
    </row>
    <row r="214" spans="1:25" ht="20.100000000000001" customHeight="1" x14ac:dyDescent="0.25">
      <c r="A214" s="133">
        <v>208</v>
      </c>
      <c r="B214" s="347" t="str">
        <f>IF('Dépenses forfaitaire'!B214="","",'Dépenses forfaitaire'!B214)</f>
        <v/>
      </c>
      <c r="C214" s="347" t="str">
        <f>IF('Dépenses forfaitaire'!C214="","",'Dépenses forfaitaire'!C214)</f>
        <v/>
      </c>
      <c r="D214" s="347" t="str">
        <f>IF('Dépenses forfaitaire'!D214="","",'Dépenses forfaitaire'!D214)</f>
        <v/>
      </c>
      <c r="E214" s="347" t="str">
        <f>IF('Dépenses forfaitaire'!E214="","",'Dépenses forfaitaire'!E214)</f>
        <v/>
      </c>
      <c r="F214" s="347" t="str">
        <f>IF('Dépenses forfaitaire'!F214="","",'Dépenses forfaitaire'!F214)</f>
        <v/>
      </c>
      <c r="G214" s="347" t="str">
        <f>IF('Dépenses forfaitaire'!G214="","",'Dépenses forfaitaire'!G214)</f>
        <v/>
      </c>
      <c r="H214" s="347" t="str">
        <f>IF('Dépenses forfaitaire'!H214="","",'Dépenses forfaitaire'!H214)</f>
        <v/>
      </c>
      <c r="I214" s="347" t="str">
        <f>IF('Dépenses forfaitaire'!I214="","",'Dépenses forfaitaire'!I214)</f>
        <v/>
      </c>
      <c r="J214" s="348" t="str">
        <f>IF('Dépenses forfaitaire'!K214="","",'Dépenses forfaitaire'!K214)</f>
        <v/>
      </c>
      <c r="K214" s="348" t="str">
        <f>IF('Dépenses forfaitaire'!L214="","",'Dépenses forfaitaire'!L214)</f>
        <v/>
      </c>
      <c r="L214" s="347" t="str">
        <f>IF('Dépenses forfaitaire'!J214="","",'Dépenses forfaitaire'!J214)</f>
        <v/>
      </c>
      <c r="M214" s="331" t="str">
        <f>IF($H214="","",IF($C214=Listes!$B$38,IF('DP_Instruction Forfaitaires'!$E214&lt;=Listes!$B$58,('DP_Instruction Forfaitaires'!$E214*(VLOOKUP('DP_Instruction Forfaitaires'!$D214,Listes!$A$59:$E$65,2,FALSE))),IF('DP_Instruction Forfaitaires'!$E214&gt;Listes!$E$58,('DP_Instruction Forfaitaires'!$E214*(VLOOKUP('DP_Instruction Forfaitaires'!$D214,Listes!$A$59:$E$65,5,FALSE))),('DP_Instruction Forfaitaires'!$E214*(VLOOKUP('DP_Instruction Forfaitaires'!$D214,Listes!$A$59:$E$65,3,FALSE))+(VLOOKUP('DP_Instruction Forfaitaires'!$D214,Listes!$A$59:$E$65,4,FALSE)))))))</f>
        <v/>
      </c>
      <c r="N214" s="331" t="str">
        <f>IF($H214="","",IF($C214=Listes!$B$37,IF('DP_Instruction Forfaitaires'!$E214&lt;=Listes!$B$47,('DP_Instruction Forfaitaires'!$E214*(VLOOKUP('DP_Instruction Forfaitaires'!$D214,Listes!$A$48:$E$54,2,FALSE))),IF('DP_Instruction Forfaitaires'!$E214&gt;Listes!$D$47,('DP_Instruction Forfaitaires'!$E214*(VLOOKUP('DP_Instruction Forfaitaires'!$D214,Listes!$A$48:$E$54,5,FALSE))),('DP_Instruction Forfaitaires'!$E214*(VLOOKUP('DP_Instruction Forfaitaires'!$D214,Listes!$A$48:$E$54,3,FALSE))+(VLOOKUP('DP_Instruction Forfaitaires'!$D214,Listes!$A$48:$E$54,4,FALSE)))))))</f>
        <v/>
      </c>
      <c r="O214" s="359" t="str">
        <f>IF($H214="","",IF($C214=Listes!$B$40,Listes!$I$37,IF($C214=Listes!$B$41,(VLOOKUP('DP_Instruction Forfaitaires'!$F214,Listes!$E$37:$F$42,2,FALSE)),IF($C214=Listes!$B$39,IF('DP_Instruction Forfaitaires'!$E214&lt;=Listes!$A$69,'DP_Instruction Forfaitaires'!$E214*Listes!$A$70,IF('DP_Instruction Forfaitaires'!$E214&gt;Listes!$D$69,'DP_Instruction Forfaitaires'!$E214*Listes!$D$70,(('DP_Instruction Forfaitaires'!$E214*Listes!$B$70)+Listes!$C$70)))))))</f>
        <v/>
      </c>
      <c r="P214" s="360" t="str">
        <f>IF('Dépenses forfaitaire'!P214="","",'Dépenses forfaitaire'!P214)</f>
        <v/>
      </c>
      <c r="Q214" s="283"/>
      <c r="R214" s="284" t="str">
        <f t="shared" si="14"/>
        <v/>
      </c>
      <c r="S214" s="284" t="str">
        <f t="shared" si="15"/>
        <v/>
      </c>
      <c r="T214" s="28" t="str">
        <f t="shared" si="13"/>
        <v/>
      </c>
      <c r="U214" s="139"/>
      <c r="V214" s="140"/>
      <c r="W214" s="365" t="str">
        <f>IF(AND(OR(Q214="KO",T214&lt;&gt;""),OR(R214="",S214="",T214="")),Listes!$A$74,IF(AND(T214="",Q214&lt;&gt;""),Listes!$A$75,IF(AND(P214&lt;T214,V214=""),Listes!$A$76,IF(AND(R214&gt;S214),Listes!$A$77,IF(AND(P214&lt;&gt;"",P214&gt;T214,U214=""),Listes!$A$78,IF(AND(X214="",OR(Q214&lt;&gt;"",R214&lt;&gt;"",S214&lt;&gt;"")),Listes!$A$79,""))))))</f>
        <v/>
      </c>
      <c r="X214" s="44"/>
      <c r="Y214" s="9">
        <f t="shared" si="16"/>
        <v>0</v>
      </c>
    </row>
    <row r="215" spans="1:25" ht="20.100000000000001" customHeight="1" x14ac:dyDescent="0.25">
      <c r="A215" s="133">
        <v>209</v>
      </c>
      <c r="B215" s="347" t="str">
        <f>IF('Dépenses forfaitaire'!B215="","",'Dépenses forfaitaire'!B215)</f>
        <v/>
      </c>
      <c r="C215" s="347" t="str">
        <f>IF('Dépenses forfaitaire'!C215="","",'Dépenses forfaitaire'!C215)</f>
        <v/>
      </c>
      <c r="D215" s="347" t="str">
        <f>IF('Dépenses forfaitaire'!D215="","",'Dépenses forfaitaire'!D215)</f>
        <v/>
      </c>
      <c r="E215" s="347" t="str">
        <f>IF('Dépenses forfaitaire'!E215="","",'Dépenses forfaitaire'!E215)</f>
        <v/>
      </c>
      <c r="F215" s="347" t="str">
        <f>IF('Dépenses forfaitaire'!F215="","",'Dépenses forfaitaire'!F215)</f>
        <v/>
      </c>
      <c r="G215" s="347" t="str">
        <f>IF('Dépenses forfaitaire'!G215="","",'Dépenses forfaitaire'!G215)</f>
        <v/>
      </c>
      <c r="H215" s="347" t="str">
        <f>IF('Dépenses forfaitaire'!H215="","",'Dépenses forfaitaire'!H215)</f>
        <v/>
      </c>
      <c r="I215" s="347" t="str">
        <f>IF('Dépenses forfaitaire'!I215="","",'Dépenses forfaitaire'!I215)</f>
        <v/>
      </c>
      <c r="J215" s="348" t="str">
        <f>IF('Dépenses forfaitaire'!K215="","",'Dépenses forfaitaire'!K215)</f>
        <v/>
      </c>
      <c r="K215" s="348" t="str">
        <f>IF('Dépenses forfaitaire'!L215="","",'Dépenses forfaitaire'!L215)</f>
        <v/>
      </c>
      <c r="L215" s="347" t="str">
        <f>IF('Dépenses forfaitaire'!J215="","",'Dépenses forfaitaire'!J215)</f>
        <v/>
      </c>
      <c r="M215" s="331" t="str">
        <f>IF($H215="","",IF($C215=Listes!$B$38,IF('DP_Instruction Forfaitaires'!$E215&lt;=Listes!$B$58,('DP_Instruction Forfaitaires'!$E215*(VLOOKUP('DP_Instruction Forfaitaires'!$D215,Listes!$A$59:$E$65,2,FALSE))),IF('DP_Instruction Forfaitaires'!$E215&gt;Listes!$E$58,('DP_Instruction Forfaitaires'!$E215*(VLOOKUP('DP_Instruction Forfaitaires'!$D215,Listes!$A$59:$E$65,5,FALSE))),('DP_Instruction Forfaitaires'!$E215*(VLOOKUP('DP_Instruction Forfaitaires'!$D215,Listes!$A$59:$E$65,3,FALSE))+(VLOOKUP('DP_Instruction Forfaitaires'!$D215,Listes!$A$59:$E$65,4,FALSE)))))))</f>
        <v/>
      </c>
      <c r="N215" s="331" t="str">
        <f>IF($H215="","",IF($C215=Listes!$B$37,IF('DP_Instruction Forfaitaires'!$E215&lt;=Listes!$B$47,('DP_Instruction Forfaitaires'!$E215*(VLOOKUP('DP_Instruction Forfaitaires'!$D215,Listes!$A$48:$E$54,2,FALSE))),IF('DP_Instruction Forfaitaires'!$E215&gt;Listes!$D$47,('DP_Instruction Forfaitaires'!$E215*(VLOOKUP('DP_Instruction Forfaitaires'!$D215,Listes!$A$48:$E$54,5,FALSE))),('DP_Instruction Forfaitaires'!$E215*(VLOOKUP('DP_Instruction Forfaitaires'!$D215,Listes!$A$48:$E$54,3,FALSE))+(VLOOKUP('DP_Instruction Forfaitaires'!$D215,Listes!$A$48:$E$54,4,FALSE)))))))</f>
        <v/>
      </c>
      <c r="O215" s="359" t="str">
        <f>IF($H215="","",IF($C215=Listes!$B$40,Listes!$I$37,IF($C215=Listes!$B$41,(VLOOKUP('DP_Instruction Forfaitaires'!$F215,Listes!$E$37:$F$42,2,FALSE)),IF($C215=Listes!$B$39,IF('DP_Instruction Forfaitaires'!$E215&lt;=Listes!$A$69,'DP_Instruction Forfaitaires'!$E215*Listes!$A$70,IF('DP_Instruction Forfaitaires'!$E215&gt;Listes!$D$69,'DP_Instruction Forfaitaires'!$E215*Listes!$D$70,(('DP_Instruction Forfaitaires'!$E215*Listes!$B$70)+Listes!$C$70)))))))</f>
        <v/>
      </c>
      <c r="P215" s="360" t="str">
        <f>IF('Dépenses forfaitaire'!P215="","",'Dépenses forfaitaire'!P215)</f>
        <v/>
      </c>
      <c r="Q215" s="283"/>
      <c r="R215" s="284" t="str">
        <f t="shared" si="14"/>
        <v/>
      </c>
      <c r="S215" s="284" t="str">
        <f t="shared" si="15"/>
        <v/>
      </c>
      <c r="T215" s="28" t="str">
        <f t="shared" si="13"/>
        <v/>
      </c>
      <c r="U215" s="139"/>
      <c r="V215" s="140"/>
      <c r="W215" s="365" t="str">
        <f>IF(AND(OR(Q215="KO",T215&lt;&gt;""),OR(R215="",S215="",T215="")),Listes!$A$74,IF(AND(T215="",Q215&lt;&gt;""),Listes!$A$75,IF(AND(P215&lt;T215,V215=""),Listes!$A$76,IF(AND(R215&gt;S215),Listes!$A$77,IF(AND(P215&lt;&gt;"",P215&gt;T215,U215=""),Listes!$A$78,IF(AND(X215="",OR(Q215&lt;&gt;"",R215&lt;&gt;"",S215&lt;&gt;"")),Listes!$A$79,""))))))</f>
        <v/>
      </c>
      <c r="X215" s="44"/>
      <c r="Y215" s="9">
        <f t="shared" si="16"/>
        <v>0</v>
      </c>
    </row>
    <row r="216" spans="1:25" ht="20.100000000000001" customHeight="1" x14ac:dyDescent="0.25">
      <c r="A216" s="133">
        <v>210</v>
      </c>
      <c r="B216" s="347" t="str">
        <f>IF('Dépenses forfaitaire'!B216="","",'Dépenses forfaitaire'!B216)</f>
        <v/>
      </c>
      <c r="C216" s="347" t="str">
        <f>IF('Dépenses forfaitaire'!C216="","",'Dépenses forfaitaire'!C216)</f>
        <v/>
      </c>
      <c r="D216" s="347" t="str">
        <f>IF('Dépenses forfaitaire'!D216="","",'Dépenses forfaitaire'!D216)</f>
        <v/>
      </c>
      <c r="E216" s="347" t="str">
        <f>IF('Dépenses forfaitaire'!E216="","",'Dépenses forfaitaire'!E216)</f>
        <v/>
      </c>
      <c r="F216" s="347" t="str">
        <f>IF('Dépenses forfaitaire'!F216="","",'Dépenses forfaitaire'!F216)</f>
        <v/>
      </c>
      <c r="G216" s="347" t="str">
        <f>IF('Dépenses forfaitaire'!G216="","",'Dépenses forfaitaire'!G216)</f>
        <v/>
      </c>
      <c r="H216" s="347" t="str">
        <f>IF('Dépenses forfaitaire'!H216="","",'Dépenses forfaitaire'!H216)</f>
        <v/>
      </c>
      <c r="I216" s="347" t="str">
        <f>IF('Dépenses forfaitaire'!I216="","",'Dépenses forfaitaire'!I216)</f>
        <v/>
      </c>
      <c r="J216" s="348" t="str">
        <f>IF('Dépenses forfaitaire'!K216="","",'Dépenses forfaitaire'!K216)</f>
        <v/>
      </c>
      <c r="K216" s="348" t="str">
        <f>IF('Dépenses forfaitaire'!L216="","",'Dépenses forfaitaire'!L216)</f>
        <v/>
      </c>
      <c r="L216" s="347" t="str">
        <f>IF('Dépenses forfaitaire'!J216="","",'Dépenses forfaitaire'!J216)</f>
        <v/>
      </c>
      <c r="M216" s="331" t="str">
        <f>IF($H216="","",IF($C216=Listes!$B$38,IF('DP_Instruction Forfaitaires'!$E216&lt;=Listes!$B$58,('DP_Instruction Forfaitaires'!$E216*(VLOOKUP('DP_Instruction Forfaitaires'!$D216,Listes!$A$59:$E$65,2,FALSE))),IF('DP_Instruction Forfaitaires'!$E216&gt;Listes!$E$58,('DP_Instruction Forfaitaires'!$E216*(VLOOKUP('DP_Instruction Forfaitaires'!$D216,Listes!$A$59:$E$65,5,FALSE))),('DP_Instruction Forfaitaires'!$E216*(VLOOKUP('DP_Instruction Forfaitaires'!$D216,Listes!$A$59:$E$65,3,FALSE))+(VLOOKUP('DP_Instruction Forfaitaires'!$D216,Listes!$A$59:$E$65,4,FALSE)))))))</f>
        <v/>
      </c>
      <c r="N216" s="331" t="str">
        <f>IF($H216="","",IF($C216=Listes!$B$37,IF('DP_Instruction Forfaitaires'!$E216&lt;=Listes!$B$47,('DP_Instruction Forfaitaires'!$E216*(VLOOKUP('DP_Instruction Forfaitaires'!$D216,Listes!$A$48:$E$54,2,FALSE))),IF('DP_Instruction Forfaitaires'!$E216&gt;Listes!$D$47,('DP_Instruction Forfaitaires'!$E216*(VLOOKUP('DP_Instruction Forfaitaires'!$D216,Listes!$A$48:$E$54,5,FALSE))),('DP_Instruction Forfaitaires'!$E216*(VLOOKUP('DP_Instruction Forfaitaires'!$D216,Listes!$A$48:$E$54,3,FALSE))+(VLOOKUP('DP_Instruction Forfaitaires'!$D216,Listes!$A$48:$E$54,4,FALSE)))))))</f>
        <v/>
      </c>
      <c r="O216" s="359" t="str">
        <f>IF($H216="","",IF($C216=Listes!$B$40,Listes!$I$37,IF($C216=Listes!$B$41,(VLOOKUP('DP_Instruction Forfaitaires'!$F216,Listes!$E$37:$F$42,2,FALSE)),IF($C216=Listes!$B$39,IF('DP_Instruction Forfaitaires'!$E216&lt;=Listes!$A$69,'DP_Instruction Forfaitaires'!$E216*Listes!$A$70,IF('DP_Instruction Forfaitaires'!$E216&gt;Listes!$D$69,'DP_Instruction Forfaitaires'!$E216*Listes!$D$70,(('DP_Instruction Forfaitaires'!$E216*Listes!$B$70)+Listes!$C$70)))))))</f>
        <v/>
      </c>
      <c r="P216" s="360" t="str">
        <f>IF('Dépenses forfaitaire'!P216="","",'Dépenses forfaitaire'!P216)</f>
        <v/>
      </c>
      <c r="Q216" s="283"/>
      <c r="R216" s="284" t="str">
        <f t="shared" si="14"/>
        <v/>
      </c>
      <c r="S216" s="284" t="str">
        <f t="shared" si="15"/>
        <v/>
      </c>
      <c r="T216" s="28" t="str">
        <f t="shared" si="13"/>
        <v/>
      </c>
      <c r="U216" s="139"/>
      <c r="V216" s="140"/>
      <c r="W216" s="365" t="str">
        <f>IF(AND(OR(Q216="KO",T216&lt;&gt;""),OR(R216="",S216="",T216="")),Listes!$A$74,IF(AND(T216="",Q216&lt;&gt;""),Listes!$A$75,IF(AND(P216&lt;T216,V216=""),Listes!$A$76,IF(AND(R216&gt;S216),Listes!$A$77,IF(AND(P216&lt;&gt;"",P216&gt;T216,U216=""),Listes!$A$78,IF(AND(X216="",OR(Q216&lt;&gt;"",R216&lt;&gt;"",S216&lt;&gt;"")),Listes!$A$79,""))))))</f>
        <v/>
      </c>
      <c r="X216" s="44"/>
      <c r="Y216" s="9">
        <f t="shared" si="16"/>
        <v>0</v>
      </c>
    </row>
    <row r="217" spans="1:25" ht="20.100000000000001" customHeight="1" x14ac:dyDescent="0.25">
      <c r="A217" s="133">
        <v>211</v>
      </c>
      <c r="B217" s="347" t="str">
        <f>IF('Dépenses forfaitaire'!B217="","",'Dépenses forfaitaire'!B217)</f>
        <v/>
      </c>
      <c r="C217" s="347" t="str">
        <f>IF('Dépenses forfaitaire'!C217="","",'Dépenses forfaitaire'!C217)</f>
        <v/>
      </c>
      <c r="D217" s="347" t="str">
        <f>IF('Dépenses forfaitaire'!D217="","",'Dépenses forfaitaire'!D217)</f>
        <v/>
      </c>
      <c r="E217" s="347" t="str">
        <f>IF('Dépenses forfaitaire'!E217="","",'Dépenses forfaitaire'!E217)</f>
        <v/>
      </c>
      <c r="F217" s="347" t="str">
        <f>IF('Dépenses forfaitaire'!F217="","",'Dépenses forfaitaire'!F217)</f>
        <v/>
      </c>
      <c r="G217" s="347" t="str">
        <f>IF('Dépenses forfaitaire'!G217="","",'Dépenses forfaitaire'!G217)</f>
        <v/>
      </c>
      <c r="H217" s="347" t="str">
        <f>IF('Dépenses forfaitaire'!H217="","",'Dépenses forfaitaire'!H217)</f>
        <v/>
      </c>
      <c r="I217" s="347" t="str">
        <f>IF('Dépenses forfaitaire'!I217="","",'Dépenses forfaitaire'!I217)</f>
        <v/>
      </c>
      <c r="J217" s="348" t="str">
        <f>IF('Dépenses forfaitaire'!K217="","",'Dépenses forfaitaire'!K217)</f>
        <v/>
      </c>
      <c r="K217" s="348" t="str">
        <f>IF('Dépenses forfaitaire'!L217="","",'Dépenses forfaitaire'!L217)</f>
        <v/>
      </c>
      <c r="L217" s="347" t="str">
        <f>IF('Dépenses forfaitaire'!J217="","",'Dépenses forfaitaire'!J217)</f>
        <v/>
      </c>
      <c r="M217" s="331" t="str">
        <f>IF($H217="","",IF($C217=Listes!$B$38,IF('DP_Instruction Forfaitaires'!$E217&lt;=Listes!$B$58,('DP_Instruction Forfaitaires'!$E217*(VLOOKUP('DP_Instruction Forfaitaires'!$D217,Listes!$A$59:$E$65,2,FALSE))),IF('DP_Instruction Forfaitaires'!$E217&gt;Listes!$E$58,('DP_Instruction Forfaitaires'!$E217*(VLOOKUP('DP_Instruction Forfaitaires'!$D217,Listes!$A$59:$E$65,5,FALSE))),('DP_Instruction Forfaitaires'!$E217*(VLOOKUP('DP_Instruction Forfaitaires'!$D217,Listes!$A$59:$E$65,3,FALSE))+(VLOOKUP('DP_Instruction Forfaitaires'!$D217,Listes!$A$59:$E$65,4,FALSE)))))))</f>
        <v/>
      </c>
      <c r="N217" s="331" t="str">
        <f>IF($H217="","",IF($C217=Listes!$B$37,IF('DP_Instruction Forfaitaires'!$E217&lt;=Listes!$B$47,('DP_Instruction Forfaitaires'!$E217*(VLOOKUP('DP_Instruction Forfaitaires'!$D217,Listes!$A$48:$E$54,2,FALSE))),IF('DP_Instruction Forfaitaires'!$E217&gt;Listes!$D$47,('DP_Instruction Forfaitaires'!$E217*(VLOOKUP('DP_Instruction Forfaitaires'!$D217,Listes!$A$48:$E$54,5,FALSE))),('DP_Instruction Forfaitaires'!$E217*(VLOOKUP('DP_Instruction Forfaitaires'!$D217,Listes!$A$48:$E$54,3,FALSE))+(VLOOKUP('DP_Instruction Forfaitaires'!$D217,Listes!$A$48:$E$54,4,FALSE)))))))</f>
        <v/>
      </c>
      <c r="O217" s="359" t="str">
        <f>IF($H217="","",IF($C217=Listes!$B$40,Listes!$I$37,IF($C217=Listes!$B$41,(VLOOKUP('DP_Instruction Forfaitaires'!$F217,Listes!$E$37:$F$42,2,FALSE)),IF($C217=Listes!$B$39,IF('DP_Instruction Forfaitaires'!$E217&lt;=Listes!$A$69,'DP_Instruction Forfaitaires'!$E217*Listes!$A$70,IF('DP_Instruction Forfaitaires'!$E217&gt;Listes!$D$69,'DP_Instruction Forfaitaires'!$E217*Listes!$D$70,(('DP_Instruction Forfaitaires'!$E217*Listes!$B$70)+Listes!$C$70)))))))</f>
        <v/>
      </c>
      <c r="P217" s="360" t="str">
        <f>IF('Dépenses forfaitaire'!P217="","",'Dépenses forfaitaire'!P217)</f>
        <v/>
      </c>
      <c r="Q217" s="283"/>
      <c r="R217" s="284" t="str">
        <f t="shared" si="14"/>
        <v/>
      </c>
      <c r="S217" s="284" t="str">
        <f t="shared" si="15"/>
        <v/>
      </c>
      <c r="T217" s="28" t="str">
        <f t="shared" si="13"/>
        <v/>
      </c>
      <c r="U217" s="139"/>
      <c r="V217" s="140"/>
      <c r="W217" s="365" t="str">
        <f>IF(AND(OR(Q217="KO",T217&lt;&gt;""),OR(R217="",S217="",T217="")),Listes!$A$74,IF(AND(T217="",Q217&lt;&gt;""),Listes!$A$75,IF(AND(P217&lt;T217,V217=""),Listes!$A$76,IF(AND(R217&gt;S217),Listes!$A$77,IF(AND(P217&lt;&gt;"",P217&gt;T217,U217=""),Listes!$A$78,IF(AND(X217="",OR(Q217&lt;&gt;"",R217&lt;&gt;"",S217&lt;&gt;"")),Listes!$A$79,""))))))</f>
        <v/>
      </c>
      <c r="X217" s="44"/>
      <c r="Y217" s="9">
        <f t="shared" si="16"/>
        <v>0</v>
      </c>
    </row>
    <row r="218" spans="1:25" ht="20.100000000000001" customHeight="1" x14ac:dyDescent="0.25">
      <c r="A218" s="133">
        <v>212</v>
      </c>
      <c r="B218" s="347" t="str">
        <f>IF('Dépenses forfaitaire'!B218="","",'Dépenses forfaitaire'!B218)</f>
        <v/>
      </c>
      <c r="C218" s="347" t="str">
        <f>IF('Dépenses forfaitaire'!C218="","",'Dépenses forfaitaire'!C218)</f>
        <v/>
      </c>
      <c r="D218" s="347" t="str">
        <f>IF('Dépenses forfaitaire'!D218="","",'Dépenses forfaitaire'!D218)</f>
        <v/>
      </c>
      <c r="E218" s="347" t="str">
        <f>IF('Dépenses forfaitaire'!E218="","",'Dépenses forfaitaire'!E218)</f>
        <v/>
      </c>
      <c r="F218" s="347" t="str">
        <f>IF('Dépenses forfaitaire'!F218="","",'Dépenses forfaitaire'!F218)</f>
        <v/>
      </c>
      <c r="G218" s="347" t="str">
        <f>IF('Dépenses forfaitaire'!G218="","",'Dépenses forfaitaire'!G218)</f>
        <v/>
      </c>
      <c r="H218" s="347" t="str">
        <f>IF('Dépenses forfaitaire'!H218="","",'Dépenses forfaitaire'!H218)</f>
        <v/>
      </c>
      <c r="I218" s="347" t="str">
        <f>IF('Dépenses forfaitaire'!I218="","",'Dépenses forfaitaire'!I218)</f>
        <v/>
      </c>
      <c r="J218" s="348" t="str">
        <f>IF('Dépenses forfaitaire'!K218="","",'Dépenses forfaitaire'!K218)</f>
        <v/>
      </c>
      <c r="K218" s="348" t="str">
        <f>IF('Dépenses forfaitaire'!L218="","",'Dépenses forfaitaire'!L218)</f>
        <v/>
      </c>
      <c r="L218" s="347" t="str">
        <f>IF('Dépenses forfaitaire'!J218="","",'Dépenses forfaitaire'!J218)</f>
        <v/>
      </c>
      <c r="M218" s="331" t="str">
        <f>IF($H218="","",IF($C218=Listes!$B$38,IF('DP_Instruction Forfaitaires'!$E218&lt;=Listes!$B$58,('DP_Instruction Forfaitaires'!$E218*(VLOOKUP('DP_Instruction Forfaitaires'!$D218,Listes!$A$59:$E$65,2,FALSE))),IF('DP_Instruction Forfaitaires'!$E218&gt;Listes!$E$58,('DP_Instruction Forfaitaires'!$E218*(VLOOKUP('DP_Instruction Forfaitaires'!$D218,Listes!$A$59:$E$65,5,FALSE))),('DP_Instruction Forfaitaires'!$E218*(VLOOKUP('DP_Instruction Forfaitaires'!$D218,Listes!$A$59:$E$65,3,FALSE))+(VLOOKUP('DP_Instruction Forfaitaires'!$D218,Listes!$A$59:$E$65,4,FALSE)))))))</f>
        <v/>
      </c>
      <c r="N218" s="331" t="str">
        <f>IF($H218="","",IF($C218=Listes!$B$37,IF('DP_Instruction Forfaitaires'!$E218&lt;=Listes!$B$47,('DP_Instruction Forfaitaires'!$E218*(VLOOKUP('DP_Instruction Forfaitaires'!$D218,Listes!$A$48:$E$54,2,FALSE))),IF('DP_Instruction Forfaitaires'!$E218&gt;Listes!$D$47,('DP_Instruction Forfaitaires'!$E218*(VLOOKUP('DP_Instruction Forfaitaires'!$D218,Listes!$A$48:$E$54,5,FALSE))),('DP_Instruction Forfaitaires'!$E218*(VLOOKUP('DP_Instruction Forfaitaires'!$D218,Listes!$A$48:$E$54,3,FALSE))+(VLOOKUP('DP_Instruction Forfaitaires'!$D218,Listes!$A$48:$E$54,4,FALSE)))))))</f>
        <v/>
      </c>
      <c r="O218" s="359" t="str">
        <f>IF($H218="","",IF($C218=Listes!$B$40,Listes!$I$37,IF($C218=Listes!$B$41,(VLOOKUP('DP_Instruction Forfaitaires'!$F218,Listes!$E$37:$F$42,2,FALSE)),IF($C218=Listes!$B$39,IF('DP_Instruction Forfaitaires'!$E218&lt;=Listes!$A$69,'DP_Instruction Forfaitaires'!$E218*Listes!$A$70,IF('DP_Instruction Forfaitaires'!$E218&gt;Listes!$D$69,'DP_Instruction Forfaitaires'!$E218*Listes!$D$70,(('DP_Instruction Forfaitaires'!$E218*Listes!$B$70)+Listes!$C$70)))))))</f>
        <v/>
      </c>
      <c r="P218" s="360" t="str">
        <f>IF('Dépenses forfaitaire'!P218="","",'Dépenses forfaitaire'!P218)</f>
        <v/>
      </c>
      <c r="Q218" s="283"/>
      <c r="R218" s="284" t="str">
        <f t="shared" si="14"/>
        <v/>
      </c>
      <c r="S218" s="284" t="str">
        <f t="shared" si="15"/>
        <v/>
      </c>
      <c r="T218" s="28" t="str">
        <f t="shared" si="13"/>
        <v/>
      </c>
      <c r="U218" s="139"/>
      <c r="V218" s="140"/>
      <c r="W218" s="365" t="str">
        <f>IF(AND(OR(Q218="KO",T218&lt;&gt;""),OR(R218="",S218="",T218="")),Listes!$A$74,IF(AND(T218="",Q218&lt;&gt;""),Listes!$A$75,IF(AND(P218&lt;T218,V218=""),Listes!$A$76,IF(AND(R218&gt;S218),Listes!$A$77,IF(AND(P218&lt;&gt;"",P218&gt;T218,U218=""),Listes!$A$78,IF(AND(X218="",OR(Q218&lt;&gt;"",R218&lt;&gt;"",S218&lt;&gt;"")),Listes!$A$79,""))))))</f>
        <v/>
      </c>
      <c r="X218" s="44"/>
      <c r="Y218" s="9">
        <f t="shared" si="16"/>
        <v>0</v>
      </c>
    </row>
    <row r="219" spans="1:25" ht="20.100000000000001" customHeight="1" x14ac:dyDescent="0.25">
      <c r="A219" s="133">
        <v>213</v>
      </c>
      <c r="B219" s="347" t="str">
        <f>IF('Dépenses forfaitaire'!B219="","",'Dépenses forfaitaire'!B219)</f>
        <v/>
      </c>
      <c r="C219" s="347" t="str">
        <f>IF('Dépenses forfaitaire'!C219="","",'Dépenses forfaitaire'!C219)</f>
        <v/>
      </c>
      <c r="D219" s="347" t="str">
        <f>IF('Dépenses forfaitaire'!D219="","",'Dépenses forfaitaire'!D219)</f>
        <v/>
      </c>
      <c r="E219" s="347" t="str">
        <f>IF('Dépenses forfaitaire'!E219="","",'Dépenses forfaitaire'!E219)</f>
        <v/>
      </c>
      <c r="F219" s="347" t="str">
        <f>IF('Dépenses forfaitaire'!F219="","",'Dépenses forfaitaire'!F219)</f>
        <v/>
      </c>
      <c r="G219" s="347" t="str">
        <f>IF('Dépenses forfaitaire'!G219="","",'Dépenses forfaitaire'!G219)</f>
        <v/>
      </c>
      <c r="H219" s="347" t="str">
        <f>IF('Dépenses forfaitaire'!H219="","",'Dépenses forfaitaire'!H219)</f>
        <v/>
      </c>
      <c r="I219" s="347" t="str">
        <f>IF('Dépenses forfaitaire'!I219="","",'Dépenses forfaitaire'!I219)</f>
        <v/>
      </c>
      <c r="J219" s="348" t="str">
        <f>IF('Dépenses forfaitaire'!K219="","",'Dépenses forfaitaire'!K219)</f>
        <v/>
      </c>
      <c r="K219" s="348" t="str">
        <f>IF('Dépenses forfaitaire'!L219="","",'Dépenses forfaitaire'!L219)</f>
        <v/>
      </c>
      <c r="L219" s="347" t="str">
        <f>IF('Dépenses forfaitaire'!J219="","",'Dépenses forfaitaire'!J219)</f>
        <v/>
      </c>
      <c r="M219" s="331" t="str">
        <f>IF($H219="","",IF($C219=Listes!$B$38,IF('DP_Instruction Forfaitaires'!$E219&lt;=Listes!$B$58,('DP_Instruction Forfaitaires'!$E219*(VLOOKUP('DP_Instruction Forfaitaires'!$D219,Listes!$A$59:$E$65,2,FALSE))),IF('DP_Instruction Forfaitaires'!$E219&gt;Listes!$E$58,('DP_Instruction Forfaitaires'!$E219*(VLOOKUP('DP_Instruction Forfaitaires'!$D219,Listes!$A$59:$E$65,5,FALSE))),('DP_Instruction Forfaitaires'!$E219*(VLOOKUP('DP_Instruction Forfaitaires'!$D219,Listes!$A$59:$E$65,3,FALSE))+(VLOOKUP('DP_Instruction Forfaitaires'!$D219,Listes!$A$59:$E$65,4,FALSE)))))))</f>
        <v/>
      </c>
      <c r="N219" s="331" t="str">
        <f>IF($H219="","",IF($C219=Listes!$B$37,IF('DP_Instruction Forfaitaires'!$E219&lt;=Listes!$B$47,('DP_Instruction Forfaitaires'!$E219*(VLOOKUP('DP_Instruction Forfaitaires'!$D219,Listes!$A$48:$E$54,2,FALSE))),IF('DP_Instruction Forfaitaires'!$E219&gt;Listes!$D$47,('DP_Instruction Forfaitaires'!$E219*(VLOOKUP('DP_Instruction Forfaitaires'!$D219,Listes!$A$48:$E$54,5,FALSE))),('DP_Instruction Forfaitaires'!$E219*(VLOOKUP('DP_Instruction Forfaitaires'!$D219,Listes!$A$48:$E$54,3,FALSE))+(VLOOKUP('DP_Instruction Forfaitaires'!$D219,Listes!$A$48:$E$54,4,FALSE)))))))</f>
        <v/>
      </c>
      <c r="O219" s="359" t="str">
        <f>IF($H219="","",IF($C219=Listes!$B$40,Listes!$I$37,IF($C219=Listes!$B$41,(VLOOKUP('DP_Instruction Forfaitaires'!$F219,Listes!$E$37:$F$42,2,FALSE)),IF($C219=Listes!$B$39,IF('DP_Instruction Forfaitaires'!$E219&lt;=Listes!$A$69,'DP_Instruction Forfaitaires'!$E219*Listes!$A$70,IF('DP_Instruction Forfaitaires'!$E219&gt;Listes!$D$69,'DP_Instruction Forfaitaires'!$E219*Listes!$D$70,(('DP_Instruction Forfaitaires'!$E219*Listes!$B$70)+Listes!$C$70)))))))</f>
        <v/>
      </c>
      <c r="P219" s="360" t="str">
        <f>IF('Dépenses forfaitaire'!P219="","",'Dépenses forfaitaire'!P219)</f>
        <v/>
      </c>
      <c r="Q219" s="283"/>
      <c r="R219" s="284" t="str">
        <f t="shared" si="14"/>
        <v/>
      </c>
      <c r="S219" s="284" t="str">
        <f t="shared" si="15"/>
        <v/>
      </c>
      <c r="T219" s="28" t="str">
        <f t="shared" si="13"/>
        <v/>
      </c>
      <c r="U219" s="139"/>
      <c r="V219" s="140"/>
      <c r="W219" s="365" t="str">
        <f>IF(AND(OR(Q219="KO",T219&lt;&gt;""),OR(R219="",S219="",T219="")),Listes!$A$74,IF(AND(T219="",Q219&lt;&gt;""),Listes!$A$75,IF(AND(P219&lt;T219,V219=""),Listes!$A$76,IF(AND(R219&gt;S219),Listes!$A$77,IF(AND(P219&lt;&gt;"",P219&gt;T219,U219=""),Listes!$A$78,IF(AND(X219="",OR(Q219&lt;&gt;"",R219&lt;&gt;"",S219&lt;&gt;"")),Listes!$A$79,""))))))</f>
        <v/>
      </c>
      <c r="X219" s="44"/>
      <c r="Y219" s="9">
        <f t="shared" si="16"/>
        <v>0</v>
      </c>
    </row>
    <row r="220" spans="1:25" ht="20.100000000000001" customHeight="1" x14ac:dyDescent="0.25">
      <c r="A220" s="133">
        <v>214</v>
      </c>
      <c r="B220" s="347" t="str">
        <f>IF('Dépenses forfaitaire'!B220="","",'Dépenses forfaitaire'!B220)</f>
        <v/>
      </c>
      <c r="C220" s="347" t="str">
        <f>IF('Dépenses forfaitaire'!C220="","",'Dépenses forfaitaire'!C220)</f>
        <v/>
      </c>
      <c r="D220" s="347" t="str">
        <f>IF('Dépenses forfaitaire'!D220="","",'Dépenses forfaitaire'!D220)</f>
        <v/>
      </c>
      <c r="E220" s="347" t="str">
        <f>IF('Dépenses forfaitaire'!E220="","",'Dépenses forfaitaire'!E220)</f>
        <v/>
      </c>
      <c r="F220" s="347" t="str">
        <f>IF('Dépenses forfaitaire'!F220="","",'Dépenses forfaitaire'!F220)</f>
        <v/>
      </c>
      <c r="G220" s="347" t="str">
        <f>IF('Dépenses forfaitaire'!G220="","",'Dépenses forfaitaire'!G220)</f>
        <v/>
      </c>
      <c r="H220" s="347" t="str">
        <f>IF('Dépenses forfaitaire'!H220="","",'Dépenses forfaitaire'!H220)</f>
        <v/>
      </c>
      <c r="I220" s="347" t="str">
        <f>IF('Dépenses forfaitaire'!I220="","",'Dépenses forfaitaire'!I220)</f>
        <v/>
      </c>
      <c r="J220" s="348" t="str">
        <f>IF('Dépenses forfaitaire'!K220="","",'Dépenses forfaitaire'!K220)</f>
        <v/>
      </c>
      <c r="K220" s="348" t="str">
        <f>IF('Dépenses forfaitaire'!L220="","",'Dépenses forfaitaire'!L220)</f>
        <v/>
      </c>
      <c r="L220" s="347" t="str">
        <f>IF('Dépenses forfaitaire'!J220="","",'Dépenses forfaitaire'!J220)</f>
        <v/>
      </c>
      <c r="M220" s="331" t="str">
        <f>IF($H220="","",IF($C220=Listes!$B$38,IF('DP_Instruction Forfaitaires'!$E220&lt;=Listes!$B$58,('DP_Instruction Forfaitaires'!$E220*(VLOOKUP('DP_Instruction Forfaitaires'!$D220,Listes!$A$59:$E$65,2,FALSE))),IF('DP_Instruction Forfaitaires'!$E220&gt;Listes!$E$58,('DP_Instruction Forfaitaires'!$E220*(VLOOKUP('DP_Instruction Forfaitaires'!$D220,Listes!$A$59:$E$65,5,FALSE))),('DP_Instruction Forfaitaires'!$E220*(VLOOKUP('DP_Instruction Forfaitaires'!$D220,Listes!$A$59:$E$65,3,FALSE))+(VLOOKUP('DP_Instruction Forfaitaires'!$D220,Listes!$A$59:$E$65,4,FALSE)))))))</f>
        <v/>
      </c>
      <c r="N220" s="331" t="str">
        <f>IF($H220="","",IF($C220=Listes!$B$37,IF('DP_Instruction Forfaitaires'!$E220&lt;=Listes!$B$47,('DP_Instruction Forfaitaires'!$E220*(VLOOKUP('DP_Instruction Forfaitaires'!$D220,Listes!$A$48:$E$54,2,FALSE))),IF('DP_Instruction Forfaitaires'!$E220&gt;Listes!$D$47,('DP_Instruction Forfaitaires'!$E220*(VLOOKUP('DP_Instruction Forfaitaires'!$D220,Listes!$A$48:$E$54,5,FALSE))),('DP_Instruction Forfaitaires'!$E220*(VLOOKUP('DP_Instruction Forfaitaires'!$D220,Listes!$A$48:$E$54,3,FALSE))+(VLOOKUP('DP_Instruction Forfaitaires'!$D220,Listes!$A$48:$E$54,4,FALSE)))))))</f>
        <v/>
      </c>
      <c r="O220" s="359" t="str">
        <f>IF($H220="","",IF($C220=Listes!$B$40,Listes!$I$37,IF($C220=Listes!$B$41,(VLOOKUP('DP_Instruction Forfaitaires'!$F220,Listes!$E$37:$F$42,2,FALSE)),IF($C220=Listes!$B$39,IF('DP_Instruction Forfaitaires'!$E220&lt;=Listes!$A$69,'DP_Instruction Forfaitaires'!$E220*Listes!$A$70,IF('DP_Instruction Forfaitaires'!$E220&gt;Listes!$D$69,'DP_Instruction Forfaitaires'!$E220*Listes!$D$70,(('DP_Instruction Forfaitaires'!$E220*Listes!$B$70)+Listes!$C$70)))))))</f>
        <v/>
      </c>
      <c r="P220" s="360" t="str">
        <f>IF('Dépenses forfaitaire'!P220="","",'Dépenses forfaitaire'!P220)</f>
        <v/>
      </c>
      <c r="Q220" s="283"/>
      <c r="R220" s="284" t="str">
        <f t="shared" si="14"/>
        <v/>
      </c>
      <c r="S220" s="284" t="str">
        <f t="shared" si="15"/>
        <v/>
      </c>
      <c r="T220" s="28" t="str">
        <f t="shared" si="13"/>
        <v/>
      </c>
      <c r="U220" s="139"/>
      <c r="V220" s="140"/>
      <c r="W220" s="365" t="str">
        <f>IF(AND(OR(Q220="KO",T220&lt;&gt;""),OR(R220="",S220="",T220="")),Listes!$A$74,IF(AND(T220="",Q220&lt;&gt;""),Listes!$A$75,IF(AND(P220&lt;T220,V220=""),Listes!$A$76,IF(AND(R220&gt;S220),Listes!$A$77,IF(AND(P220&lt;&gt;"",P220&gt;T220,U220=""),Listes!$A$78,IF(AND(X220="",OR(Q220&lt;&gt;"",R220&lt;&gt;"",S220&lt;&gt;"")),Listes!$A$79,""))))))</f>
        <v/>
      </c>
      <c r="X220" s="44"/>
      <c r="Y220" s="9">
        <f t="shared" si="16"/>
        <v>0</v>
      </c>
    </row>
    <row r="221" spans="1:25" ht="20.100000000000001" customHeight="1" x14ac:dyDescent="0.25">
      <c r="A221" s="133">
        <v>215</v>
      </c>
      <c r="B221" s="347" t="str">
        <f>IF('Dépenses forfaitaire'!B221="","",'Dépenses forfaitaire'!B221)</f>
        <v/>
      </c>
      <c r="C221" s="347" t="str">
        <f>IF('Dépenses forfaitaire'!C221="","",'Dépenses forfaitaire'!C221)</f>
        <v/>
      </c>
      <c r="D221" s="347" t="str">
        <f>IF('Dépenses forfaitaire'!D221="","",'Dépenses forfaitaire'!D221)</f>
        <v/>
      </c>
      <c r="E221" s="347" t="str">
        <f>IF('Dépenses forfaitaire'!E221="","",'Dépenses forfaitaire'!E221)</f>
        <v/>
      </c>
      <c r="F221" s="347" t="str">
        <f>IF('Dépenses forfaitaire'!F221="","",'Dépenses forfaitaire'!F221)</f>
        <v/>
      </c>
      <c r="G221" s="347" t="str">
        <f>IF('Dépenses forfaitaire'!G221="","",'Dépenses forfaitaire'!G221)</f>
        <v/>
      </c>
      <c r="H221" s="347" t="str">
        <f>IF('Dépenses forfaitaire'!H221="","",'Dépenses forfaitaire'!H221)</f>
        <v/>
      </c>
      <c r="I221" s="347" t="str">
        <f>IF('Dépenses forfaitaire'!I221="","",'Dépenses forfaitaire'!I221)</f>
        <v/>
      </c>
      <c r="J221" s="348" t="str">
        <f>IF('Dépenses forfaitaire'!K221="","",'Dépenses forfaitaire'!K221)</f>
        <v/>
      </c>
      <c r="K221" s="348" t="str">
        <f>IF('Dépenses forfaitaire'!L221="","",'Dépenses forfaitaire'!L221)</f>
        <v/>
      </c>
      <c r="L221" s="347" t="str">
        <f>IF('Dépenses forfaitaire'!J221="","",'Dépenses forfaitaire'!J221)</f>
        <v/>
      </c>
      <c r="M221" s="331" t="str">
        <f>IF($H221="","",IF($C221=Listes!$B$38,IF('DP_Instruction Forfaitaires'!$E221&lt;=Listes!$B$58,('DP_Instruction Forfaitaires'!$E221*(VLOOKUP('DP_Instruction Forfaitaires'!$D221,Listes!$A$59:$E$65,2,FALSE))),IF('DP_Instruction Forfaitaires'!$E221&gt;Listes!$E$58,('DP_Instruction Forfaitaires'!$E221*(VLOOKUP('DP_Instruction Forfaitaires'!$D221,Listes!$A$59:$E$65,5,FALSE))),('DP_Instruction Forfaitaires'!$E221*(VLOOKUP('DP_Instruction Forfaitaires'!$D221,Listes!$A$59:$E$65,3,FALSE))+(VLOOKUP('DP_Instruction Forfaitaires'!$D221,Listes!$A$59:$E$65,4,FALSE)))))))</f>
        <v/>
      </c>
      <c r="N221" s="331" t="str">
        <f>IF($H221="","",IF($C221=Listes!$B$37,IF('DP_Instruction Forfaitaires'!$E221&lt;=Listes!$B$47,('DP_Instruction Forfaitaires'!$E221*(VLOOKUP('DP_Instruction Forfaitaires'!$D221,Listes!$A$48:$E$54,2,FALSE))),IF('DP_Instruction Forfaitaires'!$E221&gt;Listes!$D$47,('DP_Instruction Forfaitaires'!$E221*(VLOOKUP('DP_Instruction Forfaitaires'!$D221,Listes!$A$48:$E$54,5,FALSE))),('DP_Instruction Forfaitaires'!$E221*(VLOOKUP('DP_Instruction Forfaitaires'!$D221,Listes!$A$48:$E$54,3,FALSE))+(VLOOKUP('DP_Instruction Forfaitaires'!$D221,Listes!$A$48:$E$54,4,FALSE)))))))</f>
        <v/>
      </c>
      <c r="O221" s="359" t="str">
        <f>IF($H221="","",IF($C221=Listes!$B$40,Listes!$I$37,IF($C221=Listes!$B$41,(VLOOKUP('DP_Instruction Forfaitaires'!$F221,Listes!$E$37:$F$42,2,FALSE)),IF($C221=Listes!$B$39,IF('DP_Instruction Forfaitaires'!$E221&lt;=Listes!$A$69,'DP_Instruction Forfaitaires'!$E221*Listes!$A$70,IF('DP_Instruction Forfaitaires'!$E221&gt;Listes!$D$69,'DP_Instruction Forfaitaires'!$E221*Listes!$D$70,(('DP_Instruction Forfaitaires'!$E221*Listes!$B$70)+Listes!$C$70)))))))</f>
        <v/>
      </c>
      <c r="P221" s="360" t="str">
        <f>IF('Dépenses forfaitaire'!P221="","",'Dépenses forfaitaire'!P221)</f>
        <v/>
      </c>
      <c r="Q221" s="283"/>
      <c r="R221" s="284" t="str">
        <f t="shared" si="14"/>
        <v/>
      </c>
      <c r="S221" s="284" t="str">
        <f t="shared" si="15"/>
        <v/>
      </c>
      <c r="T221" s="28" t="str">
        <f t="shared" si="13"/>
        <v/>
      </c>
      <c r="U221" s="139"/>
      <c r="V221" s="140"/>
      <c r="W221" s="365" t="str">
        <f>IF(AND(OR(Q221="KO",T221&lt;&gt;""),OR(R221="",S221="",T221="")),Listes!$A$74,IF(AND(T221="",Q221&lt;&gt;""),Listes!$A$75,IF(AND(P221&lt;T221,V221=""),Listes!$A$76,IF(AND(R221&gt;S221),Listes!$A$77,IF(AND(P221&lt;&gt;"",P221&gt;T221,U221=""),Listes!$A$78,IF(AND(X221="",OR(Q221&lt;&gt;"",R221&lt;&gt;"",S221&lt;&gt;"")),Listes!$A$79,""))))))</f>
        <v/>
      </c>
      <c r="X221" s="44"/>
      <c r="Y221" s="9">
        <f t="shared" si="16"/>
        <v>0</v>
      </c>
    </row>
    <row r="222" spans="1:25" ht="20.100000000000001" customHeight="1" x14ac:dyDescent="0.25">
      <c r="A222" s="133">
        <v>216</v>
      </c>
      <c r="B222" s="347" t="str">
        <f>IF('Dépenses forfaitaire'!B222="","",'Dépenses forfaitaire'!B222)</f>
        <v/>
      </c>
      <c r="C222" s="347" t="str">
        <f>IF('Dépenses forfaitaire'!C222="","",'Dépenses forfaitaire'!C222)</f>
        <v/>
      </c>
      <c r="D222" s="347" t="str">
        <f>IF('Dépenses forfaitaire'!D222="","",'Dépenses forfaitaire'!D222)</f>
        <v/>
      </c>
      <c r="E222" s="347" t="str">
        <f>IF('Dépenses forfaitaire'!E222="","",'Dépenses forfaitaire'!E222)</f>
        <v/>
      </c>
      <c r="F222" s="347" t="str">
        <f>IF('Dépenses forfaitaire'!F222="","",'Dépenses forfaitaire'!F222)</f>
        <v/>
      </c>
      <c r="G222" s="347" t="str">
        <f>IF('Dépenses forfaitaire'!G222="","",'Dépenses forfaitaire'!G222)</f>
        <v/>
      </c>
      <c r="H222" s="347" t="str">
        <f>IF('Dépenses forfaitaire'!H222="","",'Dépenses forfaitaire'!H222)</f>
        <v/>
      </c>
      <c r="I222" s="347" t="str">
        <f>IF('Dépenses forfaitaire'!I222="","",'Dépenses forfaitaire'!I222)</f>
        <v/>
      </c>
      <c r="J222" s="348" t="str">
        <f>IF('Dépenses forfaitaire'!K222="","",'Dépenses forfaitaire'!K222)</f>
        <v/>
      </c>
      <c r="K222" s="348" t="str">
        <f>IF('Dépenses forfaitaire'!L222="","",'Dépenses forfaitaire'!L222)</f>
        <v/>
      </c>
      <c r="L222" s="347" t="str">
        <f>IF('Dépenses forfaitaire'!J222="","",'Dépenses forfaitaire'!J222)</f>
        <v/>
      </c>
      <c r="M222" s="331" t="str">
        <f>IF($H222="","",IF($C222=Listes!$B$38,IF('DP_Instruction Forfaitaires'!$E222&lt;=Listes!$B$58,('DP_Instruction Forfaitaires'!$E222*(VLOOKUP('DP_Instruction Forfaitaires'!$D222,Listes!$A$59:$E$65,2,FALSE))),IF('DP_Instruction Forfaitaires'!$E222&gt;Listes!$E$58,('DP_Instruction Forfaitaires'!$E222*(VLOOKUP('DP_Instruction Forfaitaires'!$D222,Listes!$A$59:$E$65,5,FALSE))),('DP_Instruction Forfaitaires'!$E222*(VLOOKUP('DP_Instruction Forfaitaires'!$D222,Listes!$A$59:$E$65,3,FALSE))+(VLOOKUP('DP_Instruction Forfaitaires'!$D222,Listes!$A$59:$E$65,4,FALSE)))))))</f>
        <v/>
      </c>
      <c r="N222" s="331" t="str">
        <f>IF($H222="","",IF($C222=Listes!$B$37,IF('DP_Instruction Forfaitaires'!$E222&lt;=Listes!$B$47,('DP_Instruction Forfaitaires'!$E222*(VLOOKUP('DP_Instruction Forfaitaires'!$D222,Listes!$A$48:$E$54,2,FALSE))),IF('DP_Instruction Forfaitaires'!$E222&gt;Listes!$D$47,('DP_Instruction Forfaitaires'!$E222*(VLOOKUP('DP_Instruction Forfaitaires'!$D222,Listes!$A$48:$E$54,5,FALSE))),('DP_Instruction Forfaitaires'!$E222*(VLOOKUP('DP_Instruction Forfaitaires'!$D222,Listes!$A$48:$E$54,3,FALSE))+(VLOOKUP('DP_Instruction Forfaitaires'!$D222,Listes!$A$48:$E$54,4,FALSE)))))))</f>
        <v/>
      </c>
      <c r="O222" s="359" t="str">
        <f>IF($H222="","",IF($C222=Listes!$B$40,Listes!$I$37,IF($C222=Listes!$B$41,(VLOOKUP('DP_Instruction Forfaitaires'!$F222,Listes!$E$37:$F$42,2,FALSE)),IF($C222=Listes!$B$39,IF('DP_Instruction Forfaitaires'!$E222&lt;=Listes!$A$69,'DP_Instruction Forfaitaires'!$E222*Listes!$A$70,IF('DP_Instruction Forfaitaires'!$E222&gt;Listes!$D$69,'DP_Instruction Forfaitaires'!$E222*Listes!$D$70,(('DP_Instruction Forfaitaires'!$E222*Listes!$B$70)+Listes!$C$70)))))))</f>
        <v/>
      </c>
      <c r="P222" s="360" t="str">
        <f>IF('Dépenses forfaitaire'!P222="","",'Dépenses forfaitaire'!P222)</f>
        <v/>
      </c>
      <c r="Q222" s="283"/>
      <c r="R222" s="284" t="str">
        <f t="shared" si="14"/>
        <v/>
      </c>
      <c r="S222" s="284" t="str">
        <f t="shared" si="15"/>
        <v/>
      </c>
      <c r="T222" s="28" t="str">
        <f t="shared" si="13"/>
        <v/>
      </c>
      <c r="U222" s="139"/>
      <c r="V222" s="140"/>
      <c r="W222" s="365" t="str">
        <f>IF(AND(OR(Q222="KO",T222&lt;&gt;""),OR(R222="",S222="",T222="")),Listes!$A$74,IF(AND(T222="",Q222&lt;&gt;""),Listes!$A$75,IF(AND(P222&lt;T222,V222=""),Listes!$A$76,IF(AND(R222&gt;S222),Listes!$A$77,IF(AND(P222&lt;&gt;"",P222&gt;T222,U222=""),Listes!$A$78,IF(AND(X222="",OR(Q222&lt;&gt;"",R222&lt;&gt;"",S222&lt;&gt;"")),Listes!$A$79,""))))))</f>
        <v/>
      </c>
      <c r="X222" s="44"/>
      <c r="Y222" s="9">
        <f t="shared" si="16"/>
        <v>0</v>
      </c>
    </row>
    <row r="223" spans="1:25" ht="20.100000000000001" customHeight="1" x14ac:dyDescent="0.25">
      <c r="A223" s="133">
        <v>217</v>
      </c>
      <c r="B223" s="347" t="str">
        <f>IF('Dépenses forfaitaire'!B223="","",'Dépenses forfaitaire'!B223)</f>
        <v/>
      </c>
      <c r="C223" s="347" t="str">
        <f>IF('Dépenses forfaitaire'!C223="","",'Dépenses forfaitaire'!C223)</f>
        <v/>
      </c>
      <c r="D223" s="347" t="str">
        <f>IF('Dépenses forfaitaire'!D223="","",'Dépenses forfaitaire'!D223)</f>
        <v/>
      </c>
      <c r="E223" s="347" t="str">
        <f>IF('Dépenses forfaitaire'!E223="","",'Dépenses forfaitaire'!E223)</f>
        <v/>
      </c>
      <c r="F223" s="347" t="str">
        <f>IF('Dépenses forfaitaire'!F223="","",'Dépenses forfaitaire'!F223)</f>
        <v/>
      </c>
      <c r="G223" s="347" t="str">
        <f>IF('Dépenses forfaitaire'!G223="","",'Dépenses forfaitaire'!G223)</f>
        <v/>
      </c>
      <c r="H223" s="347" t="str">
        <f>IF('Dépenses forfaitaire'!H223="","",'Dépenses forfaitaire'!H223)</f>
        <v/>
      </c>
      <c r="I223" s="347" t="str">
        <f>IF('Dépenses forfaitaire'!I223="","",'Dépenses forfaitaire'!I223)</f>
        <v/>
      </c>
      <c r="J223" s="348" t="str">
        <f>IF('Dépenses forfaitaire'!K223="","",'Dépenses forfaitaire'!K223)</f>
        <v/>
      </c>
      <c r="K223" s="348" t="str">
        <f>IF('Dépenses forfaitaire'!L223="","",'Dépenses forfaitaire'!L223)</f>
        <v/>
      </c>
      <c r="L223" s="347" t="str">
        <f>IF('Dépenses forfaitaire'!J223="","",'Dépenses forfaitaire'!J223)</f>
        <v/>
      </c>
      <c r="M223" s="331" t="str">
        <f>IF($H223="","",IF($C223=Listes!$B$38,IF('DP_Instruction Forfaitaires'!$E223&lt;=Listes!$B$58,('DP_Instruction Forfaitaires'!$E223*(VLOOKUP('DP_Instruction Forfaitaires'!$D223,Listes!$A$59:$E$65,2,FALSE))),IF('DP_Instruction Forfaitaires'!$E223&gt;Listes!$E$58,('DP_Instruction Forfaitaires'!$E223*(VLOOKUP('DP_Instruction Forfaitaires'!$D223,Listes!$A$59:$E$65,5,FALSE))),('DP_Instruction Forfaitaires'!$E223*(VLOOKUP('DP_Instruction Forfaitaires'!$D223,Listes!$A$59:$E$65,3,FALSE))+(VLOOKUP('DP_Instruction Forfaitaires'!$D223,Listes!$A$59:$E$65,4,FALSE)))))))</f>
        <v/>
      </c>
      <c r="N223" s="331" t="str">
        <f>IF($H223="","",IF($C223=Listes!$B$37,IF('DP_Instruction Forfaitaires'!$E223&lt;=Listes!$B$47,('DP_Instruction Forfaitaires'!$E223*(VLOOKUP('DP_Instruction Forfaitaires'!$D223,Listes!$A$48:$E$54,2,FALSE))),IF('DP_Instruction Forfaitaires'!$E223&gt;Listes!$D$47,('DP_Instruction Forfaitaires'!$E223*(VLOOKUP('DP_Instruction Forfaitaires'!$D223,Listes!$A$48:$E$54,5,FALSE))),('DP_Instruction Forfaitaires'!$E223*(VLOOKUP('DP_Instruction Forfaitaires'!$D223,Listes!$A$48:$E$54,3,FALSE))+(VLOOKUP('DP_Instruction Forfaitaires'!$D223,Listes!$A$48:$E$54,4,FALSE)))))))</f>
        <v/>
      </c>
      <c r="O223" s="359" t="str">
        <f>IF($H223="","",IF($C223=Listes!$B$40,Listes!$I$37,IF($C223=Listes!$B$41,(VLOOKUP('DP_Instruction Forfaitaires'!$F223,Listes!$E$37:$F$42,2,FALSE)),IF($C223=Listes!$B$39,IF('DP_Instruction Forfaitaires'!$E223&lt;=Listes!$A$69,'DP_Instruction Forfaitaires'!$E223*Listes!$A$70,IF('DP_Instruction Forfaitaires'!$E223&gt;Listes!$D$69,'DP_Instruction Forfaitaires'!$E223*Listes!$D$70,(('DP_Instruction Forfaitaires'!$E223*Listes!$B$70)+Listes!$C$70)))))))</f>
        <v/>
      </c>
      <c r="P223" s="360" t="str">
        <f>IF('Dépenses forfaitaire'!P223="","",'Dépenses forfaitaire'!P223)</f>
        <v/>
      </c>
      <c r="Q223" s="283"/>
      <c r="R223" s="284" t="str">
        <f t="shared" si="14"/>
        <v/>
      </c>
      <c r="S223" s="284" t="str">
        <f t="shared" si="15"/>
        <v/>
      </c>
      <c r="T223" s="28" t="str">
        <f t="shared" si="13"/>
        <v/>
      </c>
      <c r="U223" s="139"/>
      <c r="V223" s="140"/>
      <c r="W223" s="365" t="str">
        <f>IF(AND(OR(Q223="KO",T223&lt;&gt;""),OR(R223="",S223="",T223="")),Listes!$A$74,IF(AND(T223="",Q223&lt;&gt;""),Listes!$A$75,IF(AND(P223&lt;T223,V223=""),Listes!$A$76,IF(AND(R223&gt;S223),Listes!$A$77,IF(AND(P223&lt;&gt;"",P223&gt;T223,U223=""),Listes!$A$78,IF(AND(X223="",OR(Q223&lt;&gt;"",R223&lt;&gt;"",S223&lt;&gt;"")),Listes!$A$79,""))))))</f>
        <v/>
      </c>
      <c r="X223" s="44"/>
      <c r="Y223" s="9">
        <f t="shared" si="16"/>
        <v>0</v>
      </c>
    </row>
    <row r="224" spans="1:25" ht="20.100000000000001" customHeight="1" x14ac:dyDescent="0.25">
      <c r="A224" s="133">
        <v>218</v>
      </c>
      <c r="B224" s="347" t="str">
        <f>IF('Dépenses forfaitaire'!B224="","",'Dépenses forfaitaire'!B224)</f>
        <v/>
      </c>
      <c r="C224" s="347" t="str">
        <f>IF('Dépenses forfaitaire'!C224="","",'Dépenses forfaitaire'!C224)</f>
        <v/>
      </c>
      <c r="D224" s="347" t="str">
        <f>IF('Dépenses forfaitaire'!D224="","",'Dépenses forfaitaire'!D224)</f>
        <v/>
      </c>
      <c r="E224" s="347" t="str">
        <f>IF('Dépenses forfaitaire'!E224="","",'Dépenses forfaitaire'!E224)</f>
        <v/>
      </c>
      <c r="F224" s="347" t="str">
        <f>IF('Dépenses forfaitaire'!F224="","",'Dépenses forfaitaire'!F224)</f>
        <v/>
      </c>
      <c r="G224" s="347" t="str">
        <f>IF('Dépenses forfaitaire'!G224="","",'Dépenses forfaitaire'!G224)</f>
        <v/>
      </c>
      <c r="H224" s="347" t="str">
        <f>IF('Dépenses forfaitaire'!H224="","",'Dépenses forfaitaire'!H224)</f>
        <v/>
      </c>
      <c r="I224" s="347" t="str">
        <f>IF('Dépenses forfaitaire'!I224="","",'Dépenses forfaitaire'!I224)</f>
        <v/>
      </c>
      <c r="J224" s="348" t="str">
        <f>IF('Dépenses forfaitaire'!K224="","",'Dépenses forfaitaire'!K224)</f>
        <v/>
      </c>
      <c r="K224" s="348" t="str">
        <f>IF('Dépenses forfaitaire'!L224="","",'Dépenses forfaitaire'!L224)</f>
        <v/>
      </c>
      <c r="L224" s="347" t="str">
        <f>IF('Dépenses forfaitaire'!J224="","",'Dépenses forfaitaire'!J224)</f>
        <v/>
      </c>
      <c r="M224" s="331" t="str">
        <f>IF($H224="","",IF($C224=Listes!$B$38,IF('DP_Instruction Forfaitaires'!$E224&lt;=Listes!$B$58,('DP_Instruction Forfaitaires'!$E224*(VLOOKUP('DP_Instruction Forfaitaires'!$D224,Listes!$A$59:$E$65,2,FALSE))),IF('DP_Instruction Forfaitaires'!$E224&gt;Listes!$E$58,('DP_Instruction Forfaitaires'!$E224*(VLOOKUP('DP_Instruction Forfaitaires'!$D224,Listes!$A$59:$E$65,5,FALSE))),('DP_Instruction Forfaitaires'!$E224*(VLOOKUP('DP_Instruction Forfaitaires'!$D224,Listes!$A$59:$E$65,3,FALSE))+(VLOOKUP('DP_Instruction Forfaitaires'!$D224,Listes!$A$59:$E$65,4,FALSE)))))))</f>
        <v/>
      </c>
      <c r="N224" s="331" t="str">
        <f>IF($H224="","",IF($C224=Listes!$B$37,IF('DP_Instruction Forfaitaires'!$E224&lt;=Listes!$B$47,('DP_Instruction Forfaitaires'!$E224*(VLOOKUP('DP_Instruction Forfaitaires'!$D224,Listes!$A$48:$E$54,2,FALSE))),IF('DP_Instruction Forfaitaires'!$E224&gt;Listes!$D$47,('DP_Instruction Forfaitaires'!$E224*(VLOOKUP('DP_Instruction Forfaitaires'!$D224,Listes!$A$48:$E$54,5,FALSE))),('DP_Instruction Forfaitaires'!$E224*(VLOOKUP('DP_Instruction Forfaitaires'!$D224,Listes!$A$48:$E$54,3,FALSE))+(VLOOKUP('DP_Instruction Forfaitaires'!$D224,Listes!$A$48:$E$54,4,FALSE)))))))</f>
        <v/>
      </c>
      <c r="O224" s="359" t="str">
        <f>IF($H224="","",IF($C224=Listes!$B$40,Listes!$I$37,IF($C224=Listes!$B$41,(VLOOKUP('DP_Instruction Forfaitaires'!$F224,Listes!$E$37:$F$42,2,FALSE)),IF($C224=Listes!$B$39,IF('DP_Instruction Forfaitaires'!$E224&lt;=Listes!$A$69,'DP_Instruction Forfaitaires'!$E224*Listes!$A$70,IF('DP_Instruction Forfaitaires'!$E224&gt;Listes!$D$69,'DP_Instruction Forfaitaires'!$E224*Listes!$D$70,(('DP_Instruction Forfaitaires'!$E224*Listes!$B$70)+Listes!$C$70)))))))</f>
        <v/>
      </c>
      <c r="P224" s="360" t="str">
        <f>IF('Dépenses forfaitaire'!P224="","",'Dépenses forfaitaire'!P224)</f>
        <v/>
      </c>
      <c r="Q224" s="283"/>
      <c r="R224" s="284" t="str">
        <f t="shared" si="14"/>
        <v/>
      </c>
      <c r="S224" s="284" t="str">
        <f t="shared" si="15"/>
        <v/>
      </c>
      <c r="T224" s="28" t="str">
        <f t="shared" si="13"/>
        <v/>
      </c>
      <c r="U224" s="139"/>
      <c r="V224" s="140"/>
      <c r="W224" s="365" t="str">
        <f>IF(AND(OR(Q224="KO",T224&lt;&gt;""),OR(R224="",S224="",T224="")),Listes!$A$74,IF(AND(T224="",Q224&lt;&gt;""),Listes!$A$75,IF(AND(P224&lt;T224,V224=""),Listes!$A$76,IF(AND(R224&gt;S224),Listes!$A$77,IF(AND(P224&lt;&gt;"",P224&gt;T224,U224=""),Listes!$A$78,IF(AND(X224="",OR(Q224&lt;&gt;"",R224&lt;&gt;"",S224&lt;&gt;"")),Listes!$A$79,""))))))</f>
        <v/>
      </c>
      <c r="X224" s="44"/>
      <c r="Y224" s="9">
        <f t="shared" si="16"/>
        <v>0</v>
      </c>
    </row>
    <row r="225" spans="1:25" ht="20.100000000000001" customHeight="1" x14ac:dyDescent="0.25">
      <c r="A225" s="133">
        <v>219</v>
      </c>
      <c r="B225" s="347" t="str">
        <f>IF('Dépenses forfaitaire'!B225="","",'Dépenses forfaitaire'!B225)</f>
        <v/>
      </c>
      <c r="C225" s="347" t="str">
        <f>IF('Dépenses forfaitaire'!C225="","",'Dépenses forfaitaire'!C225)</f>
        <v/>
      </c>
      <c r="D225" s="347" t="str">
        <f>IF('Dépenses forfaitaire'!D225="","",'Dépenses forfaitaire'!D225)</f>
        <v/>
      </c>
      <c r="E225" s="347" t="str">
        <f>IF('Dépenses forfaitaire'!E225="","",'Dépenses forfaitaire'!E225)</f>
        <v/>
      </c>
      <c r="F225" s="347" t="str">
        <f>IF('Dépenses forfaitaire'!F225="","",'Dépenses forfaitaire'!F225)</f>
        <v/>
      </c>
      <c r="G225" s="347" t="str">
        <f>IF('Dépenses forfaitaire'!G225="","",'Dépenses forfaitaire'!G225)</f>
        <v/>
      </c>
      <c r="H225" s="347" t="str">
        <f>IF('Dépenses forfaitaire'!H225="","",'Dépenses forfaitaire'!H225)</f>
        <v/>
      </c>
      <c r="I225" s="347" t="str">
        <f>IF('Dépenses forfaitaire'!I225="","",'Dépenses forfaitaire'!I225)</f>
        <v/>
      </c>
      <c r="J225" s="348" t="str">
        <f>IF('Dépenses forfaitaire'!K225="","",'Dépenses forfaitaire'!K225)</f>
        <v/>
      </c>
      <c r="K225" s="348" t="str">
        <f>IF('Dépenses forfaitaire'!L225="","",'Dépenses forfaitaire'!L225)</f>
        <v/>
      </c>
      <c r="L225" s="347" t="str">
        <f>IF('Dépenses forfaitaire'!J225="","",'Dépenses forfaitaire'!J225)</f>
        <v/>
      </c>
      <c r="M225" s="331" t="str">
        <f>IF($H225="","",IF($C225=Listes!$B$38,IF('DP_Instruction Forfaitaires'!$E225&lt;=Listes!$B$58,('DP_Instruction Forfaitaires'!$E225*(VLOOKUP('DP_Instruction Forfaitaires'!$D225,Listes!$A$59:$E$65,2,FALSE))),IF('DP_Instruction Forfaitaires'!$E225&gt;Listes!$E$58,('DP_Instruction Forfaitaires'!$E225*(VLOOKUP('DP_Instruction Forfaitaires'!$D225,Listes!$A$59:$E$65,5,FALSE))),('DP_Instruction Forfaitaires'!$E225*(VLOOKUP('DP_Instruction Forfaitaires'!$D225,Listes!$A$59:$E$65,3,FALSE))+(VLOOKUP('DP_Instruction Forfaitaires'!$D225,Listes!$A$59:$E$65,4,FALSE)))))))</f>
        <v/>
      </c>
      <c r="N225" s="331" t="str">
        <f>IF($H225="","",IF($C225=Listes!$B$37,IF('DP_Instruction Forfaitaires'!$E225&lt;=Listes!$B$47,('DP_Instruction Forfaitaires'!$E225*(VLOOKUP('DP_Instruction Forfaitaires'!$D225,Listes!$A$48:$E$54,2,FALSE))),IF('DP_Instruction Forfaitaires'!$E225&gt;Listes!$D$47,('DP_Instruction Forfaitaires'!$E225*(VLOOKUP('DP_Instruction Forfaitaires'!$D225,Listes!$A$48:$E$54,5,FALSE))),('DP_Instruction Forfaitaires'!$E225*(VLOOKUP('DP_Instruction Forfaitaires'!$D225,Listes!$A$48:$E$54,3,FALSE))+(VLOOKUP('DP_Instruction Forfaitaires'!$D225,Listes!$A$48:$E$54,4,FALSE)))))))</f>
        <v/>
      </c>
      <c r="O225" s="359" t="str">
        <f>IF($H225="","",IF($C225=Listes!$B$40,Listes!$I$37,IF($C225=Listes!$B$41,(VLOOKUP('DP_Instruction Forfaitaires'!$F225,Listes!$E$37:$F$42,2,FALSE)),IF($C225=Listes!$B$39,IF('DP_Instruction Forfaitaires'!$E225&lt;=Listes!$A$69,'DP_Instruction Forfaitaires'!$E225*Listes!$A$70,IF('DP_Instruction Forfaitaires'!$E225&gt;Listes!$D$69,'DP_Instruction Forfaitaires'!$E225*Listes!$D$70,(('DP_Instruction Forfaitaires'!$E225*Listes!$B$70)+Listes!$C$70)))))))</f>
        <v/>
      </c>
      <c r="P225" s="360" t="str">
        <f>IF('Dépenses forfaitaire'!P225="","",'Dépenses forfaitaire'!P225)</f>
        <v/>
      </c>
      <c r="Q225" s="283"/>
      <c r="R225" s="284" t="str">
        <f t="shared" si="14"/>
        <v/>
      </c>
      <c r="S225" s="284" t="str">
        <f t="shared" si="15"/>
        <v/>
      </c>
      <c r="T225" s="28" t="str">
        <f t="shared" si="13"/>
        <v/>
      </c>
      <c r="U225" s="139"/>
      <c r="V225" s="140"/>
      <c r="W225" s="365" t="str">
        <f>IF(AND(OR(Q225="KO",T225&lt;&gt;""),OR(R225="",S225="",T225="")),Listes!$A$74,IF(AND(T225="",Q225&lt;&gt;""),Listes!$A$75,IF(AND(P225&lt;T225,V225=""),Listes!$A$76,IF(AND(R225&gt;S225),Listes!$A$77,IF(AND(P225&lt;&gt;"",P225&gt;T225,U225=""),Listes!$A$78,IF(AND(X225="",OR(Q225&lt;&gt;"",R225&lt;&gt;"",S225&lt;&gt;"")),Listes!$A$79,""))))))</f>
        <v/>
      </c>
      <c r="X225" s="44"/>
      <c r="Y225" s="9">
        <f t="shared" si="16"/>
        <v>0</v>
      </c>
    </row>
    <row r="226" spans="1:25" ht="20.100000000000001" customHeight="1" x14ac:dyDescent="0.25">
      <c r="A226" s="133">
        <v>220</v>
      </c>
      <c r="B226" s="347" t="str">
        <f>IF('Dépenses forfaitaire'!B226="","",'Dépenses forfaitaire'!B226)</f>
        <v/>
      </c>
      <c r="C226" s="347" t="str">
        <f>IF('Dépenses forfaitaire'!C226="","",'Dépenses forfaitaire'!C226)</f>
        <v/>
      </c>
      <c r="D226" s="347" t="str">
        <f>IF('Dépenses forfaitaire'!D226="","",'Dépenses forfaitaire'!D226)</f>
        <v/>
      </c>
      <c r="E226" s="347" t="str">
        <f>IF('Dépenses forfaitaire'!E226="","",'Dépenses forfaitaire'!E226)</f>
        <v/>
      </c>
      <c r="F226" s="347" t="str">
        <f>IF('Dépenses forfaitaire'!F226="","",'Dépenses forfaitaire'!F226)</f>
        <v/>
      </c>
      <c r="G226" s="347" t="str">
        <f>IF('Dépenses forfaitaire'!G226="","",'Dépenses forfaitaire'!G226)</f>
        <v/>
      </c>
      <c r="H226" s="347" t="str">
        <f>IF('Dépenses forfaitaire'!H226="","",'Dépenses forfaitaire'!H226)</f>
        <v/>
      </c>
      <c r="I226" s="347" t="str">
        <f>IF('Dépenses forfaitaire'!I226="","",'Dépenses forfaitaire'!I226)</f>
        <v/>
      </c>
      <c r="J226" s="348" t="str">
        <f>IF('Dépenses forfaitaire'!K226="","",'Dépenses forfaitaire'!K226)</f>
        <v/>
      </c>
      <c r="K226" s="348" t="str">
        <f>IF('Dépenses forfaitaire'!L226="","",'Dépenses forfaitaire'!L226)</f>
        <v/>
      </c>
      <c r="L226" s="347" t="str">
        <f>IF('Dépenses forfaitaire'!J226="","",'Dépenses forfaitaire'!J226)</f>
        <v/>
      </c>
      <c r="M226" s="331" t="str">
        <f>IF($H226="","",IF($C226=Listes!$B$38,IF('DP_Instruction Forfaitaires'!$E226&lt;=Listes!$B$58,('DP_Instruction Forfaitaires'!$E226*(VLOOKUP('DP_Instruction Forfaitaires'!$D226,Listes!$A$59:$E$65,2,FALSE))),IF('DP_Instruction Forfaitaires'!$E226&gt;Listes!$E$58,('DP_Instruction Forfaitaires'!$E226*(VLOOKUP('DP_Instruction Forfaitaires'!$D226,Listes!$A$59:$E$65,5,FALSE))),('DP_Instruction Forfaitaires'!$E226*(VLOOKUP('DP_Instruction Forfaitaires'!$D226,Listes!$A$59:$E$65,3,FALSE))+(VLOOKUP('DP_Instruction Forfaitaires'!$D226,Listes!$A$59:$E$65,4,FALSE)))))))</f>
        <v/>
      </c>
      <c r="N226" s="331" t="str">
        <f>IF($H226="","",IF($C226=Listes!$B$37,IF('DP_Instruction Forfaitaires'!$E226&lt;=Listes!$B$47,('DP_Instruction Forfaitaires'!$E226*(VLOOKUP('DP_Instruction Forfaitaires'!$D226,Listes!$A$48:$E$54,2,FALSE))),IF('DP_Instruction Forfaitaires'!$E226&gt;Listes!$D$47,('DP_Instruction Forfaitaires'!$E226*(VLOOKUP('DP_Instruction Forfaitaires'!$D226,Listes!$A$48:$E$54,5,FALSE))),('DP_Instruction Forfaitaires'!$E226*(VLOOKUP('DP_Instruction Forfaitaires'!$D226,Listes!$A$48:$E$54,3,FALSE))+(VLOOKUP('DP_Instruction Forfaitaires'!$D226,Listes!$A$48:$E$54,4,FALSE)))))))</f>
        <v/>
      </c>
      <c r="O226" s="359" t="str">
        <f>IF($H226="","",IF($C226=Listes!$B$40,Listes!$I$37,IF($C226=Listes!$B$41,(VLOOKUP('DP_Instruction Forfaitaires'!$F226,Listes!$E$37:$F$42,2,FALSE)),IF($C226=Listes!$B$39,IF('DP_Instruction Forfaitaires'!$E226&lt;=Listes!$A$69,'DP_Instruction Forfaitaires'!$E226*Listes!$A$70,IF('DP_Instruction Forfaitaires'!$E226&gt;Listes!$D$69,'DP_Instruction Forfaitaires'!$E226*Listes!$D$70,(('DP_Instruction Forfaitaires'!$E226*Listes!$B$70)+Listes!$C$70)))))))</f>
        <v/>
      </c>
      <c r="P226" s="360" t="str">
        <f>IF('Dépenses forfaitaire'!P226="","",'Dépenses forfaitaire'!P226)</f>
        <v/>
      </c>
      <c r="Q226" s="283"/>
      <c r="R226" s="284" t="str">
        <f t="shared" si="14"/>
        <v/>
      </c>
      <c r="S226" s="284" t="str">
        <f t="shared" si="15"/>
        <v/>
      </c>
      <c r="T226" s="28" t="str">
        <f t="shared" si="13"/>
        <v/>
      </c>
      <c r="U226" s="139"/>
      <c r="V226" s="140"/>
      <c r="W226" s="365" t="str">
        <f>IF(AND(OR(Q226="KO",T226&lt;&gt;""),OR(R226="",S226="",T226="")),Listes!$A$74,IF(AND(T226="",Q226&lt;&gt;""),Listes!$A$75,IF(AND(P226&lt;T226,V226=""),Listes!$A$76,IF(AND(R226&gt;S226),Listes!$A$77,IF(AND(P226&lt;&gt;"",P226&gt;T226,U226=""),Listes!$A$78,IF(AND(X226="",OR(Q226&lt;&gt;"",R226&lt;&gt;"",S226&lt;&gt;"")),Listes!$A$79,""))))))</f>
        <v/>
      </c>
      <c r="X226" s="44"/>
      <c r="Y226" s="9">
        <f t="shared" si="16"/>
        <v>0</v>
      </c>
    </row>
    <row r="227" spans="1:25" ht="20.100000000000001" customHeight="1" x14ac:dyDescent="0.25">
      <c r="A227" s="133">
        <v>221</v>
      </c>
      <c r="B227" s="347" t="str">
        <f>IF('Dépenses forfaitaire'!B227="","",'Dépenses forfaitaire'!B227)</f>
        <v/>
      </c>
      <c r="C227" s="347" t="str">
        <f>IF('Dépenses forfaitaire'!C227="","",'Dépenses forfaitaire'!C227)</f>
        <v/>
      </c>
      <c r="D227" s="347" t="str">
        <f>IF('Dépenses forfaitaire'!D227="","",'Dépenses forfaitaire'!D227)</f>
        <v/>
      </c>
      <c r="E227" s="347" t="str">
        <f>IF('Dépenses forfaitaire'!E227="","",'Dépenses forfaitaire'!E227)</f>
        <v/>
      </c>
      <c r="F227" s="347" t="str">
        <f>IF('Dépenses forfaitaire'!F227="","",'Dépenses forfaitaire'!F227)</f>
        <v/>
      </c>
      <c r="G227" s="347" t="str">
        <f>IF('Dépenses forfaitaire'!G227="","",'Dépenses forfaitaire'!G227)</f>
        <v/>
      </c>
      <c r="H227" s="347" t="str">
        <f>IF('Dépenses forfaitaire'!H227="","",'Dépenses forfaitaire'!H227)</f>
        <v/>
      </c>
      <c r="I227" s="347" t="str">
        <f>IF('Dépenses forfaitaire'!I227="","",'Dépenses forfaitaire'!I227)</f>
        <v/>
      </c>
      <c r="J227" s="348" t="str">
        <f>IF('Dépenses forfaitaire'!K227="","",'Dépenses forfaitaire'!K227)</f>
        <v/>
      </c>
      <c r="K227" s="348" t="str">
        <f>IF('Dépenses forfaitaire'!L227="","",'Dépenses forfaitaire'!L227)</f>
        <v/>
      </c>
      <c r="L227" s="347" t="str">
        <f>IF('Dépenses forfaitaire'!J227="","",'Dépenses forfaitaire'!J227)</f>
        <v/>
      </c>
      <c r="M227" s="331" t="str">
        <f>IF($H227="","",IF($C227=Listes!$B$38,IF('DP_Instruction Forfaitaires'!$E227&lt;=Listes!$B$58,('DP_Instruction Forfaitaires'!$E227*(VLOOKUP('DP_Instruction Forfaitaires'!$D227,Listes!$A$59:$E$65,2,FALSE))),IF('DP_Instruction Forfaitaires'!$E227&gt;Listes!$E$58,('DP_Instruction Forfaitaires'!$E227*(VLOOKUP('DP_Instruction Forfaitaires'!$D227,Listes!$A$59:$E$65,5,FALSE))),('DP_Instruction Forfaitaires'!$E227*(VLOOKUP('DP_Instruction Forfaitaires'!$D227,Listes!$A$59:$E$65,3,FALSE))+(VLOOKUP('DP_Instruction Forfaitaires'!$D227,Listes!$A$59:$E$65,4,FALSE)))))))</f>
        <v/>
      </c>
      <c r="N227" s="331" t="str">
        <f>IF($H227="","",IF($C227=Listes!$B$37,IF('DP_Instruction Forfaitaires'!$E227&lt;=Listes!$B$47,('DP_Instruction Forfaitaires'!$E227*(VLOOKUP('DP_Instruction Forfaitaires'!$D227,Listes!$A$48:$E$54,2,FALSE))),IF('DP_Instruction Forfaitaires'!$E227&gt;Listes!$D$47,('DP_Instruction Forfaitaires'!$E227*(VLOOKUP('DP_Instruction Forfaitaires'!$D227,Listes!$A$48:$E$54,5,FALSE))),('DP_Instruction Forfaitaires'!$E227*(VLOOKUP('DP_Instruction Forfaitaires'!$D227,Listes!$A$48:$E$54,3,FALSE))+(VLOOKUP('DP_Instruction Forfaitaires'!$D227,Listes!$A$48:$E$54,4,FALSE)))))))</f>
        <v/>
      </c>
      <c r="O227" s="359" t="str">
        <f>IF($H227="","",IF($C227=Listes!$B$40,Listes!$I$37,IF($C227=Listes!$B$41,(VLOOKUP('DP_Instruction Forfaitaires'!$F227,Listes!$E$37:$F$42,2,FALSE)),IF($C227=Listes!$B$39,IF('DP_Instruction Forfaitaires'!$E227&lt;=Listes!$A$69,'DP_Instruction Forfaitaires'!$E227*Listes!$A$70,IF('DP_Instruction Forfaitaires'!$E227&gt;Listes!$D$69,'DP_Instruction Forfaitaires'!$E227*Listes!$D$70,(('DP_Instruction Forfaitaires'!$E227*Listes!$B$70)+Listes!$C$70)))))))</f>
        <v/>
      </c>
      <c r="P227" s="360" t="str">
        <f>IF('Dépenses forfaitaire'!P227="","",'Dépenses forfaitaire'!P227)</f>
        <v/>
      </c>
      <c r="Q227" s="283"/>
      <c r="R227" s="284" t="str">
        <f t="shared" si="14"/>
        <v/>
      </c>
      <c r="S227" s="284" t="str">
        <f t="shared" si="15"/>
        <v/>
      </c>
      <c r="T227" s="28" t="str">
        <f t="shared" si="13"/>
        <v/>
      </c>
      <c r="U227" s="139"/>
      <c r="V227" s="140"/>
      <c r="W227" s="365" t="str">
        <f>IF(AND(OR(Q227="KO",T227&lt;&gt;""),OR(R227="",S227="",T227="")),Listes!$A$74,IF(AND(T227="",Q227&lt;&gt;""),Listes!$A$75,IF(AND(P227&lt;T227,V227=""),Listes!$A$76,IF(AND(R227&gt;S227),Listes!$A$77,IF(AND(P227&lt;&gt;"",P227&gt;T227,U227=""),Listes!$A$78,IF(AND(X227="",OR(Q227&lt;&gt;"",R227&lt;&gt;"",S227&lt;&gt;"")),Listes!$A$79,""))))))</f>
        <v/>
      </c>
      <c r="X227" s="44"/>
      <c r="Y227" s="9">
        <f t="shared" si="16"/>
        <v>0</v>
      </c>
    </row>
    <row r="228" spans="1:25" ht="20.100000000000001" customHeight="1" x14ac:dyDescent="0.25">
      <c r="A228" s="133">
        <v>222</v>
      </c>
      <c r="B228" s="347" t="str">
        <f>IF('Dépenses forfaitaire'!B228="","",'Dépenses forfaitaire'!B228)</f>
        <v/>
      </c>
      <c r="C228" s="347" t="str">
        <f>IF('Dépenses forfaitaire'!C228="","",'Dépenses forfaitaire'!C228)</f>
        <v/>
      </c>
      <c r="D228" s="347" t="str">
        <f>IF('Dépenses forfaitaire'!D228="","",'Dépenses forfaitaire'!D228)</f>
        <v/>
      </c>
      <c r="E228" s="347" t="str">
        <f>IF('Dépenses forfaitaire'!E228="","",'Dépenses forfaitaire'!E228)</f>
        <v/>
      </c>
      <c r="F228" s="347" t="str">
        <f>IF('Dépenses forfaitaire'!F228="","",'Dépenses forfaitaire'!F228)</f>
        <v/>
      </c>
      <c r="G228" s="347" t="str">
        <f>IF('Dépenses forfaitaire'!G228="","",'Dépenses forfaitaire'!G228)</f>
        <v/>
      </c>
      <c r="H228" s="347" t="str">
        <f>IF('Dépenses forfaitaire'!H228="","",'Dépenses forfaitaire'!H228)</f>
        <v/>
      </c>
      <c r="I228" s="347" t="str">
        <f>IF('Dépenses forfaitaire'!I228="","",'Dépenses forfaitaire'!I228)</f>
        <v/>
      </c>
      <c r="J228" s="348" t="str">
        <f>IF('Dépenses forfaitaire'!K228="","",'Dépenses forfaitaire'!K228)</f>
        <v/>
      </c>
      <c r="K228" s="348" t="str">
        <f>IF('Dépenses forfaitaire'!L228="","",'Dépenses forfaitaire'!L228)</f>
        <v/>
      </c>
      <c r="L228" s="347" t="str">
        <f>IF('Dépenses forfaitaire'!J228="","",'Dépenses forfaitaire'!J228)</f>
        <v/>
      </c>
      <c r="M228" s="331" t="str">
        <f>IF($H228="","",IF($C228=Listes!$B$38,IF('DP_Instruction Forfaitaires'!$E228&lt;=Listes!$B$58,('DP_Instruction Forfaitaires'!$E228*(VLOOKUP('DP_Instruction Forfaitaires'!$D228,Listes!$A$59:$E$65,2,FALSE))),IF('DP_Instruction Forfaitaires'!$E228&gt;Listes!$E$58,('DP_Instruction Forfaitaires'!$E228*(VLOOKUP('DP_Instruction Forfaitaires'!$D228,Listes!$A$59:$E$65,5,FALSE))),('DP_Instruction Forfaitaires'!$E228*(VLOOKUP('DP_Instruction Forfaitaires'!$D228,Listes!$A$59:$E$65,3,FALSE))+(VLOOKUP('DP_Instruction Forfaitaires'!$D228,Listes!$A$59:$E$65,4,FALSE)))))))</f>
        <v/>
      </c>
      <c r="N228" s="331" t="str">
        <f>IF($H228="","",IF($C228=Listes!$B$37,IF('DP_Instruction Forfaitaires'!$E228&lt;=Listes!$B$47,('DP_Instruction Forfaitaires'!$E228*(VLOOKUP('DP_Instruction Forfaitaires'!$D228,Listes!$A$48:$E$54,2,FALSE))),IF('DP_Instruction Forfaitaires'!$E228&gt;Listes!$D$47,('DP_Instruction Forfaitaires'!$E228*(VLOOKUP('DP_Instruction Forfaitaires'!$D228,Listes!$A$48:$E$54,5,FALSE))),('DP_Instruction Forfaitaires'!$E228*(VLOOKUP('DP_Instruction Forfaitaires'!$D228,Listes!$A$48:$E$54,3,FALSE))+(VLOOKUP('DP_Instruction Forfaitaires'!$D228,Listes!$A$48:$E$54,4,FALSE)))))))</f>
        <v/>
      </c>
      <c r="O228" s="359" t="str">
        <f>IF($H228="","",IF($C228=Listes!$B$40,Listes!$I$37,IF($C228=Listes!$B$41,(VLOOKUP('DP_Instruction Forfaitaires'!$F228,Listes!$E$37:$F$42,2,FALSE)),IF($C228=Listes!$B$39,IF('DP_Instruction Forfaitaires'!$E228&lt;=Listes!$A$69,'DP_Instruction Forfaitaires'!$E228*Listes!$A$70,IF('DP_Instruction Forfaitaires'!$E228&gt;Listes!$D$69,'DP_Instruction Forfaitaires'!$E228*Listes!$D$70,(('DP_Instruction Forfaitaires'!$E228*Listes!$B$70)+Listes!$C$70)))))))</f>
        <v/>
      </c>
      <c r="P228" s="360" t="str">
        <f>IF('Dépenses forfaitaire'!P228="","",'Dépenses forfaitaire'!P228)</f>
        <v/>
      </c>
      <c r="Q228" s="283"/>
      <c r="R228" s="284" t="str">
        <f t="shared" si="14"/>
        <v/>
      </c>
      <c r="S228" s="284" t="str">
        <f t="shared" si="15"/>
        <v/>
      </c>
      <c r="T228" s="28" t="str">
        <f t="shared" si="13"/>
        <v/>
      </c>
      <c r="U228" s="139"/>
      <c r="V228" s="140"/>
      <c r="W228" s="365" t="str">
        <f>IF(AND(OR(Q228="KO",T228&lt;&gt;""),OR(R228="",S228="",T228="")),Listes!$A$74,IF(AND(T228="",Q228&lt;&gt;""),Listes!$A$75,IF(AND(P228&lt;T228,V228=""),Listes!$A$76,IF(AND(R228&gt;S228),Listes!$A$77,IF(AND(P228&lt;&gt;"",P228&gt;T228,U228=""),Listes!$A$78,IF(AND(X228="",OR(Q228&lt;&gt;"",R228&lt;&gt;"",S228&lt;&gt;"")),Listes!$A$79,""))))))</f>
        <v/>
      </c>
      <c r="X228" s="44"/>
      <c r="Y228" s="9">
        <f t="shared" si="16"/>
        <v>0</v>
      </c>
    </row>
    <row r="229" spans="1:25" ht="20.100000000000001" customHeight="1" x14ac:dyDescent="0.25">
      <c r="A229" s="133">
        <v>223</v>
      </c>
      <c r="B229" s="347" t="str">
        <f>IF('Dépenses forfaitaire'!B229="","",'Dépenses forfaitaire'!B229)</f>
        <v/>
      </c>
      <c r="C229" s="347" t="str">
        <f>IF('Dépenses forfaitaire'!C229="","",'Dépenses forfaitaire'!C229)</f>
        <v/>
      </c>
      <c r="D229" s="347" t="str">
        <f>IF('Dépenses forfaitaire'!D229="","",'Dépenses forfaitaire'!D229)</f>
        <v/>
      </c>
      <c r="E229" s="347" t="str">
        <f>IF('Dépenses forfaitaire'!E229="","",'Dépenses forfaitaire'!E229)</f>
        <v/>
      </c>
      <c r="F229" s="347" t="str">
        <f>IF('Dépenses forfaitaire'!F229="","",'Dépenses forfaitaire'!F229)</f>
        <v/>
      </c>
      <c r="G229" s="347" t="str">
        <f>IF('Dépenses forfaitaire'!G229="","",'Dépenses forfaitaire'!G229)</f>
        <v/>
      </c>
      <c r="H229" s="347" t="str">
        <f>IF('Dépenses forfaitaire'!H229="","",'Dépenses forfaitaire'!H229)</f>
        <v/>
      </c>
      <c r="I229" s="347" t="str">
        <f>IF('Dépenses forfaitaire'!I229="","",'Dépenses forfaitaire'!I229)</f>
        <v/>
      </c>
      <c r="J229" s="348" t="str">
        <f>IF('Dépenses forfaitaire'!K229="","",'Dépenses forfaitaire'!K229)</f>
        <v/>
      </c>
      <c r="K229" s="348" t="str">
        <f>IF('Dépenses forfaitaire'!L229="","",'Dépenses forfaitaire'!L229)</f>
        <v/>
      </c>
      <c r="L229" s="347" t="str">
        <f>IF('Dépenses forfaitaire'!J229="","",'Dépenses forfaitaire'!J229)</f>
        <v/>
      </c>
      <c r="M229" s="331" t="str">
        <f>IF($H229="","",IF($C229=Listes!$B$38,IF('DP_Instruction Forfaitaires'!$E229&lt;=Listes!$B$58,('DP_Instruction Forfaitaires'!$E229*(VLOOKUP('DP_Instruction Forfaitaires'!$D229,Listes!$A$59:$E$65,2,FALSE))),IF('DP_Instruction Forfaitaires'!$E229&gt;Listes!$E$58,('DP_Instruction Forfaitaires'!$E229*(VLOOKUP('DP_Instruction Forfaitaires'!$D229,Listes!$A$59:$E$65,5,FALSE))),('DP_Instruction Forfaitaires'!$E229*(VLOOKUP('DP_Instruction Forfaitaires'!$D229,Listes!$A$59:$E$65,3,FALSE))+(VLOOKUP('DP_Instruction Forfaitaires'!$D229,Listes!$A$59:$E$65,4,FALSE)))))))</f>
        <v/>
      </c>
      <c r="N229" s="331" t="str">
        <f>IF($H229="","",IF($C229=Listes!$B$37,IF('DP_Instruction Forfaitaires'!$E229&lt;=Listes!$B$47,('DP_Instruction Forfaitaires'!$E229*(VLOOKUP('DP_Instruction Forfaitaires'!$D229,Listes!$A$48:$E$54,2,FALSE))),IF('DP_Instruction Forfaitaires'!$E229&gt;Listes!$D$47,('DP_Instruction Forfaitaires'!$E229*(VLOOKUP('DP_Instruction Forfaitaires'!$D229,Listes!$A$48:$E$54,5,FALSE))),('DP_Instruction Forfaitaires'!$E229*(VLOOKUP('DP_Instruction Forfaitaires'!$D229,Listes!$A$48:$E$54,3,FALSE))+(VLOOKUP('DP_Instruction Forfaitaires'!$D229,Listes!$A$48:$E$54,4,FALSE)))))))</f>
        <v/>
      </c>
      <c r="O229" s="359" t="str">
        <f>IF($H229="","",IF($C229=Listes!$B$40,Listes!$I$37,IF($C229=Listes!$B$41,(VLOOKUP('DP_Instruction Forfaitaires'!$F229,Listes!$E$37:$F$42,2,FALSE)),IF($C229=Listes!$B$39,IF('DP_Instruction Forfaitaires'!$E229&lt;=Listes!$A$69,'DP_Instruction Forfaitaires'!$E229*Listes!$A$70,IF('DP_Instruction Forfaitaires'!$E229&gt;Listes!$D$69,'DP_Instruction Forfaitaires'!$E229*Listes!$D$70,(('DP_Instruction Forfaitaires'!$E229*Listes!$B$70)+Listes!$C$70)))))))</f>
        <v/>
      </c>
      <c r="P229" s="360" t="str">
        <f>IF('Dépenses forfaitaire'!P229="","",'Dépenses forfaitaire'!P229)</f>
        <v/>
      </c>
      <c r="Q229" s="283"/>
      <c r="R229" s="284" t="str">
        <f t="shared" si="14"/>
        <v/>
      </c>
      <c r="S229" s="284" t="str">
        <f t="shared" si="15"/>
        <v/>
      </c>
      <c r="T229" s="28" t="str">
        <f t="shared" si="13"/>
        <v/>
      </c>
      <c r="U229" s="139"/>
      <c r="V229" s="140"/>
      <c r="W229" s="365" t="str">
        <f>IF(AND(OR(Q229="KO",T229&lt;&gt;""),OR(R229="",S229="",T229="")),Listes!$A$74,IF(AND(T229="",Q229&lt;&gt;""),Listes!$A$75,IF(AND(P229&lt;T229,V229=""),Listes!$A$76,IF(AND(R229&gt;S229),Listes!$A$77,IF(AND(P229&lt;&gt;"",P229&gt;T229,U229=""),Listes!$A$78,IF(AND(X229="",OR(Q229&lt;&gt;"",R229&lt;&gt;"",S229&lt;&gt;"")),Listes!$A$79,""))))))</f>
        <v/>
      </c>
      <c r="X229" s="44"/>
      <c r="Y229" s="9">
        <f t="shared" si="16"/>
        <v>0</v>
      </c>
    </row>
    <row r="230" spans="1:25" ht="20.100000000000001" customHeight="1" x14ac:dyDescent="0.25">
      <c r="A230" s="133">
        <v>224</v>
      </c>
      <c r="B230" s="347" t="str">
        <f>IF('Dépenses forfaitaire'!B230="","",'Dépenses forfaitaire'!B230)</f>
        <v/>
      </c>
      <c r="C230" s="347" t="str">
        <f>IF('Dépenses forfaitaire'!C230="","",'Dépenses forfaitaire'!C230)</f>
        <v/>
      </c>
      <c r="D230" s="347" t="str">
        <f>IF('Dépenses forfaitaire'!D230="","",'Dépenses forfaitaire'!D230)</f>
        <v/>
      </c>
      <c r="E230" s="347" t="str">
        <f>IF('Dépenses forfaitaire'!E230="","",'Dépenses forfaitaire'!E230)</f>
        <v/>
      </c>
      <c r="F230" s="347" t="str">
        <f>IF('Dépenses forfaitaire'!F230="","",'Dépenses forfaitaire'!F230)</f>
        <v/>
      </c>
      <c r="G230" s="347" t="str">
        <f>IF('Dépenses forfaitaire'!G230="","",'Dépenses forfaitaire'!G230)</f>
        <v/>
      </c>
      <c r="H230" s="347" t="str">
        <f>IF('Dépenses forfaitaire'!H230="","",'Dépenses forfaitaire'!H230)</f>
        <v/>
      </c>
      <c r="I230" s="347" t="str">
        <f>IF('Dépenses forfaitaire'!I230="","",'Dépenses forfaitaire'!I230)</f>
        <v/>
      </c>
      <c r="J230" s="348" t="str">
        <f>IF('Dépenses forfaitaire'!K230="","",'Dépenses forfaitaire'!K230)</f>
        <v/>
      </c>
      <c r="K230" s="348" t="str">
        <f>IF('Dépenses forfaitaire'!L230="","",'Dépenses forfaitaire'!L230)</f>
        <v/>
      </c>
      <c r="L230" s="347" t="str">
        <f>IF('Dépenses forfaitaire'!J230="","",'Dépenses forfaitaire'!J230)</f>
        <v/>
      </c>
      <c r="M230" s="331" t="str">
        <f>IF($H230="","",IF($C230=Listes!$B$38,IF('DP_Instruction Forfaitaires'!$E230&lt;=Listes!$B$58,('DP_Instruction Forfaitaires'!$E230*(VLOOKUP('DP_Instruction Forfaitaires'!$D230,Listes!$A$59:$E$65,2,FALSE))),IF('DP_Instruction Forfaitaires'!$E230&gt;Listes!$E$58,('DP_Instruction Forfaitaires'!$E230*(VLOOKUP('DP_Instruction Forfaitaires'!$D230,Listes!$A$59:$E$65,5,FALSE))),('DP_Instruction Forfaitaires'!$E230*(VLOOKUP('DP_Instruction Forfaitaires'!$D230,Listes!$A$59:$E$65,3,FALSE))+(VLOOKUP('DP_Instruction Forfaitaires'!$D230,Listes!$A$59:$E$65,4,FALSE)))))))</f>
        <v/>
      </c>
      <c r="N230" s="331" t="str">
        <f>IF($H230="","",IF($C230=Listes!$B$37,IF('DP_Instruction Forfaitaires'!$E230&lt;=Listes!$B$47,('DP_Instruction Forfaitaires'!$E230*(VLOOKUP('DP_Instruction Forfaitaires'!$D230,Listes!$A$48:$E$54,2,FALSE))),IF('DP_Instruction Forfaitaires'!$E230&gt;Listes!$D$47,('DP_Instruction Forfaitaires'!$E230*(VLOOKUP('DP_Instruction Forfaitaires'!$D230,Listes!$A$48:$E$54,5,FALSE))),('DP_Instruction Forfaitaires'!$E230*(VLOOKUP('DP_Instruction Forfaitaires'!$D230,Listes!$A$48:$E$54,3,FALSE))+(VLOOKUP('DP_Instruction Forfaitaires'!$D230,Listes!$A$48:$E$54,4,FALSE)))))))</f>
        <v/>
      </c>
      <c r="O230" s="359" t="str">
        <f>IF($H230="","",IF($C230=Listes!$B$40,Listes!$I$37,IF($C230=Listes!$B$41,(VLOOKUP('DP_Instruction Forfaitaires'!$F230,Listes!$E$37:$F$42,2,FALSE)),IF($C230=Listes!$B$39,IF('DP_Instruction Forfaitaires'!$E230&lt;=Listes!$A$69,'DP_Instruction Forfaitaires'!$E230*Listes!$A$70,IF('DP_Instruction Forfaitaires'!$E230&gt;Listes!$D$69,'DP_Instruction Forfaitaires'!$E230*Listes!$D$70,(('DP_Instruction Forfaitaires'!$E230*Listes!$B$70)+Listes!$C$70)))))))</f>
        <v/>
      </c>
      <c r="P230" s="360" t="str">
        <f>IF('Dépenses forfaitaire'!P230="","",'Dépenses forfaitaire'!P230)</f>
        <v/>
      </c>
      <c r="Q230" s="283"/>
      <c r="R230" s="284" t="str">
        <f t="shared" si="14"/>
        <v/>
      </c>
      <c r="S230" s="284" t="str">
        <f t="shared" si="15"/>
        <v/>
      </c>
      <c r="T230" s="28" t="str">
        <f t="shared" si="13"/>
        <v/>
      </c>
      <c r="U230" s="139"/>
      <c r="V230" s="140"/>
      <c r="W230" s="365" t="str">
        <f>IF(AND(OR(Q230="KO",T230&lt;&gt;""),OR(R230="",S230="",T230="")),Listes!$A$74,IF(AND(T230="",Q230&lt;&gt;""),Listes!$A$75,IF(AND(P230&lt;T230,V230=""),Listes!$A$76,IF(AND(R230&gt;S230),Listes!$A$77,IF(AND(P230&lt;&gt;"",P230&gt;T230,U230=""),Listes!$A$78,IF(AND(X230="",OR(Q230&lt;&gt;"",R230&lt;&gt;"",S230&lt;&gt;"")),Listes!$A$79,""))))))</f>
        <v/>
      </c>
      <c r="X230" s="44"/>
      <c r="Y230" s="9">
        <f t="shared" si="16"/>
        <v>0</v>
      </c>
    </row>
    <row r="231" spans="1:25" ht="20.100000000000001" customHeight="1" x14ac:dyDescent="0.25">
      <c r="A231" s="133">
        <v>225</v>
      </c>
      <c r="B231" s="347" t="str">
        <f>IF('Dépenses forfaitaire'!B231="","",'Dépenses forfaitaire'!B231)</f>
        <v/>
      </c>
      <c r="C231" s="347" t="str">
        <f>IF('Dépenses forfaitaire'!C231="","",'Dépenses forfaitaire'!C231)</f>
        <v/>
      </c>
      <c r="D231" s="347" t="str">
        <f>IF('Dépenses forfaitaire'!D231="","",'Dépenses forfaitaire'!D231)</f>
        <v/>
      </c>
      <c r="E231" s="347" t="str">
        <f>IF('Dépenses forfaitaire'!E231="","",'Dépenses forfaitaire'!E231)</f>
        <v/>
      </c>
      <c r="F231" s="347" t="str">
        <f>IF('Dépenses forfaitaire'!F231="","",'Dépenses forfaitaire'!F231)</f>
        <v/>
      </c>
      <c r="G231" s="347" t="str">
        <f>IF('Dépenses forfaitaire'!G231="","",'Dépenses forfaitaire'!G231)</f>
        <v/>
      </c>
      <c r="H231" s="347" t="str">
        <f>IF('Dépenses forfaitaire'!H231="","",'Dépenses forfaitaire'!H231)</f>
        <v/>
      </c>
      <c r="I231" s="347" t="str">
        <f>IF('Dépenses forfaitaire'!I231="","",'Dépenses forfaitaire'!I231)</f>
        <v/>
      </c>
      <c r="J231" s="348" t="str">
        <f>IF('Dépenses forfaitaire'!K231="","",'Dépenses forfaitaire'!K231)</f>
        <v/>
      </c>
      <c r="K231" s="348" t="str">
        <f>IF('Dépenses forfaitaire'!L231="","",'Dépenses forfaitaire'!L231)</f>
        <v/>
      </c>
      <c r="L231" s="347" t="str">
        <f>IF('Dépenses forfaitaire'!J231="","",'Dépenses forfaitaire'!J231)</f>
        <v/>
      </c>
      <c r="M231" s="331" t="str">
        <f>IF($H231="","",IF($C231=Listes!$B$38,IF('DP_Instruction Forfaitaires'!$E231&lt;=Listes!$B$58,('DP_Instruction Forfaitaires'!$E231*(VLOOKUP('DP_Instruction Forfaitaires'!$D231,Listes!$A$59:$E$65,2,FALSE))),IF('DP_Instruction Forfaitaires'!$E231&gt;Listes!$E$58,('DP_Instruction Forfaitaires'!$E231*(VLOOKUP('DP_Instruction Forfaitaires'!$D231,Listes!$A$59:$E$65,5,FALSE))),('DP_Instruction Forfaitaires'!$E231*(VLOOKUP('DP_Instruction Forfaitaires'!$D231,Listes!$A$59:$E$65,3,FALSE))+(VLOOKUP('DP_Instruction Forfaitaires'!$D231,Listes!$A$59:$E$65,4,FALSE)))))))</f>
        <v/>
      </c>
      <c r="N231" s="331" t="str">
        <f>IF($H231="","",IF($C231=Listes!$B$37,IF('DP_Instruction Forfaitaires'!$E231&lt;=Listes!$B$47,('DP_Instruction Forfaitaires'!$E231*(VLOOKUP('DP_Instruction Forfaitaires'!$D231,Listes!$A$48:$E$54,2,FALSE))),IF('DP_Instruction Forfaitaires'!$E231&gt;Listes!$D$47,('DP_Instruction Forfaitaires'!$E231*(VLOOKUP('DP_Instruction Forfaitaires'!$D231,Listes!$A$48:$E$54,5,FALSE))),('DP_Instruction Forfaitaires'!$E231*(VLOOKUP('DP_Instruction Forfaitaires'!$D231,Listes!$A$48:$E$54,3,FALSE))+(VLOOKUP('DP_Instruction Forfaitaires'!$D231,Listes!$A$48:$E$54,4,FALSE)))))))</f>
        <v/>
      </c>
      <c r="O231" s="359" t="str">
        <f>IF($H231="","",IF($C231=Listes!$B$40,Listes!$I$37,IF($C231=Listes!$B$41,(VLOOKUP('DP_Instruction Forfaitaires'!$F231,Listes!$E$37:$F$42,2,FALSE)),IF($C231=Listes!$B$39,IF('DP_Instruction Forfaitaires'!$E231&lt;=Listes!$A$69,'DP_Instruction Forfaitaires'!$E231*Listes!$A$70,IF('DP_Instruction Forfaitaires'!$E231&gt;Listes!$D$69,'DP_Instruction Forfaitaires'!$E231*Listes!$D$70,(('DP_Instruction Forfaitaires'!$E231*Listes!$B$70)+Listes!$C$70)))))))</f>
        <v/>
      </c>
      <c r="P231" s="360" t="str">
        <f>IF('Dépenses forfaitaire'!P231="","",'Dépenses forfaitaire'!P231)</f>
        <v/>
      </c>
      <c r="Q231" s="283"/>
      <c r="R231" s="284" t="str">
        <f t="shared" si="14"/>
        <v/>
      </c>
      <c r="S231" s="284" t="str">
        <f t="shared" si="15"/>
        <v/>
      </c>
      <c r="T231" s="28" t="str">
        <f t="shared" si="13"/>
        <v/>
      </c>
      <c r="U231" s="139"/>
      <c r="V231" s="140"/>
      <c r="W231" s="365" t="str">
        <f>IF(AND(OR(Q231="KO",T231&lt;&gt;""),OR(R231="",S231="",T231="")),Listes!$A$74,IF(AND(T231="",Q231&lt;&gt;""),Listes!$A$75,IF(AND(P231&lt;T231,V231=""),Listes!$A$76,IF(AND(R231&gt;S231),Listes!$A$77,IF(AND(P231&lt;&gt;"",P231&gt;T231,U231=""),Listes!$A$78,IF(AND(X231="",OR(Q231&lt;&gt;"",R231&lt;&gt;"",S231&lt;&gt;"")),Listes!$A$79,""))))))</f>
        <v/>
      </c>
      <c r="X231" s="44"/>
      <c r="Y231" s="9">
        <f t="shared" si="16"/>
        <v>0</v>
      </c>
    </row>
    <row r="232" spans="1:25" ht="20.100000000000001" customHeight="1" x14ac:dyDescent="0.25">
      <c r="A232" s="133">
        <v>226</v>
      </c>
      <c r="B232" s="347" t="str">
        <f>IF('Dépenses forfaitaire'!B232="","",'Dépenses forfaitaire'!B232)</f>
        <v/>
      </c>
      <c r="C232" s="347" t="str">
        <f>IF('Dépenses forfaitaire'!C232="","",'Dépenses forfaitaire'!C232)</f>
        <v/>
      </c>
      <c r="D232" s="347" t="str">
        <f>IF('Dépenses forfaitaire'!D232="","",'Dépenses forfaitaire'!D232)</f>
        <v/>
      </c>
      <c r="E232" s="347" t="str">
        <f>IF('Dépenses forfaitaire'!E232="","",'Dépenses forfaitaire'!E232)</f>
        <v/>
      </c>
      <c r="F232" s="347" t="str">
        <f>IF('Dépenses forfaitaire'!F232="","",'Dépenses forfaitaire'!F232)</f>
        <v/>
      </c>
      <c r="G232" s="347" t="str">
        <f>IF('Dépenses forfaitaire'!G232="","",'Dépenses forfaitaire'!G232)</f>
        <v/>
      </c>
      <c r="H232" s="347" t="str">
        <f>IF('Dépenses forfaitaire'!H232="","",'Dépenses forfaitaire'!H232)</f>
        <v/>
      </c>
      <c r="I232" s="347" t="str">
        <f>IF('Dépenses forfaitaire'!I232="","",'Dépenses forfaitaire'!I232)</f>
        <v/>
      </c>
      <c r="J232" s="348" t="str">
        <f>IF('Dépenses forfaitaire'!K232="","",'Dépenses forfaitaire'!K232)</f>
        <v/>
      </c>
      <c r="K232" s="348" t="str">
        <f>IF('Dépenses forfaitaire'!L232="","",'Dépenses forfaitaire'!L232)</f>
        <v/>
      </c>
      <c r="L232" s="347" t="str">
        <f>IF('Dépenses forfaitaire'!J232="","",'Dépenses forfaitaire'!J232)</f>
        <v/>
      </c>
      <c r="M232" s="331" t="str">
        <f>IF($H232="","",IF($C232=Listes!$B$38,IF('DP_Instruction Forfaitaires'!$E232&lt;=Listes!$B$58,('DP_Instruction Forfaitaires'!$E232*(VLOOKUP('DP_Instruction Forfaitaires'!$D232,Listes!$A$59:$E$65,2,FALSE))),IF('DP_Instruction Forfaitaires'!$E232&gt;Listes!$E$58,('DP_Instruction Forfaitaires'!$E232*(VLOOKUP('DP_Instruction Forfaitaires'!$D232,Listes!$A$59:$E$65,5,FALSE))),('DP_Instruction Forfaitaires'!$E232*(VLOOKUP('DP_Instruction Forfaitaires'!$D232,Listes!$A$59:$E$65,3,FALSE))+(VLOOKUP('DP_Instruction Forfaitaires'!$D232,Listes!$A$59:$E$65,4,FALSE)))))))</f>
        <v/>
      </c>
      <c r="N232" s="331" t="str">
        <f>IF($H232="","",IF($C232=Listes!$B$37,IF('DP_Instruction Forfaitaires'!$E232&lt;=Listes!$B$47,('DP_Instruction Forfaitaires'!$E232*(VLOOKUP('DP_Instruction Forfaitaires'!$D232,Listes!$A$48:$E$54,2,FALSE))),IF('DP_Instruction Forfaitaires'!$E232&gt;Listes!$D$47,('DP_Instruction Forfaitaires'!$E232*(VLOOKUP('DP_Instruction Forfaitaires'!$D232,Listes!$A$48:$E$54,5,FALSE))),('DP_Instruction Forfaitaires'!$E232*(VLOOKUP('DP_Instruction Forfaitaires'!$D232,Listes!$A$48:$E$54,3,FALSE))+(VLOOKUP('DP_Instruction Forfaitaires'!$D232,Listes!$A$48:$E$54,4,FALSE)))))))</f>
        <v/>
      </c>
      <c r="O232" s="359" t="str">
        <f>IF($H232="","",IF($C232=Listes!$B$40,Listes!$I$37,IF($C232=Listes!$B$41,(VLOOKUP('DP_Instruction Forfaitaires'!$F232,Listes!$E$37:$F$42,2,FALSE)),IF($C232=Listes!$B$39,IF('DP_Instruction Forfaitaires'!$E232&lt;=Listes!$A$69,'DP_Instruction Forfaitaires'!$E232*Listes!$A$70,IF('DP_Instruction Forfaitaires'!$E232&gt;Listes!$D$69,'DP_Instruction Forfaitaires'!$E232*Listes!$D$70,(('DP_Instruction Forfaitaires'!$E232*Listes!$B$70)+Listes!$C$70)))))))</f>
        <v/>
      </c>
      <c r="P232" s="360" t="str">
        <f>IF('Dépenses forfaitaire'!P232="","",'Dépenses forfaitaire'!P232)</f>
        <v/>
      </c>
      <c r="Q232" s="283"/>
      <c r="R232" s="284" t="str">
        <f t="shared" si="14"/>
        <v/>
      </c>
      <c r="S232" s="284" t="str">
        <f t="shared" si="15"/>
        <v/>
      </c>
      <c r="T232" s="28" t="str">
        <f t="shared" si="13"/>
        <v/>
      </c>
      <c r="U232" s="139"/>
      <c r="V232" s="140"/>
      <c r="W232" s="365" t="str">
        <f>IF(AND(OR(Q232="KO",T232&lt;&gt;""),OR(R232="",S232="",T232="")),Listes!$A$74,IF(AND(T232="",Q232&lt;&gt;""),Listes!$A$75,IF(AND(P232&lt;T232,V232=""),Listes!$A$76,IF(AND(R232&gt;S232),Listes!$A$77,IF(AND(P232&lt;&gt;"",P232&gt;T232,U232=""),Listes!$A$78,IF(AND(X232="",OR(Q232&lt;&gt;"",R232&lt;&gt;"",S232&lt;&gt;"")),Listes!$A$79,""))))))</f>
        <v/>
      </c>
      <c r="X232" s="44"/>
      <c r="Y232" s="9">
        <f t="shared" si="16"/>
        <v>0</v>
      </c>
    </row>
    <row r="233" spans="1:25" ht="20.100000000000001" customHeight="1" x14ac:dyDescent="0.25">
      <c r="A233" s="133">
        <v>227</v>
      </c>
      <c r="B233" s="347" t="str">
        <f>IF('Dépenses forfaitaire'!B233="","",'Dépenses forfaitaire'!B233)</f>
        <v/>
      </c>
      <c r="C233" s="347" t="str">
        <f>IF('Dépenses forfaitaire'!C233="","",'Dépenses forfaitaire'!C233)</f>
        <v/>
      </c>
      <c r="D233" s="347" t="str">
        <f>IF('Dépenses forfaitaire'!D233="","",'Dépenses forfaitaire'!D233)</f>
        <v/>
      </c>
      <c r="E233" s="347" t="str">
        <f>IF('Dépenses forfaitaire'!E233="","",'Dépenses forfaitaire'!E233)</f>
        <v/>
      </c>
      <c r="F233" s="347" t="str">
        <f>IF('Dépenses forfaitaire'!F233="","",'Dépenses forfaitaire'!F233)</f>
        <v/>
      </c>
      <c r="G233" s="347" t="str">
        <f>IF('Dépenses forfaitaire'!G233="","",'Dépenses forfaitaire'!G233)</f>
        <v/>
      </c>
      <c r="H233" s="347" t="str">
        <f>IF('Dépenses forfaitaire'!H233="","",'Dépenses forfaitaire'!H233)</f>
        <v/>
      </c>
      <c r="I233" s="347" t="str">
        <f>IF('Dépenses forfaitaire'!I233="","",'Dépenses forfaitaire'!I233)</f>
        <v/>
      </c>
      <c r="J233" s="348" t="str">
        <f>IF('Dépenses forfaitaire'!K233="","",'Dépenses forfaitaire'!K233)</f>
        <v/>
      </c>
      <c r="K233" s="348" t="str">
        <f>IF('Dépenses forfaitaire'!L233="","",'Dépenses forfaitaire'!L233)</f>
        <v/>
      </c>
      <c r="L233" s="347" t="str">
        <f>IF('Dépenses forfaitaire'!J233="","",'Dépenses forfaitaire'!J233)</f>
        <v/>
      </c>
      <c r="M233" s="331" t="str">
        <f>IF($H233="","",IF($C233=Listes!$B$38,IF('DP_Instruction Forfaitaires'!$E233&lt;=Listes!$B$58,('DP_Instruction Forfaitaires'!$E233*(VLOOKUP('DP_Instruction Forfaitaires'!$D233,Listes!$A$59:$E$65,2,FALSE))),IF('DP_Instruction Forfaitaires'!$E233&gt;Listes!$E$58,('DP_Instruction Forfaitaires'!$E233*(VLOOKUP('DP_Instruction Forfaitaires'!$D233,Listes!$A$59:$E$65,5,FALSE))),('DP_Instruction Forfaitaires'!$E233*(VLOOKUP('DP_Instruction Forfaitaires'!$D233,Listes!$A$59:$E$65,3,FALSE))+(VLOOKUP('DP_Instruction Forfaitaires'!$D233,Listes!$A$59:$E$65,4,FALSE)))))))</f>
        <v/>
      </c>
      <c r="N233" s="331" t="str">
        <f>IF($H233="","",IF($C233=Listes!$B$37,IF('DP_Instruction Forfaitaires'!$E233&lt;=Listes!$B$47,('DP_Instruction Forfaitaires'!$E233*(VLOOKUP('DP_Instruction Forfaitaires'!$D233,Listes!$A$48:$E$54,2,FALSE))),IF('DP_Instruction Forfaitaires'!$E233&gt;Listes!$D$47,('DP_Instruction Forfaitaires'!$E233*(VLOOKUP('DP_Instruction Forfaitaires'!$D233,Listes!$A$48:$E$54,5,FALSE))),('DP_Instruction Forfaitaires'!$E233*(VLOOKUP('DP_Instruction Forfaitaires'!$D233,Listes!$A$48:$E$54,3,FALSE))+(VLOOKUP('DP_Instruction Forfaitaires'!$D233,Listes!$A$48:$E$54,4,FALSE)))))))</f>
        <v/>
      </c>
      <c r="O233" s="359" t="str">
        <f>IF($H233="","",IF($C233=Listes!$B$40,Listes!$I$37,IF($C233=Listes!$B$41,(VLOOKUP('DP_Instruction Forfaitaires'!$F233,Listes!$E$37:$F$42,2,FALSE)),IF($C233=Listes!$B$39,IF('DP_Instruction Forfaitaires'!$E233&lt;=Listes!$A$69,'DP_Instruction Forfaitaires'!$E233*Listes!$A$70,IF('DP_Instruction Forfaitaires'!$E233&gt;Listes!$D$69,'DP_Instruction Forfaitaires'!$E233*Listes!$D$70,(('DP_Instruction Forfaitaires'!$E233*Listes!$B$70)+Listes!$C$70)))))))</f>
        <v/>
      </c>
      <c r="P233" s="360" t="str">
        <f>IF('Dépenses forfaitaire'!P233="","",'Dépenses forfaitaire'!P233)</f>
        <v/>
      </c>
      <c r="Q233" s="283"/>
      <c r="R233" s="284" t="str">
        <f t="shared" si="14"/>
        <v/>
      </c>
      <c r="S233" s="284" t="str">
        <f t="shared" si="15"/>
        <v/>
      </c>
      <c r="T233" s="28" t="str">
        <f t="shared" si="13"/>
        <v/>
      </c>
      <c r="U233" s="139"/>
      <c r="V233" s="140"/>
      <c r="W233" s="365" t="str">
        <f>IF(AND(OR(Q233="KO",T233&lt;&gt;""),OR(R233="",S233="",T233="")),Listes!$A$74,IF(AND(T233="",Q233&lt;&gt;""),Listes!$A$75,IF(AND(P233&lt;T233,V233=""),Listes!$A$76,IF(AND(R233&gt;S233),Listes!$A$77,IF(AND(P233&lt;&gt;"",P233&gt;T233,U233=""),Listes!$A$78,IF(AND(X233="",OR(Q233&lt;&gt;"",R233&lt;&gt;"",S233&lt;&gt;"")),Listes!$A$79,""))))))</f>
        <v/>
      </c>
      <c r="X233" s="44"/>
      <c r="Y233" s="9">
        <f t="shared" si="16"/>
        <v>0</v>
      </c>
    </row>
    <row r="234" spans="1:25" ht="20.100000000000001" customHeight="1" x14ac:dyDescent="0.25">
      <c r="A234" s="133">
        <v>228</v>
      </c>
      <c r="B234" s="347" t="str">
        <f>IF('Dépenses forfaitaire'!B234="","",'Dépenses forfaitaire'!B234)</f>
        <v/>
      </c>
      <c r="C234" s="347" t="str">
        <f>IF('Dépenses forfaitaire'!C234="","",'Dépenses forfaitaire'!C234)</f>
        <v/>
      </c>
      <c r="D234" s="347" t="str">
        <f>IF('Dépenses forfaitaire'!D234="","",'Dépenses forfaitaire'!D234)</f>
        <v/>
      </c>
      <c r="E234" s="347" t="str">
        <f>IF('Dépenses forfaitaire'!E234="","",'Dépenses forfaitaire'!E234)</f>
        <v/>
      </c>
      <c r="F234" s="347" t="str">
        <f>IF('Dépenses forfaitaire'!F234="","",'Dépenses forfaitaire'!F234)</f>
        <v/>
      </c>
      <c r="G234" s="347" t="str">
        <f>IF('Dépenses forfaitaire'!G234="","",'Dépenses forfaitaire'!G234)</f>
        <v/>
      </c>
      <c r="H234" s="347" t="str">
        <f>IF('Dépenses forfaitaire'!H234="","",'Dépenses forfaitaire'!H234)</f>
        <v/>
      </c>
      <c r="I234" s="347" t="str">
        <f>IF('Dépenses forfaitaire'!I234="","",'Dépenses forfaitaire'!I234)</f>
        <v/>
      </c>
      <c r="J234" s="348" t="str">
        <f>IF('Dépenses forfaitaire'!K234="","",'Dépenses forfaitaire'!K234)</f>
        <v/>
      </c>
      <c r="K234" s="348" t="str">
        <f>IF('Dépenses forfaitaire'!L234="","",'Dépenses forfaitaire'!L234)</f>
        <v/>
      </c>
      <c r="L234" s="347" t="str">
        <f>IF('Dépenses forfaitaire'!J234="","",'Dépenses forfaitaire'!J234)</f>
        <v/>
      </c>
      <c r="M234" s="331" t="str">
        <f>IF($H234="","",IF($C234=Listes!$B$38,IF('DP_Instruction Forfaitaires'!$E234&lt;=Listes!$B$58,('DP_Instruction Forfaitaires'!$E234*(VLOOKUP('DP_Instruction Forfaitaires'!$D234,Listes!$A$59:$E$65,2,FALSE))),IF('DP_Instruction Forfaitaires'!$E234&gt;Listes!$E$58,('DP_Instruction Forfaitaires'!$E234*(VLOOKUP('DP_Instruction Forfaitaires'!$D234,Listes!$A$59:$E$65,5,FALSE))),('DP_Instruction Forfaitaires'!$E234*(VLOOKUP('DP_Instruction Forfaitaires'!$D234,Listes!$A$59:$E$65,3,FALSE))+(VLOOKUP('DP_Instruction Forfaitaires'!$D234,Listes!$A$59:$E$65,4,FALSE)))))))</f>
        <v/>
      </c>
      <c r="N234" s="331" t="str">
        <f>IF($H234="","",IF($C234=Listes!$B$37,IF('DP_Instruction Forfaitaires'!$E234&lt;=Listes!$B$47,('DP_Instruction Forfaitaires'!$E234*(VLOOKUP('DP_Instruction Forfaitaires'!$D234,Listes!$A$48:$E$54,2,FALSE))),IF('DP_Instruction Forfaitaires'!$E234&gt;Listes!$D$47,('DP_Instruction Forfaitaires'!$E234*(VLOOKUP('DP_Instruction Forfaitaires'!$D234,Listes!$A$48:$E$54,5,FALSE))),('DP_Instruction Forfaitaires'!$E234*(VLOOKUP('DP_Instruction Forfaitaires'!$D234,Listes!$A$48:$E$54,3,FALSE))+(VLOOKUP('DP_Instruction Forfaitaires'!$D234,Listes!$A$48:$E$54,4,FALSE)))))))</f>
        <v/>
      </c>
      <c r="O234" s="359" t="str">
        <f>IF($H234="","",IF($C234=Listes!$B$40,Listes!$I$37,IF($C234=Listes!$B$41,(VLOOKUP('DP_Instruction Forfaitaires'!$F234,Listes!$E$37:$F$42,2,FALSE)),IF($C234=Listes!$B$39,IF('DP_Instruction Forfaitaires'!$E234&lt;=Listes!$A$69,'DP_Instruction Forfaitaires'!$E234*Listes!$A$70,IF('DP_Instruction Forfaitaires'!$E234&gt;Listes!$D$69,'DP_Instruction Forfaitaires'!$E234*Listes!$D$70,(('DP_Instruction Forfaitaires'!$E234*Listes!$B$70)+Listes!$C$70)))))))</f>
        <v/>
      </c>
      <c r="P234" s="360" t="str">
        <f>IF('Dépenses forfaitaire'!P234="","",'Dépenses forfaitaire'!P234)</f>
        <v/>
      </c>
      <c r="Q234" s="283"/>
      <c r="R234" s="284" t="str">
        <f t="shared" si="14"/>
        <v/>
      </c>
      <c r="S234" s="284" t="str">
        <f t="shared" si="15"/>
        <v/>
      </c>
      <c r="T234" s="28" t="str">
        <f t="shared" si="13"/>
        <v/>
      </c>
      <c r="U234" s="139"/>
      <c r="V234" s="140"/>
      <c r="W234" s="365" t="str">
        <f>IF(AND(OR(Q234="KO",T234&lt;&gt;""),OR(R234="",S234="",T234="")),Listes!$A$74,IF(AND(T234="",Q234&lt;&gt;""),Listes!$A$75,IF(AND(P234&lt;T234,V234=""),Listes!$A$76,IF(AND(R234&gt;S234),Listes!$A$77,IF(AND(P234&lt;&gt;"",P234&gt;T234,U234=""),Listes!$A$78,IF(AND(X234="",OR(Q234&lt;&gt;"",R234&lt;&gt;"",S234&lt;&gt;"")),Listes!$A$79,""))))))</f>
        <v/>
      </c>
      <c r="X234" s="44"/>
      <c r="Y234" s="9">
        <f t="shared" si="16"/>
        <v>0</v>
      </c>
    </row>
    <row r="235" spans="1:25" ht="20.100000000000001" customHeight="1" x14ac:dyDescent="0.25">
      <c r="A235" s="133">
        <v>229</v>
      </c>
      <c r="B235" s="347" t="str">
        <f>IF('Dépenses forfaitaire'!B235="","",'Dépenses forfaitaire'!B235)</f>
        <v/>
      </c>
      <c r="C235" s="347" t="str">
        <f>IF('Dépenses forfaitaire'!C235="","",'Dépenses forfaitaire'!C235)</f>
        <v/>
      </c>
      <c r="D235" s="347" t="str">
        <f>IF('Dépenses forfaitaire'!D235="","",'Dépenses forfaitaire'!D235)</f>
        <v/>
      </c>
      <c r="E235" s="347" t="str">
        <f>IF('Dépenses forfaitaire'!E235="","",'Dépenses forfaitaire'!E235)</f>
        <v/>
      </c>
      <c r="F235" s="347" t="str">
        <f>IF('Dépenses forfaitaire'!F235="","",'Dépenses forfaitaire'!F235)</f>
        <v/>
      </c>
      <c r="G235" s="347" t="str">
        <f>IF('Dépenses forfaitaire'!G235="","",'Dépenses forfaitaire'!G235)</f>
        <v/>
      </c>
      <c r="H235" s="347" t="str">
        <f>IF('Dépenses forfaitaire'!H235="","",'Dépenses forfaitaire'!H235)</f>
        <v/>
      </c>
      <c r="I235" s="347" t="str">
        <f>IF('Dépenses forfaitaire'!I235="","",'Dépenses forfaitaire'!I235)</f>
        <v/>
      </c>
      <c r="J235" s="348" t="str">
        <f>IF('Dépenses forfaitaire'!K235="","",'Dépenses forfaitaire'!K235)</f>
        <v/>
      </c>
      <c r="K235" s="348" t="str">
        <f>IF('Dépenses forfaitaire'!L235="","",'Dépenses forfaitaire'!L235)</f>
        <v/>
      </c>
      <c r="L235" s="347" t="str">
        <f>IF('Dépenses forfaitaire'!J235="","",'Dépenses forfaitaire'!J235)</f>
        <v/>
      </c>
      <c r="M235" s="331" t="str">
        <f>IF($H235="","",IF($C235=Listes!$B$38,IF('DP_Instruction Forfaitaires'!$E235&lt;=Listes!$B$58,('DP_Instruction Forfaitaires'!$E235*(VLOOKUP('DP_Instruction Forfaitaires'!$D235,Listes!$A$59:$E$65,2,FALSE))),IF('DP_Instruction Forfaitaires'!$E235&gt;Listes!$E$58,('DP_Instruction Forfaitaires'!$E235*(VLOOKUP('DP_Instruction Forfaitaires'!$D235,Listes!$A$59:$E$65,5,FALSE))),('DP_Instruction Forfaitaires'!$E235*(VLOOKUP('DP_Instruction Forfaitaires'!$D235,Listes!$A$59:$E$65,3,FALSE))+(VLOOKUP('DP_Instruction Forfaitaires'!$D235,Listes!$A$59:$E$65,4,FALSE)))))))</f>
        <v/>
      </c>
      <c r="N235" s="331" t="str">
        <f>IF($H235="","",IF($C235=Listes!$B$37,IF('DP_Instruction Forfaitaires'!$E235&lt;=Listes!$B$47,('DP_Instruction Forfaitaires'!$E235*(VLOOKUP('DP_Instruction Forfaitaires'!$D235,Listes!$A$48:$E$54,2,FALSE))),IF('DP_Instruction Forfaitaires'!$E235&gt;Listes!$D$47,('DP_Instruction Forfaitaires'!$E235*(VLOOKUP('DP_Instruction Forfaitaires'!$D235,Listes!$A$48:$E$54,5,FALSE))),('DP_Instruction Forfaitaires'!$E235*(VLOOKUP('DP_Instruction Forfaitaires'!$D235,Listes!$A$48:$E$54,3,FALSE))+(VLOOKUP('DP_Instruction Forfaitaires'!$D235,Listes!$A$48:$E$54,4,FALSE)))))))</f>
        <v/>
      </c>
      <c r="O235" s="359" t="str">
        <f>IF($H235="","",IF($C235=Listes!$B$40,Listes!$I$37,IF($C235=Listes!$B$41,(VLOOKUP('DP_Instruction Forfaitaires'!$F235,Listes!$E$37:$F$42,2,FALSE)),IF($C235=Listes!$B$39,IF('DP_Instruction Forfaitaires'!$E235&lt;=Listes!$A$69,'DP_Instruction Forfaitaires'!$E235*Listes!$A$70,IF('DP_Instruction Forfaitaires'!$E235&gt;Listes!$D$69,'DP_Instruction Forfaitaires'!$E235*Listes!$D$70,(('DP_Instruction Forfaitaires'!$E235*Listes!$B$70)+Listes!$C$70)))))))</f>
        <v/>
      </c>
      <c r="P235" s="360" t="str">
        <f>IF('Dépenses forfaitaire'!P235="","",'Dépenses forfaitaire'!P235)</f>
        <v/>
      </c>
      <c r="Q235" s="283"/>
      <c r="R235" s="284" t="str">
        <f t="shared" si="14"/>
        <v/>
      </c>
      <c r="S235" s="284" t="str">
        <f t="shared" si="15"/>
        <v/>
      </c>
      <c r="T235" s="28" t="str">
        <f t="shared" si="13"/>
        <v/>
      </c>
      <c r="U235" s="139"/>
      <c r="V235" s="140"/>
      <c r="W235" s="365" t="str">
        <f>IF(AND(OR(Q235="KO",T235&lt;&gt;""),OR(R235="",S235="",T235="")),Listes!$A$74,IF(AND(T235="",Q235&lt;&gt;""),Listes!$A$75,IF(AND(P235&lt;T235,V235=""),Listes!$A$76,IF(AND(R235&gt;S235),Listes!$A$77,IF(AND(P235&lt;&gt;"",P235&gt;T235,U235=""),Listes!$A$78,IF(AND(X235="",OR(Q235&lt;&gt;"",R235&lt;&gt;"",S235&lt;&gt;"")),Listes!$A$79,""))))))</f>
        <v/>
      </c>
      <c r="X235" s="44"/>
      <c r="Y235" s="9">
        <f t="shared" si="16"/>
        <v>0</v>
      </c>
    </row>
    <row r="236" spans="1:25" ht="20.100000000000001" customHeight="1" x14ac:dyDescent="0.25">
      <c r="A236" s="133">
        <v>230</v>
      </c>
      <c r="B236" s="347" t="str">
        <f>IF('Dépenses forfaitaire'!B236="","",'Dépenses forfaitaire'!B236)</f>
        <v/>
      </c>
      <c r="C236" s="347" t="str">
        <f>IF('Dépenses forfaitaire'!C236="","",'Dépenses forfaitaire'!C236)</f>
        <v/>
      </c>
      <c r="D236" s="347" t="str">
        <f>IF('Dépenses forfaitaire'!D236="","",'Dépenses forfaitaire'!D236)</f>
        <v/>
      </c>
      <c r="E236" s="347" t="str">
        <f>IF('Dépenses forfaitaire'!E236="","",'Dépenses forfaitaire'!E236)</f>
        <v/>
      </c>
      <c r="F236" s="347" t="str">
        <f>IF('Dépenses forfaitaire'!F236="","",'Dépenses forfaitaire'!F236)</f>
        <v/>
      </c>
      <c r="G236" s="347" t="str">
        <f>IF('Dépenses forfaitaire'!G236="","",'Dépenses forfaitaire'!G236)</f>
        <v/>
      </c>
      <c r="H236" s="347" t="str">
        <f>IF('Dépenses forfaitaire'!H236="","",'Dépenses forfaitaire'!H236)</f>
        <v/>
      </c>
      <c r="I236" s="347" t="str">
        <f>IF('Dépenses forfaitaire'!I236="","",'Dépenses forfaitaire'!I236)</f>
        <v/>
      </c>
      <c r="J236" s="348" t="str">
        <f>IF('Dépenses forfaitaire'!K236="","",'Dépenses forfaitaire'!K236)</f>
        <v/>
      </c>
      <c r="K236" s="348" t="str">
        <f>IF('Dépenses forfaitaire'!L236="","",'Dépenses forfaitaire'!L236)</f>
        <v/>
      </c>
      <c r="L236" s="347" t="str">
        <f>IF('Dépenses forfaitaire'!J236="","",'Dépenses forfaitaire'!J236)</f>
        <v/>
      </c>
      <c r="M236" s="331" t="str">
        <f>IF($H236="","",IF($C236=Listes!$B$38,IF('DP_Instruction Forfaitaires'!$E236&lt;=Listes!$B$58,('DP_Instruction Forfaitaires'!$E236*(VLOOKUP('DP_Instruction Forfaitaires'!$D236,Listes!$A$59:$E$65,2,FALSE))),IF('DP_Instruction Forfaitaires'!$E236&gt;Listes!$E$58,('DP_Instruction Forfaitaires'!$E236*(VLOOKUP('DP_Instruction Forfaitaires'!$D236,Listes!$A$59:$E$65,5,FALSE))),('DP_Instruction Forfaitaires'!$E236*(VLOOKUP('DP_Instruction Forfaitaires'!$D236,Listes!$A$59:$E$65,3,FALSE))+(VLOOKUP('DP_Instruction Forfaitaires'!$D236,Listes!$A$59:$E$65,4,FALSE)))))))</f>
        <v/>
      </c>
      <c r="N236" s="331" t="str">
        <f>IF($H236="","",IF($C236=Listes!$B$37,IF('DP_Instruction Forfaitaires'!$E236&lt;=Listes!$B$47,('DP_Instruction Forfaitaires'!$E236*(VLOOKUP('DP_Instruction Forfaitaires'!$D236,Listes!$A$48:$E$54,2,FALSE))),IF('DP_Instruction Forfaitaires'!$E236&gt;Listes!$D$47,('DP_Instruction Forfaitaires'!$E236*(VLOOKUP('DP_Instruction Forfaitaires'!$D236,Listes!$A$48:$E$54,5,FALSE))),('DP_Instruction Forfaitaires'!$E236*(VLOOKUP('DP_Instruction Forfaitaires'!$D236,Listes!$A$48:$E$54,3,FALSE))+(VLOOKUP('DP_Instruction Forfaitaires'!$D236,Listes!$A$48:$E$54,4,FALSE)))))))</f>
        <v/>
      </c>
      <c r="O236" s="359" t="str">
        <f>IF($H236="","",IF($C236=Listes!$B$40,Listes!$I$37,IF($C236=Listes!$B$41,(VLOOKUP('DP_Instruction Forfaitaires'!$F236,Listes!$E$37:$F$42,2,FALSE)),IF($C236=Listes!$B$39,IF('DP_Instruction Forfaitaires'!$E236&lt;=Listes!$A$69,'DP_Instruction Forfaitaires'!$E236*Listes!$A$70,IF('DP_Instruction Forfaitaires'!$E236&gt;Listes!$D$69,'DP_Instruction Forfaitaires'!$E236*Listes!$D$70,(('DP_Instruction Forfaitaires'!$E236*Listes!$B$70)+Listes!$C$70)))))))</f>
        <v/>
      </c>
      <c r="P236" s="360" t="str">
        <f>IF('Dépenses forfaitaire'!P236="","",'Dépenses forfaitaire'!P236)</f>
        <v/>
      </c>
      <c r="Q236" s="283"/>
      <c r="R236" s="284" t="str">
        <f t="shared" si="14"/>
        <v/>
      </c>
      <c r="S236" s="284" t="str">
        <f t="shared" si="15"/>
        <v/>
      </c>
      <c r="T236" s="28" t="str">
        <f t="shared" si="13"/>
        <v/>
      </c>
      <c r="U236" s="139"/>
      <c r="V236" s="140"/>
      <c r="W236" s="365" t="str">
        <f>IF(AND(OR(Q236="KO",T236&lt;&gt;""),OR(R236="",S236="",T236="")),Listes!$A$74,IF(AND(T236="",Q236&lt;&gt;""),Listes!$A$75,IF(AND(P236&lt;T236,V236=""),Listes!$A$76,IF(AND(R236&gt;S236),Listes!$A$77,IF(AND(P236&lt;&gt;"",P236&gt;T236,U236=""),Listes!$A$78,IF(AND(X236="",OR(Q236&lt;&gt;"",R236&lt;&gt;"",S236&lt;&gt;"")),Listes!$A$79,""))))))</f>
        <v/>
      </c>
      <c r="X236" s="44"/>
      <c r="Y236" s="9">
        <f t="shared" si="16"/>
        <v>0</v>
      </c>
    </row>
    <row r="237" spans="1:25" ht="20.100000000000001" customHeight="1" x14ac:dyDescent="0.25">
      <c r="A237" s="133">
        <v>231</v>
      </c>
      <c r="B237" s="347" t="str">
        <f>IF('Dépenses forfaitaire'!B237="","",'Dépenses forfaitaire'!B237)</f>
        <v/>
      </c>
      <c r="C237" s="347" t="str">
        <f>IF('Dépenses forfaitaire'!C237="","",'Dépenses forfaitaire'!C237)</f>
        <v/>
      </c>
      <c r="D237" s="347" t="str">
        <f>IF('Dépenses forfaitaire'!D237="","",'Dépenses forfaitaire'!D237)</f>
        <v/>
      </c>
      <c r="E237" s="347" t="str">
        <f>IF('Dépenses forfaitaire'!E237="","",'Dépenses forfaitaire'!E237)</f>
        <v/>
      </c>
      <c r="F237" s="347" t="str">
        <f>IF('Dépenses forfaitaire'!F237="","",'Dépenses forfaitaire'!F237)</f>
        <v/>
      </c>
      <c r="G237" s="347" t="str">
        <f>IF('Dépenses forfaitaire'!G237="","",'Dépenses forfaitaire'!G237)</f>
        <v/>
      </c>
      <c r="H237" s="347" t="str">
        <f>IF('Dépenses forfaitaire'!H237="","",'Dépenses forfaitaire'!H237)</f>
        <v/>
      </c>
      <c r="I237" s="347" t="str">
        <f>IF('Dépenses forfaitaire'!I237="","",'Dépenses forfaitaire'!I237)</f>
        <v/>
      </c>
      <c r="J237" s="348" t="str">
        <f>IF('Dépenses forfaitaire'!K237="","",'Dépenses forfaitaire'!K237)</f>
        <v/>
      </c>
      <c r="K237" s="348" t="str">
        <f>IF('Dépenses forfaitaire'!L237="","",'Dépenses forfaitaire'!L237)</f>
        <v/>
      </c>
      <c r="L237" s="347" t="str">
        <f>IF('Dépenses forfaitaire'!J237="","",'Dépenses forfaitaire'!J237)</f>
        <v/>
      </c>
      <c r="M237" s="331" t="str">
        <f>IF($H237="","",IF($C237=Listes!$B$38,IF('DP_Instruction Forfaitaires'!$E237&lt;=Listes!$B$58,('DP_Instruction Forfaitaires'!$E237*(VLOOKUP('DP_Instruction Forfaitaires'!$D237,Listes!$A$59:$E$65,2,FALSE))),IF('DP_Instruction Forfaitaires'!$E237&gt;Listes!$E$58,('DP_Instruction Forfaitaires'!$E237*(VLOOKUP('DP_Instruction Forfaitaires'!$D237,Listes!$A$59:$E$65,5,FALSE))),('DP_Instruction Forfaitaires'!$E237*(VLOOKUP('DP_Instruction Forfaitaires'!$D237,Listes!$A$59:$E$65,3,FALSE))+(VLOOKUP('DP_Instruction Forfaitaires'!$D237,Listes!$A$59:$E$65,4,FALSE)))))))</f>
        <v/>
      </c>
      <c r="N237" s="331" t="str">
        <f>IF($H237="","",IF($C237=Listes!$B$37,IF('DP_Instruction Forfaitaires'!$E237&lt;=Listes!$B$47,('DP_Instruction Forfaitaires'!$E237*(VLOOKUP('DP_Instruction Forfaitaires'!$D237,Listes!$A$48:$E$54,2,FALSE))),IF('DP_Instruction Forfaitaires'!$E237&gt;Listes!$D$47,('DP_Instruction Forfaitaires'!$E237*(VLOOKUP('DP_Instruction Forfaitaires'!$D237,Listes!$A$48:$E$54,5,FALSE))),('DP_Instruction Forfaitaires'!$E237*(VLOOKUP('DP_Instruction Forfaitaires'!$D237,Listes!$A$48:$E$54,3,FALSE))+(VLOOKUP('DP_Instruction Forfaitaires'!$D237,Listes!$A$48:$E$54,4,FALSE)))))))</f>
        <v/>
      </c>
      <c r="O237" s="359" t="str">
        <f>IF($H237="","",IF($C237=Listes!$B$40,Listes!$I$37,IF($C237=Listes!$B$41,(VLOOKUP('DP_Instruction Forfaitaires'!$F237,Listes!$E$37:$F$42,2,FALSE)),IF($C237=Listes!$B$39,IF('DP_Instruction Forfaitaires'!$E237&lt;=Listes!$A$69,'DP_Instruction Forfaitaires'!$E237*Listes!$A$70,IF('DP_Instruction Forfaitaires'!$E237&gt;Listes!$D$69,'DP_Instruction Forfaitaires'!$E237*Listes!$D$70,(('DP_Instruction Forfaitaires'!$E237*Listes!$B$70)+Listes!$C$70)))))))</f>
        <v/>
      </c>
      <c r="P237" s="360" t="str">
        <f>IF('Dépenses forfaitaire'!P237="","",'Dépenses forfaitaire'!P237)</f>
        <v/>
      </c>
      <c r="Q237" s="283"/>
      <c r="R237" s="284" t="str">
        <f t="shared" si="14"/>
        <v/>
      </c>
      <c r="S237" s="284" t="str">
        <f t="shared" si="15"/>
        <v/>
      </c>
      <c r="T237" s="28" t="str">
        <f t="shared" si="13"/>
        <v/>
      </c>
      <c r="U237" s="139"/>
      <c r="V237" s="140"/>
      <c r="W237" s="365" t="str">
        <f>IF(AND(OR(Q237="KO",T237&lt;&gt;""),OR(R237="",S237="",T237="")),Listes!$A$74,IF(AND(T237="",Q237&lt;&gt;""),Listes!$A$75,IF(AND(P237&lt;T237,V237=""),Listes!$A$76,IF(AND(R237&gt;S237),Listes!$A$77,IF(AND(P237&lt;&gt;"",P237&gt;T237,U237=""),Listes!$A$78,IF(AND(X237="",OR(Q237&lt;&gt;"",R237&lt;&gt;"",S237&lt;&gt;"")),Listes!$A$79,""))))))</f>
        <v/>
      </c>
      <c r="X237" s="44"/>
      <c r="Y237" s="9">
        <f t="shared" si="16"/>
        <v>0</v>
      </c>
    </row>
    <row r="238" spans="1:25" ht="20.100000000000001" customHeight="1" x14ac:dyDescent="0.25">
      <c r="A238" s="133">
        <v>232</v>
      </c>
      <c r="B238" s="347" t="str">
        <f>IF('Dépenses forfaitaire'!B238="","",'Dépenses forfaitaire'!B238)</f>
        <v/>
      </c>
      <c r="C238" s="347" t="str">
        <f>IF('Dépenses forfaitaire'!C238="","",'Dépenses forfaitaire'!C238)</f>
        <v/>
      </c>
      <c r="D238" s="347" t="str">
        <f>IF('Dépenses forfaitaire'!D238="","",'Dépenses forfaitaire'!D238)</f>
        <v/>
      </c>
      <c r="E238" s="347" t="str">
        <f>IF('Dépenses forfaitaire'!E238="","",'Dépenses forfaitaire'!E238)</f>
        <v/>
      </c>
      <c r="F238" s="347" t="str">
        <f>IF('Dépenses forfaitaire'!F238="","",'Dépenses forfaitaire'!F238)</f>
        <v/>
      </c>
      <c r="G238" s="347" t="str">
        <f>IF('Dépenses forfaitaire'!G238="","",'Dépenses forfaitaire'!G238)</f>
        <v/>
      </c>
      <c r="H238" s="347" t="str">
        <f>IF('Dépenses forfaitaire'!H238="","",'Dépenses forfaitaire'!H238)</f>
        <v/>
      </c>
      <c r="I238" s="347" t="str">
        <f>IF('Dépenses forfaitaire'!I238="","",'Dépenses forfaitaire'!I238)</f>
        <v/>
      </c>
      <c r="J238" s="348" t="str">
        <f>IF('Dépenses forfaitaire'!K238="","",'Dépenses forfaitaire'!K238)</f>
        <v/>
      </c>
      <c r="K238" s="348" t="str">
        <f>IF('Dépenses forfaitaire'!L238="","",'Dépenses forfaitaire'!L238)</f>
        <v/>
      </c>
      <c r="L238" s="347" t="str">
        <f>IF('Dépenses forfaitaire'!J238="","",'Dépenses forfaitaire'!J238)</f>
        <v/>
      </c>
      <c r="M238" s="331" t="str">
        <f>IF($H238="","",IF($C238=Listes!$B$38,IF('DP_Instruction Forfaitaires'!$E238&lt;=Listes!$B$58,('DP_Instruction Forfaitaires'!$E238*(VLOOKUP('DP_Instruction Forfaitaires'!$D238,Listes!$A$59:$E$65,2,FALSE))),IF('DP_Instruction Forfaitaires'!$E238&gt;Listes!$E$58,('DP_Instruction Forfaitaires'!$E238*(VLOOKUP('DP_Instruction Forfaitaires'!$D238,Listes!$A$59:$E$65,5,FALSE))),('DP_Instruction Forfaitaires'!$E238*(VLOOKUP('DP_Instruction Forfaitaires'!$D238,Listes!$A$59:$E$65,3,FALSE))+(VLOOKUP('DP_Instruction Forfaitaires'!$D238,Listes!$A$59:$E$65,4,FALSE)))))))</f>
        <v/>
      </c>
      <c r="N238" s="331" t="str">
        <f>IF($H238="","",IF($C238=Listes!$B$37,IF('DP_Instruction Forfaitaires'!$E238&lt;=Listes!$B$47,('DP_Instruction Forfaitaires'!$E238*(VLOOKUP('DP_Instruction Forfaitaires'!$D238,Listes!$A$48:$E$54,2,FALSE))),IF('DP_Instruction Forfaitaires'!$E238&gt;Listes!$D$47,('DP_Instruction Forfaitaires'!$E238*(VLOOKUP('DP_Instruction Forfaitaires'!$D238,Listes!$A$48:$E$54,5,FALSE))),('DP_Instruction Forfaitaires'!$E238*(VLOOKUP('DP_Instruction Forfaitaires'!$D238,Listes!$A$48:$E$54,3,FALSE))+(VLOOKUP('DP_Instruction Forfaitaires'!$D238,Listes!$A$48:$E$54,4,FALSE)))))))</f>
        <v/>
      </c>
      <c r="O238" s="359" t="str">
        <f>IF($H238="","",IF($C238=Listes!$B$40,Listes!$I$37,IF($C238=Listes!$B$41,(VLOOKUP('DP_Instruction Forfaitaires'!$F238,Listes!$E$37:$F$42,2,FALSE)),IF($C238=Listes!$B$39,IF('DP_Instruction Forfaitaires'!$E238&lt;=Listes!$A$69,'DP_Instruction Forfaitaires'!$E238*Listes!$A$70,IF('DP_Instruction Forfaitaires'!$E238&gt;Listes!$D$69,'DP_Instruction Forfaitaires'!$E238*Listes!$D$70,(('DP_Instruction Forfaitaires'!$E238*Listes!$B$70)+Listes!$C$70)))))))</f>
        <v/>
      </c>
      <c r="P238" s="360" t="str">
        <f>IF('Dépenses forfaitaire'!P238="","",'Dépenses forfaitaire'!P238)</f>
        <v/>
      </c>
      <c r="Q238" s="283"/>
      <c r="R238" s="284" t="str">
        <f t="shared" si="14"/>
        <v/>
      </c>
      <c r="S238" s="284" t="str">
        <f t="shared" si="15"/>
        <v/>
      </c>
      <c r="T238" s="28" t="str">
        <f t="shared" si="13"/>
        <v/>
      </c>
      <c r="U238" s="139"/>
      <c r="V238" s="140"/>
      <c r="W238" s="365" t="str">
        <f>IF(AND(OR(Q238="KO",T238&lt;&gt;""),OR(R238="",S238="",T238="")),Listes!$A$74,IF(AND(T238="",Q238&lt;&gt;""),Listes!$A$75,IF(AND(P238&lt;T238,V238=""),Listes!$A$76,IF(AND(R238&gt;S238),Listes!$A$77,IF(AND(P238&lt;&gt;"",P238&gt;T238,U238=""),Listes!$A$78,IF(AND(X238="",OR(Q238&lt;&gt;"",R238&lt;&gt;"",S238&lt;&gt;"")),Listes!$A$79,""))))))</f>
        <v/>
      </c>
      <c r="X238" s="44"/>
      <c r="Y238" s="9">
        <f t="shared" si="16"/>
        <v>0</v>
      </c>
    </row>
    <row r="239" spans="1:25" ht="20.100000000000001" customHeight="1" x14ac:dyDescent="0.25">
      <c r="A239" s="133">
        <v>233</v>
      </c>
      <c r="B239" s="347" t="str">
        <f>IF('Dépenses forfaitaire'!B239="","",'Dépenses forfaitaire'!B239)</f>
        <v/>
      </c>
      <c r="C239" s="347" t="str">
        <f>IF('Dépenses forfaitaire'!C239="","",'Dépenses forfaitaire'!C239)</f>
        <v/>
      </c>
      <c r="D239" s="347" t="str">
        <f>IF('Dépenses forfaitaire'!D239="","",'Dépenses forfaitaire'!D239)</f>
        <v/>
      </c>
      <c r="E239" s="347" t="str">
        <f>IF('Dépenses forfaitaire'!E239="","",'Dépenses forfaitaire'!E239)</f>
        <v/>
      </c>
      <c r="F239" s="347" t="str">
        <f>IF('Dépenses forfaitaire'!F239="","",'Dépenses forfaitaire'!F239)</f>
        <v/>
      </c>
      <c r="G239" s="347" t="str">
        <f>IF('Dépenses forfaitaire'!G239="","",'Dépenses forfaitaire'!G239)</f>
        <v/>
      </c>
      <c r="H239" s="347" t="str">
        <f>IF('Dépenses forfaitaire'!H239="","",'Dépenses forfaitaire'!H239)</f>
        <v/>
      </c>
      <c r="I239" s="347" t="str">
        <f>IF('Dépenses forfaitaire'!I239="","",'Dépenses forfaitaire'!I239)</f>
        <v/>
      </c>
      <c r="J239" s="348" t="str">
        <f>IF('Dépenses forfaitaire'!K239="","",'Dépenses forfaitaire'!K239)</f>
        <v/>
      </c>
      <c r="K239" s="348" t="str">
        <f>IF('Dépenses forfaitaire'!L239="","",'Dépenses forfaitaire'!L239)</f>
        <v/>
      </c>
      <c r="L239" s="347" t="str">
        <f>IF('Dépenses forfaitaire'!J239="","",'Dépenses forfaitaire'!J239)</f>
        <v/>
      </c>
      <c r="M239" s="331" t="str">
        <f>IF($H239="","",IF($C239=Listes!$B$38,IF('DP_Instruction Forfaitaires'!$E239&lt;=Listes!$B$58,('DP_Instruction Forfaitaires'!$E239*(VLOOKUP('DP_Instruction Forfaitaires'!$D239,Listes!$A$59:$E$65,2,FALSE))),IF('DP_Instruction Forfaitaires'!$E239&gt;Listes!$E$58,('DP_Instruction Forfaitaires'!$E239*(VLOOKUP('DP_Instruction Forfaitaires'!$D239,Listes!$A$59:$E$65,5,FALSE))),('DP_Instruction Forfaitaires'!$E239*(VLOOKUP('DP_Instruction Forfaitaires'!$D239,Listes!$A$59:$E$65,3,FALSE))+(VLOOKUP('DP_Instruction Forfaitaires'!$D239,Listes!$A$59:$E$65,4,FALSE)))))))</f>
        <v/>
      </c>
      <c r="N239" s="331" t="str">
        <f>IF($H239="","",IF($C239=Listes!$B$37,IF('DP_Instruction Forfaitaires'!$E239&lt;=Listes!$B$47,('DP_Instruction Forfaitaires'!$E239*(VLOOKUP('DP_Instruction Forfaitaires'!$D239,Listes!$A$48:$E$54,2,FALSE))),IF('DP_Instruction Forfaitaires'!$E239&gt;Listes!$D$47,('DP_Instruction Forfaitaires'!$E239*(VLOOKUP('DP_Instruction Forfaitaires'!$D239,Listes!$A$48:$E$54,5,FALSE))),('DP_Instruction Forfaitaires'!$E239*(VLOOKUP('DP_Instruction Forfaitaires'!$D239,Listes!$A$48:$E$54,3,FALSE))+(VLOOKUP('DP_Instruction Forfaitaires'!$D239,Listes!$A$48:$E$54,4,FALSE)))))))</f>
        <v/>
      </c>
      <c r="O239" s="359" t="str">
        <f>IF($H239="","",IF($C239=Listes!$B$40,Listes!$I$37,IF($C239=Listes!$B$41,(VLOOKUP('DP_Instruction Forfaitaires'!$F239,Listes!$E$37:$F$42,2,FALSE)),IF($C239=Listes!$B$39,IF('DP_Instruction Forfaitaires'!$E239&lt;=Listes!$A$69,'DP_Instruction Forfaitaires'!$E239*Listes!$A$70,IF('DP_Instruction Forfaitaires'!$E239&gt;Listes!$D$69,'DP_Instruction Forfaitaires'!$E239*Listes!$D$70,(('DP_Instruction Forfaitaires'!$E239*Listes!$B$70)+Listes!$C$70)))))))</f>
        <v/>
      </c>
      <c r="P239" s="360" t="str">
        <f>IF('Dépenses forfaitaire'!P239="","",'Dépenses forfaitaire'!P239)</f>
        <v/>
      </c>
      <c r="Q239" s="283"/>
      <c r="R239" s="284" t="str">
        <f t="shared" si="14"/>
        <v/>
      </c>
      <c r="S239" s="284" t="str">
        <f t="shared" si="15"/>
        <v/>
      </c>
      <c r="T239" s="28" t="str">
        <f t="shared" si="13"/>
        <v/>
      </c>
      <c r="U239" s="139"/>
      <c r="V239" s="140"/>
      <c r="W239" s="365" t="str">
        <f>IF(AND(OR(Q239="KO",T239&lt;&gt;""),OR(R239="",S239="",T239="")),Listes!$A$74,IF(AND(T239="",Q239&lt;&gt;""),Listes!$A$75,IF(AND(P239&lt;T239,V239=""),Listes!$A$76,IF(AND(R239&gt;S239),Listes!$A$77,IF(AND(P239&lt;&gt;"",P239&gt;T239,U239=""),Listes!$A$78,IF(AND(X239="",OR(Q239&lt;&gt;"",R239&lt;&gt;"",S239&lt;&gt;"")),Listes!$A$79,""))))))</f>
        <v/>
      </c>
      <c r="X239" s="44"/>
      <c r="Y239" s="9">
        <f t="shared" si="16"/>
        <v>0</v>
      </c>
    </row>
    <row r="240" spans="1:25" ht="20.100000000000001" customHeight="1" x14ac:dyDescent="0.25">
      <c r="A240" s="133">
        <v>234</v>
      </c>
      <c r="B240" s="347" t="str">
        <f>IF('Dépenses forfaitaire'!B240="","",'Dépenses forfaitaire'!B240)</f>
        <v/>
      </c>
      <c r="C240" s="347" t="str">
        <f>IF('Dépenses forfaitaire'!C240="","",'Dépenses forfaitaire'!C240)</f>
        <v/>
      </c>
      <c r="D240" s="347" t="str">
        <f>IF('Dépenses forfaitaire'!D240="","",'Dépenses forfaitaire'!D240)</f>
        <v/>
      </c>
      <c r="E240" s="347" t="str">
        <f>IF('Dépenses forfaitaire'!E240="","",'Dépenses forfaitaire'!E240)</f>
        <v/>
      </c>
      <c r="F240" s="347" t="str">
        <f>IF('Dépenses forfaitaire'!F240="","",'Dépenses forfaitaire'!F240)</f>
        <v/>
      </c>
      <c r="G240" s="347" t="str">
        <f>IF('Dépenses forfaitaire'!G240="","",'Dépenses forfaitaire'!G240)</f>
        <v/>
      </c>
      <c r="H240" s="347" t="str">
        <f>IF('Dépenses forfaitaire'!H240="","",'Dépenses forfaitaire'!H240)</f>
        <v/>
      </c>
      <c r="I240" s="347" t="str">
        <f>IF('Dépenses forfaitaire'!I240="","",'Dépenses forfaitaire'!I240)</f>
        <v/>
      </c>
      <c r="J240" s="348" t="str">
        <f>IF('Dépenses forfaitaire'!K240="","",'Dépenses forfaitaire'!K240)</f>
        <v/>
      </c>
      <c r="K240" s="348" t="str">
        <f>IF('Dépenses forfaitaire'!L240="","",'Dépenses forfaitaire'!L240)</f>
        <v/>
      </c>
      <c r="L240" s="347" t="str">
        <f>IF('Dépenses forfaitaire'!J240="","",'Dépenses forfaitaire'!J240)</f>
        <v/>
      </c>
      <c r="M240" s="331" t="str">
        <f>IF($H240="","",IF($C240=Listes!$B$38,IF('DP_Instruction Forfaitaires'!$E240&lt;=Listes!$B$58,('DP_Instruction Forfaitaires'!$E240*(VLOOKUP('DP_Instruction Forfaitaires'!$D240,Listes!$A$59:$E$65,2,FALSE))),IF('DP_Instruction Forfaitaires'!$E240&gt;Listes!$E$58,('DP_Instruction Forfaitaires'!$E240*(VLOOKUP('DP_Instruction Forfaitaires'!$D240,Listes!$A$59:$E$65,5,FALSE))),('DP_Instruction Forfaitaires'!$E240*(VLOOKUP('DP_Instruction Forfaitaires'!$D240,Listes!$A$59:$E$65,3,FALSE))+(VLOOKUP('DP_Instruction Forfaitaires'!$D240,Listes!$A$59:$E$65,4,FALSE)))))))</f>
        <v/>
      </c>
      <c r="N240" s="331" t="str">
        <f>IF($H240="","",IF($C240=Listes!$B$37,IF('DP_Instruction Forfaitaires'!$E240&lt;=Listes!$B$47,('DP_Instruction Forfaitaires'!$E240*(VLOOKUP('DP_Instruction Forfaitaires'!$D240,Listes!$A$48:$E$54,2,FALSE))),IF('DP_Instruction Forfaitaires'!$E240&gt;Listes!$D$47,('DP_Instruction Forfaitaires'!$E240*(VLOOKUP('DP_Instruction Forfaitaires'!$D240,Listes!$A$48:$E$54,5,FALSE))),('DP_Instruction Forfaitaires'!$E240*(VLOOKUP('DP_Instruction Forfaitaires'!$D240,Listes!$A$48:$E$54,3,FALSE))+(VLOOKUP('DP_Instruction Forfaitaires'!$D240,Listes!$A$48:$E$54,4,FALSE)))))))</f>
        <v/>
      </c>
      <c r="O240" s="359" t="str">
        <f>IF($H240="","",IF($C240=Listes!$B$40,Listes!$I$37,IF($C240=Listes!$B$41,(VLOOKUP('DP_Instruction Forfaitaires'!$F240,Listes!$E$37:$F$42,2,FALSE)),IF($C240=Listes!$B$39,IF('DP_Instruction Forfaitaires'!$E240&lt;=Listes!$A$69,'DP_Instruction Forfaitaires'!$E240*Listes!$A$70,IF('DP_Instruction Forfaitaires'!$E240&gt;Listes!$D$69,'DP_Instruction Forfaitaires'!$E240*Listes!$D$70,(('DP_Instruction Forfaitaires'!$E240*Listes!$B$70)+Listes!$C$70)))))))</f>
        <v/>
      </c>
      <c r="P240" s="360" t="str">
        <f>IF('Dépenses forfaitaire'!P240="","",'Dépenses forfaitaire'!P240)</f>
        <v/>
      </c>
      <c r="Q240" s="283"/>
      <c r="R240" s="284" t="str">
        <f t="shared" si="14"/>
        <v/>
      </c>
      <c r="S240" s="284" t="str">
        <f t="shared" si="15"/>
        <v/>
      </c>
      <c r="T240" s="28" t="str">
        <f t="shared" si="13"/>
        <v/>
      </c>
      <c r="U240" s="139"/>
      <c r="V240" s="140"/>
      <c r="W240" s="365" t="str">
        <f>IF(AND(OR(Q240="KO",T240&lt;&gt;""),OR(R240="",S240="",T240="")),Listes!$A$74,IF(AND(T240="",Q240&lt;&gt;""),Listes!$A$75,IF(AND(P240&lt;T240,V240=""),Listes!$A$76,IF(AND(R240&gt;S240),Listes!$A$77,IF(AND(P240&lt;&gt;"",P240&gt;T240,U240=""),Listes!$A$78,IF(AND(X240="",OR(Q240&lt;&gt;"",R240&lt;&gt;"",S240&lt;&gt;"")),Listes!$A$79,""))))))</f>
        <v/>
      </c>
      <c r="X240" s="44"/>
      <c r="Y240" s="9">
        <f t="shared" si="16"/>
        <v>0</v>
      </c>
    </row>
    <row r="241" spans="1:25" ht="20.100000000000001" customHeight="1" x14ac:dyDescent="0.25">
      <c r="A241" s="133">
        <v>235</v>
      </c>
      <c r="B241" s="347" t="str">
        <f>IF('Dépenses forfaitaire'!B241="","",'Dépenses forfaitaire'!B241)</f>
        <v/>
      </c>
      <c r="C241" s="347" t="str">
        <f>IF('Dépenses forfaitaire'!C241="","",'Dépenses forfaitaire'!C241)</f>
        <v/>
      </c>
      <c r="D241" s="347" t="str">
        <f>IF('Dépenses forfaitaire'!D241="","",'Dépenses forfaitaire'!D241)</f>
        <v/>
      </c>
      <c r="E241" s="347" t="str">
        <f>IF('Dépenses forfaitaire'!E241="","",'Dépenses forfaitaire'!E241)</f>
        <v/>
      </c>
      <c r="F241" s="347" t="str">
        <f>IF('Dépenses forfaitaire'!F241="","",'Dépenses forfaitaire'!F241)</f>
        <v/>
      </c>
      <c r="G241" s="347" t="str">
        <f>IF('Dépenses forfaitaire'!G241="","",'Dépenses forfaitaire'!G241)</f>
        <v/>
      </c>
      <c r="H241" s="347" t="str">
        <f>IF('Dépenses forfaitaire'!H241="","",'Dépenses forfaitaire'!H241)</f>
        <v/>
      </c>
      <c r="I241" s="347" t="str">
        <f>IF('Dépenses forfaitaire'!I241="","",'Dépenses forfaitaire'!I241)</f>
        <v/>
      </c>
      <c r="J241" s="348" t="str">
        <f>IF('Dépenses forfaitaire'!K241="","",'Dépenses forfaitaire'!K241)</f>
        <v/>
      </c>
      <c r="K241" s="348" t="str">
        <f>IF('Dépenses forfaitaire'!L241="","",'Dépenses forfaitaire'!L241)</f>
        <v/>
      </c>
      <c r="L241" s="347" t="str">
        <f>IF('Dépenses forfaitaire'!J241="","",'Dépenses forfaitaire'!J241)</f>
        <v/>
      </c>
      <c r="M241" s="331" t="str">
        <f>IF($H241="","",IF($C241=Listes!$B$38,IF('DP_Instruction Forfaitaires'!$E241&lt;=Listes!$B$58,('DP_Instruction Forfaitaires'!$E241*(VLOOKUP('DP_Instruction Forfaitaires'!$D241,Listes!$A$59:$E$65,2,FALSE))),IF('DP_Instruction Forfaitaires'!$E241&gt;Listes!$E$58,('DP_Instruction Forfaitaires'!$E241*(VLOOKUP('DP_Instruction Forfaitaires'!$D241,Listes!$A$59:$E$65,5,FALSE))),('DP_Instruction Forfaitaires'!$E241*(VLOOKUP('DP_Instruction Forfaitaires'!$D241,Listes!$A$59:$E$65,3,FALSE))+(VLOOKUP('DP_Instruction Forfaitaires'!$D241,Listes!$A$59:$E$65,4,FALSE)))))))</f>
        <v/>
      </c>
      <c r="N241" s="331" t="str">
        <f>IF($H241="","",IF($C241=Listes!$B$37,IF('DP_Instruction Forfaitaires'!$E241&lt;=Listes!$B$47,('DP_Instruction Forfaitaires'!$E241*(VLOOKUP('DP_Instruction Forfaitaires'!$D241,Listes!$A$48:$E$54,2,FALSE))),IF('DP_Instruction Forfaitaires'!$E241&gt;Listes!$D$47,('DP_Instruction Forfaitaires'!$E241*(VLOOKUP('DP_Instruction Forfaitaires'!$D241,Listes!$A$48:$E$54,5,FALSE))),('DP_Instruction Forfaitaires'!$E241*(VLOOKUP('DP_Instruction Forfaitaires'!$D241,Listes!$A$48:$E$54,3,FALSE))+(VLOOKUP('DP_Instruction Forfaitaires'!$D241,Listes!$A$48:$E$54,4,FALSE)))))))</f>
        <v/>
      </c>
      <c r="O241" s="359" t="str">
        <f>IF($H241="","",IF($C241=Listes!$B$40,Listes!$I$37,IF($C241=Listes!$B$41,(VLOOKUP('DP_Instruction Forfaitaires'!$F241,Listes!$E$37:$F$42,2,FALSE)),IF($C241=Listes!$B$39,IF('DP_Instruction Forfaitaires'!$E241&lt;=Listes!$A$69,'DP_Instruction Forfaitaires'!$E241*Listes!$A$70,IF('DP_Instruction Forfaitaires'!$E241&gt;Listes!$D$69,'DP_Instruction Forfaitaires'!$E241*Listes!$D$70,(('DP_Instruction Forfaitaires'!$E241*Listes!$B$70)+Listes!$C$70)))))))</f>
        <v/>
      </c>
      <c r="P241" s="360" t="str">
        <f>IF('Dépenses forfaitaire'!P241="","",'Dépenses forfaitaire'!P241)</f>
        <v/>
      </c>
      <c r="Q241" s="283"/>
      <c r="R241" s="284" t="str">
        <f t="shared" si="14"/>
        <v/>
      </c>
      <c r="S241" s="284" t="str">
        <f t="shared" si="15"/>
        <v/>
      </c>
      <c r="T241" s="28" t="str">
        <f t="shared" si="13"/>
        <v/>
      </c>
      <c r="U241" s="139"/>
      <c r="V241" s="140"/>
      <c r="W241" s="365" t="str">
        <f>IF(AND(OR(Q241="KO",T241&lt;&gt;""),OR(R241="",S241="",T241="")),Listes!$A$74,IF(AND(T241="",Q241&lt;&gt;""),Listes!$A$75,IF(AND(P241&lt;T241,V241=""),Listes!$A$76,IF(AND(R241&gt;S241),Listes!$A$77,IF(AND(P241&lt;&gt;"",P241&gt;T241,U241=""),Listes!$A$78,IF(AND(X241="",OR(Q241&lt;&gt;"",R241&lt;&gt;"",S241&lt;&gt;"")),Listes!$A$79,""))))))</f>
        <v/>
      </c>
      <c r="X241" s="44"/>
      <c r="Y241" s="9">
        <f t="shared" si="16"/>
        <v>0</v>
      </c>
    </row>
    <row r="242" spans="1:25" ht="20.100000000000001" customHeight="1" x14ac:dyDescent="0.25">
      <c r="A242" s="133">
        <v>236</v>
      </c>
      <c r="B242" s="347" t="str">
        <f>IF('Dépenses forfaitaire'!B242="","",'Dépenses forfaitaire'!B242)</f>
        <v/>
      </c>
      <c r="C242" s="347" t="str">
        <f>IF('Dépenses forfaitaire'!C242="","",'Dépenses forfaitaire'!C242)</f>
        <v/>
      </c>
      <c r="D242" s="347" t="str">
        <f>IF('Dépenses forfaitaire'!D242="","",'Dépenses forfaitaire'!D242)</f>
        <v/>
      </c>
      <c r="E242" s="347" t="str">
        <f>IF('Dépenses forfaitaire'!E242="","",'Dépenses forfaitaire'!E242)</f>
        <v/>
      </c>
      <c r="F242" s="347" t="str">
        <f>IF('Dépenses forfaitaire'!F242="","",'Dépenses forfaitaire'!F242)</f>
        <v/>
      </c>
      <c r="G242" s="347" t="str">
        <f>IF('Dépenses forfaitaire'!G242="","",'Dépenses forfaitaire'!G242)</f>
        <v/>
      </c>
      <c r="H242" s="347" t="str">
        <f>IF('Dépenses forfaitaire'!H242="","",'Dépenses forfaitaire'!H242)</f>
        <v/>
      </c>
      <c r="I242" s="347" t="str">
        <f>IF('Dépenses forfaitaire'!I242="","",'Dépenses forfaitaire'!I242)</f>
        <v/>
      </c>
      <c r="J242" s="348" t="str">
        <f>IF('Dépenses forfaitaire'!K242="","",'Dépenses forfaitaire'!K242)</f>
        <v/>
      </c>
      <c r="K242" s="348" t="str">
        <f>IF('Dépenses forfaitaire'!L242="","",'Dépenses forfaitaire'!L242)</f>
        <v/>
      </c>
      <c r="L242" s="347" t="str">
        <f>IF('Dépenses forfaitaire'!J242="","",'Dépenses forfaitaire'!J242)</f>
        <v/>
      </c>
      <c r="M242" s="331" t="str">
        <f>IF($H242="","",IF($C242=Listes!$B$38,IF('DP_Instruction Forfaitaires'!$E242&lt;=Listes!$B$58,('DP_Instruction Forfaitaires'!$E242*(VLOOKUP('DP_Instruction Forfaitaires'!$D242,Listes!$A$59:$E$65,2,FALSE))),IF('DP_Instruction Forfaitaires'!$E242&gt;Listes!$E$58,('DP_Instruction Forfaitaires'!$E242*(VLOOKUP('DP_Instruction Forfaitaires'!$D242,Listes!$A$59:$E$65,5,FALSE))),('DP_Instruction Forfaitaires'!$E242*(VLOOKUP('DP_Instruction Forfaitaires'!$D242,Listes!$A$59:$E$65,3,FALSE))+(VLOOKUP('DP_Instruction Forfaitaires'!$D242,Listes!$A$59:$E$65,4,FALSE)))))))</f>
        <v/>
      </c>
      <c r="N242" s="331" t="str">
        <f>IF($H242="","",IF($C242=Listes!$B$37,IF('DP_Instruction Forfaitaires'!$E242&lt;=Listes!$B$47,('DP_Instruction Forfaitaires'!$E242*(VLOOKUP('DP_Instruction Forfaitaires'!$D242,Listes!$A$48:$E$54,2,FALSE))),IF('DP_Instruction Forfaitaires'!$E242&gt;Listes!$D$47,('DP_Instruction Forfaitaires'!$E242*(VLOOKUP('DP_Instruction Forfaitaires'!$D242,Listes!$A$48:$E$54,5,FALSE))),('DP_Instruction Forfaitaires'!$E242*(VLOOKUP('DP_Instruction Forfaitaires'!$D242,Listes!$A$48:$E$54,3,FALSE))+(VLOOKUP('DP_Instruction Forfaitaires'!$D242,Listes!$A$48:$E$54,4,FALSE)))))))</f>
        <v/>
      </c>
      <c r="O242" s="359" t="str">
        <f>IF($H242="","",IF($C242=Listes!$B$40,Listes!$I$37,IF($C242=Listes!$B$41,(VLOOKUP('DP_Instruction Forfaitaires'!$F242,Listes!$E$37:$F$42,2,FALSE)),IF($C242=Listes!$B$39,IF('DP_Instruction Forfaitaires'!$E242&lt;=Listes!$A$69,'DP_Instruction Forfaitaires'!$E242*Listes!$A$70,IF('DP_Instruction Forfaitaires'!$E242&gt;Listes!$D$69,'DP_Instruction Forfaitaires'!$E242*Listes!$D$70,(('DP_Instruction Forfaitaires'!$E242*Listes!$B$70)+Listes!$C$70)))))))</f>
        <v/>
      </c>
      <c r="P242" s="360" t="str">
        <f>IF('Dépenses forfaitaire'!P242="","",'Dépenses forfaitaire'!P242)</f>
        <v/>
      </c>
      <c r="Q242" s="283"/>
      <c r="R242" s="284" t="str">
        <f t="shared" si="14"/>
        <v/>
      </c>
      <c r="S242" s="284" t="str">
        <f t="shared" si="15"/>
        <v/>
      </c>
      <c r="T242" s="28" t="str">
        <f t="shared" si="13"/>
        <v/>
      </c>
      <c r="U242" s="139"/>
      <c r="V242" s="140"/>
      <c r="W242" s="365" t="str">
        <f>IF(AND(OR(Q242="KO",T242&lt;&gt;""),OR(R242="",S242="",T242="")),Listes!$A$74,IF(AND(T242="",Q242&lt;&gt;""),Listes!$A$75,IF(AND(P242&lt;T242,V242=""),Listes!$A$76,IF(AND(R242&gt;S242),Listes!$A$77,IF(AND(P242&lt;&gt;"",P242&gt;T242,U242=""),Listes!$A$78,IF(AND(X242="",OR(Q242&lt;&gt;"",R242&lt;&gt;"",S242&lt;&gt;"")),Listes!$A$79,""))))))</f>
        <v/>
      </c>
      <c r="X242" s="44"/>
      <c r="Y242" s="9">
        <f t="shared" si="16"/>
        <v>0</v>
      </c>
    </row>
    <row r="243" spans="1:25" ht="20.100000000000001" customHeight="1" x14ac:dyDescent="0.25">
      <c r="A243" s="133">
        <v>237</v>
      </c>
      <c r="B243" s="347" t="str">
        <f>IF('Dépenses forfaitaire'!B243="","",'Dépenses forfaitaire'!B243)</f>
        <v/>
      </c>
      <c r="C243" s="347" t="str">
        <f>IF('Dépenses forfaitaire'!C243="","",'Dépenses forfaitaire'!C243)</f>
        <v/>
      </c>
      <c r="D243" s="347" t="str">
        <f>IF('Dépenses forfaitaire'!D243="","",'Dépenses forfaitaire'!D243)</f>
        <v/>
      </c>
      <c r="E243" s="347" t="str">
        <f>IF('Dépenses forfaitaire'!E243="","",'Dépenses forfaitaire'!E243)</f>
        <v/>
      </c>
      <c r="F243" s="347" t="str">
        <f>IF('Dépenses forfaitaire'!F243="","",'Dépenses forfaitaire'!F243)</f>
        <v/>
      </c>
      <c r="G243" s="347" t="str">
        <f>IF('Dépenses forfaitaire'!G243="","",'Dépenses forfaitaire'!G243)</f>
        <v/>
      </c>
      <c r="H243" s="347" t="str">
        <f>IF('Dépenses forfaitaire'!H243="","",'Dépenses forfaitaire'!H243)</f>
        <v/>
      </c>
      <c r="I243" s="347" t="str">
        <f>IF('Dépenses forfaitaire'!I243="","",'Dépenses forfaitaire'!I243)</f>
        <v/>
      </c>
      <c r="J243" s="348" t="str">
        <f>IF('Dépenses forfaitaire'!K243="","",'Dépenses forfaitaire'!K243)</f>
        <v/>
      </c>
      <c r="K243" s="348" t="str">
        <f>IF('Dépenses forfaitaire'!L243="","",'Dépenses forfaitaire'!L243)</f>
        <v/>
      </c>
      <c r="L243" s="347" t="str">
        <f>IF('Dépenses forfaitaire'!J243="","",'Dépenses forfaitaire'!J243)</f>
        <v/>
      </c>
      <c r="M243" s="331" t="str">
        <f>IF($H243="","",IF($C243=Listes!$B$38,IF('DP_Instruction Forfaitaires'!$E243&lt;=Listes!$B$58,('DP_Instruction Forfaitaires'!$E243*(VLOOKUP('DP_Instruction Forfaitaires'!$D243,Listes!$A$59:$E$65,2,FALSE))),IF('DP_Instruction Forfaitaires'!$E243&gt;Listes!$E$58,('DP_Instruction Forfaitaires'!$E243*(VLOOKUP('DP_Instruction Forfaitaires'!$D243,Listes!$A$59:$E$65,5,FALSE))),('DP_Instruction Forfaitaires'!$E243*(VLOOKUP('DP_Instruction Forfaitaires'!$D243,Listes!$A$59:$E$65,3,FALSE))+(VLOOKUP('DP_Instruction Forfaitaires'!$D243,Listes!$A$59:$E$65,4,FALSE)))))))</f>
        <v/>
      </c>
      <c r="N243" s="331" t="str">
        <f>IF($H243="","",IF($C243=Listes!$B$37,IF('DP_Instruction Forfaitaires'!$E243&lt;=Listes!$B$47,('DP_Instruction Forfaitaires'!$E243*(VLOOKUP('DP_Instruction Forfaitaires'!$D243,Listes!$A$48:$E$54,2,FALSE))),IF('DP_Instruction Forfaitaires'!$E243&gt;Listes!$D$47,('DP_Instruction Forfaitaires'!$E243*(VLOOKUP('DP_Instruction Forfaitaires'!$D243,Listes!$A$48:$E$54,5,FALSE))),('DP_Instruction Forfaitaires'!$E243*(VLOOKUP('DP_Instruction Forfaitaires'!$D243,Listes!$A$48:$E$54,3,FALSE))+(VLOOKUP('DP_Instruction Forfaitaires'!$D243,Listes!$A$48:$E$54,4,FALSE)))))))</f>
        <v/>
      </c>
      <c r="O243" s="359" t="str">
        <f>IF($H243="","",IF($C243=Listes!$B$40,Listes!$I$37,IF($C243=Listes!$B$41,(VLOOKUP('DP_Instruction Forfaitaires'!$F243,Listes!$E$37:$F$42,2,FALSE)),IF($C243=Listes!$B$39,IF('DP_Instruction Forfaitaires'!$E243&lt;=Listes!$A$69,'DP_Instruction Forfaitaires'!$E243*Listes!$A$70,IF('DP_Instruction Forfaitaires'!$E243&gt;Listes!$D$69,'DP_Instruction Forfaitaires'!$E243*Listes!$D$70,(('DP_Instruction Forfaitaires'!$E243*Listes!$B$70)+Listes!$C$70)))))))</f>
        <v/>
      </c>
      <c r="P243" s="360" t="str">
        <f>IF('Dépenses forfaitaire'!P243="","",'Dépenses forfaitaire'!P243)</f>
        <v/>
      </c>
      <c r="Q243" s="283"/>
      <c r="R243" s="284" t="str">
        <f t="shared" si="14"/>
        <v/>
      </c>
      <c r="S243" s="284" t="str">
        <f t="shared" si="15"/>
        <v/>
      </c>
      <c r="T243" s="28" t="str">
        <f t="shared" si="13"/>
        <v/>
      </c>
      <c r="U243" s="139"/>
      <c r="V243" s="140"/>
      <c r="W243" s="365" t="str">
        <f>IF(AND(OR(Q243="KO",T243&lt;&gt;""),OR(R243="",S243="",T243="")),Listes!$A$74,IF(AND(T243="",Q243&lt;&gt;""),Listes!$A$75,IF(AND(P243&lt;T243,V243=""),Listes!$A$76,IF(AND(R243&gt;S243),Listes!$A$77,IF(AND(P243&lt;&gt;"",P243&gt;T243,U243=""),Listes!$A$78,IF(AND(X243="",OR(Q243&lt;&gt;"",R243&lt;&gt;"",S243&lt;&gt;"")),Listes!$A$79,""))))))</f>
        <v/>
      </c>
      <c r="X243" s="44"/>
      <c r="Y243" s="9">
        <f t="shared" si="16"/>
        <v>0</v>
      </c>
    </row>
    <row r="244" spans="1:25" ht="20.100000000000001" customHeight="1" x14ac:dyDescent="0.25">
      <c r="A244" s="133">
        <v>238</v>
      </c>
      <c r="B244" s="347" t="str">
        <f>IF('Dépenses forfaitaire'!B244="","",'Dépenses forfaitaire'!B244)</f>
        <v/>
      </c>
      <c r="C244" s="347" t="str">
        <f>IF('Dépenses forfaitaire'!C244="","",'Dépenses forfaitaire'!C244)</f>
        <v/>
      </c>
      <c r="D244" s="347" t="str">
        <f>IF('Dépenses forfaitaire'!D244="","",'Dépenses forfaitaire'!D244)</f>
        <v/>
      </c>
      <c r="E244" s="347" t="str">
        <f>IF('Dépenses forfaitaire'!E244="","",'Dépenses forfaitaire'!E244)</f>
        <v/>
      </c>
      <c r="F244" s="347" t="str">
        <f>IF('Dépenses forfaitaire'!F244="","",'Dépenses forfaitaire'!F244)</f>
        <v/>
      </c>
      <c r="G244" s="347" t="str">
        <f>IF('Dépenses forfaitaire'!G244="","",'Dépenses forfaitaire'!G244)</f>
        <v/>
      </c>
      <c r="H244" s="347" t="str">
        <f>IF('Dépenses forfaitaire'!H244="","",'Dépenses forfaitaire'!H244)</f>
        <v/>
      </c>
      <c r="I244" s="347" t="str">
        <f>IF('Dépenses forfaitaire'!I244="","",'Dépenses forfaitaire'!I244)</f>
        <v/>
      </c>
      <c r="J244" s="348" t="str">
        <f>IF('Dépenses forfaitaire'!K244="","",'Dépenses forfaitaire'!K244)</f>
        <v/>
      </c>
      <c r="K244" s="348" t="str">
        <f>IF('Dépenses forfaitaire'!L244="","",'Dépenses forfaitaire'!L244)</f>
        <v/>
      </c>
      <c r="L244" s="347" t="str">
        <f>IF('Dépenses forfaitaire'!J244="","",'Dépenses forfaitaire'!J244)</f>
        <v/>
      </c>
      <c r="M244" s="331" t="str">
        <f>IF($H244="","",IF($C244=Listes!$B$38,IF('DP_Instruction Forfaitaires'!$E244&lt;=Listes!$B$58,('DP_Instruction Forfaitaires'!$E244*(VLOOKUP('DP_Instruction Forfaitaires'!$D244,Listes!$A$59:$E$65,2,FALSE))),IF('DP_Instruction Forfaitaires'!$E244&gt;Listes!$E$58,('DP_Instruction Forfaitaires'!$E244*(VLOOKUP('DP_Instruction Forfaitaires'!$D244,Listes!$A$59:$E$65,5,FALSE))),('DP_Instruction Forfaitaires'!$E244*(VLOOKUP('DP_Instruction Forfaitaires'!$D244,Listes!$A$59:$E$65,3,FALSE))+(VLOOKUP('DP_Instruction Forfaitaires'!$D244,Listes!$A$59:$E$65,4,FALSE)))))))</f>
        <v/>
      </c>
      <c r="N244" s="331" t="str">
        <f>IF($H244="","",IF($C244=Listes!$B$37,IF('DP_Instruction Forfaitaires'!$E244&lt;=Listes!$B$47,('DP_Instruction Forfaitaires'!$E244*(VLOOKUP('DP_Instruction Forfaitaires'!$D244,Listes!$A$48:$E$54,2,FALSE))),IF('DP_Instruction Forfaitaires'!$E244&gt;Listes!$D$47,('DP_Instruction Forfaitaires'!$E244*(VLOOKUP('DP_Instruction Forfaitaires'!$D244,Listes!$A$48:$E$54,5,FALSE))),('DP_Instruction Forfaitaires'!$E244*(VLOOKUP('DP_Instruction Forfaitaires'!$D244,Listes!$A$48:$E$54,3,FALSE))+(VLOOKUP('DP_Instruction Forfaitaires'!$D244,Listes!$A$48:$E$54,4,FALSE)))))))</f>
        <v/>
      </c>
      <c r="O244" s="359" t="str">
        <f>IF($H244="","",IF($C244=Listes!$B$40,Listes!$I$37,IF($C244=Listes!$B$41,(VLOOKUP('DP_Instruction Forfaitaires'!$F244,Listes!$E$37:$F$42,2,FALSE)),IF($C244=Listes!$B$39,IF('DP_Instruction Forfaitaires'!$E244&lt;=Listes!$A$69,'DP_Instruction Forfaitaires'!$E244*Listes!$A$70,IF('DP_Instruction Forfaitaires'!$E244&gt;Listes!$D$69,'DP_Instruction Forfaitaires'!$E244*Listes!$D$70,(('DP_Instruction Forfaitaires'!$E244*Listes!$B$70)+Listes!$C$70)))))))</f>
        <v/>
      </c>
      <c r="P244" s="360" t="str">
        <f>IF('Dépenses forfaitaire'!P244="","",'Dépenses forfaitaire'!P244)</f>
        <v/>
      </c>
      <c r="Q244" s="283"/>
      <c r="R244" s="284" t="str">
        <f t="shared" si="14"/>
        <v/>
      </c>
      <c r="S244" s="284" t="str">
        <f t="shared" si="15"/>
        <v/>
      </c>
      <c r="T244" s="28" t="str">
        <f t="shared" si="13"/>
        <v/>
      </c>
      <c r="U244" s="139"/>
      <c r="V244" s="140"/>
      <c r="W244" s="365" t="str">
        <f>IF(AND(OR(Q244="KO",T244&lt;&gt;""),OR(R244="",S244="",T244="")),Listes!$A$74,IF(AND(T244="",Q244&lt;&gt;""),Listes!$A$75,IF(AND(P244&lt;T244,V244=""),Listes!$A$76,IF(AND(R244&gt;S244),Listes!$A$77,IF(AND(P244&lt;&gt;"",P244&gt;T244,U244=""),Listes!$A$78,IF(AND(X244="",OR(Q244&lt;&gt;"",R244&lt;&gt;"",S244&lt;&gt;"")),Listes!$A$79,""))))))</f>
        <v/>
      </c>
      <c r="X244" s="44"/>
      <c r="Y244" s="9">
        <f t="shared" si="16"/>
        <v>0</v>
      </c>
    </row>
    <row r="245" spans="1:25" ht="20.100000000000001" customHeight="1" x14ac:dyDescent="0.25">
      <c r="A245" s="133">
        <v>239</v>
      </c>
      <c r="B245" s="347" t="str">
        <f>IF('Dépenses forfaitaire'!B245="","",'Dépenses forfaitaire'!B245)</f>
        <v/>
      </c>
      <c r="C245" s="347" t="str">
        <f>IF('Dépenses forfaitaire'!C245="","",'Dépenses forfaitaire'!C245)</f>
        <v/>
      </c>
      <c r="D245" s="347" t="str">
        <f>IF('Dépenses forfaitaire'!D245="","",'Dépenses forfaitaire'!D245)</f>
        <v/>
      </c>
      <c r="E245" s="347" t="str">
        <f>IF('Dépenses forfaitaire'!E245="","",'Dépenses forfaitaire'!E245)</f>
        <v/>
      </c>
      <c r="F245" s="347" t="str">
        <f>IF('Dépenses forfaitaire'!F245="","",'Dépenses forfaitaire'!F245)</f>
        <v/>
      </c>
      <c r="G245" s="347" t="str">
        <f>IF('Dépenses forfaitaire'!G245="","",'Dépenses forfaitaire'!G245)</f>
        <v/>
      </c>
      <c r="H245" s="347" t="str">
        <f>IF('Dépenses forfaitaire'!H245="","",'Dépenses forfaitaire'!H245)</f>
        <v/>
      </c>
      <c r="I245" s="347" t="str">
        <f>IF('Dépenses forfaitaire'!I245="","",'Dépenses forfaitaire'!I245)</f>
        <v/>
      </c>
      <c r="J245" s="348" t="str">
        <f>IF('Dépenses forfaitaire'!K245="","",'Dépenses forfaitaire'!K245)</f>
        <v/>
      </c>
      <c r="K245" s="348" t="str">
        <f>IF('Dépenses forfaitaire'!L245="","",'Dépenses forfaitaire'!L245)</f>
        <v/>
      </c>
      <c r="L245" s="347" t="str">
        <f>IF('Dépenses forfaitaire'!J245="","",'Dépenses forfaitaire'!J245)</f>
        <v/>
      </c>
      <c r="M245" s="331" t="str">
        <f>IF($H245="","",IF($C245=Listes!$B$38,IF('DP_Instruction Forfaitaires'!$E245&lt;=Listes!$B$58,('DP_Instruction Forfaitaires'!$E245*(VLOOKUP('DP_Instruction Forfaitaires'!$D245,Listes!$A$59:$E$65,2,FALSE))),IF('DP_Instruction Forfaitaires'!$E245&gt;Listes!$E$58,('DP_Instruction Forfaitaires'!$E245*(VLOOKUP('DP_Instruction Forfaitaires'!$D245,Listes!$A$59:$E$65,5,FALSE))),('DP_Instruction Forfaitaires'!$E245*(VLOOKUP('DP_Instruction Forfaitaires'!$D245,Listes!$A$59:$E$65,3,FALSE))+(VLOOKUP('DP_Instruction Forfaitaires'!$D245,Listes!$A$59:$E$65,4,FALSE)))))))</f>
        <v/>
      </c>
      <c r="N245" s="331" t="str">
        <f>IF($H245="","",IF($C245=Listes!$B$37,IF('DP_Instruction Forfaitaires'!$E245&lt;=Listes!$B$47,('DP_Instruction Forfaitaires'!$E245*(VLOOKUP('DP_Instruction Forfaitaires'!$D245,Listes!$A$48:$E$54,2,FALSE))),IF('DP_Instruction Forfaitaires'!$E245&gt;Listes!$D$47,('DP_Instruction Forfaitaires'!$E245*(VLOOKUP('DP_Instruction Forfaitaires'!$D245,Listes!$A$48:$E$54,5,FALSE))),('DP_Instruction Forfaitaires'!$E245*(VLOOKUP('DP_Instruction Forfaitaires'!$D245,Listes!$A$48:$E$54,3,FALSE))+(VLOOKUP('DP_Instruction Forfaitaires'!$D245,Listes!$A$48:$E$54,4,FALSE)))))))</f>
        <v/>
      </c>
      <c r="O245" s="359" t="str">
        <f>IF($H245="","",IF($C245=Listes!$B$40,Listes!$I$37,IF($C245=Listes!$B$41,(VLOOKUP('DP_Instruction Forfaitaires'!$F245,Listes!$E$37:$F$42,2,FALSE)),IF($C245=Listes!$B$39,IF('DP_Instruction Forfaitaires'!$E245&lt;=Listes!$A$69,'DP_Instruction Forfaitaires'!$E245*Listes!$A$70,IF('DP_Instruction Forfaitaires'!$E245&gt;Listes!$D$69,'DP_Instruction Forfaitaires'!$E245*Listes!$D$70,(('DP_Instruction Forfaitaires'!$E245*Listes!$B$70)+Listes!$C$70)))))))</f>
        <v/>
      </c>
      <c r="P245" s="360" t="str">
        <f>IF('Dépenses forfaitaire'!P245="","",'Dépenses forfaitaire'!P245)</f>
        <v/>
      </c>
      <c r="Q245" s="283"/>
      <c r="R245" s="284" t="str">
        <f t="shared" si="14"/>
        <v/>
      </c>
      <c r="S245" s="284" t="str">
        <f t="shared" si="15"/>
        <v/>
      </c>
      <c r="T245" s="28" t="str">
        <f t="shared" si="13"/>
        <v/>
      </c>
      <c r="U245" s="139"/>
      <c r="V245" s="140"/>
      <c r="W245" s="365" t="str">
        <f>IF(AND(OR(Q245="KO",T245&lt;&gt;""),OR(R245="",S245="",T245="")),Listes!$A$74,IF(AND(T245="",Q245&lt;&gt;""),Listes!$A$75,IF(AND(P245&lt;T245,V245=""),Listes!$A$76,IF(AND(R245&gt;S245),Listes!$A$77,IF(AND(P245&lt;&gt;"",P245&gt;T245,U245=""),Listes!$A$78,IF(AND(X245="",OR(Q245&lt;&gt;"",R245&lt;&gt;"",S245&lt;&gt;"")),Listes!$A$79,""))))))</f>
        <v/>
      </c>
      <c r="X245" s="44"/>
      <c r="Y245" s="9">
        <f t="shared" si="16"/>
        <v>0</v>
      </c>
    </row>
    <row r="246" spans="1:25" ht="20.100000000000001" customHeight="1" x14ac:dyDescent="0.25">
      <c r="A246" s="133">
        <v>240</v>
      </c>
      <c r="B246" s="347" t="str">
        <f>IF('Dépenses forfaitaire'!B246="","",'Dépenses forfaitaire'!B246)</f>
        <v/>
      </c>
      <c r="C246" s="347" t="str">
        <f>IF('Dépenses forfaitaire'!C246="","",'Dépenses forfaitaire'!C246)</f>
        <v/>
      </c>
      <c r="D246" s="347" t="str">
        <f>IF('Dépenses forfaitaire'!D246="","",'Dépenses forfaitaire'!D246)</f>
        <v/>
      </c>
      <c r="E246" s="347" t="str">
        <f>IF('Dépenses forfaitaire'!E246="","",'Dépenses forfaitaire'!E246)</f>
        <v/>
      </c>
      <c r="F246" s="347" t="str">
        <f>IF('Dépenses forfaitaire'!F246="","",'Dépenses forfaitaire'!F246)</f>
        <v/>
      </c>
      <c r="G246" s="347" t="str">
        <f>IF('Dépenses forfaitaire'!G246="","",'Dépenses forfaitaire'!G246)</f>
        <v/>
      </c>
      <c r="H246" s="347" t="str">
        <f>IF('Dépenses forfaitaire'!H246="","",'Dépenses forfaitaire'!H246)</f>
        <v/>
      </c>
      <c r="I246" s="347" t="str">
        <f>IF('Dépenses forfaitaire'!I246="","",'Dépenses forfaitaire'!I246)</f>
        <v/>
      </c>
      <c r="J246" s="348" t="str">
        <f>IF('Dépenses forfaitaire'!K246="","",'Dépenses forfaitaire'!K246)</f>
        <v/>
      </c>
      <c r="K246" s="348" t="str">
        <f>IF('Dépenses forfaitaire'!L246="","",'Dépenses forfaitaire'!L246)</f>
        <v/>
      </c>
      <c r="L246" s="347" t="str">
        <f>IF('Dépenses forfaitaire'!J246="","",'Dépenses forfaitaire'!J246)</f>
        <v/>
      </c>
      <c r="M246" s="331" t="str">
        <f>IF($H246="","",IF($C246=Listes!$B$38,IF('DP_Instruction Forfaitaires'!$E246&lt;=Listes!$B$58,('DP_Instruction Forfaitaires'!$E246*(VLOOKUP('DP_Instruction Forfaitaires'!$D246,Listes!$A$59:$E$65,2,FALSE))),IF('DP_Instruction Forfaitaires'!$E246&gt;Listes!$E$58,('DP_Instruction Forfaitaires'!$E246*(VLOOKUP('DP_Instruction Forfaitaires'!$D246,Listes!$A$59:$E$65,5,FALSE))),('DP_Instruction Forfaitaires'!$E246*(VLOOKUP('DP_Instruction Forfaitaires'!$D246,Listes!$A$59:$E$65,3,FALSE))+(VLOOKUP('DP_Instruction Forfaitaires'!$D246,Listes!$A$59:$E$65,4,FALSE)))))))</f>
        <v/>
      </c>
      <c r="N246" s="331" t="str">
        <f>IF($H246="","",IF($C246=Listes!$B$37,IF('DP_Instruction Forfaitaires'!$E246&lt;=Listes!$B$47,('DP_Instruction Forfaitaires'!$E246*(VLOOKUP('DP_Instruction Forfaitaires'!$D246,Listes!$A$48:$E$54,2,FALSE))),IF('DP_Instruction Forfaitaires'!$E246&gt;Listes!$D$47,('DP_Instruction Forfaitaires'!$E246*(VLOOKUP('DP_Instruction Forfaitaires'!$D246,Listes!$A$48:$E$54,5,FALSE))),('DP_Instruction Forfaitaires'!$E246*(VLOOKUP('DP_Instruction Forfaitaires'!$D246,Listes!$A$48:$E$54,3,FALSE))+(VLOOKUP('DP_Instruction Forfaitaires'!$D246,Listes!$A$48:$E$54,4,FALSE)))))))</f>
        <v/>
      </c>
      <c r="O246" s="359" t="str">
        <f>IF($H246="","",IF($C246=Listes!$B$40,Listes!$I$37,IF($C246=Listes!$B$41,(VLOOKUP('DP_Instruction Forfaitaires'!$F246,Listes!$E$37:$F$42,2,FALSE)),IF($C246=Listes!$B$39,IF('DP_Instruction Forfaitaires'!$E246&lt;=Listes!$A$69,'DP_Instruction Forfaitaires'!$E246*Listes!$A$70,IF('DP_Instruction Forfaitaires'!$E246&gt;Listes!$D$69,'DP_Instruction Forfaitaires'!$E246*Listes!$D$70,(('DP_Instruction Forfaitaires'!$E246*Listes!$B$70)+Listes!$C$70)))))))</f>
        <v/>
      </c>
      <c r="P246" s="360" t="str">
        <f>IF('Dépenses forfaitaire'!P246="","",'Dépenses forfaitaire'!P246)</f>
        <v/>
      </c>
      <c r="Q246" s="283"/>
      <c r="R246" s="284" t="str">
        <f t="shared" si="14"/>
        <v/>
      </c>
      <c r="S246" s="284" t="str">
        <f t="shared" si="15"/>
        <v/>
      </c>
      <c r="T246" s="28" t="str">
        <f t="shared" si="13"/>
        <v/>
      </c>
      <c r="U246" s="139"/>
      <c r="V246" s="140"/>
      <c r="W246" s="365" t="str">
        <f>IF(AND(OR(Q246="KO",T246&lt;&gt;""),OR(R246="",S246="",T246="")),Listes!$A$74,IF(AND(T246="",Q246&lt;&gt;""),Listes!$A$75,IF(AND(P246&lt;T246,V246=""),Listes!$A$76,IF(AND(R246&gt;S246),Listes!$A$77,IF(AND(P246&lt;&gt;"",P246&gt;T246,U246=""),Listes!$A$78,IF(AND(X246="",OR(Q246&lt;&gt;"",R246&lt;&gt;"",S246&lt;&gt;"")),Listes!$A$79,""))))))</f>
        <v/>
      </c>
      <c r="X246" s="44"/>
      <c r="Y246" s="9">
        <f t="shared" si="16"/>
        <v>0</v>
      </c>
    </row>
    <row r="247" spans="1:25" ht="20.100000000000001" customHeight="1" x14ac:dyDescent="0.25">
      <c r="A247" s="133">
        <v>241</v>
      </c>
      <c r="B247" s="347" t="str">
        <f>IF('Dépenses forfaitaire'!B247="","",'Dépenses forfaitaire'!B247)</f>
        <v/>
      </c>
      <c r="C247" s="347" t="str">
        <f>IF('Dépenses forfaitaire'!C247="","",'Dépenses forfaitaire'!C247)</f>
        <v/>
      </c>
      <c r="D247" s="347" t="str">
        <f>IF('Dépenses forfaitaire'!D247="","",'Dépenses forfaitaire'!D247)</f>
        <v/>
      </c>
      <c r="E247" s="347" t="str">
        <f>IF('Dépenses forfaitaire'!E247="","",'Dépenses forfaitaire'!E247)</f>
        <v/>
      </c>
      <c r="F247" s="347" t="str">
        <f>IF('Dépenses forfaitaire'!F247="","",'Dépenses forfaitaire'!F247)</f>
        <v/>
      </c>
      <c r="G247" s="347" t="str">
        <f>IF('Dépenses forfaitaire'!G247="","",'Dépenses forfaitaire'!G247)</f>
        <v/>
      </c>
      <c r="H247" s="347" t="str">
        <f>IF('Dépenses forfaitaire'!H247="","",'Dépenses forfaitaire'!H247)</f>
        <v/>
      </c>
      <c r="I247" s="347" t="str">
        <f>IF('Dépenses forfaitaire'!I247="","",'Dépenses forfaitaire'!I247)</f>
        <v/>
      </c>
      <c r="J247" s="348" t="str">
        <f>IF('Dépenses forfaitaire'!K247="","",'Dépenses forfaitaire'!K247)</f>
        <v/>
      </c>
      <c r="K247" s="348" t="str">
        <f>IF('Dépenses forfaitaire'!L247="","",'Dépenses forfaitaire'!L247)</f>
        <v/>
      </c>
      <c r="L247" s="347" t="str">
        <f>IF('Dépenses forfaitaire'!J247="","",'Dépenses forfaitaire'!J247)</f>
        <v/>
      </c>
      <c r="M247" s="331" t="str">
        <f>IF($H247="","",IF($C247=Listes!$B$38,IF('DP_Instruction Forfaitaires'!$E247&lt;=Listes!$B$58,('DP_Instruction Forfaitaires'!$E247*(VLOOKUP('DP_Instruction Forfaitaires'!$D247,Listes!$A$59:$E$65,2,FALSE))),IF('DP_Instruction Forfaitaires'!$E247&gt;Listes!$E$58,('DP_Instruction Forfaitaires'!$E247*(VLOOKUP('DP_Instruction Forfaitaires'!$D247,Listes!$A$59:$E$65,5,FALSE))),('DP_Instruction Forfaitaires'!$E247*(VLOOKUP('DP_Instruction Forfaitaires'!$D247,Listes!$A$59:$E$65,3,FALSE))+(VLOOKUP('DP_Instruction Forfaitaires'!$D247,Listes!$A$59:$E$65,4,FALSE)))))))</f>
        <v/>
      </c>
      <c r="N247" s="331" t="str">
        <f>IF($H247="","",IF($C247=Listes!$B$37,IF('DP_Instruction Forfaitaires'!$E247&lt;=Listes!$B$47,('DP_Instruction Forfaitaires'!$E247*(VLOOKUP('DP_Instruction Forfaitaires'!$D247,Listes!$A$48:$E$54,2,FALSE))),IF('DP_Instruction Forfaitaires'!$E247&gt;Listes!$D$47,('DP_Instruction Forfaitaires'!$E247*(VLOOKUP('DP_Instruction Forfaitaires'!$D247,Listes!$A$48:$E$54,5,FALSE))),('DP_Instruction Forfaitaires'!$E247*(VLOOKUP('DP_Instruction Forfaitaires'!$D247,Listes!$A$48:$E$54,3,FALSE))+(VLOOKUP('DP_Instruction Forfaitaires'!$D247,Listes!$A$48:$E$54,4,FALSE)))))))</f>
        <v/>
      </c>
      <c r="O247" s="359" t="str">
        <f>IF($H247="","",IF($C247=Listes!$B$40,Listes!$I$37,IF($C247=Listes!$B$41,(VLOOKUP('DP_Instruction Forfaitaires'!$F247,Listes!$E$37:$F$42,2,FALSE)),IF($C247=Listes!$B$39,IF('DP_Instruction Forfaitaires'!$E247&lt;=Listes!$A$69,'DP_Instruction Forfaitaires'!$E247*Listes!$A$70,IF('DP_Instruction Forfaitaires'!$E247&gt;Listes!$D$69,'DP_Instruction Forfaitaires'!$E247*Listes!$D$70,(('DP_Instruction Forfaitaires'!$E247*Listes!$B$70)+Listes!$C$70)))))))</f>
        <v/>
      </c>
      <c r="P247" s="360" t="str">
        <f>IF('Dépenses forfaitaire'!P247="","",'Dépenses forfaitaire'!P247)</f>
        <v/>
      </c>
      <c r="Q247" s="283"/>
      <c r="R247" s="284" t="str">
        <f t="shared" si="14"/>
        <v/>
      </c>
      <c r="S247" s="284" t="str">
        <f t="shared" si="15"/>
        <v/>
      </c>
      <c r="T247" s="28" t="str">
        <f t="shared" si="13"/>
        <v/>
      </c>
      <c r="U247" s="139"/>
      <c r="V247" s="140"/>
      <c r="W247" s="365" t="str">
        <f>IF(AND(OR(Q247="KO",T247&lt;&gt;""),OR(R247="",S247="",T247="")),Listes!$A$74,IF(AND(T247="",Q247&lt;&gt;""),Listes!$A$75,IF(AND(P247&lt;T247,V247=""),Listes!$A$76,IF(AND(R247&gt;S247),Listes!$A$77,IF(AND(P247&lt;&gt;"",P247&gt;T247,U247=""),Listes!$A$78,IF(AND(X247="",OR(Q247&lt;&gt;"",R247&lt;&gt;"",S247&lt;&gt;"")),Listes!$A$79,""))))))</f>
        <v/>
      </c>
      <c r="X247" s="44"/>
      <c r="Y247" s="9">
        <f t="shared" si="16"/>
        <v>0</v>
      </c>
    </row>
    <row r="248" spans="1:25" ht="20.100000000000001" customHeight="1" x14ac:dyDescent="0.25">
      <c r="A248" s="133">
        <v>242</v>
      </c>
      <c r="B248" s="347" t="str">
        <f>IF('Dépenses forfaitaire'!B248="","",'Dépenses forfaitaire'!B248)</f>
        <v/>
      </c>
      <c r="C248" s="347" t="str">
        <f>IF('Dépenses forfaitaire'!C248="","",'Dépenses forfaitaire'!C248)</f>
        <v/>
      </c>
      <c r="D248" s="347" t="str">
        <f>IF('Dépenses forfaitaire'!D248="","",'Dépenses forfaitaire'!D248)</f>
        <v/>
      </c>
      <c r="E248" s="347" t="str">
        <f>IF('Dépenses forfaitaire'!E248="","",'Dépenses forfaitaire'!E248)</f>
        <v/>
      </c>
      <c r="F248" s="347" t="str">
        <f>IF('Dépenses forfaitaire'!F248="","",'Dépenses forfaitaire'!F248)</f>
        <v/>
      </c>
      <c r="G248" s="347" t="str">
        <f>IF('Dépenses forfaitaire'!G248="","",'Dépenses forfaitaire'!G248)</f>
        <v/>
      </c>
      <c r="H248" s="347" t="str">
        <f>IF('Dépenses forfaitaire'!H248="","",'Dépenses forfaitaire'!H248)</f>
        <v/>
      </c>
      <c r="I248" s="347" t="str">
        <f>IF('Dépenses forfaitaire'!I248="","",'Dépenses forfaitaire'!I248)</f>
        <v/>
      </c>
      <c r="J248" s="348" t="str">
        <f>IF('Dépenses forfaitaire'!K248="","",'Dépenses forfaitaire'!K248)</f>
        <v/>
      </c>
      <c r="K248" s="348" t="str">
        <f>IF('Dépenses forfaitaire'!L248="","",'Dépenses forfaitaire'!L248)</f>
        <v/>
      </c>
      <c r="L248" s="347" t="str">
        <f>IF('Dépenses forfaitaire'!J248="","",'Dépenses forfaitaire'!J248)</f>
        <v/>
      </c>
      <c r="M248" s="331" t="str">
        <f>IF($H248="","",IF($C248=Listes!$B$38,IF('DP_Instruction Forfaitaires'!$E248&lt;=Listes!$B$58,('DP_Instruction Forfaitaires'!$E248*(VLOOKUP('DP_Instruction Forfaitaires'!$D248,Listes!$A$59:$E$65,2,FALSE))),IF('DP_Instruction Forfaitaires'!$E248&gt;Listes!$E$58,('DP_Instruction Forfaitaires'!$E248*(VLOOKUP('DP_Instruction Forfaitaires'!$D248,Listes!$A$59:$E$65,5,FALSE))),('DP_Instruction Forfaitaires'!$E248*(VLOOKUP('DP_Instruction Forfaitaires'!$D248,Listes!$A$59:$E$65,3,FALSE))+(VLOOKUP('DP_Instruction Forfaitaires'!$D248,Listes!$A$59:$E$65,4,FALSE)))))))</f>
        <v/>
      </c>
      <c r="N248" s="331" t="str">
        <f>IF($H248="","",IF($C248=Listes!$B$37,IF('DP_Instruction Forfaitaires'!$E248&lt;=Listes!$B$47,('DP_Instruction Forfaitaires'!$E248*(VLOOKUP('DP_Instruction Forfaitaires'!$D248,Listes!$A$48:$E$54,2,FALSE))),IF('DP_Instruction Forfaitaires'!$E248&gt;Listes!$D$47,('DP_Instruction Forfaitaires'!$E248*(VLOOKUP('DP_Instruction Forfaitaires'!$D248,Listes!$A$48:$E$54,5,FALSE))),('DP_Instruction Forfaitaires'!$E248*(VLOOKUP('DP_Instruction Forfaitaires'!$D248,Listes!$A$48:$E$54,3,FALSE))+(VLOOKUP('DP_Instruction Forfaitaires'!$D248,Listes!$A$48:$E$54,4,FALSE)))))))</f>
        <v/>
      </c>
      <c r="O248" s="359" t="str">
        <f>IF($H248="","",IF($C248=Listes!$B$40,Listes!$I$37,IF($C248=Listes!$B$41,(VLOOKUP('DP_Instruction Forfaitaires'!$F248,Listes!$E$37:$F$42,2,FALSE)),IF($C248=Listes!$B$39,IF('DP_Instruction Forfaitaires'!$E248&lt;=Listes!$A$69,'DP_Instruction Forfaitaires'!$E248*Listes!$A$70,IF('DP_Instruction Forfaitaires'!$E248&gt;Listes!$D$69,'DP_Instruction Forfaitaires'!$E248*Listes!$D$70,(('DP_Instruction Forfaitaires'!$E248*Listes!$B$70)+Listes!$C$70)))))))</f>
        <v/>
      </c>
      <c r="P248" s="360" t="str">
        <f>IF('Dépenses forfaitaire'!P248="","",'Dépenses forfaitaire'!P248)</f>
        <v/>
      </c>
      <c r="Q248" s="283"/>
      <c r="R248" s="284" t="str">
        <f t="shared" si="14"/>
        <v/>
      </c>
      <c r="S248" s="284" t="str">
        <f t="shared" si="15"/>
        <v/>
      </c>
      <c r="T248" s="28" t="str">
        <f t="shared" si="13"/>
        <v/>
      </c>
      <c r="U248" s="139"/>
      <c r="V248" s="140"/>
      <c r="W248" s="365" t="str">
        <f>IF(AND(OR(Q248="KO",T248&lt;&gt;""),OR(R248="",S248="",T248="")),Listes!$A$74,IF(AND(T248="",Q248&lt;&gt;""),Listes!$A$75,IF(AND(P248&lt;T248,V248=""),Listes!$A$76,IF(AND(R248&gt;S248),Listes!$A$77,IF(AND(P248&lt;&gt;"",P248&gt;T248,U248=""),Listes!$A$78,IF(AND(X248="",OR(Q248&lt;&gt;"",R248&lt;&gt;"",S248&lt;&gt;"")),Listes!$A$79,""))))))</f>
        <v/>
      </c>
      <c r="X248" s="44"/>
      <c r="Y248" s="9">
        <f t="shared" si="16"/>
        <v>0</v>
      </c>
    </row>
    <row r="249" spans="1:25" ht="20.100000000000001" customHeight="1" x14ac:dyDescent="0.25">
      <c r="A249" s="133">
        <v>243</v>
      </c>
      <c r="B249" s="347" t="str">
        <f>IF('Dépenses forfaitaire'!B249="","",'Dépenses forfaitaire'!B249)</f>
        <v/>
      </c>
      <c r="C249" s="347" t="str">
        <f>IF('Dépenses forfaitaire'!C249="","",'Dépenses forfaitaire'!C249)</f>
        <v/>
      </c>
      <c r="D249" s="347" t="str">
        <f>IF('Dépenses forfaitaire'!D249="","",'Dépenses forfaitaire'!D249)</f>
        <v/>
      </c>
      <c r="E249" s="347" t="str">
        <f>IF('Dépenses forfaitaire'!E249="","",'Dépenses forfaitaire'!E249)</f>
        <v/>
      </c>
      <c r="F249" s="347" t="str">
        <f>IF('Dépenses forfaitaire'!F249="","",'Dépenses forfaitaire'!F249)</f>
        <v/>
      </c>
      <c r="G249" s="347" t="str">
        <f>IF('Dépenses forfaitaire'!G249="","",'Dépenses forfaitaire'!G249)</f>
        <v/>
      </c>
      <c r="H249" s="347" t="str">
        <f>IF('Dépenses forfaitaire'!H249="","",'Dépenses forfaitaire'!H249)</f>
        <v/>
      </c>
      <c r="I249" s="347" t="str">
        <f>IF('Dépenses forfaitaire'!I249="","",'Dépenses forfaitaire'!I249)</f>
        <v/>
      </c>
      <c r="J249" s="348" t="str">
        <f>IF('Dépenses forfaitaire'!K249="","",'Dépenses forfaitaire'!K249)</f>
        <v/>
      </c>
      <c r="K249" s="348" t="str">
        <f>IF('Dépenses forfaitaire'!L249="","",'Dépenses forfaitaire'!L249)</f>
        <v/>
      </c>
      <c r="L249" s="347" t="str">
        <f>IF('Dépenses forfaitaire'!J249="","",'Dépenses forfaitaire'!J249)</f>
        <v/>
      </c>
      <c r="M249" s="331" t="str">
        <f>IF($H249="","",IF($C249=Listes!$B$38,IF('DP_Instruction Forfaitaires'!$E249&lt;=Listes!$B$58,('DP_Instruction Forfaitaires'!$E249*(VLOOKUP('DP_Instruction Forfaitaires'!$D249,Listes!$A$59:$E$65,2,FALSE))),IF('DP_Instruction Forfaitaires'!$E249&gt;Listes!$E$58,('DP_Instruction Forfaitaires'!$E249*(VLOOKUP('DP_Instruction Forfaitaires'!$D249,Listes!$A$59:$E$65,5,FALSE))),('DP_Instruction Forfaitaires'!$E249*(VLOOKUP('DP_Instruction Forfaitaires'!$D249,Listes!$A$59:$E$65,3,FALSE))+(VLOOKUP('DP_Instruction Forfaitaires'!$D249,Listes!$A$59:$E$65,4,FALSE)))))))</f>
        <v/>
      </c>
      <c r="N249" s="331" t="str">
        <f>IF($H249="","",IF($C249=Listes!$B$37,IF('DP_Instruction Forfaitaires'!$E249&lt;=Listes!$B$47,('DP_Instruction Forfaitaires'!$E249*(VLOOKUP('DP_Instruction Forfaitaires'!$D249,Listes!$A$48:$E$54,2,FALSE))),IF('DP_Instruction Forfaitaires'!$E249&gt;Listes!$D$47,('DP_Instruction Forfaitaires'!$E249*(VLOOKUP('DP_Instruction Forfaitaires'!$D249,Listes!$A$48:$E$54,5,FALSE))),('DP_Instruction Forfaitaires'!$E249*(VLOOKUP('DP_Instruction Forfaitaires'!$D249,Listes!$A$48:$E$54,3,FALSE))+(VLOOKUP('DP_Instruction Forfaitaires'!$D249,Listes!$A$48:$E$54,4,FALSE)))))))</f>
        <v/>
      </c>
      <c r="O249" s="359" t="str">
        <f>IF($H249="","",IF($C249=Listes!$B$40,Listes!$I$37,IF($C249=Listes!$B$41,(VLOOKUP('DP_Instruction Forfaitaires'!$F249,Listes!$E$37:$F$42,2,FALSE)),IF($C249=Listes!$B$39,IF('DP_Instruction Forfaitaires'!$E249&lt;=Listes!$A$69,'DP_Instruction Forfaitaires'!$E249*Listes!$A$70,IF('DP_Instruction Forfaitaires'!$E249&gt;Listes!$D$69,'DP_Instruction Forfaitaires'!$E249*Listes!$D$70,(('DP_Instruction Forfaitaires'!$E249*Listes!$B$70)+Listes!$C$70)))))))</f>
        <v/>
      </c>
      <c r="P249" s="360" t="str">
        <f>IF('Dépenses forfaitaire'!P249="","",'Dépenses forfaitaire'!P249)</f>
        <v/>
      </c>
      <c r="Q249" s="283"/>
      <c r="R249" s="284" t="str">
        <f t="shared" si="14"/>
        <v/>
      </c>
      <c r="S249" s="284" t="str">
        <f t="shared" si="15"/>
        <v/>
      </c>
      <c r="T249" s="28" t="str">
        <f t="shared" si="13"/>
        <v/>
      </c>
      <c r="U249" s="139"/>
      <c r="V249" s="140"/>
      <c r="W249" s="365" t="str">
        <f>IF(AND(OR(Q249="KO",T249&lt;&gt;""),OR(R249="",S249="",T249="")),Listes!$A$74,IF(AND(T249="",Q249&lt;&gt;""),Listes!$A$75,IF(AND(P249&lt;T249,V249=""),Listes!$A$76,IF(AND(R249&gt;S249),Listes!$A$77,IF(AND(P249&lt;&gt;"",P249&gt;T249,U249=""),Listes!$A$78,IF(AND(X249="",OR(Q249&lt;&gt;"",R249&lt;&gt;"",S249&lt;&gt;"")),Listes!$A$79,""))))))</f>
        <v/>
      </c>
      <c r="X249" s="44"/>
      <c r="Y249" s="9">
        <f t="shared" si="16"/>
        <v>0</v>
      </c>
    </row>
    <row r="250" spans="1:25" ht="20.100000000000001" customHeight="1" x14ac:dyDescent="0.25">
      <c r="A250" s="133">
        <v>244</v>
      </c>
      <c r="B250" s="347" t="str">
        <f>IF('Dépenses forfaitaire'!B250="","",'Dépenses forfaitaire'!B250)</f>
        <v/>
      </c>
      <c r="C250" s="347" t="str">
        <f>IF('Dépenses forfaitaire'!C250="","",'Dépenses forfaitaire'!C250)</f>
        <v/>
      </c>
      <c r="D250" s="347" t="str">
        <f>IF('Dépenses forfaitaire'!D250="","",'Dépenses forfaitaire'!D250)</f>
        <v/>
      </c>
      <c r="E250" s="347" t="str">
        <f>IF('Dépenses forfaitaire'!E250="","",'Dépenses forfaitaire'!E250)</f>
        <v/>
      </c>
      <c r="F250" s="347" t="str">
        <f>IF('Dépenses forfaitaire'!F250="","",'Dépenses forfaitaire'!F250)</f>
        <v/>
      </c>
      <c r="G250" s="347" t="str">
        <f>IF('Dépenses forfaitaire'!G250="","",'Dépenses forfaitaire'!G250)</f>
        <v/>
      </c>
      <c r="H250" s="347" t="str">
        <f>IF('Dépenses forfaitaire'!H250="","",'Dépenses forfaitaire'!H250)</f>
        <v/>
      </c>
      <c r="I250" s="347" t="str">
        <f>IF('Dépenses forfaitaire'!I250="","",'Dépenses forfaitaire'!I250)</f>
        <v/>
      </c>
      <c r="J250" s="348" t="str">
        <f>IF('Dépenses forfaitaire'!K250="","",'Dépenses forfaitaire'!K250)</f>
        <v/>
      </c>
      <c r="K250" s="348" t="str">
        <f>IF('Dépenses forfaitaire'!L250="","",'Dépenses forfaitaire'!L250)</f>
        <v/>
      </c>
      <c r="L250" s="347" t="str">
        <f>IF('Dépenses forfaitaire'!J250="","",'Dépenses forfaitaire'!J250)</f>
        <v/>
      </c>
      <c r="M250" s="331" t="str">
        <f>IF($H250="","",IF($C250=Listes!$B$38,IF('DP_Instruction Forfaitaires'!$E250&lt;=Listes!$B$58,('DP_Instruction Forfaitaires'!$E250*(VLOOKUP('DP_Instruction Forfaitaires'!$D250,Listes!$A$59:$E$65,2,FALSE))),IF('DP_Instruction Forfaitaires'!$E250&gt;Listes!$E$58,('DP_Instruction Forfaitaires'!$E250*(VLOOKUP('DP_Instruction Forfaitaires'!$D250,Listes!$A$59:$E$65,5,FALSE))),('DP_Instruction Forfaitaires'!$E250*(VLOOKUP('DP_Instruction Forfaitaires'!$D250,Listes!$A$59:$E$65,3,FALSE))+(VLOOKUP('DP_Instruction Forfaitaires'!$D250,Listes!$A$59:$E$65,4,FALSE)))))))</f>
        <v/>
      </c>
      <c r="N250" s="331" t="str">
        <f>IF($H250="","",IF($C250=Listes!$B$37,IF('DP_Instruction Forfaitaires'!$E250&lt;=Listes!$B$47,('DP_Instruction Forfaitaires'!$E250*(VLOOKUP('DP_Instruction Forfaitaires'!$D250,Listes!$A$48:$E$54,2,FALSE))),IF('DP_Instruction Forfaitaires'!$E250&gt;Listes!$D$47,('DP_Instruction Forfaitaires'!$E250*(VLOOKUP('DP_Instruction Forfaitaires'!$D250,Listes!$A$48:$E$54,5,FALSE))),('DP_Instruction Forfaitaires'!$E250*(VLOOKUP('DP_Instruction Forfaitaires'!$D250,Listes!$A$48:$E$54,3,FALSE))+(VLOOKUP('DP_Instruction Forfaitaires'!$D250,Listes!$A$48:$E$54,4,FALSE)))))))</f>
        <v/>
      </c>
      <c r="O250" s="359" t="str">
        <f>IF($H250="","",IF($C250=Listes!$B$40,Listes!$I$37,IF($C250=Listes!$B$41,(VLOOKUP('DP_Instruction Forfaitaires'!$F250,Listes!$E$37:$F$42,2,FALSE)),IF($C250=Listes!$B$39,IF('DP_Instruction Forfaitaires'!$E250&lt;=Listes!$A$69,'DP_Instruction Forfaitaires'!$E250*Listes!$A$70,IF('DP_Instruction Forfaitaires'!$E250&gt;Listes!$D$69,'DP_Instruction Forfaitaires'!$E250*Listes!$D$70,(('DP_Instruction Forfaitaires'!$E250*Listes!$B$70)+Listes!$C$70)))))))</f>
        <v/>
      </c>
      <c r="P250" s="360" t="str">
        <f>IF('Dépenses forfaitaire'!P250="","",'Dépenses forfaitaire'!P250)</f>
        <v/>
      </c>
      <c r="Q250" s="283"/>
      <c r="R250" s="284" t="str">
        <f t="shared" si="14"/>
        <v/>
      </c>
      <c r="S250" s="284" t="str">
        <f t="shared" si="15"/>
        <v/>
      </c>
      <c r="T250" s="28" t="str">
        <f t="shared" si="13"/>
        <v/>
      </c>
      <c r="U250" s="139"/>
      <c r="V250" s="140"/>
      <c r="W250" s="365" t="str">
        <f>IF(AND(OR(Q250="KO",T250&lt;&gt;""),OR(R250="",S250="",T250="")),Listes!$A$74,IF(AND(T250="",Q250&lt;&gt;""),Listes!$A$75,IF(AND(P250&lt;T250,V250=""),Listes!$A$76,IF(AND(R250&gt;S250),Listes!$A$77,IF(AND(P250&lt;&gt;"",P250&gt;T250,U250=""),Listes!$A$78,IF(AND(X250="",OR(Q250&lt;&gt;"",R250&lt;&gt;"",S250&lt;&gt;"")),Listes!$A$79,""))))))</f>
        <v/>
      </c>
      <c r="X250" s="44"/>
      <c r="Y250" s="9">
        <f t="shared" si="16"/>
        <v>0</v>
      </c>
    </row>
    <row r="251" spans="1:25" ht="20.100000000000001" customHeight="1" x14ac:dyDescent="0.25">
      <c r="A251" s="133">
        <v>245</v>
      </c>
      <c r="B251" s="347" t="str">
        <f>IF('Dépenses forfaitaire'!B251="","",'Dépenses forfaitaire'!B251)</f>
        <v/>
      </c>
      <c r="C251" s="347" t="str">
        <f>IF('Dépenses forfaitaire'!C251="","",'Dépenses forfaitaire'!C251)</f>
        <v/>
      </c>
      <c r="D251" s="347" t="str">
        <f>IF('Dépenses forfaitaire'!D251="","",'Dépenses forfaitaire'!D251)</f>
        <v/>
      </c>
      <c r="E251" s="347" t="str">
        <f>IF('Dépenses forfaitaire'!E251="","",'Dépenses forfaitaire'!E251)</f>
        <v/>
      </c>
      <c r="F251" s="347" t="str">
        <f>IF('Dépenses forfaitaire'!F251="","",'Dépenses forfaitaire'!F251)</f>
        <v/>
      </c>
      <c r="G251" s="347" t="str">
        <f>IF('Dépenses forfaitaire'!G251="","",'Dépenses forfaitaire'!G251)</f>
        <v/>
      </c>
      <c r="H251" s="347" t="str">
        <f>IF('Dépenses forfaitaire'!H251="","",'Dépenses forfaitaire'!H251)</f>
        <v/>
      </c>
      <c r="I251" s="347" t="str">
        <f>IF('Dépenses forfaitaire'!I251="","",'Dépenses forfaitaire'!I251)</f>
        <v/>
      </c>
      <c r="J251" s="348" t="str">
        <f>IF('Dépenses forfaitaire'!K251="","",'Dépenses forfaitaire'!K251)</f>
        <v/>
      </c>
      <c r="K251" s="348" t="str">
        <f>IF('Dépenses forfaitaire'!L251="","",'Dépenses forfaitaire'!L251)</f>
        <v/>
      </c>
      <c r="L251" s="347" t="str">
        <f>IF('Dépenses forfaitaire'!J251="","",'Dépenses forfaitaire'!J251)</f>
        <v/>
      </c>
      <c r="M251" s="331" t="str">
        <f>IF($H251="","",IF($C251=Listes!$B$38,IF('DP_Instruction Forfaitaires'!$E251&lt;=Listes!$B$58,('DP_Instruction Forfaitaires'!$E251*(VLOOKUP('DP_Instruction Forfaitaires'!$D251,Listes!$A$59:$E$65,2,FALSE))),IF('DP_Instruction Forfaitaires'!$E251&gt;Listes!$E$58,('DP_Instruction Forfaitaires'!$E251*(VLOOKUP('DP_Instruction Forfaitaires'!$D251,Listes!$A$59:$E$65,5,FALSE))),('DP_Instruction Forfaitaires'!$E251*(VLOOKUP('DP_Instruction Forfaitaires'!$D251,Listes!$A$59:$E$65,3,FALSE))+(VLOOKUP('DP_Instruction Forfaitaires'!$D251,Listes!$A$59:$E$65,4,FALSE)))))))</f>
        <v/>
      </c>
      <c r="N251" s="331" t="str">
        <f>IF($H251="","",IF($C251=Listes!$B$37,IF('DP_Instruction Forfaitaires'!$E251&lt;=Listes!$B$47,('DP_Instruction Forfaitaires'!$E251*(VLOOKUP('DP_Instruction Forfaitaires'!$D251,Listes!$A$48:$E$54,2,FALSE))),IF('DP_Instruction Forfaitaires'!$E251&gt;Listes!$D$47,('DP_Instruction Forfaitaires'!$E251*(VLOOKUP('DP_Instruction Forfaitaires'!$D251,Listes!$A$48:$E$54,5,FALSE))),('DP_Instruction Forfaitaires'!$E251*(VLOOKUP('DP_Instruction Forfaitaires'!$D251,Listes!$A$48:$E$54,3,FALSE))+(VLOOKUP('DP_Instruction Forfaitaires'!$D251,Listes!$A$48:$E$54,4,FALSE)))))))</f>
        <v/>
      </c>
      <c r="O251" s="359" t="str">
        <f>IF($H251="","",IF($C251=Listes!$B$40,Listes!$I$37,IF($C251=Listes!$B$41,(VLOOKUP('DP_Instruction Forfaitaires'!$F251,Listes!$E$37:$F$42,2,FALSE)),IF($C251=Listes!$B$39,IF('DP_Instruction Forfaitaires'!$E251&lt;=Listes!$A$69,'DP_Instruction Forfaitaires'!$E251*Listes!$A$70,IF('DP_Instruction Forfaitaires'!$E251&gt;Listes!$D$69,'DP_Instruction Forfaitaires'!$E251*Listes!$D$70,(('DP_Instruction Forfaitaires'!$E251*Listes!$B$70)+Listes!$C$70)))))))</f>
        <v/>
      </c>
      <c r="P251" s="360" t="str">
        <f>IF('Dépenses forfaitaire'!P251="","",'Dépenses forfaitaire'!P251)</f>
        <v/>
      </c>
      <c r="Q251" s="283"/>
      <c r="R251" s="284" t="str">
        <f t="shared" si="14"/>
        <v/>
      </c>
      <c r="S251" s="284" t="str">
        <f t="shared" si="15"/>
        <v/>
      </c>
      <c r="T251" s="28" t="str">
        <f t="shared" si="13"/>
        <v/>
      </c>
      <c r="U251" s="139"/>
      <c r="V251" s="140"/>
      <c r="W251" s="365" t="str">
        <f>IF(AND(OR(Q251="KO",T251&lt;&gt;""),OR(R251="",S251="",T251="")),Listes!$A$74,IF(AND(T251="",Q251&lt;&gt;""),Listes!$A$75,IF(AND(P251&lt;T251,V251=""),Listes!$A$76,IF(AND(R251&gt;S251),Listes!$A$77,IF(AND(P251&lt;&gt;"",P251&gt;T251,U251=""),Listes!$A$78,IF(AND(X251="",OR(Q251&lt;&gt;"",R251&lt;&gt;"",S251&lt;&gt;"")),Listes!$A$79,""))))))</f>
        <v/>
      </c>
      <c r="X251" s="44"/>
      <c r="Y251" s="9">
        <f t="shared" si="16"/>
        <v>0</v>
      </c>
    </row>
    <row r="252" spans="1:25" ht="20.100000000000001" customHeight="1" x14ac:dyDescent="0.25">
      <c r="A252" s="133">
        <v>246</v>
      </c>
      <c r="B252" s="347" t="str">
        <f>IF('Dépenses forfaitaire'!B252="","",'Dépenses forfaitaire'!B252)</f>
        <v/>
      </c>
      <c r="C252" s="347" t="str">
        <f>IF('Dépenses forfaitaire'!C252="","",'Dépenses forfaitaire'!C252)</f>
        <v/>
      </c>
      <c r="D252" s="347" t="str">
        <f>IF('Dépenses forfaitaire'!D252="","",'Dépenses forfaitaire'!D252)</f>
        <v/>
      </c>
      <c r="E252" s="347" t="str">
        <f>IF('Dépenses forfaitaire'!E252="","",'Dépenses forfaitaire'!E252)</f>
        <v/>
      </c>
      <c r="F252" s="347" t="str">
        <f>IF('Dépenses forfaitaire'!F252="","",'Dépenses forfaitaire'!F252)</f>
        <v/>
      </c>
      <c r="G252" s="347" t="str">
        <f>IF('Dépenses forfaitaire'!G252="","",'Dépenses forfaitaire'!G252)</f>
        <v/>
      </c>
      <c r="H252" s="347" t="str">
        <f>IF('Dépenses forfaitaire'!H252="","",'Dépenses forfaitaire'!H252)</f>
        <v/>
      </c>
      <c r="I252" s="347" t="str">
        <f>IF('Dépenses forfaitaire'!I252="","",'Dépenses forfaitaire'!I252)</f>
        <v/>
      </c>
      <c r="J252" s="348" t="str">
        <f>IF('Dépenses forfaitaire'!K252="","",'Dépenses forfaitaire'!K252)</f>
        <v/>
      </c>
      <c r="K252" s="348" t="str">
        <f>IF('Dépenses forfaitaire'!L252="","",'Dépenses forfaitaire'!L252)</f>
        <v/>
      </c>
      <c r="L252" s="347" t="str">
        <f>IF('Dépenses forfaitaire'!J252="","",'Dépenses forfaitaire'!J252)</f>
        <v/>
      </c>
      <c r="M252" s="331" t="str">
        <f>IF($H252="","",IF($C252=Listes!$B$38,IF('DP_Instruction Forfaitaires'!$E252&lt;=Listes!$B$58,('DP_Instruction Forfaitaires'!$E252*(VLOOKUP('DP_Instruction Forfaitaires'!$D252,Listes!$A$59:$E$65,2,FALSE))),IF('DP_Instruction Forfaitaires'!$E252&gt;Listes!$E$58,('DP_Instruction Forfaitaires'!$E252*(VLOOKUP('DP_Instruction Forfaitaires'!$D252,Listes!$A$59:$E$65,5,FALSE))),('DP_Instruction Forfaitaires'!$E252*(VLOOKUP('DP_Instruction Forfaitaires'!$D252,Listes!$A$59:$E$65,3,FALSE))+(VLOOKUP('DP_Instruction Forfaitaires'!$D252,Listes!$A$59:$E$65,4,FALSE)))))))</f>
        <v/>
      </c>
      <c r="N252" s="331" t="str">
        <f>IF($H252="","",IF($C252=Listes!$B$37,IF('DP_Instruction Forfaitaires'!$E252&lt;=Listes!$B$47,('DP_Instruction Forfaitaires'!$E252*(VLOOKUP('DP_Instruction Forfaitaires'!$D252,Listes!$A$48:$E$54,2,FALSE))),IF('DP_Instruction Forfaitaires'!$E252&gt;Listes!$D$47,('DP_Instruction Forfaitaires'!$E252*(VLOOKUP('DP_Instruction Forfaitaires'!$D252,Listes!$A$48:$E$54,5,FALSE))),('DP_Instruction Forfaitaires'!$E252*(VLOOKUP('DP_Instruction Forfaitaires'!$D252,Listes!$A$48:$E$54,3,FALSE))+(VLOOKUP('DP_Instruction Forfaitaires'!$D252,Listes!$A$48:$E$54,4,FALSE)))))))</f>
        <v/>
      </c>
      <c r="O252" s="359" t="str">
        <f>IF($H252="","",IF($C252=Listes!$B$40,Listes!$I$37,IF($C252=Listes!$B$41,(VLOOKUP('DP_Instruction Forfaitaires'!$F252,Listes!$E$37:$F$42,2,FALSE)),IF($C252=Listes!$B$39,IF('DP_Instruction Forfaitaires'!$E252&lt;=Listes!$A$69,'DP_Instruction Forfaitaires'!$E252*Listes!$A$70,IF('DP_Instruction Forfaitaires'!$E252&gt;Listes!$D$69,'DP_Instruction Forfaitaires'!$E252*Listes!$D$70,(('DP_Instruction Forfaitaires'!$E252*Listes!$B$70)+Listes!$C$70)))))))</f>
        <v/>
      </c>
      <c r="P252" s="360" t="str">
        <f>IF('Dépenses forfaitaire'!P252="","",'Dépenses forfaitaire'!P252)</f>
        <v/>
      </c>
      <c r="Q252" s="283"/>
      <c r="R252" s="284" t="str">
        <f t="shared" si="14"/>
        <v/>
      </c>
      <c r="S252" s="284" t="str">
        <f t="shared" si="15"/>
        <v/>
      </c>
      <c r="T252" s="28" t="str">
        <f t="shared" si="13"/>
        <v/>
      </c>
      <c r="U252" s="139"/>
      <c r="V252" s="140"/>
      <c r="W252" s="365" t="str">
        <f>IF(AND(OR(Q252="KO",T252&lt;&gt;""),OR(R252="",S252="",T252="")),Listes!$A$74,IF(AND(T252="",Q252&lt;&gt;""),Listes!$A$75,IF(AND(P252&lt;T252,V252=""),Listes!$A$76,IF(AND(R252&gt;S252),Listes!$A$77,IF(AND(P252&lt;&gt;"",P252&gt;T252,U252=""),Listes!$A$78,IF(AND(X252="",OR(Q252&lt;&gt;"",R252&lt;&gt;"",S252&lt;&gt;"")),Listes!$A$79,""))))))</f>
        <v/>
      </c>
      <c r="X252" s="44"/>
      <c r="Y252" s="9">
        <f t="shared" si="16"/>
        <v>0</v>
      </c>
    </row>
    <row r="253" spans="1:25" ht="20.100000000000001" customHeight="1" x14ac:dyDescent="0.25">
      <c r="A253" s="133">
        <v>247</v>
      </c>
      <c r="B253" s="347" t="str">
        <f>IF('Dépenses forfaitaire'!B253="","",'Dépenses forfaitaire'!B253)</f>
        <v/>
      </c>
      <c r="C253" s="347" t="str">
        <f>IF('Dépenses forfaitaire'!C253="","",'Dépenses forfaitaire'!C253)</f>
        <v/>
      </c>
      <c r="D253" s="347" t="str">
        <f>IF('Dépenses forfaitaire'!D253="","",'Dépenses forfaitaire'!D253)</f>
        <v/>
      </c>
      <c r="E253" s="347" t="str">
        <f>IF('Dépenses forfaitaire'!E253="","",'Dépenses forfaitaire'!E253)</f>
        <v/>
      </c>
      <c r="F253" s="347" t="str">
        <f>IF('Dépenses forfaitaire'!F253="","",'Dépenses forfaitaire'!F253)</f>
        <v/>
      </c>
      <c r="G253" s="347" t="str">
        <f>IF('Dépenses forfaitaire'!G253="","",'Dépenses forfaitaire'!G253)</f>
        <v/>
      </c>
      <c r="H253" s="347" t="str">
        <f>IF('Dépenses forfaitaire'!H253="","",'Dépenses forfaitaire'!H253)</f>
        <v/>
      </c>
      <c r="I253" s="347" t="str">
        <f>IF('Dépenses forfaitaire'!I253="","",'Dépenses forfaitaire'!I253)</f>
        <v/>
      </c>
      <c r="J253" s="348" t="str">
        <f>IF('Dépenses forfaitaire'!K253="","",'Dépenses forfaitaire'!K253)</f>
        <v/>
      </c>
      <c r="K253" s="348" t="str">
        <f>IF('Dépenses forfaitaire'!L253="","",'Dépenses forfaitaire'!L253)</f>
        <v/>
      </c>
      <c r="L253" s="347" t="str">
        <f>IF('Dépenses forfaitaire'!J253="","",'Dépenses forfaitaire'!J253)</f>
        <v/>
      </c>
      <c r="M253" s="331" t="str">
        <f>IF($H253="","",IF($C253=Listes!$B$38,IF('DP_Instruction Forfaitaires'!$E253&lt;=Listes!$B$58,('DP_Instruction Forfaitaires'!$E253*(VLOOKUP('DP_Instruction Forfaitaires'!$D253,Listes!$A$59:$E$65,2,FALSE))),IF('DP_Instruction Forfaitaires'!$E253&gt;Listes!$E$58,('DP_Instruction Forfaitaires'!$E253*(VLOOKUP('DP_Instruction Forfaitaires'!$D253,Listes!$A$59:$E$65,5,FALSE))),('DP_Instruction Forfaitaires'!$E253*(VLOOKUP('DP_Instruction Forfaitaires'!$D253,Listes!$A$59:$E$65,3,FALSE))+(VLOOKUP('DP_Instruction Forfaitaires'!$D253,Listes!$A$59:$E$65,4,FALSE)))))))</f>
        <v/>
      </c>
      <c r="N253" s="331" t="str">
        <f>IF($H253="","",IF($C253=Listes!$B$37,IF('DP_Instruction Forfaitaires'!$E253&lt;=Listes!$B$47,('DP_Instruction Forfaitaires'!$E253*(VLOOKUP('DP_Instruction Forfaitaires'!$D253,Listes!$A$48:$E$54,2,FALSE))),IF('DP_Instruction Forfaitaires'!$E253&gt;Listes!$D$47,('DP_Instruction Forfaitaires'!$E253*(VLOOKUP('DP_Instruction Forfaitaires'!$D253,Listes!$A$48:$E$54,5,FALSE))),('DP_Instruction Forfaitaires'!$E253*(VLOOKUP('DP_Instruction Forfaitaires'!$D253,Listes!$A$48:$E$54,3,FALSE))+(VLOOKUP('DP_Instruction Forfaitaires'!$D253,Listes!$A$48:$E$54,4,FALSE)))))))</f>
        <v/>
      </c>
      <c r="O253" s="359" t="str">
        <f>IF($H253="","",IF($C253=Listes!$B$40,Listes!$I$37,IF($C253=Listes!$B$41,(VLOOKUP('DP_Instruction Forfaitaires'!$F253,Listes!$E$37:$F$42,2,FALSE)),IF($C253=Listes!$B$39,IF('DP_Instruction Forfaitaires'!$E253&lt;=Listes!$A$69,'DP_Instruction Forfaitaires'!$E253*Listes!$A$70,IF('DP_Instruction Forfaitaires'!$E253&gt;Listes!$D$69,'DP_Instruction Forfaitaires'!$E253*Listes!$D$70,(('DP_Instruction Forfaitaires'!$E253*Listes!$B$70)+Listes!$C$70)))))))</f>
        <v/>
      </c>
      <c r="P253" s="360" t="str">
        <f>IF('Dépenses forfaitaire'!P253="","",'Dépenses forfaitaire'!P253)</f>
        <v/>
      </c>
      <c r="Q253" s="283"/>
      <c r="R253" s="284" t="str">
        <f t="shared" si="14"/>
        <v/>
      </c>
      <c r="S253" s="284" t="str">
        <f t="shared" si="15"/>
        <v/>
      </c>
      <c r="T253" s="28" t="str">
        <f t="shared" si="13"/>
        <v/>
      </c>
      <c r="U253" s="139"/>
      <c r="V253" s="140"/>
      <c r="W253" s="365" t="str">
        <f>IF(AND(OR(Q253="KO",T253&lt;&gt;""),OR(R253="",S253="",T253="")),Listes!$A$74,IF(AND(T253="",Q253&lt;&gt;""),Listes!$A$75,IF(AND(P253&lt;T253,V253=""),Listes!$A$76,IF(AND(R253&gt;S253),Listes!$A$77,IF(AND(P253&lt;&gt;"",P253&gt;T253,U253=""),Listes!$A$78,IF(AND(X253="",OR(Q253&lt;&gt;"",R253&lt;&gt;"",S253&lt;&gt;"")),Listes!$A$79,""))))))</f>
        <v/>
      </c>
      <c r="X253" s="44"/>
      <c r="Y253" s="9">
        <f t="shared" si="16"/>
        <v>0</v>
      </c>
    </row>
    <row r="254" spans="1:25" ht="20.100000000000001" customHeight="1" x14ac:dyDescent="0.25">
      <c r="A254" s="133">
        <v>248</v>
      </c>
      <c r="B254" s="347" t="str">
        <f>IF('Dépenses forfaitaire'!B254="","",'Dépenses forfaitaire'!B254)</f>
        <v/>
      </c>
      <c r="C254" s="347" t="str">
        <f>IF('Dépenses forfaitaire'!C254="","",'Dépenses forfaitaire'!C254)</f>
        <v/>
      </c>
      <c r="D254" s="347" t="str">
        <f>IF('Dépenses forfaitaire'!D254="","",'Dépenses forfaitaire'!D254)</f>
        <v/>
      </c>
      <c r="E254" s="347" t="str">
        <f>IF('Dépenses forfaitaire'!E254="","",'Dépenses forfaitaire'!E254)</f>
        <v/>
      </c>
      <c r="F254" s="347" t="str">
        <f>IF('Dépenses forfaitaire'!F254="","",'Dépenses forfaitaire'!F254)</f>
        <v/>
      </c>
      <c r="G254" s="347" t="str">
        <f>IF('Dépenses forfaitaire'!G254="","",'Dépenses forfaitaire'!G254)</f>
        <v/>
      </c>
      <c r="H254" s="347" t="str">
        <f>IF('Dépenses forfaitaire'!H254="","",'Dépenses forfaitaire'!H254)</f>
        <v/>
      </c>
      <c r="I254" s="347" t="str">
        <f>IF('Dépenses forfaitaire'!I254="","",'Dépenses forfaitaire'!I254)</f>
        <v/>
      </c>
      <c r="J254" s="348" t="str">
        <f>IF('Dépenses forfaitaire'!K254="","",'Dépenses forfaitaire'!K254)</f>
        <v/>
      </c>
      <c r="K254" s="348" t="str">
        <f>IF('Dépenses forfaitaire'!L254="","",'Dépenses forfaitaire'!L254)</f>
        <v/>
      </c>
      <c r="L254" s="347" t="str">
        <f>IF('Dépenses forfaitaire'!J254="","",'Dépenses forfaitaire'!J254)</f>
        <v/>
      </c>
      <c r="M254" s="331" t="str">
        <f>IF($H254="","",IF($C254=Listes!$B$38,IF('DP_Instruction Forfaitaires'!$E254&lt;=Listes!$B$58,('DP_Instruction Forfaitaires'!$E254*(VLOOKUP('DP_Instruction Forfaitaires'!$D254,Listes!$A$59:$E$65,2,FALSE))),IF('DP_Instruction Forfaitaires'!$E254&gt;Listes!$E$58,('DP_Instruction Forfaitaires'!$E254*(VLOOKUP('DP_Instruction Forfaitaires'!$D254,Listes!$A$59:$E$65,5,FALSE))),('DP_Instruction Forfaitaires'!$E254*(VLOOKUP('DP_Instruction Forfaitaires'!$D254,Listes!$A$59:$E$65,3,FALSE))+(VLOOKUP('DP_Instruction Forfaitaires'!$D254,Listes!$A$59:$E$65,4,FALSE)))))))</f>
        <v/>
      </c>
      <c r="N254" s="331" t="str">
        <f>IF($H254="","",IF($C254=Listes!$B$37,IF('DP_Instruction Forfaitaires'!$E254&lt;=Listes!$B$47,('DP_Instruction Forfaitaires'!$E254*(VLOOKUP('DP_Instruction Forfaitaires'!$D254,Listes!$A$48:$E$54,2,FALSE))),IF('DP_Instruction Forfaitaires'!$E254&gt;Listes!$D$47,('DP_Instruction Forfaitaires'!$E254*(VLOOKUP('DP_Instruction Forfaitaires'!$D254,Listes!$A$48:$E$54,5,FALSE))),('DP_Instruction Forfaitaires'!$E254*(VLOOKUP('DP_Instruction Forfaitaires'!$D254,Listes!$A$48:$E$54,3,FALSE))+(VLOOKUP('DP_Instruction Forfaitaires'!$D254,Listes!$A$48:$E$54,4,FALSE)))))))</f>
        <v/>
      </c>
      <c r="O254" s="359" t="str">
        <f>IF($H254="","",IF($C254=Listes!$B$40,Listes!$I$37,IF($C254=Listes!$B$41,(VLOOKUP('DP_Instruction Forfaitaires'!$F254,Listes!$E$37:$F$42,2,FALSE)),IF($C254=Listes!$B$39,IF('DP_Instruction Forfaitaires'!$E254&lt;=Listes!$A$69,'DP_Instruction Forfaitaires'!$E254*Listes!$A$70,IF('DP_Instruction Forfaitaires'!$E254&gt;Listes!$D$69,'DP_Instruction Forfaitaires'!$E254*Listes!$D$70,(('DP_Instruction Forfaitaires'!$E254*Listes!$B$70)+Listes!$C$70)))))))</f>
        <v/>
      </c>
      <c r="P254" s="360" t="str">
        <f>IF('Dépenses forfaitaire'!P254="","",'Dépenses forfaitaire'!P254)</f>
        <v/>
      </c>
      <c r="Q254" s="283"/>
      <c r="R254" s="284" t="str">
        <f t="shared" si="14"/>
        <v/>
      </c>
      <c r="S254" s="284" t="str">
        <f t="shared" si="15"/>
        <v/>
      </c>
      <c r="T254" s="28" t="str">
        <f t="shared" si="13"/>
        <v/>
      </c>
      <c r="U254" s="139"/>
      <c r="V254" s="140"/>
      <c r="W254" s="365" t="str">
        <f>IF(AND(OR(Q254="KO",T254&lt;&gt;""),OR(R254="",S254="",T254="")),Listes!$A$74,IF(AND(T254="",Q254&lt;&gt;""),Listes!$A$75,IF(AND(P254&lt;T254,V254=""),Listes!$A$76,IF(AND(R254&gt;S254),Listes!$A$77,IF(AND(P254&lt;&gt;"",P254&gt;T254,U254=""),Listes!$A$78,IF(AND(X254="",OR(Q254&lt;&gt;"",R254&lt;&gt;"",S254&lt;&gt;"")),Listes!$A$79,""))))))</f>
        <v/>
      </c>
      <c r="X254" s="44"/>
      <c r="Y254" s="9">
        <f t="shared" si="16"/>
        <v>0</v>
      </c>
    </row>
    <row r="255" spans="1:25" ht="20.100000000000001" customHeight="1" x14ac:dyDescent="0.25">
      <c r="A255" s="133">
        <v>249</v>
      </c>
      <c r="B255" s="347" t="str">
        <f>IF('Dépenses forfaitaire'!B255="","",'Dépenses forfaitaire'!B255)</f>
        <v/>
      </c>
      <c r="C255" s="347" t="str">
        <f>IF('Dépenses forfaitaire'!C255="","",'Dépenses forfaitaire'!C255)</f>
        <v/>
      </c>
      <c r="D255" s="347" t="str">
        <f>IF('Dépenses forfaitaire'!D255="","",'Dépenses forfaitaire'!D255)</f>
        <v/>
      </c>
      <c r="E255" s="347" t="str">
        <f>IF('Dépenses forfaitaire'!E255="","",'Dépenses forfaitaire'!E255)</f>
        <v/>
      </c>
      <c r="F255" s="347" t="str">
        <f>IF('Dépenses forfaitaire'!F255="","",'Dépenses forfaitaire'!F255)</f>
        <v/>
      </c>
      <c r="G255" s="347" t="str">
        <f>IF('Dépenses forfaitaire'!G255="","",'Dépenses forfaitaire'!G255)</f>
        <v/>
      </c>
      <c r="H255" s="347" t="str">
        <f>IF('Dépenses forfaitaire'!H255="","",'Dépenses forfaitaire'!H255)</f>
        <v/>
      </c>
      <c r="I255" s="347" t="str">
        <f>IF('Dépenses forfaitaire'!I255="","",'Dépenses forfaitaire'!I255)</f>
        <v/>
      </c>
      <c r="J255" s="348" t="str">
        <f>IF('Dépenses forfaitaire'!K255="","",'Dépenses forfaitaire'!K255)</f>
        <v/>
      </c>
      <c r="K255" s="348" t="str">
        <f>IF('Dépenses forfaitaire'!L255="","",'Dépenses forfaitaire'!L255)</f>
        <v/>
      </c>
      <c r="L255" s="347" t="str">
        <f>IF('Dépenses forfaitaire'!J255="","",'Dépenses forfaitaire'!J255)</f>
        <v/>
      </c>
      <c r="M255" s="331" t="str">
        <f>IF($H255="","",IF($C255=Listes!$B$38,IF('DP_Instruction Forfaitaires'!$E255&lt;=Listes!$B$58,('DP_Instruction Forfaitaires'!$E255*(VLOOKUP('DP_Instruction Forfaitaires'!$D255,Listes!$A$59:$E$65,2,FALSE))),IF('DP_Instruction Forfaitaires'!$E255&gt;Listes!$E$58,('DP_Instruction Forfaitaires'!$E255*(VLOOKUP('DP_Instruction Forfaitaires'!$D255,Listes!$A$59:$E$65,5,FALSE))),('DP_Instruction Forfaitaires'!$E255*(VLOOKUP('DP_Instruction Forfaitaires'!$D255,Listes!$A$59:$E$65,3,FALSE))+(VLOOKUP('DP_Instruction Forfaitaires'!$D255,Listes!$A$59:$E$65,4,FALSE)))))))</f>
        <v/>
      </c>
      <c r="N255" s="331" t="str">
        <f>IF($H255="","",IF($C255=Listes!$B$37,IF('DP_Instruction Forfaitaires'!$E255&lt;=Listes!$B$47,('DP_Instruction Forfaitaires'!$E255*(VLOOKUP('DP_Instruction Forfaitaires'!$D255,Listes!$A$48:$E$54,2,FALSE))),IF('DP_Instruction Forfaitaires'!$E255&gt;Listes!$D$47,('DP_Instruction Forfaitaires'!$E255*(VLOOKUP('DP_Instruction Forfaitaires'!$D255,Listes!$A$48:$E$54,5,FALSE))),('DP_Instruction Forfaitaires'!$E255*(VLOOKUP('DP_Instruction Forfaitaires'!$D255,Listes!$A$48:$E$54,3,FALSE))+(VLOOKUP('DP_Instruction Forfaitaires'!$D255,Listes!$A$48:$E$54,4,FALSE)))))))</f>
        <v/>
      </c>
      <c r="O255" s="359" t="str">
        <f>IF($H255="","",IF($C255=Listes!$B$40,Listes!$I$37,IF($C255=Listes!$B$41,(VLOOKUP('DP_Instruction Forfaitaires'!$F255,Listes!$E$37:$F$42,2,FALSE)),IF($C255=Listes!$B$39,IF('DP_Instruction Forfaitaires'!$E255&lt;=Listes!$A$69,'DP_Instruction Forfaitaires'!$E255*Listes!$A$70,IF('DP_Instruction Forfaitaires'!$E255&gt;Listes!$D$69,'DP_Instruction Forfaitaires'!$E255*Listes!$D$70,(('DP_Instruction Forfaitaires'!$E255*Listes!$B$70)+Listes!$C$70)))))))</f>
        <v/>
      </c>
      <c r="P255" s="360" t="str">
        <f>IF('Dépenses forfaitaire'!P255="","",'Dépenses forfaitaire'!P255)</f>
        <v/>
      </c>
      <c r="Q255" s="283"/>
      <c r="R255" s="284" t="str">
        <f t="shared" si="14"/>
        <v/>
      </c>
      <c r="S255" s="284" t="str">
        <f t="shared" si="15"/>
        <v/>
      </c>
      <c r="T255" s="28" t="str">
        <f t="shared" si="13"/>
        <v/>
      </c>
      <c r="U255" s="139"/>
      <c r="V255" s="140"/>
      <c r="W255" s="365" t="str">
        <f>IF(AND(OR(Q255="KO",T255&lt;&gt;""),OR(R255="",S255="",T255="")),Listes!$A$74,IF(AND(T255="",Q255&lt;&gt;""),Listes!$A$75,IF(AND(P255&lt;T255,V255=""),Listes!$A$76,IF(AND(R255&gt;S255),Listes!$A$77,IF(AND(P255&lt;&gt;"",P255&gt;T255,U255=""),Listes!$A$78,IF(AND(X255="",OR(Q255&lt;&gt;"",R255&lt;&gt;"",S255&lt;&gt;"")),Listes!$A$79,""))))))</f>
        <v/>
      </c>
      <c r="X255" s="44"/>
      <c r="Y255" s="9">
        <f t="shared" si="16"/>
        <v>0</v>
      </c>
    </row>
    <row r="256" spans="1:25" ht="20.100000000000001" customHeight="1" x14ac:dyDescent="0.25">
      <c r="A256" s="133">
        <v>250</v>
      </c>
      <c r="B256" s="347" t="str">
        <f>IF('Dépenses forfaitaire'!B256="","",'Dépenses forfaitaire'!B256)</f>
        <v/>
      </c>
      <c r="C256" s="347" t="str">
        <f>IF('Dépenses forfaitaire'!C256="","",'Dépenses forfaitaire'!C256)</f>
        <v/>
      </c>
      <c r="D256" s="347" t="str">
        <f>IF('Dépenses forfaitaire'!D256="","",'Dépenses forfaitaire'!D256)</f>
        <v/>
      </c>
      <c r="E256" s="347" t="str">
        <f>IF('Dépenses forfaitaire'!E256="","",'Dépenses forfaitaire'!E256)</f>
        <v/>
      </c>
      <c r="F256" s="347" t="str">
        <f>IF('Dépenses forfaitaire'!F256="","",'Dépenses forfaitaire'!F256)</f>
        <v/>
      </c>
      <c r="G256" s="347" t="str">
        <f>IF('Dépenses forfaitaire'!G256="","",'Dépenses forfaitaire'!G256)</f>
        <v/>
      </c>
      <c r="H256" s="347" t="str">
        <f>IF('Dépenses forfaitaire'!H256="","",'Dépenses forfaitaire'!H256)</f>
        <v/>
      </c>
      <c r="I256" s="347" t="str">
        <f>IF('Dépenses forfaitaire'!I256="","",'Dépenses forfaitaire'!I256)</f>
        <v/>
      </c>
      <c r="J256" s="348" t="str">
        <f>IF('Dépenses forfaitaire'!K256="","",'Dépenses forfaitaire'!K256)</f>
        <v/>
      </c>
      <c r="K256" s="348" t="str">
        <f>IF('Dépenses forfaitaire'!L256="","",'Dépenses forfaitaire'!L256)</f>
        <v/>
      </c>
      <c r="L256" s="347" t="str">
        <f>IF('Dépenses forfaitaire'!J256="","",'Dépenses forfaitaire'!J256)</f>
        <v/>
      </c>
      <c r="M256" s="331" t="str">
        <f>IF($H256="","",IF($C256=Listes!$B$38,IF('DP_Instruction Forfaitaires'!$E256&lt;=Listes!$B$58,('DP_Instruction Forfaitaires'!$E256*(VLOOKUP('DP_Instruction Forfaitaires'!$D256,Listes!$A$59:$E$65,2,FALSE))),IF('DP_Instruction Forfaitaires'!$E256&gt;Listes!$E$58,('DP_Instruction Forfaitaires'!$E256*(VLOOKUP('DP_Instruction Forfaitaires'!$D256,Listes!$A$59:$E$65,5,FALSE))),('DP_Instruction Forfaitaires'!$E256*(VLOOKUP('DP_Instruction Forfaitaires'!$D256,Listes!$A$59:$E$65,3,FALSE))+(VLOOKUP('DP_Instruction Forfaitaires'!$D256,Listes!$A$59:$E$65,4,FALSE)))))))</f>
        <v/>
      </c>
      <c r="N256" s="331" t="str">
        <f>IF($H256="","",IF($C256=Listes!$B$37,IF('DP_Instruction Forfaitaires'!$E256&lt;=Listes!$B$47,('DP_Instruction Forfaitaires'!$E256*(VLOOKUP('DP_Instruction Forfaitaires'!$D256,Listes!$A$48:$E$54,2,FALSE))),IF('DP_Instruction Forfaitaires'!$E256&gt;Listes!$D$47,('DP_Instruction Forfaitaires'!$E256*(VLOOKUP('DP_Instruction Forfaitaires'!$D256,Listes!$A$48:$E$54,5,FALSE))),('DP_Instruction Forfaitaires'!$E256*(VLOOKUP('DP_Instruction Forfaitaires'!$D256,Listes!$A$48:$E$54,3,FALSE))+(VLOOKUP('DP_Instruction Forfaitaires'!$D256,Listes!$A$48:$E$54,4,FALSE)))))))</f>
        <v/>
      </c>
      <c r="O256" s="359" t="str">
        <f>IF($H256="","",IF($C256=Listes!$B$40,Listes!$I$37,IF($C256=Listes!$B$41,(VLOOKUP('DP_Instruction Forfaitaires'!$F256,Listes!$E$37:$F$42,2,FALSE)),IF($C256=Listes!$B$39,IF('DP_Instruction Forfaitaires'!$E256&lt;=Listes!$A$69,'DP_Instruction Forfaitaires'!$E256*Listes!$A$70,IF('DP_Instruction Forfaitaires'!$E256&gt;Listes!$D$69,'DP_Instruction Forfaitaires'!$E256*Listes!$D$70,(('DP_Instruction Forfaitaires'!$E256*Listes!$B$70)+Listes!$C$70)))))))</f>
        <v/>
      </c>
      <c r="P256" s="360" t="str">
        <f>IF('Dépenses forfaitaire'!P256="","",'Dépenses forfaitaire'!P256)</f>
        <v/>
      </c>
      <c r="Q256" s="283"/>
      <c r="R256" s="284" t="str">
        <f t="shared" si="14"/>
        <v/>
      </c>
      <c r="S256" s="284" t="str">
        <f t="shared" si="15"/>
        <v/>
      </c>
      <c r="T256" s="28" t="str">
        <f t="shared" si="13"/>
        <v/>
      </c>
      <c r="U256" s="139"/>
      <c r="V256" s="140"/>
      <c r="W256" s="365" t="str">
        <f>IF(AND(OR(Q256="KO",T256&lt;&gt;""),OR(R256="",S256="",T256="")),Listes!$A$74,IF(AND(T256="",Q256&lt;&gt;""),Listes!$A$75,IF(AND(P256&lt;T256,V256=""),Listes!$A$76,IF(AND(R256&gt;S256),Listes!$A$77,IF(AND(P256&lt;&gt;"",P256&gt;T256,U256=""),Listes!$A$78,IF(AND(X256="",OR(Q256&lt;&gt;"",R256&lt;&gt;"",S256&lt;&gt;"")),Listes!$A$79,""))))))</f>
        <v/>
      </c>
      <c r="X256" s="44"/>
      <c r="Y256" s="9">
        <f t="shared" si="16"/>
        <v>0</v>
      </c>
    </row>
    <row r="257" spans="1:25" ht="20.100000000000001" customHeight="1" x14ac:dyDescent="0.25">
      <c r="A257" s="133">
        <v>251</v>
      </c>
      <c r="B257" s="347" t="str">
        <f>IF('Dépenses forfaitaire'!B257="","",'Dépenses forfaitaire'!B257)</f>
        <v/>
      </c>
      <c r="C257" s="347" t="str">
        <f>IF('Dépenses forfaitaire'!C257="","",'Dépenses forfaitaire'!C257)</f>
        <v/>
      </c>
      <c r="D257" s="347" t="str">
        <f>IF('Dépenses forfaitaire'!D257="","",'Dépenses forfaitaire'!D257)</f>
        <v/>
      </c>
      <c r="E257" s="347" t="str">
        <f>IF('Dépenses forfaitaire'!E257="","",'Dépenses forfaitaire'!E257)</f>
        <v/>
      </c>
      <c r="F257" s="347" t="str">
        <f>IF('Dépenses forfaitaire'!F257="","",'Dépenses forfaitaire'!F257)</f>
        <v/>
      </c>
      <c r="G257" s="347" t="str">
        <f>IF('Dépenses forfaitaire'!G257="","",'Dépenses forfaitaire'!G257)</f>
        <v/>
      </c>
      <c r="H257" s="347" t="str">
        <f>IF('Dépenses forfaitaire'!H257="","",'Dépenses forfaitaire'!H257)</f>
        <v/>
      </c>
      <c r="I257" s="347" t="str">
        <f>IF('Dépenses forfaitaire'!I257="","",'Dépenses forfaitaire'!I257)</f>
        <v/>
      </c>
      <c r="J257" s="348" t="str">
        <f>IF('Dépenses forfaitaire'!K257="","",'Dépenses forfaitaire'!K257)</f>
        <v/>
      </c>
      <c r="K257" s="348" t="str">
        <f>IF('Dépenses forfaitaire'!L257="","",'Dépenses forfaitaire'!L257)</f>
        <v/>
      </c>
      <c r="L257" s="347" t="str">
        <f>IF('Dépenses forfaitaire'!J257="","",'Dépenses forfaitaire'!J257)</f>
        <v/>
      </c>
      <c r="M257" s="331" t="str">
        <f>IF($H257="","",IF($C257=Listes!$B$38,IF('DP_Instruction Forfaitaires'!$E257&lt;=Listes!$B$58,('DP_Instruction Forfaitaires'!$E257*(VLOOKUP('DP_Instruction Forfaitaires'!$D257,Listes!$A$59:$E$65,2,FALSE))),IF('DP_Instruction Forfaitaires'!$E257&gt;Listes!$E$58,('DP_Instruction Forfaitaires'!$E257*(VLOOKUP('DP_Instruction Forfaitaires'!$D257,Listes!$A$59:$E$65,5,FALSE))),('DP_Instruction Forfaitaires'!$E257*(VLOOKUP('DP_Instruction Forfaitaires'!$D257,Listes!$A$59:$E$65,3,FALSE))+(VLOOKUP('DP_Instruction Forfaitaires'!$D257,Listes!$A$59:$E$65,4,FALSE)))))))</f>
        <v/>
      </c>
      <c r="N257" s="331" t="str">
        <f>IF($H257="","",IF($C257=Listes!$B$37,IF('DP_Instruction Forfaitaires'!$E257&lt;=Listes!$B$47,('DP_Instruction Forfaitaires'!$E257*(VLOOKUP('DP_Instruction Forfaitaires'!$D257,Listes!$A$48:$E$54,2,FALSE))),IF('DP_Instruction Forfaitaires'!$E257&gt;Listes!$D$47,('DP_Instruction Forfaitaires'!$E257*(VLOOKUP('DP_Instruction Forfaitaires'!$D257,Listes!$A$48:$E$54,5,FALSE))),('DP_Instruction Forfaitaires'!$E257*(VLOOKUP('DP_Instruction Forfaitaires'!$D257,Listes!$A$48:$E$54,3,FALSE))+(VLOOKUP('DP_Instruction Forfaitaires'!$D257,Listes!$A$48:$E$54,4,FALSE)))))))</f>
        <v/>
      </c>
      <c r="O257" s="359" t="str">
        <f>IF($H257="","",IF($C257=Listes!$B$40,Listes!$I$37,IF($C257=Listes!$B$41,(VLOOKUP('DP_Instruction Forfaitaires'!$F257,Listes!$E$37:$F$42,2,FALSE)),IF($C257=Listes!$B$39,IF('DP_Instruction Forfaitaires'!$E257&lt;=Listes!$A$69,'DP_Instruction Forfaitaires'!$E257*Listes!$A$70,IF('DP_Instruction Forfaitaires'!$E257&gt;Listes!$D$69,'DP_Instruction Forfaitaires'!$E257*Listes!$D$70,(('DP_Instruction Forfaitaires'!$E257*Listes!$B$70)+Listes!$C$70)))))))</f>
        <v/>
      </c>
      <c r="P257" s="360" t="str">
        <f>IF('Dépenses forfaitaire'!P257="","",'Dépenses forfaitaire'!P257)</f>
        <v/>
      </c>
      <c r="Q257" s="283"/>
      <c r="R257" s="284" t="str">
        <f t="shared" si="14"/>
        <v/>
      </c>
      <c r="S257" s="284" t="str">
        <f t="shared" si="15"/>
        <v/>
      </c>
      <c r="T257" s="28" t="str">
        <f t="shared" si="13"/>
        <v/>
      </c>
      <c r="U257" s="139"/>
      <c r="V257" s="140"/>
      <c r="W257" s="365" t="str">
        <f>IF(AND(OR(Q257="KO",T257&lt;&gt;""),OR(R257="",S257="",T257="")),Listes!$A$74,IF(AND(T257="",Q257&lt;&gt;""),Listes!$A$75,IF(AND(P257&lt;T257,V257=""),Listes!$A$76,IF(AND(R257&gt;S257),Listes!$A$77,IF(AND(P257&lt;&gt;"",P257&gt;T257,U257=""),Listes!$A$78,IF(AND(X257="",OR(Q257&lt;&gt;"",R257&lt;&gt;"",S257&lt;&gt;"")),Listes!$A$79,""))))))</f>
        <v/>
      </c>
      <c r="X257" s="44"/>
      <c r="Y257" s="9">
        <f t="shared" si="16"/>
        <v>0</v>
      </c>
    </row>
    <row r="258" spans="1:25" ht="20.100000000000001" customHeight="1" x14ac:dyDescent="0.25">
      <c r="A258" s="133">
        <v>252</v>
      </c>
      <c r="B258" s="347" t="str">
        <f>IF('Dépenses forfaitaire'!B258="","",'Dépenses forfaitaire'!B258)</f>
        <v/>
      </c>
      <c r="C258" s="347" t="str">
        <f>IF('Dépenses forfaitaire'!C258="","",'Dépenses forfaitaire'!C258)</f>
        <v/>
      </c>
      <c r="D258" s="347" t="str">
        <f>IF('Dépenses forfaitaire'!D258="","",'Dépenses forfaitaire'!D258)</f>
        <v/>
      </c>
      <c r="E258" s="347" t="str">
        <f>IF('Dépenses forfaitaire'!E258="","",'Dépenses forfaitaire'!E258)</f>
        <v/>
      </c>
      <c r="F258" s="347" t="str">
        <f>IF('Dépenses forfaitaire'!F258="","",'Dépenses forfaitaire'!F258)</f>
        <v/>
      </c>
      <c r="G258" s="347" t="str">
        <f>IF('Dépenses forfaitaire'!G258="","",'Dépenses forfaitaire'!G258)</f>
        <v/>
      </c>
      <c r="H258" s="347" t="str">
        <f>IF('Dépenses forfaitaire'!H258="","",'Dépenses forfaitaire'!H258)</f>
        <v/>
      </c>
      <c r="I258" s="347" t="str">
        <f>IF('Dépenses forfaitaire'!I258="","",'Dépenses forfaitaire'!I258)</f>
        <v/>
      </c>
      <c r="J258" s="348" t="str">
        <f>IF('Dépenses forfaitaire'!K258="","",'Dépenses forfaitaire'!K258)</f>
        <v/>
      </c>
      <c r="K258" s="348" t="str">
        <f>IF('Dépenses forfaitaire'!L258="","",'Dépenses forfaitaire'!L258)</f>
        <v/>
      </c>
      <c r="L258" s="347" t="str">
        <f>IF('Dépenses forfaitaire'!J258="","",'Dépenses forfaitaire'!J258)</f>
        <v/>
      </c>
      <c r="M258" s="331" t="str">
        <f>IF($H258="","",IF($C258=Listes!$B$38,IF('DP_Instruction Forfaitaires'!$E258&lt;=Listes!$B$58,('DP_Instruction Forfaitaires'!$E258*(VLOOKUP('DP_Instruction Forfaitaires'!$D258,Listes!$A$59:$E$65,2,FALSE))),IF('DP_Instruction Forfaitaires'!$E258&gt;Listes!$E$58,('DP_Instruction Forfaitaires'!$E258*(VLOOKUP('DP_Instruction Forfaitaires'!$D258,Listes!$A$59:$E$65,5,FALSE))),('DP_Instruction Forfaitaires'!$E258*(VLOOKUP('DP_Instruction Forfaitaires'!$D258,Listes!$A$59:$E$65,3,FALSE))+(VLOOKUP('DP_Instruction Forfaitaires'!$D258,Listes!$A$59:$E$65,4,FALSE)))))))</f>
        <v/>
      </c>
      <c r="N258" s="331" t="str">
        <f>IF($H258="","",IF($C258=Listes!$B$37,IF('DP_Instruction Forfaitaires'!$E258&lt;=Listes!$B$47,('DP_Instruction Forfaitaires'!$E258*(VLOOKUP('DP_Instruction Forfaitaires'!$D258,Listes!$A$48:$E$54,2,FALSE))),IF('DP_Instruction Forfaitaires'!$E258&gt;Listes!$D$47,('DP_Instruction Forfaitaires'!$E258*(VLOOKUP('DP_Instruction Forfaitaires'!$D258,Listes!$A$48:$E$54,5,FALSE))),('DP_Instruction Forfaitaires'!$E258*(VLOOKUP('DP_Instruction Forfaitaires'!$D258,Listes!$A$48:$E$54,3,FALSE))+(VLOOKUP('DP_Instruction Forfaitaires'!$D258,Listes!$A$48:$E$54,4,FALSE)))))))</f>
        <v/>
      </c>
      <c r="O258" s="359" t="str">
        <f>IF($H258="","",IF($C258=Listes!$B$40,Listes!$I$37,IF($C258=Listes!$B$41,(VLOOKUP('DP_Instruction Forfaitaires'!$F258,Listes!$E$37:$F$42,2,FALSE)),IF($C258=Listes!$B$39,IF('DP_Instruction Forfaitaires'!$E258&lt;=Listes!$A$69,'DP_Instruction Forfaitaires'!$E258*Listes!$A$70,IF('DP_Instruction Forfaitaires'!$E258&gt;Listes!$D$69,'DP_Instruction Forfaitaires'!$E258*Listes!$D$70,(('DP_Instruction Forfaitaires'!$E258*Listes!$B$70)+Listes!$C$70)))))))</f>
        <v/>
      </c>
      <c r="P258" s="360" t="str">
        <f>IF('Dépenses forfaitaire'!P258="","",'Dépenses forfaitaire'!P258)</f>
        <v/>
      </c>
      <c r="Q258" s="283"/>
      <c r="R258" s="284" t="str">
        <f t="shared" si="14"/>
        <v/>
      </c>
      <c r="S258" s="284" t="str">
        <f t="shared" si="15"/>
        <v/>
      </c>
      <c r="T258" s="28" t="str">
        <f t="shared" si="13"/>
        <v/>
      </c>
      <c r="U258" s="139"/>
      <c r="V258" s="140"/>
      <c r="W258" s="365" t="str">
        <f>IF(AND(OR(Q258="KO",T258&lt;&gt;""),OR(R258="",S258="",T258="")),Listes!$A$74,IF(AND(T258="",Q258&lt;&gt;""),Listes!$A$75,IF(AND(P258&lt;T258,V258=""),Listes!$A$76,IF(AND(R258&gt;S258),Listes!$A$77,IF(AND(P258&lt;&gt;"",P258&gt;T258,U258=""),Listes!$A$78,IF(AND(X258="",OR(Q258&lt;&gt;"",R258&lt;&gt;"",S258&lt;&gt;"")),Listes!$A$79,""))))))</f>
        <v/>
      </c>
      <c r="X258" s="44"/>
      <c r="Y258" s="9">
        <f t="shared" si="16"/>
        <v>0</v>
      </c>
    </row>
    <row r="259" spans="1:25" ht="20.100000000000001" customHeight="1" x14ac:dyDescent="0.25">
      <c r="A259" s="133">
        <v>253</v>
      </c>
      <c r="B259" s="347" t="str">
        <f>IF('Dépenses forfaitaire'!B259="","",'Dépenses forfaitaire'!B259)</f>
        <v/>
      </c>
      <c r="C259" s="347" t="str">
        <f>IF('Dépenses forfaitaire'!C259="","",'Dépenses forfaitaire'!C259)</f>
        <v/>
      </c>
      <c r="D259" s="347" t="str">
        <f>IF('Dépenses forfaitaire'!D259="","",'Dépenses forfaitaire'!D259)</f>
        <v/>
      </c>
      <c r="E259" s="347" t="str">
        <f>IF('Dépenses forfaitaire'!E259="","",'Dépenses forfaitaire'!E259)</f>
        <v/>
      </c>
      <c r="F259" s="347" t="str">
        <f>IF('Dépenses forfaitaire'!F259="","",'Dépenses forfaitaire'!F259)</f>
        <v/>
      </c>
      <c r="G259" s="347" t="str">
        <f>IF('Dépenses forfaitaire'!G259="","",'Dépenses forfaitaire'!G259)</f>
        <v/>
      </c>
      <c r="H259" s="347" t="str">
        <f>IF('Dépenses forfaitaire'!H259="","",'Dépenses forfaitaire'!H259)</f>
        <v/>
      </c>
      <c r="I259" s="347" t="str">
        <f>IF('Dépenses forfaitaire'!I259="","",'Dépenses forfaitaire'!I259)</f>
        <v/>
      </c>
      <c r="J259" s="348" t="str">
        <f>IF('Dépenses forfaitaire'!K259="","",'Dépenses forfaitaire'!K259)</f>
        <v/>
      </c>
      <c r="K259" s="348" t="str">
        <f>IF('Dépenses forfaitaire'!L259="","",'Dépenses forfaitaire'!L259)</f>
        <v/>
      </c>
      <c r="L259" s="347" t="str">
        <f>IF('Dépenses forfaitaire'!J259="","",'Dépenses forfaitaire'!J259)</f>
        <v/>
      </c>
      <c r="M259" s="331" t="str">
        <f>IF($H259="","",IF($C259=Listes!$B$38,IF('DP_Instruction Forfaitaires'!$E259&lt;=Listes!$B$58,('DP_Instruction Forfaitaires'!$E259*(VLOOKUP('DP_Instruction Forfaitaires'!$D259,Listes!$A$59:$E$65,2,FALSE))),IF('DP_Instruction Forfaitaires'!$E259&gt;Listes!$E$58,('DP_Instruction Forfaitaires'!$E259*(VLOOKUP('DP_Instruction Forfaitaires'!$D259,Listes!$A$59:$E$65,5,FALSE))),('DP_Instruction Forfaitaires'!$E259*(VLOOKUP('DP_Instruction Forfaitaires'!$D259,Listes!$A$59:$E$65,3,FALSE))+(VLOOKUP('DP_Instruction Forfaitaires'!$D259,Listes!$A$59:$E$65,4,FALSE)))))))</f>
        <v/>
      </c>
      <c r="N259" s="331" t="str">
        <f>IF($H259="","",IF($C259=Listes!$B$37,IF('DP_Instruction Forfaitaires'!$E259&lt;=Listes!$B$47,('DP_Instruction Forfaitaires'!$E259*(VLOOKUP('DP_Instruction Forfaitaires'!$D259,Listes!$A$48:$E$54,2,FALSE))),IF('DP_Instruction Forfaitaires'!$E259&gt;Listes!$D$47,('DP_Instruction Forfaitaires'!$E259*(VLOOKUP('DP_Instruction Forfaitaires'!$D259,Listes!$A$48:$E$54,5,FALSE))),('DP_Instruction Forfaitaires'!$E259*(VLOOKUP('DP_Instruction Forfaitaires'!$D259,Listes!$A$48:$E$54,3,FALSE))+(VLOOKUP('DP_Instruction Forfaitaires'!$D259,Listes!$A$48:$E$54,4,FALSE)))))))</f>
        <v/>
      </c>
      <c r="O259" s="359" t="str">
        <f>IF($H259="","",IF($C259=Listes!$B$40,Listes!$I$37,IF($C259=Listes!$B$41,(VLOOKUP('DP_Instruction Forfaitaires'!$F259,Listes!$E$37:$F$42,2,FALSE)),IF($C259=Listes!$B$39,IF('DP_Instruction Forfaitaires'!$E259&lt;=Listes!$A$69,'DP_Instruction Forfaitaires'!$E259*Listes!$A$70,IF('DP_Instruction Forfaitaires'!$E259&gt;Listes!$D$69,'DP_Instruction Forfaitaires'!$E259*Listes!$D$70,(('DP_Instruction Forfaitaires'!$E259*Listes!$B$70)+Listes!$C$70)))))))</f>
        <v/>
      </c>
      <c r="P259" s="360" t="str">
        <f>IF('Dépenses forfaitaire'!P259="","",'Dépenses forfaitaire'!P259)</f>
        <v/>
      </c>
      <c r="Q259" s="283"/>
      <c r="R259" s="284" t="str">
        <f t="shared" si="14"/>
        <v/>
      </c>
      <c r="S259" s="284" t="str">
        <f t="shared" si="15"/>
        <v/>
      </c>
      <c r="T259" s="28" t="str">
        <f t="shared" si="13"/>
        <v/>
      </c>
      <c r="U259" s="139"/>
      <c r="V259" s="140"/>
      <c r="W259" s="365" t="str">
        <f>IF(AND(OR(Q259="KO",T259&lt;&gt;""),OR(R259="",S259="",T259="")),Listes!$A$74,IF(AND(T259="",Q259&lt;&gt;""),Listes!$A$75,IF(AND(P259&lt;T259,V259=""),Listes!$A$76,IF(AND(R259&gt;S259),Listes!$A$77,IF(AND(P259&lt;&gt;"",P259&gt;T259,U259=""),Listes!$A$78,IF(AND(X259="",OR(Q259&lt;&gt;"",R259&lt;&gt;"",S259&lt;&gt;"")),Listes!$A$79,""))))))</f>
        <v/>
      </c>
      <c r="X259" s="44"/>
      <c r="Y259" s="9">
        <f t="shared" si="16"/>
        <v>0</v>
      </c>
    </row>
    <row r="260" spans="1:25" ht="20.100000000000001" customHeight="1" x14ac:dyDescent="0.25">
      <c r="A260" s="133">
        <v>254</v>
      </c>
      <c r="B260" s="347" t="str">
        <f>IF('Dépenses forfaitaire'!B260="","",'Dépenses forfaitaire'!B260)</f>
        <v/>
      </c>
      <c r="C260" s="347" t="str">
        <f>IF('Dépenses forfaitaire'!C260="","",'Dépenses forfaitaire'!C260)</f>
        <v/>
      </c>
      <c r="D260" s="347" t="str">
        <f>IF('Dépenses forfaitaire'!D260="","",'Dépenses forfaitaire'!D260)</f>
        <v/>
      </c>
      <c r="E260" s="347" t="str">
        <f>IF('Dépenses forfaitaire'!E260="","",'Dépenses forfaitaire'!E260)</f>
        <v/>
      </c>
      <c r="F260" s="347" t="str">
        <f>IF('Dépenses forfaitaire'!F260="","",'Dépenses forfaitaire'!F260)</f>
        <v/>
      </c>
      <c r="G260" s="347" t="str">
        <f>IF('Dépenses forfaitaire'!G260="","",'Dépenses forfaitaire'!G260)</f>
        <v/>
      </c>
      <c r="H260" s="347" t="str">
        <f>IF('Dépenses forfaitaire'!H260="","",'Dépenses forfaitaire'!H260)</f>
        <v/>
      </c>
      <c r="I260" s="347" t="str">
        <f>IF('Dépenses forfaitaire'!I260="","",'Dépenses forfaitaire'!I260)</f>
        <v/>
      </c>
      <c r="J260" s="348" t="str">
        <f>IF('Dépenses forfaitaire'!K260="","",'Dépenses forfaitaire'!K260)</f>
        <v/>
      </c>
      <c r="K260" s="348" t="str">
        <f>IF('Dépenses forfaitaire'!L260="","",'Dépenses forfaitaire'!L260)</f>
        <v/>
      </c>
      <c r="L260" s="347" t="str">
        <f>IF('Dépenses forfaitaire'!J260="","",'Dépenses forfaitaire'!J260)</f>
        <v/>
      </c>
      <c r="M260" s="331" t="str">
        <f>IF($H260="","",IF($C260=Listes!$B$38,IF('DP_Instruction Forfaitaires'!$E260&lt;=Listes!$B$58,('DP_Instruction Forfaitaires'!$E260*(VLOOKUP('DP_Instruction Forfaitaires'!$D260,Listes!$A$59:$E$65,2,FALSE))),IF('DP_Instruction Forfaitaires'!$E260&gt;Listes!$E$58,('DP_Instruction Forfaitaires'!$E260*(VLOOKUP('DP_Instruction Forfaitaires'!$D260,Listes!$A$59:$E$65,5,FALSE))),('DP_Instruction Forfaitaires'!$E260*(VLOOKUP('DP_Instruction Forfaitaires'!$D260,Listes!$A$59:$E$65,3,FALSE))+(VLOOKUP('DP_Instruction Forfaitaires'!$D260,Listes!$A$59:$E$65,4,FALSE)))))))</f>
        <v/>
      </c>
      <c r="N260" s="331" t="str">
        <f>IF($H260="","",IF($C260=Listes!$B$37,IF('DP_Instruction Forfaitaires'!$E260&lt;=Listes!$B$47,('DP_Instruction Forfaitaires'!$E260*(VLOOKUP('DP_Instruction Forfaitaires'!$D260,Listes!$A$48:$E$54,2,FALSE))),IF('DP_Instruction Forfaitaires'!$E260&gt;Listes!$D$47,('DP_Instruction Forfaitaires'!$E260*(VLOOKUP('DP_Instruction Forfaitaires'!$D260,Listes!$A$48:$E$54,5,FALSE))),('DP_Instruction Forfaitaires'!$E260*(VLOOKUP('DP_Instruction Forfaitaires'!$D260,Listes!$A$48:$E$54,3,FALSE))+(VLOOKUP('DP_Instruction Forfaitaires'!$D260,Listes!$A$48:$E$54,4,FALSE)))))))</f>
        <v/>
      </c>
      <c r="O260" s="359" t="str">
        <f>IF($H260="","",IF($C260=Listes!$B$40,Listes!$I$37,IF($C260=Listes!$B$41,(VLOOKUP('DP_Instruction Forfaitaires'!$F260,Listes!$E$37:$F$42,2,FALSE)),IF($C260=Listes!$B$39,IF('DP_Instruction Forfaitaires'!$E260&lt;=Listes!$A$69,'DP_Instruction Forfaitaires'!$E260*Listes!$A$70,IF('DP_Instruction Forfaitaires'!$E260&gt;Listes!$D$69,'DP_Instruction Forfaitaires'!$E260*Listes!$D$70,(('DP_Instruction Forfaitaires'!$E260*Listes!$B$70)+Listes!$C$70)))))))</f>
        <v/>
      </c>
      <c r="P260" s="360" t="str">
        <f>IF('Dépenses forfaitaire'!P260="","",'Dépenses forfaitaire'!P260)</f>
        <v/>
      </c>
      <c r="Q260" s="283"/>
      <c r="R260" s="284" t="str">
        <f t="shared" si="14"/>
        <v/>
      </c>
      <c r="S260" s="284" t="str">
        <f t="shared" si="15"/>
        <v/>
      </c>
      <c r="T260" s="28" t="str">
        <f t="shared" si="13"/>
        <v/>
      </c>
      <c r="U260" s="139"/>
      <c r="V260" s="140"/>
      <c r="W260" s="365" t="str">
        <f>IF(AND(OR(Q260="KO",T260&lt;&gt;""),OR(R260="",S260="",T260="")),Listes!$A$74,IF(AND(T260="",Q260&lt;&gt;""),Listes!$A$75,IF(AND(P260&lt;T260,V260=""),Listes!$A$76,IF(AND(R260&gt;S260),Listes!$A$77,IF(AND(P260&lt;&gt;"",P260&gt;T260,U260=""),Listes!$A$78,IF(AND(X260="",OR(Q260&lt;&gt;"",R260&lt;&gt;"",S260&lt;&gt;"")),Listes!$A$79,""))))))</f>
        <v/>
      </c>
      <c r="X260" s="44"/>
      <c r="Y260" s="9">
        <f t="shared" si="16"/>
        <v>0</v>
      </c>
    </row>
    <row r="261" spans="1:25" ht="20.100000000000001" customHeight="1" x14ac:dyDescent="0.25">
      <c r="A261" s="133">
        <v>255</v>
      </c>
      <c r="B261" s="347" t="str">
        <f>IF('Dépenses forfaitaire'!B261="","",'Dépenses forfaitaire'!B261)</f>
        <v/>
      </c>
      <c r="C261" s="347" t="str">
        <f>IF('Dépenses forfaitaire'!C261="","",'Dépenses forfaitaire'!C261)</f>
        <v/>
      </c>
      <c r="D261" s="347" t="str">
        <f>IF('Dépenses forfaitaire'!D261="","",'Dépenses forfaitaire'!D261)</f>
        <v/>
      </c>
      <c r="E261" s="347" t="str">
        <f>IF('Dépenses forfaitaire'!E261="","",'Dépenses forfaitaire'!E261)</f>
        <v/>
      </c>
      <c r="F261" s="347" t="str">
        <f>IF('Dépenses forfaitaire'!F261="","",'Dépenses forfaitaire'!F261)</f>
        <v/>
      </c>
      <c r="G261" s="347" t="str">
        <f>IF('Dépenses forfaitaire'!G261="","",'Dépenses forfaitaire'!G261)</f>
        <v/>
      </c>
      <c r="H261" s="347" t="str">
        <f>IF('Dépenses forfaitaire'!H261="","",'Dépenses forfaitaire'!H261)</f>
        <v/>
      </c>
      <c r="I261" s="347" t="str">
        <f>IF('Dépenses forfaitaire'!I261="","",'Dépenses forfaitaire'!I261)</f>
        <v/>
      </c>
      <c r="J261" s="348" t="str">
        <f>IF('Dépenses forfaitaire'!K261="","",'Dépenses forfaitaire'!K261)</f>
        <v/>
      </c>
      <c r="K261" s="348" t="str">
        <f>IF('Dépenses forfaitaire'!L261="","",'Dépenses forfaitaire'!L261)</f>
        <v/>
      </c>
      <c r="L261" s="347" t="str">
        <f>IF('Dépenses forfaitaire'!J261="","",'Dépenses forfaitaire'!J261)</f>
        <v/>
      </c>
      <c r="M261" s="331" t="str">
        <f>IF($H261="","",IF($C261=Listes!$B$38,IF('DP_Instruction Forfaitaires'!$E261&lt;=Listes!$B$58,('DP_Instruction Forfaitaires'!$E261*(VLOOKUP('DP_Instruction Forfaitaires'!$D261,Listes!$A$59:$E$65,2,FALSE))),IF('DP_Instruction Forfaitaires'!$E261&gt;Listes!$E$58,('DP_Instruction Forfaitaires'!$E261*(VLOOKUP('DP_Instruction Forfaitaires'!$D261,Listes!$A$59:$E$65,5,FALSE))),('DP_Instruction Forfaitaires'!$E261*(VLOOKUP('DP_Instruction Forfaitaires'!$D261,Listes!$A$59:$E$65,3,FALSE))+(VLOOKUP('DP_Instruction Forfaitaires'!$D261,Listes!$A$59:$E$65,4,FALSE)))))))</f>
        <v/>
      </c>
      <c r="N261" s="331" t="str">
        <f>IF($H261="","",IF($C261=Listes!$B$37,IF('DP_Instruction Forfaitaires'!$E261&lt;=Listes!$B$47,('DP_Instruction Forfaitaires'!$E261*(VLOOKUP('DP_Instruction Forfaitaires'!$D261,Listes!$A$48:$E$54,2,FALSE))),IF('DP_Instruction Forfaitaires'!$E261&gt;Listes!$D$47,('DP_Instruction Forfaitaires'!$E261*(VLOOKUP('DP_Instruction Forfaitaires'!$D261,Listes!$A$48:$E$54,5,FALSE))),('DP_Instruction Forfaitaires'!$E261*(VLOOKUP('DP_Instruction Forfaitaires'!$D261,Listes!$A$48:$E$54,3,FALSE))+(VLOOKUP('DP_Instruction Forfaitaires'!$D261,Listes!$A$48:$E$54,4,FALSE)))))))</f>
        <v/>
      </c>
      <c r="O261" s="359" t="str">
        <f>IF($H261="","",IF($C261=Listes!$B$40,Listes!$I$37,IF($C261=Listes!$B$41,(VLOOKUP('DP_Instruction Forfaitaires'!$F261,Listes!$E$37:$F$42,2,FALSE)),IF($C261=Listes!$B$39,IF('DP_Instruction Forfaitaires'!$E261&lt;=Listes!$A$69,'DP_Instruction Forfaitaires'!$E261*Listes!$A$70,IF('DP_Instruction Forfaitaires'!$E261&gt;Listes!$D$69,'DP_Instruction Forfaitaires'!$E261*Listes!$D$70,(('DP_Instruction Forfaitaires'!$E261*Listes!$B$70)+Listes!$C$70)))))))</f>
        <v/>
      </c>
      <c r="P261" s="360" t="str">
        <f>IF('Dépenses forfaitaire'!P261="","",'Dépenses forfaitaire'!P261)</f>
        <v/>
      </c>
      <c r="Q261" s="283"/>
      <c r="R261" s="284" t="str">
        <f t="shared" si="14"/>
        <v/>
      </c>
      <c r="S261" s="284" t="str">
        <f t="shared" si="15"/>
        <v/>
      </c>
      <c r="T261" s="28" t="str">
        <f t="shared" si="13"/>
        <v/>
      </c>
      <c r="U261" s="139"/>
      <c r="V261" s="140"/>
      <c r="W261" s="365" t="str">
        <f>IF(AND(OR(Q261="KO",T261&lt;&gt;""),OR(R261="",S261="",T261="")),Listes!$A$74,IF(AND(T261="",Q261&lt;&gt;""),Listes!$A$75,IF(AND(P261&lt;T261,V261=""),Listes!$A$76,IF(AND(R261&gt;S261),Listes!$A$77,IF(AND(P261&lt;&gt;"",P261&gt;T261,U261=""),Listes!$A$78,IF(AND(X261="",OR(Q261&lt;&gt;"",R261&lt;&gt;"",S261&lt;&gt;"")),Listes!$A$79,""))))))</f>
        <v/>
      </c>
      <c r="X261" s="44"/>
      <c r="Y261" s="9">
        <f t="shared" si="16"/>
        <v>0</v>
      </c>
    </row>
    <row r="262" spans="1:25" ht="20.100000000000001" customHeight="1" x14ac:dyDescent="0.25">
      <c r="A262" s="133">
        <v>256</v>
      </c>
      <c r="B262" s="347" t="str">
        <f>IF('Dépenses forfaitaire'!B262="","",'Dépenses forfaitaire'!B262)</f>
        <v/>
      </c>
      <c r="C262" s="347" t="str">
        <f>IF('Dépenses forfaitaire'!C262="","",'Dépenses forfaitaire'!C262)</f>
        <v/>
      </c>
      <c r="D262" s="347" t="str">
        <f>IF('Dépenses forfaitaire'!D262="","",'Dépenses forfaitaire'!D262)</f>
        <v/>
      </c>
      <c r="E262" s="347" t="str">
        <f>IF('Dépenses forfaitaire'!E262="","",'Dépenses forfaitaire'!E262)</f>
        <v/>
      </c>
      <c r="F262" s="347" t="str">
        <f>IF('Dépenses forfaitaire'!F262="","",'Dépenses forfaitaire'!F262)</f>
        <v/>
      </c>
      <c r="G262" s="347" t="str">
        <f>IF('Dépenses forfaitaire'!G262="","",'Dépenses forfaitaire'!G262)</f>
        <v/>
      </c>
      <c r="H262" s="347" t="str">
        <f>IF('Dépenses forfaitaire'!H262="","",'Dépenses forfaitaire'!H262)</f>
        <v/>
      </c>
      <c r="I262" s="347" t="str">
        <f>IF('Dépenses forfaitaire'!I262="","",'Dépenses forfaitaire'!I262)</f>
        <v/>
      </c>
      <c r="J262" s="348" t="str">
        <f>IF('Dépenses forfaitaire'!K262="","",'Dépenses forfaitaire'!K262)</f>
        <v/>
      </c>
      <c r="K262" s="348" t="str">
        <f>IF('Dépenses forfaitaire'!L262="","",'Dépenses forfaitaire'!L262)</f>
        <v/>
      </c>
      <c r="L262" s="347" t="str">
        <f>IF('Dépenses forfaitaire'!J262="","",'Dépenses forfaitaire'!J262)</f>
        <v/>
      </c>
      <c r="M262" s="331" t="str">
        <f>IF($H262="","",IF($C262=Listes!$B$38,IF('DP_Instruction Forfaitaires'!$E262&lt;=Listes!$B$58,('DP_Instruction Forfaitaires'!$E262*(VLOOKUP('DP_Instruction Forfaitaires'!$D262,Listes!$A$59:$E$65,2,FALSE))),IF('DP_Instruction Forfaitaires'!$E262&gt;Listes!$E$58,('DP_Instruction Forfaitaires'!$E262*(VLOOKUP('DP_Instruction Forfaitaires'!$D262,Listes!$A$59:$E$65,5,FALSE))),('DP_Instruction Forfaitaires'!$E262*(VLOOKUP('DP_Instruction Forfaitaires'!$D262,Listes!$A$59:$E$65,3,FALSE))+(VLOOKUP('DP_Instruction Forfaitaires'!$D262,Listes!$A$59:$E$65,4,FALSE)))))))</f>
        <v/>
      </c>
      <c r="N262" s="331" t="str">
        <f>IF($H262="","",IF($C262=Listes!$B$37,IF('DP_Instruction Forfaitaires'!$E262&lt;=Listes!$B$47,('DP_Instruction Forfaitaires'!$E262*(VLOOKUP('DP_Instruction Forfaitaires'!$D262,Listes!$A$48:$E$54,2,FALSE))),IF('DP_Instruction Forfaitaires'!$E262&gt;Listes!$D$47,('DP_Instruction Forfaitaires'!$E262*(VLOOKUP('DP_Instruction Forfaitaires'!$D262,Listes!$A$48:$E$54,5,FALSE))),('DP_Instruction Forfaitaires'!$E262*(VLOOKUP('DP_Instruction Forfaitaires'!$D262,Listes!$A$48:$E$54,3,FALSE))+(VLOOKUP('DP_Instruction Forfaitaires'!$D262,Listes!$A$48:$E$54,4,FALSE)))))))</f>
        <v/>
      </c>
      <c r="O262" s="359" t="str">
        <f>IF($H262="","",IF($C262=Listes!$B$40,Listes!$I$37,IF($C262=Listes!$B$41,(VLOOKUP('DP_Instruction Forfaitaires'!$F262,Listes!$E$37:$F$42,2,FALSE)),IF($C262=Listes!$B$39,IF('DP_Instruction Forfaitaires'!$E262&lt;=Listes!$A$69,'DP_Instruction Forfaitaires'!$E262*Listes!$A$70,IF('DP_Instruction Forfaitaires'!$E262&gt;Listes!$D$69,'DP_Instruction Forfaitaires'!$E262*Listes!$D$70,(('DP_Instruction Forfaitaires'!$E262*Listes!$B$70)+Listes!$C$70)))))))</f>
        <v/>
      </c>
      <c r="P262" s="360" t="str">
        <f>IF('Dépenses forfaitaire'!P262="","",'Dépenses forfaitaire'!P262)</f>
        <v/>
      </c>
      <c r="Q262" s="283"/>
      <c r="R262" s="284" t="str">
        <f t="shared" si="14"/>
        <v/>
      </c>
      <c r="S262" s="284" t="str">
        <f t="shared" si="15"/>
        <v/>
      </c>
      <c r="T262" s="28" t="str">
        <f t="shared" si="13"/>
        <v/>
      </c>
      <c r="U262" s="139"/>
      <c r="V262" s="140"/>
      <c r="W262" s="365" t="str">
        <f>IF(AND(OR(Q262="KO",T262&lt;&gt;""),OR(R262="",S262="",T262="")),Listes!$A$74,IF(AND(T262="",Q262&lt;&gt;""),Listes!$A$75,IF(AND(P262&lt;T262,V262=""),Listes!$A$76,IF(AND(R262&gt;S262),Listes!$A$77,IF(AND(P262&lt;&gt;"",P262&gt;T262,U262=""),Listes!$A$78,IF(AND(X262="",OR(Q262&lt;&gt;"",R262&lt;&gt;"",S262&lt;&gt;"")),Listes!$A$79,""))))))</f>
        <v/>
      </c>
      <c r="X262" s="44"/>
      <c r="Y262" s="9">
        <f t="shared" si="16"/>
        <v>0</v>
      </c>
    </row>
    <row r="263" spans="1:25" ht="20.100000000000001" customHeight="1" x14ac:dyDescent="0.25">
      <c r="A263" s="133">
        <v>257</v>
      </c>
      <c r="B263" s="347" t="str">
        <f>IF('Dépenses forfaitaire'!B263="","",'Dépenses forfaitaire'!B263)</f>
        <v/>
      </c>
      <c r="C263" s="347" t="str">
        <f>IF('Dépenses forfaitaire'!C263="","",'Dépenses forfaitaire'!C263)</f>
        <v/>
      </c>
      <c r="D263" s="347" t="str">
        <f>IF('Dépenses forfaitaire'!D263="","",'Dépenses forfaitaire'!D263)</f>
        <v/>
      </c>
      <c r="E263" s="347" t="str">
        <f>IF('Dépenses forfaitaire'!E263="","",'Dépenses forfaitaire'!E263)</f>
        <v/>
      </c>
      <c r="F263" s="347" t="str">
        <f>IF('Dépenses forfaitaire'!F263="","",'Dépenses forfaitaire'!F263)</f>
        <v/>
      </c>
      <c r="G263" s="347" t="str">
        <f>IF('Dépenses forfaitaire'!G263="","",'Dépenses forfaitaire'!G263)</f>
        <v/>
      </c>
      <c r="H263" s="347" t="str">
        <f>IF('Dépenses forfaitaire'!H263="","",'Dépenses forfaitaire'!H263)</f>
        <v/>
      </c>
      <c r="I263" s="347" t="str">
        <f>IF('Dépenses forfaitaire'!I263="","",'Dépenses forfaitaire'!I263)</f>
        <v/>
      </c>
      <c r="J263" s="348" t="str">
        <f>IF('Dépenses forfaitaire'!K263="","",'Dépenses forfaitaire'!K263)</f>
        <v/>
      </c>
      <c r="K263" s="348" t="str">
        <f>IF('Dépenses forfaitaire'!L263="","",'Dépenses forfaitaire'!L263)</f>
        <v/>
      </c>
      <c r="L263" s="347" t="str">
        <f>IF('Dépenses forfaitaire'!J263="","",'Dépenses forfaitaire'!J263)</f>
        <v/>
      </c>
      <c r="M263" s="331" t="str">
        <f>IF($H263="","",IF($C263=Listes!$B$38,IF('DP_Instruction Forfaitaires'!$E263&lt;=Listes!$B$58,('DP_Instruction Forfaitaires'!$E263*(VLOOKUP('DP_Instruction Forfaitaires'!$D263,Listes!$A$59:$E$65,2,FALSE))),IF('DP_Instruction Forfaitaires'!$E263&gt;Listes!$E$58,('DP_Instruction Forfaitaires'!$E263*(VLOOKUP('DP_Instruction Forfaitaires'!$D263,Listes!$A$59:$E$65,5,FALSE))),('DP_Instruction Forfaitaires'!$E263*(VLOOKUP('DP_Instruction Forfaitaires'!$D263,Listes!$A$59:$E$65,3,FALSE))+(VLOOKUP('DP_Instruction Forfaitaires'!$D263,Listes!$A$59:$E$65,4,FALSE)))))))</f>
        <v/>
      </c>
      <c r="N263" s="331" t="str">
        <f>IF($H263="","",IF($C263=Listes!$B$37,IF('DP_Instruction Forfaitaires'!$E263&lt;=Listes!$B$47,('DP_Instruction Forfaitaires'!$E263*(VLOOKUP('DP_Instruction Forfaitaires'!$D263,Listes!$A$48:$E$54,2,FALSE))),IF('DP_Instruction Forfaitaires'!$E263&gt;Listes!$D$47,('DP_Instruction Forfaitaires'!$E263*(VLOOKUP('DP_Instruction Forfaitaires'!$D263,Listes!$A$48:$E$54,5,FALSE))),('DP_Instruction Forfaitaires'!$E263*(VLOOKUP('DP_Instruction Forfaitaires'!$D263,Listes!$A$48:$E$54,3,FALSE))+(VLOOKUP('DP_Instruction Forfaitaires'!$D263,Listes!$A$48:$E$54,4,FALSE)))))))</f>
        <v/>
      </c>
      <c r="O263" s="359" t="str">
        <f>IF($H263="","",IF($C263=Listes!$B$40,Listes!$I$37,IF($C263=Listes!$B$41,(VLOOKUP('DP_Instruction Forfaitaires'!$F263,Listes!$E$37:$F$42,2,FALSE)),IF($C263=Listes!$B$39,IF('DP_Instruction Forfaitaires'!$E263&lt;=Listes!$A$69,'DP_Instruction Forfaitaires'!$E263*Listes!$A$70,IF('DP_Instruction Forfaitaires'!$E263&gt;Listes!$D$69,'DP_Instruction Forfaitaires'!$E263*Listes!$D$70,(('DP_Instruction Forfaitaires'!$E263*Listes!$B$70)+Listes!$C$70)))))))</f>
        <v/>
      </c>
      <c r="P263" s="360" t="str">
        <f>IF('Dépenses forfaitaire'!P263="","",'Dépenses forfaitaire'!P263)</f>
        <v/>
      </c>
      <c r="Q263" s="283"/>
      <c r="R263" s="284" t="str">
        <f t="shared" si="14"/>
        <v/>
      </c>
      <c r="S263" s="284" t="str">
        <f t="shared" si="15"/>
        <v/>
      </c>
      <c r="T263" s="28" t="str">
        <f t="shared" ref="T263:T326" si="17">IF($I263="","",($O263+$N263+$M263)*$I263)</f>
        <v/>
      </c>
      <c r="U263" s="139"/>
      <c r="V263" s="140"/>
      <c r="W263" s="365" t="str">
        <f>IF(AND(OR(Q263="KO",T263&lt;&gt;""),OR(R263="",S263="",T263="")),Listes!$A$74,IF(AND(T263="",Q263&lt;&gt;""),Listes!$A$75,IF(AND(P263&lt;T263,V263=""),Listes!$A$76,IF(AND(R263&gt;S263),Listes!$A$77,IF(AND(P263&lt;&gt;"",P263&gt;T263,U263=""),Listes!$A$78,IF(AND(X263="",OR(Q263&lt;&gt;"",R263&lt;&gt;"",S263&lt;&gt;"")),Listes!$A$79,""))))))</f>
        <v/>
      </c>
      <c r="X263" s="44"/>
      <c r="Y263" s="9">
        <f t="shared" si="16"/>
        <v>0</v>
      </c>
    </row>
    <row r="264" spans="1:25" ht="20.100000000000001" customHeight="1" x14ac:dyDescent="0.25">
      <c r="A264" s="133">
        <v>258</v>
      </c>
      <c r="B264" s="347" t="str">
        <f>IF('Dépenses forfaitaire'!B264="","",'Dépenses forfaitaire'!B264)</f>
        <v/>
      </c>
      <c r="C264" s="347" t="str">
        <f>IF('Dépenses forfaitaire'!C264="","",'Dépenses forfaitaire'!C264)</f>
        <v/>
      </c>
      <c r="D264" s="347" t="str">
        <f>IF('Dépenses forfaitaire'!D264="","",'Dépenses forfaitaire'!D264)</f>
        <v/>
      </c>
      <c r="E264" s="347" t="str">
        <f>IF('Dépenses forfaitaire'!E264="","",'Dépenses forfaitaire'!E264)</f>
        <v/>
      </c>
      <c r="F264" s="347" t="str">
        <f>IF('Dépenses forfaitaire'!F264="","",'Dépenses forfaitaire'!F264)</f>
        <v/>
      </c>
      <c r="G264" s="347" t="str">
        <f>IF('Dépenses forfaitaire'!G264="","",'Dépenses forfaitaire'!G264)</f>
        <v/>
      </c>
      <c r="H264" s="347" t="str">
        <f>IF('Dépenses forfaitaire'!H264="","",'Dépenses forfaitaire'!H264)</f>
        <v/>
      </c>
      <c r="I264" s="347" t="str">
        <f>IF('Dépenses forfaitaire'!I264="","",'Dépenses forfaitaire'!I264)</f>
        <v/>
      </c>
      <c r="J264" s="348" t="str">
        <f>IF('Dépenses forfaitaire'!K264="","",'Dépenses forfaitaire'!K264)</f>
        <v/>
      </c>
      <c r="K264" s="348" t="str">
        <f>IF('Dépenses forfaitaire'!L264="","",'Dépenses forfaitaire'!L264)</f>
        <v/>
      </c>
      <c r="L264" s="347" t="str">
        <f>IF('Dépenses forfaitaire'!J264="","",'Dépenses forfaitaire'!J264)</f>
        <v/>
      </c>
      <c r="M264" s="331" t="str">
        <f>IF($H264="","",IF($C264=Listes!$B$38,IF('DP_Instruction Forfaitaires'!$E264&lt;=Listes!$B$58,('DP_Instruction Forfaitaires'!$E264*(VLOOKUP('DP_Instruction Forfaitaires'!$D264,Listes!$A$59:$E$65,2,FALSE))),IF('DP_Instruction Forfaitaires'!$E264&gt;Listes!$E$58,('DP_Instruction Forfaitaires'!$E264*(VLOOKUP('DP_Instruction Forfaitaires'!$D264,Listes!$A$59:$E$65,5,FALSE))),('DP_Instruction Forfaitaires'!$E264*(VLOOKUP('DP_Instruction Forfaitaires'!$D264,Listes!$A$59:$E$65,3,FALSE))+(VLOOKUP('DP_Instruction Forfaitaires'!$D264,Listes!$A$59:$E$65,4,FALSE)))))))</f>
        <v/>
      </c>
      <c r="N264" s="331" t="str">
        <f>IF($H264="","",IF($C264=Listes!$B$37,IF('DP_Instruction Forfaitaires'!$E264&lt;=Listes!$B$47,('DP_Instruction Forfaitaires'!$E264*(VLOOKUP('DP_Instruction Forfaitaires'!$D264,Listes!$A$48:$E$54,2,FALSE))),IF('DP_Instruction Forfaitaires'!$E264&gt;Listes!$D$47,('DP_Instruction Forfaitaires'!$E264*(VLOOKUP('DP_Instruction Forfaitaires'!$D264,Listes!$A$48:$E$54,5,FALSE))),('DP_Instruction Forfaitaires'!$E264*(VLOOKUP('DP_Instruction Forfaitaires'!$D264,Listes!$A$48:$E$54,3,FALSE))+(VLOOKUP('DP_Instruction Forfaitaires'!$D264,Listes!$A$48:$E$54,4,FALSE)))))))</f>
        <v/>
      </c>
      <c r="O264" s="359" t="str">
        <f>IF($H264="","",IF($C264=Listes!$B$40,Listes!$I$37,IF($C264=Listes!$B$41,(VLOOKUP('DP_Instruction Forfaitaires'!$F264,Listes!$E$37:$F$42,2,FALSE)),IF($C264=Listes!$B$39,IF('DP_Instruction Forfaitaires'!$E264&lt;=Listes!$A$69,'DP_Instruction Forfaitaires'!$E264*Listes!$A$70,IF('DP_Instruction Forfaitaires'!$E264&gt;Listes!$D$69,'DP_Instruction Forfaitaires'!$E264*Listes!$D$70,(('DP_Instruction Forfaitaires'!$E264*Listes!$B$70)+Listes!$C$70)))))))</f>
        <v/>
      </c>
      <c r="P264" s="360" t="str">
        <f>IF('Dépenses forfaitaire'!P264="","",'Dépenses forfaitaire'!P264)</f>
        <v/>
      </c>
      <c r="Q264" s="283"/>
      <c r="R264" s="284" t="str">
        <f t="shared" ref="R264:R327" si="18">IF(Q264="","",IF(Q264="KO","",J264))</f>
        <v/>
      </c>
      <c r="S264" s="284" t="str">
        <f t="shared" ref="S264:S327" si="19">IF(Q264="","",IF(Q264="KO","",K264))</f>
        <v/>
      </c>
      <c r="T264" s="28" t="str">
        <f t="shared" si="17"/>
        <v/>
      </c>
      <c r="U264" s="139"/>
      <c r="V264" s="140"/>
      <c r="W264" s="365" t="str">
        <f>IF(AND(OR(Q264="KO",T264&lt;&gt;""),OR(R264="",S264="",T264="")),Listes!$A$74,IF(AND(T264="",Q264&lt;&gt;""),Listes!$A$75,IF(AND(P264&lt;T264,V264=""),Listes!$A$76,IF(AND(R264&gt;S264),Listes!$A$77,IF(AND(P264&lt;&gt;"",P264&gt;T264,U264=""),Listes!$A$78,IF(AND(X264="",OR(Q264&lt;&gt;"",R264&lt;&gt;"",S264&lt;&gt;"")),Listes!$A$79,""))))))</f>
        <v/>
      </c>
      <c r="X264" s="44"/>
      <c r="Y264" s="9">
        <f t="shared" ref="Y264:Y327" si="20">IF(AND(B264&lt;&gt;"",X264&lt;&gt;"Oui"),1,0)</f>
        <v>0</v>
      </c>
    </row>
    <row r="265" spans="1:25" ht="20.100000000000001" customHeight="1" x14ac:dyDescent="0.25">
      <c r="A265" s="133">
        <v>259</v>
      </c>
      <c r="B265" s="347" t="str">
        <f>IF('Dépenses forfaitaire'!B265="","",'Dépenses forfaitaire'!B265)</f>
        <v/>
      </c>
      <c r="C265" s="347" t="str">
        <f>IF('Dépenses forfaitaire'!C265="","",'Dépenses forfaitaire'!C265)</f>
        <v/>
      </c>
      <c r="D265" s="347" t="str">
        <f>IF('Dépenses forfaitaire'!D265="","",'Dépenses forfaitaire'!D265)</f>
        <v/>
      </c>
      <c r="E265" s="347" t="str">
        <f>IF('Dépenses forfaitaire'!E265="","",'Dépenses forfaitaire'!E265)</f>
        <v/>
      </c>
      <c r="F265" s="347" t="str">
        <f>IF('Dépenses forfaitaire'!F265="","",'Dépenses forfaitaire'!F265)</f>
        <v/>
      </c>
      <c r="G265" s="347" t="str">
        <f>IF('Dépenses forfaitaire'!G265="","",'Dépenses forfaitaire'!G265)</f>
        <v/>
      </c>
      <c r="H265" s="347" t="str">
        <f>IF('Dépenses forfaitaire'!H265="","",'Dépenses forfaitaire'!H265)</f>
        <v/>
      </c>
      <c r="I265" s="347" t="str">
        <f>IF('Dépenses forfaitaire'!I265="","",'Dépenses forfaitaire'!I265)</f>
        <v/>
      </c>
      <c r="J265" s="348" t="str">
        <f>IF('Dépenses forfaitaire'!K265="","",'Dépenses forfaitaire'!K265)</f>
        <v/>
      </c>
      <c r="K265" s="348" t="str">
        <f>IF('Dépenses forfaitaire'!L265="","",'Dépenses forfaitaire'!L265)</f>
        <v/>
      </c>
      <c r="L265" s="347" t="str">
        <f>IF('Dépenses forfaitaire'!J265="","",'Dépenses forfaitaire'!J265)</f>
        <v/>
      </c>
      <c r="M265" s="331" t="str">
        <f>IF($H265="","",IF($C265=Listes!$B$38,IF('DP_Instruction Forfaitaires'!$E265&lt;=Listes!$B$58,('DP_Instruction Forfaitaires'!$E265*(VLOOKUP('DP_Instruction Forfaitaires'!$D265,Listes!$A$59:$E$65,2,FALSE))),IF('DP_Instruction Forfaitaires'!$E265&gt;Listes!$E$58,('DP_Instruction Forfaitaires'!$E265*(VLOOKUP('DP_Instruction Forfaitaires'!$D265,Listes!$A$59:$E$65,5,FALSE))),('DP_Instruction Forfaitaires'!$E265*(VLOOKUP('DP_Instruction Forfaitaires'!$D265,Listes!$A$59:$E$65,3,FALSE))+(VLOOKUP('DP_Instruction Forfaitaires'!$D265,Listes!$A$59:$E$65,4,FALSE)))))))</f>
        <v/>
      </c>
      <c r="N265" s="331" t="str">
        <f>IF($H265="","",IF($C265=Listes!$B$37,IF('DP_Instruction Forfaitaires'!$E265&lt;=Listes!$B$47,('DP_Instruction Forfaitaires'!$E265*(VLOOKUP('DP_Instruction Forfaitaires'!$D265,Listes!$A$48:$E$54,2,FALSE))),IF('DP_Instruction Forfaitaires'!$E265&gt;Listes!$D$47,('DP_Instruction Forfaitaires'!$E265*(VLOOKUP('DP_Instruction Forfaitaires'!$D265,Listes!$A$48:$E$54,5,FALSE))),('DP_Instruction Forfaitaires'!$E265*(VLOOKUP('DP_Instruction Forfaitaires'!$D265,Listes!$A$48:$E$54,3,FALSE))+(VLOOKUP('DP_Instruction Forfaitaires'!$D265,Listes!$A$48:$E$54,4,FALSE)))))))</f>
        <v/>
      </c>
      <c r="O265" s="359" t="str">
        <f>IF($H265="","",IF($C265=Listes!$B$40,Listes!$I$37,IF($C265=Listes!$B$41,(VLOOKUP('DP_Instruction Forfaitaires'!$F265,Listes!$E$37:$F$42,2,FALSE)),IF($C265=Listes!$B$39,IF('DP_Instruction Forfaitaires'!$E265&lt;=Listes!$A$69,'DP_Instruction Forfaitaires'!$E265*Listes!$A$70,IF('DP_Instruction Forfaitaires'!$E265&gt;Listes!$D$69,'DP_Instruction Forfaitaires'!$E265*Listes!$D$70,(('DP_Instruction Forfaitaires'!$E265*Listes!$B$70)+Listes!$C$70)))))))</f>
        <v/>
      </c>
      <c r="P265" s="360" t="str">
        <f>IF('Dépenses forfaitaire'!P265="","",'Dépenses forfaitaire'!P265)</f>
        <v/>
      </c>
      <c r="Q265" s="283"/>
      <c r="R265" s="284" t="str">
        <f t="shared" si="18"/>
        <v/>
      </c>
      <c r="S265" s="284" t="str">
        <f t="shared" si="19"/>
        <v/>
      </c>
      <c r="T265" s="28" t="str">
        <f t="shared" si="17"/>
        <v/>
      </c>
      <c r="U265" s="139"/>
      <c r="V265" s="140"/>
      <c r="W265" s="365" t="str">
        <f>IF(AND(OR(Q265="KO",T265&lt;&gt;""),OR(R265="",S265="",T265="")),Listes!$A$74,IF(AND(T265="",Q265&lt;&gt;""),Listes!$A$75,IF(AND(P265&lt;T265,V265=""),Listes!$A$76,IF(AND(R265&gt;S265),Listes!$A$77,IF(AND(P265&lt;&gt;"",P265&gt;T265,U265=""),Listes!$A$78,IF(AND(X265="",OR(Q265&lt;&gt;"",R265&lt;&gt;"",S265&lt;&gt;"")),Listes!$A$79,""))))))</f>
        <v/>
      </c>
      <c r="X265" s="44"/>
      <c r="Y265" s="9">
        <f t="shared" si="20"/>
        <v>0</v>
      </c>
    </row>
    <row r="266" spans="1:25" ht="20.100000000000001" customHeight="1" x14ac:dyDescent="0.25">
      <c r="A266" s="133">
        <v>260</v>
      </c>
      <c r="B266" s="347" t="str">
        <f>IF('Dépenses forfaitaire'!B266="","",'Dépenses forfaitaire'!B266)</f>
        <v/>
      </c>
      <c r="C266" s="347" t="str">
        <f>IF('Dépenses forfaitaire'!C266="","",'Dépenses forfaitaire'!C266)</f>
        <v/>
      </c>
      <c r="D266" s="347" t="str">
        <f>IF('Dépenses forfaitaire'!D266="","",'Dépenses forfaitaire'!D266)</f>
        <v/>
      </c>
      <c r="E266" s="347" t="str">
        <f>IF('Dépenses forfaitaire'!E266="","",'Dépenses forfaitaire'!E266)</f>
        <v/>
      </c>
      <c r="F266" s="347" t="str">
        <f>IF('Dépenses forfaitaire'!F266="","",'Dépenses forfaitaire'!F266)</f>
        <v/>
      </c>
      <c r="G266" s="347" t="str">
        <f>IF('Dépenses forfaitaire'!G266="","",'Dépenses forfaitaire'!G266)</f>
        <v/>
      </c>
      <c r="H266" s="347" t="str">
        <f>IF('Dépenses forfaitaire'!H266="","",'Dépenses forfaitaire'!H266)</f>
        <v/>
      </c>
      <c r="I266" s="347" t="str">
        <f>IF('Dépenses forfaitaire'!I266="","",'Dépenses forfaitaire'!I266)</f>
        <v/>
      </c>
      <c r="J266" s="348" t="str">
        <f>IF('Dépenses forfaitaire'!K266="","",'Dépenses forfaitaire'!K266)</f>
        <v/>
      </c>
      <c r="K266" s="348" t="str">
        <f>IF('Dépenses forfaitaire'!L266="","",'Dépenses forfaitaire'!L266)</f>
        <v/>
      </c>
      <c r="L266" s="347" t="str">
        <f>IF('Dépenses forfaitaire'!J266="","",'Dépenses forfaitaire'!J266)</f>
        <v/>
      </c>
      <c r="M266" s="331" t="str">
        <f>IF($H266="","",IF($C266=Listes!$B$38,IF('DP_Instruction Forfaitaires'!$E266&lt;=Listes!$B$58,('DP_Instruction Forfaitaires'!$E266*(VLOOKUP('DP_Instruction Forfaitaires'!$D266,Listes!$A$59:$E$65,2,FALSE))),IF('DP_Instruction Forfaitaires'!$E266&gt;Listes!$E$58,('DP_Instruction Forfaitaires'!$E266*(VLOOKUP('DP_Instruction Forfaitaires'!$D266,Listes!$A$59:$E$65,5,FALSE))),('DP_Instruction Forfaitaires'!$E266*(VLOOKUP('DP_Instruction Forfaitaires'!$D266,Listes!$A$59:$E$65,3,FALSE))+(VLOOKUP('DP_Instruction Forfaitaires'!$D266,Listes!$A$59:$E$65,4,FALSE)))))))</f>
        <v/>
      </c>
      <c r="N266" s="331" t="str">
        <f>IF($H266="","",IF($C266=Listes!$B$37,IF('DP_Instruction Forfaitaires'!$E266&lt;=Listes!$B$47,('DP_Instruction Forfaitaires'!$E266*(VLOOKUP('DP_Instruction Forfaitaires'!$D266,Listes!$A$48:$E$54,2,FALSE))),IF('DP_Instruction Forfaitaires'!$E266&gt;Listes!$D$47,('DP_Instruction Forfaitaires'!$E266*(VLOOKUP('DP_Instruction Forfaitaires'!$D266,Listes!$A$48:$E$54,5,FALSE))),('DP_Instruction Forfaitaires'!$E266*(VLOOKUP('DP_Instruction Forfaitaires'!$D266,Listes!$A$48:$E$54,3,FALSE))+(VLOOKUP('DP_Instruction Forfaitaires'!$D266,Listes!$A$48:$E$54,4,FALSE)))))))</f>
        <v/>
      </c>
      <c r="O266" s="359" t="str">
        <f>IF($H266="","",IF($C266=Listes!$B$40,Listes!$I$37,IF($C266=Listes!$B$41,(VLOOKUP('DP_Instruction Forfaitaires'!$F266,Listes!$E$37:$F$42,2,FALSE)),IF($C266=Listes!$B$39,IF('DP_Instruction Forfaitaires'!$E266&lt;=Listes!$A$69,'DP_Instruction Forfaitaires'!$E266*Listes!$A$70,IF('DP_Instruction Forfaitaires'!$E266&gt;Listes!$D$69,'DP_Instruction Forfaitaires'!$E266*Listes!$D$70,(('DP_Instruction Forfaitaires'!$E266*Listes!$B$70)+Listes!$C$70)))))))</f>
        <v/>
      </c>
      <c r="P266" s="360" t="str">
        <f>IF('Dépenses forfaitaire'!P266="","",'Dépenses forfaitaire'!P266)</f>
        <v/>
      </c>
      <c r="Q266" s="283"/>
      <c r="R266" s="284" t="str">
        <f t="shared" si="18"/>
        <v/>
      </c>
      <c r="S266" s="284" t="str">
        <f t="shared" si="19"/>
        <v/>
      </c>
      <c r="T266" s="28" t="str">
        <f t="shared" si="17"/>
        <v/>
      </c>
      <c r="U266" s="139"/>
      <c r="V266" s="140"/>
      <c r="W266" s="365" t="str">
        <f>IF(AND(OR(Q266="KO",T266&lt;&gt;""),OR(R266="",S266="",T266="")),Listes!$A$74,IF(AND(T266="",Q266&lt;&gt;""),Listes!$A$75,IF(AND(P266&lt;T266,V266=""),Listes!$A$76,IF(AND(R266&gt;S266),Listes!$A$77,IF(AND(P266&lt;&gt;"",P266&gt;T266,U266=""),Listes!$A$78,IF(AND(X266="",OR(Q266&lt;&gt;"",R266&lt;&gt;"",S266&lt;&gt;"")),Listes!$A$79,""))))))</f>
        <v/>
      </c>
      <c r="X266" s="44"/>
      <c r="Y266" s="9">
        <f t="shared" si="20"/>
        <v>0</v>
      </c>
    </row>
    <row r="267" spans="1:25" ht="20.100000000000001" customHeight="1" x14ac:dyDescent="0.25">
      <c r="A267" s="133">
        <v>261</v>
      </c>
      <c r="B267" s="347" t="str">
        <f>IF('Dépenses forfaitaire'!B267="","",'Dépenses forfaitaire'!B267)</f>
        <v/>
      </c>
      <c r="C267" s="347" t="str">
        <f>IF('Dépenses forfaitaire'!C267="","",'Dépenses forfaitaire'!C267)</f>
        <v/>
      </c>
      <c r="D267" s="347" t="str">
        <f>IF('Dépenses forfaitaire'!D267="","",'Dépenses forfaitaire'!D267)</f>
        <v/>
      </c>
      <c r="E267" s="347" t="str">
        <f>IF('Dépenses forfaitaire'!E267="","",'Dépenses forfaitaire'!E267)</f>
        <v/>
      </c>
      <c r="F267" s="347" t="str">
        <f>IF('Dépenses forfaitaire'!F267="","",'Dépenses forfaitaire'!F267)</f>
        <v/>
      </c>
      <c r="G267" s="347" t="str">
        <f>IF('Dépenses forfaitaire'!G267="","",'Dépenses forfaitaire'!G267)</f>
        <v/>
      </c>
      <c r="H267" s="347" t="str">
        <f>IF('Dépenses forfaitaire'!H267="","",'Dépenses forfaitaire'!H267)</f>
        <v/>
      </c>
      <c r="I267" s="347" t="str">
        <f>IF('Dépenses forfaitaire'!I267="","",'Dépenses forfaitaire'!I267)</f>
        <v/>
      </c>
      <c r="J267" s="348" t="str">
        <f>IF('Dépenses forfaitaire'!K267="","",'Dépenses forfaitaire'!K267)</f>
        <v/>
      </c>
      <c r="K267" s="348" t="str">
        <f>IF('Dépenses forfaitaire'!L267="","",'Dépenses forfaitaire'!L267)</f>
        <v/>
      </c>
      <c r="L267" s="347" t="str">
        <f>IF('Dépenses forfaitaire'!J267="","",'Dépenses forfaitaire'!J267)</f>
        <v/>
      </c>
      <c r="M267" s="331" t="str">
        <f>IF($H267="","",IF($C267=Listes!$B$38,IF('DP_Instruction Forfaitaires'!$E267&lt;=Listes!$B$58,('DP_Instruction Forfaitaires'!$E267*(VLOOKUP('DP_Instruction Forfaitaires'!$D267,Listes!$A$59:$E$65,2,FALSE))),IF('DP_Instruction Forfaitaires'!$E267&gt;Listes!$E$58,('DP_Instruction Forfaitaires'!$E267*(VLOOKUP('DP_Instruction Forfaitaires'!$D267,Listes!$A$59:$E$65,5,FALSE))),('DP_Instruction Forfaitaires'!$E267*(VLOOKUP('DP_Instruction Forfaitaires'!$D267,Listes!$A$59:$E$65,3,FALSE))+(VLOOKUP('DP_Instruction Forfaitaires'!$D267,Listes!$A$59:$E$65,4,FALSE)))))))</f>
        <v/>
      </c>
      <c r="N267" s="331" t="str">
        <f>IF($H267="","",IF($C267=Listes!$B$37,IF('DP_Instruction Forfaitaires'!$E267&lt;=Listes!$B$47,('DP_Instruction Forfaitaires'!$E267*(VLOOKUP('DP_Instruction Forfaitaires'!$D267,Listes!$A$48:$E$54,2,FALSE))),IF('DP_Instruction Forfaitaires'!$E267&gt;Listes!$D$47,('DP_Instruction Forfaitaires'!$E267*(VLOOKUP('DP_Instruction Forfaitaires'!$D267,Listes!$A$48:$E$54,5,FALSE))),('DP_Instruction Forfaitaires'!$E267*(VLOOKUP('DP_Instruction Forfaitaires'!$D267,Listes!$A$48:$E$54,3,FALSE))+(VLOOKUP('DP_Instruction Forfaitaires'!$D267,Listes!$A$48:$E$54,4,FALSE)))))))</f>
        <v/>
      </c>
      <c r="O267" s="359" t="str">
        <f>IF($H267="","",IF($C267=Listes!$B$40,Listes!$I$37,IF($C267=Listes!$B$41,(VLOOKUP('DP_Instruction Forfaitaires'!$F267,Listes!$E$37:$F$42,2,FALSE)),IF($C267=Listes!$B$39,IF('DP_Instruction Forfaitaires'!$E267&lt;=Listes!$A$69,'DP_Instruction Forfaitaires'!$E267*Listes!$A$70,IF('DP_Instruction Forfaitaires'!$E267&gt;Listes!$D$69,'DP_Instruction Forfaitaires'!$E267*Listes!$D$70,(('DP_Instruction Forfaitaires'!$E267*Listes!$B$70)+Listes!$C$70)))))))</f>
        <v/>
      </c>
      <c r="P267" s="360" t="str">
        <f>IF('Dépenses forfaitaire'!P267="","",'Dépenses forfaitaire'!P267)</f>
        <v/>
      </c>
      <c r="Q267" s="283"/>
      <c r="R267" s="284" t="str">
        <f t="shared" si="18"/>
        <v/>
      </c>
      <c r="S267" s="284" t="str">
        <f t="shared" si="19"/>
        <v/>
      </c>
      <c r="T267" s="28" t="str">
        <f t="shared" si="17"/>
        <v/>
      </c>
      <c r="U267" s="139"/>
      <c r="V267" s="140"/>
      <c r="W267" s="365" t="str">
        <f>IF(AND(OR(Q267="KO",T267&lt;&gt;""),OR(R267="",S267="",T267="")),Listes!$A$74,IF(AND(T267="",Q267&lt;&gt;""),Listes!$A$75,IF(AND(P267&lt;T267,V267=""),Listes!$A$76,IF(AND(R267&gt;S267),Listes!$A$77,IF(AND(P267&lt;&gt;"",P267&gt;T267,U267=""),Listes!$A$78,IF(AND(X267="",OR(Q267&lt;&gt;"",R267&lt;&gt;"",S267&lt;&gt;"")),Listes!$A$79,""))))))</f>
        <v/>
      </c>
      <c r="X267" s="44"/>
      <c r="Y267" s="9">
        <f t="shared" si="20"/>
        <v>0</v>
      </c>
    </row>
    <row r="268" spans="1:25" ht="20.100000000000001" customHeight="1" x14ac:dyDescent="0.25">
      <c r="A268" s="133">
        <v>262</v>
      </c>
      <c r="B268" s="347" t="str">
        <f>IF('Dépenses forfaitaire'!B268="","",'Dépenses forfaitaire'!B268)</f>
        <v/>
      </c>
      <c r="C268" s="347" t="str">
        <f>IF('Dépenses forfaitaire'!C268="","",'Dépenses forfaitaire'!C268)</f>
        <v/>
      </c>
      <c r="D268" s="347" t="str">
        <f>IF('Dépenses forfaitaire'!D268="","",'Dépenses forfaitaire'!D268)</f>
        <v/>
      </c>
      <c r="E268" s="347" t="str">
        <f>IF('Dépenses forfaitaire'!E268="","",'Dépenses forfaitaire'!E268)</f>
        <v/>
      </c>
      <c r="F268" s="347" t="str">
        <f>IF('Dépenses forfaitaire'!F268="","",'Dépenses forfaitaire'!F268)</f>
        <v/>
      </c>
      <c r="G268" s="347" t="str">
        <f>IF('Dépenses forfaitaire'!G268="","",'Dépenses forfaitaire'!G268)</f>
        <v/>
      </c>
      <c r="H268" s="347" t="str">
        <f>IF('Dépenses forfaitaire'!H268="","",'Dépenses forfaitaire'!H268)</f>
        <v/>
      </c>
      <c r="I268" s="347" t="str">
        <f>IF('Dépenses forfaitaire'!I268="","",'Dépenses forfaitaire'!I268)</f>
        <v/>
      </c>
      <c r="J268" s="348" t="str">
        <f>IF('Dépenses forfaitaire'!K268="","",'Dépenses forfaitaire'!K268)</f>
        <v/>
      </c>
      <c r="K268" s="348" t="str">
        <f>IF('Dépenses forfaitaire'!L268="","",'Dépenses forfaitaire'!L268)</f>
        <v/>
      </c>
      <c r="L268" s="347" t="str">
        <f>IF('Dépenses forfaitaire'!J268="","",'Dépenses forfaitaire'!J268)</f>
        <v/>
      </c>
      <c r="M268" s="331" t="str">
        <f>IF($H268="","",IF($C268=Listes!$B$38,IF('DP_Instruction Forfaitaires'!$E268&lt;=Listes!$B$58,('DP_Instruction Forfaitaires'!$E268*(VLOOKUP('DP_Instruction Forfaitaires'!$D268,Listes!$A$59:$E$65,2,FALSE))),IF('DP_Instruction Forfaitaires'!$E268&gt;Listes!$E$58,('DP_Instruction Forfaitaires'!$E268*(VLOOKUP('DP_Instruction Forfaitaires'!$D268,Listes!$A$59:$E$65,5,FALSE))),('DP_Instruction Forfaitaires'!$E268*(VLOOKUP('DP_Instruction Forfaitaires'!$D268,Listes!$A$59:$E$65,3,FALSE))+(VLOOKUP('DP_Instruction Forfaitaires'!$D268,Listes!$A$59:$E$65,4,FALSE)))))))</f>
        <v/>
      </c>
      <c r="N268" s="331" t="str">
        <f>IF($H268="","",IF($C268=Listes!$B$37,IF('DP_Instruction Forfaitaires'!$E268&lt;=Listes!$B$47,('DP_Instruction Forfaitaires'!$E268*(VLOOKUP('DP_Instruction Forfaitaires'!$D268,Listes!$A$48:$E$54,2,FALSE))),IF('DP_Instruction Forfaitaires'!$E268&gt;Listes!$D$47,('DP_Instruction Forfaitaires'!$E268*(VLOOKUP('DP_Instruction Forfaitaires'!$D268,Listes!$A$48:$E$54,5,FALSE))),('DP_Instruction Forfaitaires'!$E268*(VLOOKUP('DP_Instruction Forfaitaires'!$D268,Listes!$A$48:$E$54,3,FALSE))+(VLOOKUP('DP_Instruction Forfaitaires'!$D268,Listes!$A$48:$E$54,4,FALSE)))))))</f>
        <v/>
      </c>
      <c r="O268" s="359" t="str">
        <f>IF($H268="","",IF($C268=Listes!$B$40,Listes!$I$37,IF($C268=Listes!$B$41,(VLOOKUP('DP_Instruction Forfaitaires'!$F268,Listes!$E$37:$F$42,2,FALSE)),IF($C268=Listes!$B$39,IF('DP_Instruction Forfaitaires'!$E268&lt;=Listes!$A$69,'DP_Instruction Forfaitaires'!$E268*Listes!$A$70,IF('DP_Instruction Forfaitaires'!$E268&gt;Listes!$D$69,'DP_Instruction Forfaitaires'!$E268*Listes!$D$70,(('DP_Instruction Forfaitaires'!$E268*Listes!$B$70)+Listes!$C$70)))))))</f>
        <v/>
      </c>
      <c r="P268" s="360" t="str">
        <f>IF('Dépenses forfaitaire'!P268="","",'Dépenses forfaitaire'!P268)</f>
        <v/>
      </c>
      <c r="Q268" s="283"/>
      <c r="R268" s="284" t="str">
        <f t="shared" si="18"/>
        <v/>
      </c>
      <c r="S268" s="284" t="str">
        <f t="shared" si="19"/>
        <v/>
      </c>
      <c r="T268" s="28" t="str">
        <f t="shared" si="17"/>
        <v/>
      </c>
      <c r="U268" s="139"/>
      <c r="V268" s="140"/>
      <c r="W268" s="365" t="str">
        <f>IF(AND(OR(Q268="KO",T268&lt;&gt;""),OR(R268="",S268="",T268="")),Listes!$A$74,IF(AND(T268="",Q268&lt;&gt;""),Listes!$A$75,IF(AND(P268&lt;T268,V268=""),Listes!$A$76,IF(AND(R268&gt;S268),Listes!$A$77,IF(AND(P268&lt;&gt;"",P268&gt;T268,U268=""),Listes!$A$78,IF(AND(X268="",OR(Q268&lt;&gt;"",R268&lt;&gt;"",S268&lt;&gt;"")),Listes!$A$79,""))))))</f>
        <v/>
      </c>
      <c r="X268" s="44"/>
      <c r="Y268" s="9">
        <f t="shared" si="20"/>
        <v>0</v>
      </c>
    </row>
    <row r="269" spans="1:25" ht="20.100000000000001" customHeight="1" x14ac:dyDescent="0.25">
      <c r="A269" s="133">
        <v>263</v>
      </c>
      <c r="B269" s="347" t="str">
        <f>IF('Dépenses forfaitaire'!B269="","",'Dépenses forfaitaire'!B269)</f>
        <v/>
      </c>
      <c r="C269" s="347" t="str">
        <f>IF('Dépenses forfaitaire'!C269="","",'Dépenses forfaitaire'!C269)</f>
        <v/>
      </c>
      <c r="D269" s="347" t="str">
        <f>IF('Dépenses forfaitaire'!D269="","",'Dépenses forfaitaire'!D269)</f>
        <v/>
      </c>
      <c r="E269" s="347" t="str">
        <f>IF('Dépenses forfaitaire'!E269="","",'Dépenses forfaitaire'!E269)</f>
        <v/>
      </c>
      <c r="F269" s="347" t="str">
        <f>IF('Dépenses forfaitaire'!F269="","",'Dépenses forfaitaire'!F269)</f>
        <v/>
      </c>
      <c r="G269" s="347" t="str">
        <f>IF('Dépenses forfaitaire'!G269="","",'Dépenses forfaitaire'!G269)</f>
        <v/>
      </c>
      <c r="H269" s="347" t="str">
        <f>IF('Dépenses forfaitaire'!H269="","",'Dépenses forfaitaire'!H269)</f>
        <v/>
      </c>
      <c r="I269" s="347" t="str">
        <f>IF('Dépenses forfaitaire'!I269="","",'Dépenses forfaitaire'!I269)</f>
        <v/>
      </c>
      <c r="J269" s="348" t="str">
        <f>IF('Dépenses forfaitaire'!K269="","",'Dépenses forfaitaire'!K269)</f>
        <v/>
      </c>
      <c r="K269" s="348" t="str">
        <f>IF('Dépenses forfaitaire'!L269="","",'Dépenses forfaitaire'!L269)</f>
        <v/>
      </c>
      <c r="L269" s="347" t="str">
        <f>IF('Dépenses forfaitaire'!J269="","",'Dépenses forfaitaire'!J269)</f>
        <v/>
      </c>
      <c r="M269" s="331" t="str">
        <f>IF($H269="","",IF($C269=Listes!$B$38,IF('DP_Instruction Forfaitaires'!$E269&lt;=Listes!$B$58,('DP_Instruction Forfaitaires'!$E269*(VLOOKUP('DP_Instruction Forfaitaires'!$D269,Listes!$A$59:$E$65,2,FALSE))),IF('DP_Instruction Forfaitaires'!$E269&gt;Listes!$E$58,('DP_Instruction Forfaitaires'!$E269*(VLOOKUP('DP_Instruction Forfaitaires'!$D269,Listes!$A$59:$E$65,5,FALSE))),('DP_Instruction Forfaitaires'!$E269*(VLOOKUP('DP_Instruction Forfaitaires'!$D269,Listes!$A$59:$E$65,3,FALSE))+(VLOOKUP('DP_Instruction Forfaitaires'!$D269,Listes!$A$59:$E$65,4,FALSE)))))))</f>
        <v/>
      </c>
      <c r="N269" s="331" t="str">
        <f>IF($H269="","",IF($C269=Listes!$B$37,IF('DP_Instruction Forfaitaires'!$E269&lt;=Listes!$B$47,('DP_Instruction Forfaitaires'!$E269*(VLOOKUP('DP_Instruction Forfaitaires'!$D269,Listes!$A$48:$E$54,2,FALSE))),IF('DP_Instruction Forfaitaires'!$E269&gt;Listes!$D$47,('DP_Instruction Forfaitaires'!$E269*(VLOOKUP('DP_Instruction Forfaitaires'!$D269,Listes!$A$48:$E$54,5,FALSE))),('DP_Instruction Forfaitaires'!$E269*(VLOOKUP('DP_Instruction Forfaitaires'!$D269,Listes!$A$48:$E$54,3,FALSE))+(VLOOKUP('DP_Instruction Forfaitaires'!$D269,Listes!$A$48:$E$54,4,FALSE)))))))</f>
        <v/>
      </c>
      <c r="O269" s="359" t="str">
        <f>IF($H269="","",IF($C269=Listes!$B$40,Listes!$I$37,IF($C269=Listes!$B$41,(VLOOKUP('DP_Instruction Forfaitaires'!$F269,Listes!$E$37:$F$42,2,FALSE)),IF($C269=Listes!$B$39,IF('DP_Instruction Forfaitaires'!$E269&lt;=Listes!$A$69,'DP_Instruction Forfaitaires'!$E269*Listes!$A$70,IF('DP_Instruction Forfaitaires'!$E269&gt;Listes!$D$69,'DP_Instruction Forfaitaires'!$E269*Listes!$D$70,(('DP_Instruction Forfaitaires'!$E269*Listes!$B$70)+Listes!$C$70)))))))</f>
        <v/>
      </c>
      <c r="P269" s="360" t="str">
        <f>IF('Dépenses forfaitaire'!P269="","",'Dépenses forfaitaire'!P269)</f>
        <v/>
      </c>
      <c r="Q269" s="283"/>
      <c r="R269" s="284" t="str">
        <f t="shared" si="18"/>
        <v/>
      </c>
      <c r="S269" s="284" t="str">
        <f t="shared" si="19"/>
        <v/>
      </c>
      <c r="T269" s="28" t="str">
        <f t="shared" si="17"/>
        <v/>
      </c>
      <c r="U269" s="139"/>
      <c r="V269" s="140"/>
      <c r="W269" s="365" t="str">
        <f>IF(AND(OR(Q269="KO",T269&lt;&gt;""),OR(R269="",S269="",T269="")),Listes!$A$74,IF(AND(T269="",Q269&lt;&gt;""),Listes!$A$75,IF(AND(P269&lt;T269,V269=""),Listes!$A$76,IF(AND(R269&gt;S269),Listes!$A$77,IF(AND(P269&lt;&gt;"",P269&gt;T269,U269=""),Listes!$A$78,IF(AND(X269="",OR(Q269&lt;&gt;"",R269&lt;&gt;"",S269&lt;&gt;"")),Listes!$A$79,""))))))</f>
        <v/>
      </c>
      <c r="X269" s="44"/>
      <c r="Y269" s="9">
        <f t="shared" si="20"/>
        <v>0</v>
      </c>
    </row>
    <row r="270" spans="1:25" ht="20.100000000000001" customHeight="1" x14ac:dyDescent="0.25">
      <c r="A270" s="133">
        <v>264</v>
      </c>
      <c r="B270" s="347" t="str">
        <f>IF('Dépenses forfaitaire'!B270="","",'Dépenses forfaitaire'!B270)</f>
        <v/>
      </c>
      <c r="C270" s="347" t="str">
        <f>IF('Dépenses forfaitaire'!C270="","",'Dépenses forfaitaire'!C270)</f>
        <v/>
      </c>
      <c r="D270" s="347" t="str">
        <f>IF('Dépenses forfaitaire'!D270="","",'Dépenses forfaitaire'!D270)</f>
        <v/>
      </c>
      <c r="E270" s="347" t="str">
        <f>IF('Dépenses forfaitaire'!E270="","",'Dépenses forfaitaire'!E270)</f>
        <v/>
      </c>
      <c r="F270" s="347" t="str">
        <f>IF('Dépenses forfaitaire'!F270="","",'Dépenses forfaitaire'!F270)</f>
        <v/>
      </c>
      <c r="G270" s="347" t="str">
        <f>IF('Dépenses forfaitaire'!G270="","",'Dépenses forfaitaire'!G270)</f>
        <v/>
      </c>
      <c r="H270" s="347" t="str">
        <f>IF('Dépenses forfaitaire'!H270="","",'Dépenses forfaitaire'!H270)</f>
        <v/>
      </c>
      <c r="I270" s="347" t="str">
        <f>IF('Dépenses forfaitaire'!I270="","",'Dépenses forfaitaire'!I270)</f>
        <v/>
      </c>
      <c r="J270" s="348" t="str">
        <f>IF('Dépenses forfaitaire'!K270="","",'Dépenses forfaitaire'!K270)</f>
        <v/>
      </c>
      <c r="K270" s="348" t="str">
        <f>IF('Dépenses forfaitaire'!L270="","",'Dépenses forfaitaire'!L270)</f>
        <v/>
      </c>
      <c r="L270" s="347" t="str">
        <f>IF('Dépenses forfaitaire'!J270="","",'Dépenses forfaitaire'!J270)</f>
        <v/>
      </c>
      <c r="M270" s="331" t="str">
        <f>IF($H270="","",IF($C270=Listes!$B$38,IF('DP_Instruction Forfaitaires'!$E270&lt;=Listes!$B$58,('DP_Instruction Forfaitaires'!$E270*(VLOOKUP('DP_Instruction Forfaitaires'!$D270,Listes!$A$59:$E$65,2,FALSE))),IF('DP_Instruction Forfaitaires'!$E270&gt;Listes!$E$58,('DP_Instruction Forfaitaires'!$E270*(VLOOKUP('DP_Instruction Forfaitaires'!$D270,Listes!$A$59:$E$65,5,FALSE))),('DP_Instruction Forfaitaires'!$E270*(VLOOKUP('DP_Instruction Forfaitaires'!$D270,Listes!$A$59:$E$65,3,FALSE))+(VLOOKUP('DP_Instruction Forfaitaires'!$D270,Listes!$A$59:$E$65,4,FALSE)))))))</f>
        <v/>
      </c>
      <c r="N270" s="331" t="str">
        <f>IF($H270="","",IF($C270=Listes!$B$37,IF('DP_Instruction Forfaitaires'!$E270&lt;=Listes!$B$47,('DP_Instruction Forfaitaires'!$E270*(VLOOKUP('DP_Instruction Forfaitaires'!$D270,Listes!$A$48:$E$54,2,FALSE))),IF('DP_Instruction Forfaitaires'!$E270&gt;Listes!$D$47,('DP_Instruction Forfaitaires'!$E270*(VLOOKUP('DP_Instruction Forfaitaires'!$D270,Listes!$A$48:$E$54,5,FALSE))),('DP_Instruction Forfaitaires'!$E270*(VLOOKUP('DP_Instruction Forfaitaires'!$D270,Listes!$A$48:$E$54,3,FALSE))+(VLOOKUP('DP_Instruction Forfaitaires'!$D270,Listes!$A$48:$E$54,4,FALSE)))))))</f>
        <v/>
      </c>
      <c r="O270" s="359" t="str">
        <f>IF($H270="","",IF($C270=Listes!$B$40,Listes!$I$37,IF($C270=Listes!$B$41,(VLOOKUP('DP_Instruction Forfaitaires'!$F270,Listes!$E$37:$F$42,2,FALSE)),IF($C270=Listes!$B$39,IF('DP_Instruction Forfaitaires'!$E270&lt;=Listes!$A$69,'DP_Instruction Forfaitaires'!$E270*Listes!$A$70,IF('DP_Instruction Forfaitaires'!$E270&gt;Listes!$D$69,'DP_Instruction Forfaitaires'!$E270*Listes!$D$70,(('DP_Instruction Forfaitaires'!$E270*Listes!$B$70)+Listes!$C$70)))))))</f>
        <v/>
      </c>
      <c r="P270" s="360" t="str">
        <f>IF('Dépenses forfaitaire'!P270="","",'Dépenses forfaitaire'!P270)</f>
        <v/>
      </c>
      <c r="Q270" s="283"/>
      <c r="R270" s="284" t="str">
        <f t="shared" si="18"/>
        <v/>
      </c>
      <c r="S270" s="284" t="str">
        <f t="shared" si="19"/>
        <v/>
      </c>
      <c r="T270" s="28" t="str">
        <f t="shared" si="17"/>
        <v/>
      </c>
      <c r="U270" s="139"/>
      <c r="V270" s="140"/>
      <c r="W270" s="365" t="str">
        <f>IF(AND(OR(Q270="KO",T270&lt;&gt;""),OR(R270="",S270="",T270="")),Listes!$A$74,IF(AND(T270="",Q270&lt;&gt;""),Listes!$A$75,IF(AND(P270&lt;T270,V270=""),Listes!$A$76,IF(AND(R270&gt;S270),Listes!$A$77,IF(AND(P270&lt;&gt;"",P270&gt;T270,U270=""),Listes!$A$78,IF(AND(X270="",OR(Q270&lt;&gt;"",R270&lt;&gt;"",S270&lt;&gt;"")),Listes!$A$79,""))))))</f>
        <v/>
      </c>
      <c r="X270" s="44"/>
      <c r="Y270" s="9">
        <f t="shared" si="20"/>
        <v>0</v>
      </c>
    </row>
    <row r="271" spans="1:25" ht="20.100000000000001" customHeight="1" x14ac:dyDescent="0.25">
      <c r="A271" s="133">
        <v>265</v>
      </c>
      <c r="B271" s="347" t="str">
        <f>IF('Dépenses forfaitaire'!B271="","",'Dépenses forfaitaire'!B271)</f>
        <v/>
      </c>
      <c r="C271" s="347" t="str">
        <f>IF('Dépenses forfaitaire'!C271="","",'Dépenses forfaitaire'!C271)</f>
        <v/>
      </c>
      <c r="D271" s="347" t="str">
        <f>IF('Dépenses forfaitaire'!D271="","",'Dépenses forfaitaire'!D271)</f>
        <v/>
      </c>
      <c r="E271" s="347" t="str">
        <f>IF('Dépenses forfaitaire'!E271="","",'Dépenses forfaitaire'!E271)</f>
        <v/>
      </c>
      <c r="F271" s="347" t="str">
        <f>IF('Dépenses forfaitaire'!F271="","",'Dépenses forfaitaire'!F271)</f>
        <v/>
      </c>
      <c r="G271" s="347" t="str">
        <f>IF('Dépenses forfaitaire'!G271="","",'Dépenses forfaitaire'!G271)</f>
        <v/>
      </c>
      <c r="H271" s="347" t="str">
        <f>IF('Dépenses forfaitaire'!H271="","",'Dépenses forfaitaire'!H271)</f>
        <v/>
      </c>
      <c r="I271" s="347" t="str">
        <f>IF('Dépenses forfaitaire'!I271="","",'Dépenses forfaitaire'!I271)</f>
        <v/>
      </c>
      <c r="J271" s="348" t="str">
        <f>IF('Dépenses forfaitaire'!K271="","",'Dépenses forfaitaire'!K271)</f>
        <v/>
      </c>
      <c r="K271" s="348" t="str">
        <f>IF('Dépenses forfaitaire'!L271="","",'Dépenses forfaitaire'!L271)</f>
        <v/>
      </c>
      <c r="L271" s="347" t="str">
        <f>IF('Dépenses forfaitaire'!J271="","",'Dépenses forfaitaire'!J271)</f>
        <v/>
      </c>
      <c r="M271" s="331" t="str">
        <f>IF($H271="","",IF($C271=Listes!$B$38,IF('DP_Instruction Forfaitaires'!$E271&lt;=Listes!$B$58,('DP_Instruction Forfaitaires'!$E271*(VLOOKUP('DP_Instruction Forfaitaires'!$D271,Listes!$A$59:$E$65,2,FALSE))),IF('DP_Instruction Forfaitaires'!$E271&gt;Listes!$E$58,('DP_Instruction Forfaitaires'!$E271*(VLOOKUP('DP_Instruction Forfaitaires'!$D271,Listes!$A$59:$E$65,5,FALSE))),('DP_Instruction Forfaitaires'!$E271*(VLOOKUP('DP_Instruction Forfaitaires'!$D271,Listes!$A$59:$E$65,3,FALSE))+(VLOOKUP('DP_Instruction Forfaitaires'!$D271,Listes!$A$59:$E$65,4,FALSE)))))))</f>
        <v/>
      </c>
      <c r="N271" s="331" t="str">
        <f>IF($H271="","",IF($C271=Listes!$B$37,IF('DP_Instruction Forfaitaires'!$E271&lt;=Listes!$B$47,('DP_Instruction Forfaitaires'!$E271*(VLOOKUP('DP_Instruction Forfaitaires'!$D271,Listes!$A$48:$E$54,2,FALSE))),IF('DP_Instruction Forfaitaires'!$E271&gt;Listes!$D$47,('DP_Instruction Forfaitaires'!$E271*(VLOOKUP('DP_Instruction Forfaitaires'!$D271,Listes!$A$48:$E$54,5,FALSE))),('DP_Instruction Forfaitaires'!$E271*(VLOOKUP('DP_Instruction Forfaitaires'!$D271,Listes!$A$48:$E$54,3,FALSE))+(VLOOKUP('DP_Instruction Forfaitaires'!$D271,Listes!$A$48:$E$54,4,FALSE)))))))</f>
        <v/>
      </c>
      <c r="O271" s="359" t="str">
        <f>IF($H271="","",IF($C271=Listes!$B$40,Listes!$I$37,IF($C271=Listes!$B$41,(VLOOKUP('DP_Instruction Forfaitaires'!$F271,Listes!$E$37:$F$42,2,FALSE)),IF($C271=Listes!$B$39,IF('DP_Instruction Forfaitaires'!$E271&lt;=Listes!$A$69,'DP_Instruction Forfaitaires'!$E271*Listes!$A$70,IF('DP_Instruction Forfaitaires'!$E271&gt;Listes!$D$69,'DP_Instruction Forfaitaires'!$E271*Listes!$D$70,(('DP_Instruction Forfaitaires'!$E271*Listes!$B$70)+Listes!$C$70)))))))</f>
        <v/>
      </c>
      <c r="P271" s="360" t="str">
        <f>IF('Dépenses forfaitaire'!P271="","",'Dépenses forfaitaire'!P271)</f>
        <v/>
      </c>
      <c r="Q271" s="283"/>
      <c r="R271" s="284" t="str">
        <f t="shared" si="18"/>
        <v/>
      </c>
      <c r="S271" s="284" t="str">
        <f t="shared" si="19"/>
        <v/>
      </c>
      <c r="T271" s="28" t="str">
        <f t="shared" si="17"/>
        <v/>
      </c>
      <c r="U271" s="139"/>
      <c r="V271" s="140"/>
      <c r="W271" s="365" t="str">
        <f>IF(AND(OR(Q271="KO",T271&lt;&gt;""),OR(R271="",S271="",T271="")),Listes!$A$74,IF(AND(T271="",Q271&lt;&gt;""),Listes!$A$75,IF(AND(P271&lt;T271,V271=""),Listes!$A$76,IF(AND(R271&gt;S271),Listes!$A$77,IF(AND(P271&lt;&gt;"",P271&gt;T271,U271=""),Listes!$A$78,IF(AND(X271="",OR(Q271&lt;&gt;"",R271&lt;&gt;"",S271&lt;&gt;"")),Listes!$A$79,""))))))</f>
        <v/>
      </c>
      <c r="X271" s="44"/>
      <c r="Y271" s="9">
        <f t="shared" si="20"/>
        <v>0</v>
      </c>
    </row>
    <row r="272" spans="1:25" ht="20.100000000000001" customHeight="1" x14ac:dyDescent="0.25">
      <c r="A272" s="133">
        <v>266</v>
      </c>
      <c r="B272" s="347" t="str">
        <f>IF('Dépenses forfaitaire'!B272="","",'Dépenses forfaitaire'!B272)</f>
        <v/>
      </c>
      <c r="C272" s="347" t="str">
        <f>IF('Dépenses forfaitaire'!C272="","",'Dépenses forfaitaire'!C272)</f>
        <v/>
      </c>
      <c r="D272" s="347" t="str">
        <f>IF('Dépenses forfaitaire'!D272="","",'Dépenses forfaitaire'!D272)</f>
        <v/>
      </c>
      <c r="E272" s="347" t="str">
        <f>IF('Dépenses forfaitaire'!E272="","",'Dépenses forfaitaire'!E272)</f>
        <v/>
      </c>
      <c r="F272" s="347" t="str">
        <f>IF('Dépenses forfaitaire'!F272="","",'Dépenses forfaitaire'!F272)</f>
        <v/>
      </c>
      <c r="G272" s="347" t="str">
        <f>IF('Dépenses forfaitaire'!G272="","",'Dépenses forfaitaire'!G272)</f>
        <v/>
      </c>
      <c r="H272" s="347" t="str">
        <f>IF('Dépenses forfaitaire'!H272="","",'Dépenses forfaitaire'!H272)</f>
        <v/>
      </c>
      <c r="I272" s="347" t="str">
        <f>IF('Dépenses forfaitaire'!I272="","",'Dépenses forfaitaire'!I272)</f>
        <v/>
      </c>
      <c r="J272" s="348" t="str">
        <f>IF('Dépenses forfaitaire'!K272="","",'Dépenses forfaitaire'!K272)</f>
        <v/>
      </c>
      <c r="K272" s="348" t="str">
        <f>IF('Dépenses forfaitaire'!L272="","",'Dépenses forfaitaire'!L272)</f>
        <v/>
      </c>
      <c r="L272" s="347" t="str">
        <f>IF('Dépenses forfaitaire'!J272="","",'Dépenses forfaitaire'!J272)</f>
        <v/>
      </c>
      <c r="M272" s="331" t="str">
        <f>IF($H272="","",IF($C272=Listes!$B$38,IF('DP_Instruction Forfaitaires'!$E272&lt;=Listes!$B$58,('DP_Instruction Forfaitaires'!$E272*(VLOOKUP('DP_Instruction Forfaitaires'!$D272,Listes!$A$59:$E$65,2,FALSE))),IF('DP_Instruction Forfaitaires'!$E272&gt;Listes!$E$58,('DP_Instruction Forfaitaires'!$E272*(VLOOKUP('DP_Instruction Forfaitaires'!$D272,Listes!$A$59:$E$65,5,FALSE))),('DP_Instruction Forfaitaires'!$E272*(VLOOKUP('DP_Instruction Forfaitaires'!$D272,Listes!$A$59:$E$65,3,FALSE))+(VLOOKUP('DP_Instruction Forfaitaires'!$D272,Listes!$A$59:$E$65,4,FALSE)))))))</f>
        <v/>
      </c>
      <c r="N272" s="331" t="str">
        <f>IF($H272="","",IF($C272=Listes!$B$37,IF('DP_Instruction Forfaitaires'!$E272&lt;=Listes!$B$47,('DP_Instruction Forfaitaires'!$E272*(VLOOKUP('DP_Instruction Forfaitaires'!$D272,Listes!$A$48:$E$54,2,FALSE))),IF('DP_Instruction Forfaitaires'!$E272&gt;Listes!$D$47,('DP_Instruction Forfaitaires'!$E272*(VLOOKUP('DP_Instruction Forfaitaires'!$D272,Listes!$A$48:$E$54,5,FALSE))),('DP_Instruction Forfaitaires'!$E272*(VLOOKUP('DP_Instruction Forfaitaires'!$D272,Listes!$A$48:$E$54,3,FALSE))+(VLOOKUP('DP_Instruction Forfaitaires'!$D272,Listes!$A$48:$E$54,4,FALSE)))))))</f>
        <v/>
      </c>
      <c r="O272" s="359" t="str">
        <f>IF($H272="","",IF($C272=Listes!$B$40,Listes!$I$37,IF($C272=Listes!$B$41,(VLOOKUP('DP_Instruction Forfaitaires'!$F272,Listes!$E$37:$F$42,2,FALSE)),IF($C272=Listes!$B$39,IF('DP_Instruction Forfaitaires'!$E272&lt;=Listes!$A$69,'DP_Instruction Forfaitaires'!$E272*Listes!$A$70,IF('DP_Instruction Forfaitaires'!$E272&gt;Listes!$D$69,'DP_Instruction Forfaitaires'!$E272*Listes!$D$70,(('DP_Instruction Forfaitaires'!$E272*Listes!$B$70)+Listes!$C$70)))))))</f>
        <v/>
      </c>
      <c r="P272" s="360" t="str">
        <f>IF('Dépenses forfaitaire'!P272="","",'Dépenses forfaitaire'!P272)</f>
        <v/>
      </c>
      <c r="Q272" s="283"/>
      <c r="R272" s="284" t="str">
        <f t="shared" si="18"/>
        <v/>
      </c>
      <c r="S272" s="284" t="str">
        <f t="shared" si="19"/>
        <v/>
      </c>
      <c r="T272" s="28" t="str">
        <f t="shared" si="17"/>
        <v/>
      </c>
      <c r="U272" s="139"/>
      <c r="V272" s="140"/>
      <c r="W272" s="365" t="str">
        <f>IF(AND(OR(Q272="KO",T272&lt;&gt;""),OR(R272="",S272="",T272="")),Listes!$A$74,IF(AND(T272="",Q272&lt;&gt;""),Listes!$A$75,IF(AND(P272&lt;T272,V272=""),Listes!$A$76,IF(AND(R272&gt;S272),Listes!$A$77,IF(AND(P272&lt;&gt;"",P272&gt;T272,U272=""),Listes!$A$78,IF(AND(X272="",OR(Q272&lt;&gt;"",R272&lt;&gt;"",S272&lt;&gt;"")),Listes!$A$79,""))))))</f>
        <v/>
      </c>
      <c r="X272" s="44"/>
      <c r="Y272" s="9">
        <f t="shared" si="20"/>
        <v>0</v>
      </c>
    </row>
    <row r="273" spans="1:25" ht="20.100000000000001" customHeight="1" x14ac:dyDescent="0.25">
      <c r="A273" s="133">
        <v>267</v>
      </c>
      <c r="B273" s="347" t="str">
        <f>IF('Dépenses forfaitaire'!B273="","",'Dépenses forfaitaire'!B273)</f>
        <v/>
      </c>
      <c r="C273" s="347" t="str">
        <f>IF('Dépenses forfaitaire'!C273="","",'Dépenses forfaitaire'!C273)</f>
        <v/>
      </c>
      <c r="D273" s="347" t="str">
        <f>IF('Dépenses forfaitaire'!D273="","",'Dépenses forfaitaire'!D273)</f>
        <v/>
      </c>
      <c r="E273" s="347" t="str">
        <f>IF('Dépenses forfaitaire'!E273="","",'Dépenses forfaitaire'!E273)</f>
        <v/>
      </c>
      <c r="F273" s="347" t="str">
        <f>IF('Dépenses forfaitaire'!F273="","",'Dépenses forfaitaire'!F273)</f>
        <v/>
      </c>
      <c r="G273" s="347" t="str">
        <f>IF('Dépenses forfaitaire'!G273="","",'Dépenses forfaitaire'!G273)</f>
        <v/>
      </c>
      <c r="H273" s="347" t="str">
        <f>IF('Dépenses forfaitaire'!H273="","",'Dépenses forfaitaire'!H273)</f>
        <v/>
      </c>
      <c r="I273" s="347" t="str">
        <f>IF('Dépenses forfaitaire'!I273="","",'Dépenses forfaitaire'!I273)</f>
        <v/>
      </c>
      <c r="J273" s="348" t="str">
        <f>IF('Dépenses forfaitaire'!K273="","",'Dépenses forfaitaire'!K273)</f>
        <v/>
      </c>
      <c r="K273" s="348" t="str">
        <f>IF('Dépenses forfaitaire'!L273="","",'Dépenses forfaitaire'!L273)</f>
        <v/>
      </c>
      <c r="L273" s="347" t="str">
        <f>IF('Dépenses forfaitaire'!J273="","",'Dépenses forfaitaire'!J273)</f>
        <v/>
      </c>
      <c r="M273" s="331" t="str">
        <f>IF($H273="","",IF($C273=Listes!$B$38,IF('DP_Instruction Forfaitaires'!$E273&lt;=Listes!$B$58,('DP_Instruction Forfaitaires'!$E273*(VLOOKUP('DP_Instruction Forfaitaires'!$D273,Listes!$A$59:$E$65,2,FALSE))),IF('DP_Instruction Forfaitaires'!$E273&gt;Listes!$E$58,('DP_Instruction Forfaitaires'!$E273*(VLOOKUP('DP_Instruction Forfaitaires'!$D273,Listes!$A$59:$E$65,5,FALSE))),('DP_Instruction Forfaitaires'!$E273*(VLOOKUP('DP_Instruction Forfaitaires'!$D273,Listes!$A$59:$E$65,3,FALSE))+(VLOOKUP('DP_Instruction Forfaitaires'!$D273,Listes!$A$59:$E$65,4,FALSE)))))))</f>
        <v/>
      </c>
      <c r="N273" s="331" t="str">
        <f>IF($H273="","",IF($C273=Listes!$B$37,IF('DP_Instruction Forfaitaires'!$E273&lt;=Listes!$B$47,('DP_Instruction Forfaitaires'!$E273*(VLOOKUP('DP_Instruction Forfaitaires'!$D273,Listes!$A$48:$E$54,2,FALSE))),IF('DP_Instruction Forfaitaires'!$E273&gt;Listes!$D$47,('DP_Instruction Forfaitaires'!$E273*(VLOOKUP('DP_Instruction Forfaitaires'!$D273,Listes!$A$48:$E$54,5,FALSE))),('DP_Instruction Forfaitaires'!$E273*(VLOOKUP('DP_Instruction Forfaitaires'!$D273,Listes!$A$48:$E$54,3,FALSE))+(VLOOKUP('DP_Instruction Forfaitaires'!$D273,Listes!$A$48:$E$54,4,FALSE)))))))</f>
        <v/>
      </c>
      <c r="O273" s="359" t="str">
        <f>IF($H273="","",IF($C273=Listes!$B$40,Listes!$I$37,IF($C273=Listes!$B$41,(VLOOKUP('DP_Instruction Forfaitaires'!$F273,Listes!$E$37:$F$42,2,FALSE)),IF($C273=Listes!$B$39,IF('DP_Instruction Forfaitaires'!$E273&lt;=Listes!$A$69,'DP_Instruction Forfaitaires'!$E273*Listes!$A$70,IF('DP_Instruction Forfaitaires'!$E273&gt;Listes!$D$69,'DP_Instruction Forfaitaires'!$E273*Listes!$D$70,(('DP_Instruction Forfaitaires'!$E273*Listes!$B$70)+Listes!$C$70)))))))</f>
        <v/>
      </c>
      <c r="P273" s="360" t="str">
        <f>IF('Dépenses forfaitaire'!P273="","",'Dépenses forfaitaire'!P273)</f>
        <v/>
      </c>
      <c r="Q273" s="283"/>
      <c r="R273" s="284" t="str">
        <f t="shared" si="18"/>
        <v/>
      </c>
      <c r="S273" s="284" t="str">
        <f t="shared" si="19"/>
        <v/>
      </c>
      <c r="T273" s="28" t="str">
        <f t="shared" si="17"/>
        <v/>
      </c>
      <c r="U273" s="139"/>
      <c r="V273" s="140"/>
      <c r="W273" s="365" t="str">
        <f>IF(AND(OR(Q273="KO",T273&lt;&gt;""),OR(R273="",S273="",T273="")),Listes!$A$74,IF(AND(T273="",Q273&lt;&gt;""),Listes!$A$75,IF(AND(P273&lt;T273,V273=""),Listes!$A$76,IF(AND(R273&gt;S273),Listes!$A$77,IF(AND(P273&lt;&gt;"",P273&gt;T273,U273=""),Listes!$A$78,IF(AND(X273="",OR(Q273&lt;&gt;"",R273&lt;&gt;"",S273&lt;&gt;"")),Listes!$A$79,""))))))</f>
        <v/>
      </c>
      <c r="X273" s="44"/>
      <c r="Y273" s="9">
        <f t="shared" si="20"/>
        <v>0</v>
      </c>
    </row>
    <row r="274" spans="1:25" ht="20.100000000000001" customHeight="1" x14ac:dyDescent="0.25">
      <c r="A274" s="133">
        <v>268</v>
      </c>
      <c r="B274" s="347" t="str">
        <f>IF('Dépenses forfaitaire'!B274="","",'Dépenses forfaitaire'!B274)</f>
        <v/>
      </c>
      <c r="C274" s="347" t="str">
        <f>IF('Dépenses forfaitaire'!C274="","",'Dépenses forfaitaire'!C274)</f>
        <v/>
      </c>
      <c r="D274" s="347" t="str">
        <f>IF('Dépenses forfaitaire'!D274="","",'Dépenses forfaitaire'!D274)</f>
        <v/>
      </c>
      <c r="E274" s="347" t="str">
        <f>IF('Dépenses forfaitaire'!E274="","",'Dépenses forfaitaire'!E274)</f>
        <v/>
      </c>
      <c r="F274" s="347" t="str">
        <f>IF('Dépenses forfaitaire'!F274="","",'Dépenses forfaitaire'!F274)</f>
        <v/>
      </c>
      <c r="G274" s="347" t="str">
        <f>IF('Dépenses forfaitaire'!G274="","",'Dépenses forfaitaire'!G274)</f>
        <v/>
      </c>
      <c r="H274" s="347" t="str">
        <f>IF('Dépenses forfaitaire'!H274="","",'Dépenses forfaitaire'!H274)</f>
        <v/>
      </c>
      <c r="I274" s="347" t="str">
        <f>IF('Dépenses forfaitaire'!I274="","",'Dépenses forfaitaire'!I274)</f>
        <v/>
      </c>
      <c r="J274" s="348" t="str">
        <f>IF('Dépenses forfaitaire'!K274="","",'Dépenses forfaitaire'!K274)</f>
        <v/>
      </c>
      <c r="K274" s="348" t="str">
        <f>IF('Dépenses forfaitaire'!L274="","",'Dépenses forfaitaire'!L274)</f>
        <v/>
      </c>
      <c r="L274" s="347" t="str">
        <f>IF('Dépenses forfaitaire'!J274="","",'Dépenses forfaitaire'!J274)</f>
        <v/>
      </c>
      <c r="M274" s="331" t="str">
        <f>IF($H274="","",IF($C274=Listes!$B$38,IF('DP_Instruction Forfaitaires'!$E274&lt;=Listes!$B$58,('DP_Instruction Forfaitaires'!$E274*(VLOOKUP('DP_Instruction Forfaitaires'!$D274,Listes!$A$59:$E$65,2,FALSE))),IF('DP_Instruction Forfaitaires'!$E274&gt;Listes!$E$58,('DP_Instruction Forfaitaires'!$E274*(VLOOKUP('DP_Instruction Forfaitaires'!$D274,Listes!$A$59:$E$65,5,FALSE))),('DP_Instruction Forfaitaires'!$E274*(VLOOKUP('DP_Instruction Forfaitaires'!$D274,Listes!$A$59:$E$65,3,FALSE))+(VLOOKUP('DP_Instruction Forfaitaires'!$D274,Listes!$A$59:$E$65,4,FALSE)))))))</f>
        <v/>
      </c>
      <c r="N274" s="331" t="str">
        <f>IF($H274="","",IF($C274=Listes!$B$37,IF('DP_Instruction Forfaitaires'!$E274&lt;=Listes!$B$47,('DP_Instruction Forfaitaires'!$E274*(VLOOKUP('DP_Instruction Forfaitaires'!$D274,Listes!$A$48:$E$54,2,FALSE))),IF('DP_Instruction Forfaitaires'!$E274&gt;Listes!$D$47,('DP_Instruction Forfaitaires'!$E274*(VLOOKUP('DP_Instruction Forfaitaires'!$D274,Listes!$A$48:$E$54,5,FALSE))),('DP_Instruction Forfaitaires'!$E274*(VLOOKUP('DP_Instruction Forfaitaires'!$D274,Listes!$A$48:$E$54,3,FALSE))+(VLOOKUP('DP_Instruction Forfaitaires'!$D274,Listes!$A$48:$E$54,4,FALSE)))))))</f>
        <v/>
      </c>
      <c r="O274" s="359" t="str">
        <f>IF($H274="","",IF($C274=Listes!$B$40,Listes!$I$37,IF($C274=Listes!$B$41,(VLOOKUP('DP_Instruction Forfaitaires'!$F274,Listes!$E$37:$F$42,2,FALSE)),IF($C274=Listes!$B$39,IF('DP_Instruction Forfaitaires'!$E274&lt;=Listes!$A$69,'DP_Instruction Forfaitaires'!$E274*Listes!$A$70,IF('DP_Instruction Forfaitaires'!$E274&gt;Listes!$D$69,'DP_Instruction Forfaitaires'!$E274*Listes!$D$70,(('DP_Instruction Forfaitaires'!$E274*Listes!$B$70)+Listes!$C$70)))))))</f>
        <v/>
      </c>
      <c r="P274" s="360" t="str">
        <f>IF('Dépenses forfaitaire'!P274="","",'Dépenses forfaitaire'!P274)</f>
        <v/>
      </c>
      <c r="Q274" s="283"/>
      <c r="R274" s="284" t="str">
        <f t="shared" si="18"/>
        <v/>
      </c>
      <c r="S274" s="284" t="str">
        <f t="shared" si="19"/>
        <v/>
      </c>
      <c r="T274" s="28" t="str">
        <f t="shared" si="17"/>
        <v/>
      </c>
      <c r="U274" s="139"/>
      <c r="V274" s="140"/>
      <c r="W274" s="365" t="str">
        <f>IF(AND(OR(Q274="KO",T274&lt;&gt;""),OR(R274="",S274="",T274="")),Listes!$A$74,IF(AND(T274="",Q274&lt;&gt;""),Listes!$A$75,IF(AND(P274&lt;T274,V274=""),Listes!$A$76,IF(AND(R274&gt;S274),Listes!$A$77,IF(AND(P274&lt;&gt;"",P274&gt;T274,U274=""),Listes!$A$78,IF(AND(X274="",OR(Q274&lt;&gt;"",R274&lt;&gt;"",S274&lt;&gt;"")),Listes!$A$79,""))))))</f>
        <v/>
      </c>
      <c r="X274" s="44"/>
      <c r="Y274" s="9">
        <f t="shared" si="20"/>
        <v>0</v>
      </c>
    </row>
    <row r="275" spans="1:25" ht="20.100000000000001" customHeight="1" x14ac:dyDescent="0.25">
      <c r="A275" s="133">
        <v>269</v>
      </c>
      <c r="B275" s="347" t="str">
        <f>IF('Dépenses forfaitaire'!B275="","",'Dépenses forfaitaire'!B275)</f>
        <v/>
      </c>
      <c r="C275" s="347" t="str">
        <f>IF('Dépenses forfaitaire'!C275="","",'Dépenses forfaitaire'!C275)</f>
        <v/>
      </c>
      <c r="D275" s="347" t="str">
        <f>IF('Dépenses forfaitaire'!D275="","",'Dépenses forfaitaire'!D275)</f>
        <v/>
      </c>
      <c r="E275" s="347" t="str">
        <f>IF('Dépenses forfaitaire'!E275="","",'Dépenses forfaitaire'!E275)</f>
        <v/>
      </c>
      <c r="F275" s="347" t="str">
        <f>IF('Dépenses forfaitaire'!F275="","",'Dépenses forfaitaire'!F275)</f>
        <v/>
      </c>
      <c r="G275" s="347" t="str">
        <f>IF('Dépenses forfaitaire'!G275="","",'Dépenses forfaitaire'!G275)</f>
        <v/>
      </c>
      <c r="H275" s="347" t="str">
        <f>IF('Dépenses forfaitaire'!H275="","",'Dépenses forfaitaire'!H275)</f>
        <v/>
      </c>
      <c r="I275" s="347" t="str">
        <f>IF('Dépenses forfaitaire'!I275="","",'Dépenses forfaitaire'!I275)</f>
        <v/>
      </c>
      <c r="J275" s="348" t="str">
        <f>IF('Dépenses forfaitaire'!K275="","",'Dépenses forfaitaire'!K275)</f>
        <v/>
      </c>
      <c r="K275" s="348" t="str">
        <f>IF('Dépenses forfaitaire'!L275="","",'Dépenses forfaitaire'!L275)</f>
        <v/>
      </c>
      <c r="L275" s="347" t="str">
        <f>IF('Dépenses forfaitaire'!J275="","",'Dépenses forfaitaire'!J275)</f>
        <v/>
      </c>
      <c r="M275" s="331" t="str">
        <f>IF($H275="","",IF($C275=Listes!$B$38,IF('DP_Instruction Forfaitaires'!$E275&lt;=Listes!$B$58,('DP_Instruction Forfaitaires'!$E275*(VLOOKUP('DP_Instruction Forfaitaires'!$D275,Listes!$A$59:$E$65,2,FALSE))),IF('DP_Instruction Forfaitaires'!$E275&gt;Listes!$E$58,('DP_Instruction Forfaitaires'!$E275*(VLOOKUP('DP_Instruction Forfaitaires'!$D275,Listes!$A$59:$E$65,5,FALSE))),('DP_Instruction Forfaitaires'!$E275*(VLOOKUP('DP_Instruction Forfaitaires'!$D275,Listes!$A$59:$E$65,3,FALSE))+(VLOOKUP('DP_Instruction Forfaitaires'!$D275,Listes!$A$59:$E$65,4,FALSE)))))))</f>
        <v/>
      </c>
      <c r="N275" s="331" t="str">
        <f>IF($H275="","",IF($C275=Listes!$B$37,IF('DP_Instruction Forfaitaires'!$E275&lt;=Listes!$B$47,('DP_Instruction Forfaitaires'!$E275*(VLOOKUP('DP_Instruction Forfaitaires'!$D275,Listes!$A$48:$E$54,2,FALSE))),IF('DP_Instruction Forfaitaires'!$E275&gt;Listes!$D$47,('DP_Instruction Forfaitaires'!$E275*(VLOOKUP('DP_Instruction Forfaitaires'!$D275,Listes!$A$48:$E$54,5,FALSE))),('DP_Instruction Forfaitaires'!$E275*(VLOOKUP('DP_Instruction Forfaitaires'!$D275,Listes!$A$48:$E$54,3,FALSE))+(VLOOKUP('DP_Instruction Forfaitaires'!$D275,Listes!$A$48:$E$54,4,FALSE)))))))</f>
        <v/>
      </c>
      <c r="O275" s="359" t="str">
        <f>IF($H275="","",IF($C275=Listes!$B$40,Listes!$I$37,IF($C275=Listes!$B$41,(VLOOKUP('DP_Instruction Forfaitaires'!$F275,Listes!$E$37:$F$42,2,FALSE)),IF($C275=Listes!$B$39,IF('DP_Instruction Forfaitaires'!$E275&lt;=Listes!$A$69,'DP_Instruction Forfaitaires'!$E275*Listes!$A$70,IF('DP_Instruction Forfaitaires'!$E275&gt;Listes!$D$69,'DP_Instruction Forfaitaires'!$E275*Listes!$D$70,(('DP_Instruction Forfaitaires'!$E275*Listes!$B$70)+Listes!$C$70)))))))</f>
        <v/>
      </c>
      <c r="P275" s="360" t="str">
        <f>IF('Dépenses forfaitaire'!P275="","",'Dépenses forfaitaire'!P275)</f>
        <v/>
      </c>
      <c r="Q275" s="283"/>
      <c r="R275" s="284" t="str">
        <f t="shared" si="18"/>
        <v/>
      </c>
      <c r="S275" s="284" t="str">
        <f t="shared" si="19"/>
        <v/>
      </c>
      <c r="T275" s="28" t="str">
        <f t="shared" si="17"/>
        <v/>
      </c>
      <c r="U275" s="139"/>
      <c r="V275" s="140"/>
      <c r="W275" s="365" t="str">
        <f>IF(AND(OR(Q275="KO",T275&lt;&gt;""),OR(R275="",S275="",T275="")),Listes!$A$74,IF(AND(T275="",Q275&lt;&gt;""),Listes!$A$75,IF(AND(P275&lt;T275,V275=""),Listes!$A$76,IF(AND(R275&gt;S275),Listes!$A$77,IF(AND(P275&lt;&gt;"",P275&gt;T275,U275=""),Listes!$A$78,IF(AND(X275="",OR(Q275&lt;&gt;"",R275&lt;&gt;"",S275&lt;&gt;"")),Listes!$A$79,""))))))</f>
        <v/>
      </c>
      <c r="X275" s="44"/>
      <c r="Y275" s="9">
        <f t="shared" si="20"/>
        <v>0</v>
      </c>
    </row>
    <row r="276" spans="1:25" ht="20.100000000000001" customHeight="1" x14ac:dyDescent="0.25">
      <c r="A276" s="133">
        <v>270</v>
      </c>
      <c r="B276" s="347" t="str">
        <f>IF('Dépenses forfaitaire'!B276="","",'Dépenses forfaitaire'!B276)</f>
        <v/>
      </c>
      <c r="C276" s="347" t="str">
        <f>IF('Dépenses forfaitaire'!C276="","",'Dépenses forfaitaire'!C276)</f>
        <v/>
      </c>
      <c r="D276" s="347" t="str">
        <f>IF('Dépenses forfaitaire'!D276="","",'Dépenses forfaitaire'!D276)</f>
        <v/>
      </c>
      <c r="E276" s="347" t="str">
        <f>IF('Dépenses forfaitaire'!E276="","",'Dépenses forfaitaire'!E276)</f>
        <v/>
      </c>
      <c r="F276" s="347" t="str">
        <f>IF('Dépenses forfaitaire'!F276="","",'Dépenses forfaitaire'!F276)</f>
        <v/>
      </c>
      <c r="G276" s="347" t="str">
        <f>IF('Dépenses forfaitaire'!G276="","",'Dépenses forfaitaire'!G276)</f>
        <v/>
      </c>
      <c r="H276" s="347" t="str">
        <f>IF('Dépenses forfaitaire'!H276="","",'Dépenses forfaitaire'!H276)</f>
        <v/>
      </c>
      <c r="I276" s="347" t="str">
        <f>IF('Dépenses forfaitaire'!I276="","",'Dépenses forfaitaire'!I276)</f>
        <v/>
      </c>
      <c r="J276" s="348" t="str">
        <f>IF('Dépenses forfaitaire'!K276="","",'Dépenses forfaitaire'!K276)</f>
        <v/>
      </c>
      <c r="K276" s="348" t="str">
        <f>IF('Dépenses forfaitaire'!L276="","",'Dépenses forfaitaire'!L276)</f>
        <v/>
      </c>
      <c r="L276" s="347" t="str">
        <f>IF('Dépenses forfaitaire'!J276="","",'Dépenses forfaitaire'!J276)</f>
        <v/>
      </c>
      <c r="M276" s="331" t="str">
        <f>IF($H276="","",IF($C276=Listes!$B$38,IF('DP_Instruction Forfaitaires'!$E276&lt;=Listes!$B$58,('DP_Instruction Forfaitaires'!$E276*(VLOOKUP('DP_Instruction Forfaitaires'!$D276,Listes!$A$59:$E$65,2,FALSE))),IF('DP_Instruction Forfaitaires'!$E276&gt;Listes!$E$58,('DP_Instruction Forfaitaires'!$E276*(VLOOKUP('DP_Instruction Forfaitaires'!$D276,Listes!$A$59:$E$65,5,FALSE))),('DP_Instruction Forfaitaires'!$E276*(VLOOKUP('DP_Instruction Forfaitaires'!$D276,Listes!$A$59:$E$65,3,FALSE))+(VLOOKUP('DP_Instruction Forfaitaires'!$D276,Listes!$A$59:$E$65,4,FALSE)))))))</f>
        <v/>
      </c>
      <c r="N276" s="331" t="str">
        <f>IF($H276="","",IF($C276=Listes!$B$37,IF('DP_Instruction Forfaitaires'!$E276&lt;=Listes!$B$47,('DP_Instruction Forfaitaires'!$E276*(VLOOKUP('DP_Instruction Forfaitaires'!$D276,Listes!$A$48:$E$54,2,FALSE))),IF('DP_Instruction Forfaitaires'!$E276&gt;Listes!$D$47,('DP_Instruction Forfaitaires'!$E276*(VLOOKUP('DP_Instruction Forfaitaires'!$D276,Listes!$A$48:$E$54,5,FALSE))),('DP_Instruction Forfaitaires'!$E276*(VLOOKUP('DP_Instruction Forfaitaires'!$D276,Listes!$A$48:$E$54,3,FALSE))+(VLOOKUP('DP_Instruction Forfaitaires'!$D276,Listes!$A$48:$E$54,4,FALSE)))))))</f>
        <v/>
      </c>
      <c r="O276" s="359" t="str">
        <f>IF($H276="","",IF($C276=Listes!$B$40,Listes!$I$37,IF($C276=Listes!$B$41,(VLOOKUP('DP_Instruction Forfaitaires'!$F276,Listes!$E$37:$F$42,2,FALSE)),IF($C276=Listes!$B$39,IF('DP_Instruction Forfaitaires'!$E276&lt;=Listes!$A$69,'DP_Instruction Forfaitaires'!$E276*Listes!$A$70,IF('DP_Instruction Forfaitaires'!$E276&gt;Listes!$D$69,'DP_Instruction Forfaitaires'!$E276*Listes!$D$70,(('DP_Instruction Forfaitaires'!$E276*Listes!$B$70)+Listes!$C$70)))))))</f>
        <v/>
      </c>
      <c r="P276" s="360" t="str">
        <f>IF('Dépenses forfaitaire'!P276="","",'Dépenses forfaitaire'!P276)</f>
        <v/>
      </c>
      <c r="Q276" s="283"/>
      <c r="R276" s="284" t="str">
        <f t="shared" si="18"/>
        <v/>
      </c>
      <c r="S276" s="284" t="str">
        <f t="shared" si="19"/>
        <v/>
      </c>
      <c r="T276" s="28" t="str">
        <f t="shared" si="17"/>
        <v/>
      </c>
      <c r="U276" s="139"/>
      <c r="V276" s="140"/>
      <c r="W276" s="365" t="str">
        <f>IF(AND(OR(Q276="KO",T276&lt;&gt;""),OR(R276="",S276="",T276="")),Listes!$A$74,IF(AND(T276="",Q276&lt;&gt;""),Listes!$A$75,IF(AND(P276&lt;T276,V276=""),Listes!$A$76,IF(AND(R276&gt;S276),Listes!$A$77,IF(AND(P276&lt;&gt;"",P276&gt;T276,U276=""),Listes!$A$78,IF(AND(X276="",OR(Q276&lt;&gt;"",R276&lt;&gt;"",S276&lt;&gt;"")),Listes!$A$79,""))))))</f>
        <v/>
      </c>
      <c r="X276" s="44"/>
      <c r="Y276" s="9">
        <f t="shared" si="20"/>
        <v>0</v>
      </c>
    </row>
    <row r="277" spans="1:25" ht="20.100000000000001" customHeight="1" x14ac:dyDescent="0.25">
      <c r="A277" s="133">
        <v>271</v>
      </c>
      <c r="B277" s="347" t="str">
        <f>IF('Dépenses forfaitaire'!B277="","",'Dépenses forfaitaire'!B277)</f>
        <v/>
      </c>
      <c r="C277" s="347" t="str">
        <f>IF('Dépenses forfaitaire'!C277="","",'Dépenses forfaitaire'!C277)</f>
        <v/>
      </c>
      <c r="D277" s="347" t="str">
        <f>IF('Dépenses forfaitaire'!D277="","",'Dépenses forfaitaire'!D277)</f>
        <v/>
      </c>
      <c r="E277" s="347" t="str">
        <f>IF('Dépenses forfaitaire'!E277="","",'Dépenses forfaitaire'!E277)</f>
        <v/>
      </c>
      <c r="F277" s="347" t="str">
        <f>IF('Dépenses forfaitaire'!F277="","",'Dépenses forfaitaire'!F277)</f>
        <v/>
      </c>
      <c r="G277" s="347" t="str">
        <f>IF('Dépenses forfaitaire'!G277="","",'Dépenses forfaitaire'!G277)</f>
        <v/>
      </c>
      <c r="H277" s="347" t="str">
        <f>IF('Dépenses forfaitaire'!H277="","",'Dépenses forfaitaire'!H277)</f>
        <v/>
      </c>
      <c r="I277" s="347" t="str">
        <f>IF('Dépenses forfaitaire'!I277="","",'Dépenses forfaitaire'!I277)</f>
        <v/>
      </c>
      <c r="J277" s="348" t="str">
        <f>IF('Dépenses forfaitaire'!K277="","",'Dépenses forfaitaire'!K277)</f>
        <v/>
      </c>
      <c r="K277" s="348" t="str">
        <f>IF('Dépenses forfaitaire'!L277="","",'Dépenses forfaitaire'!L277)</f>
        <v/>
      </c>
      <c r="L277" s="347" t="str">
        <f>IF('Dépenses forfaitaire'!J277="","",'Dépenses forfaitaire'!J277)</f>
        <v/>
      </c>
      <c r="M277" s="331" t="str">
        <f>IF($H277="","",IF($C277=Listes!$B$38,IF('DP_Instruction Forfaitaires'!$E277&lt;=Listes!$B$58,('DP_Instruction Forfaitaires'!$E277*(VLOOKUP('DP_Instruction Forfaitaires'!$D277,Listes!$A$59:$E$65,2,FALSE))),IF('DP_Instruction Forfaitaires'!$E277&gt;Listes!$E$58,('DP_Instruction Forfaitaires'!$E277*(VLOOKUP('DP_Instruction Forfaitaires'!$D277,Listes!$A$59:$E$65,5,FALSE))),('DP_Instruction Forfaitaires'!$E277*(VLOOKUP('DP_Instruction Forfaitaires'!$D277,Listes!$A$59:$E$65,3,FALSE))+(VLOOKUP('DP_Instruction Forfaitaires'!$D277,Listes!$A$59:$E$65,4,FALSE)))))))</f>
        <v/>
      </c>
      <c r="N277" s="331" t="str">
        <f>IF($H277="","",IF($C277=Listes!$B$37,IF('DP_Instruction Forfaitaires'!$E277&lt;=Listes!$B$47,('DP_Instruction Forfaitaires'!$E277*(VLOOKUP('DP_Instruction Forfaitaires'!$D277,Listes!$A$48:$E$54,2,FALSE))),IF('DP_Instruction Forfaitaires'!$E277&gt;Listes!$D$47,('DP_Instruction Forfaitaires'!$E277*(VLOOKUP('DP_Instruction Forfaitaires'!$D277,Listes!$A$48:$E$54,5,FALSE))),('DP_Instruction Forfaitaires'!$E277*(VLOOKUP('DP_Instruction Forfaitaires'!$D277,Listes!$A$48:$E$54,3,FALSE))+(VLOOKUP('DP_Instruction Forfaitaires'!$D277,Listes!$A$48:$E$54,4,FALSE)))))))</f>
        <v/>
      </c>
      <c r="O277" s="359" t="str">
        <f>IF($H277="","",IF($C277=Listes!$B$40,Listes!$I$37,IF($C277=Listes!$B$41,(VLOOKUP('DP_Instruction Forfaitaires'!$F277,Listes!$E$37:$F$42,2,FALSE)),IF($C277=Listes!$B$39,IF('DP_Instruction Forfaitaires'!$E277&lt;=Listes!$A$69,'DP_Instruction Forfaitaires'!$E277*Listes!$A$70,IF('DP_Instruction Forfaitaires'!$E277&gt;Listes!$D$69,'DP_Instruction Forfaitaires'!$E277*Listes!$D$70,(('DP_Instruction Forfaitaires'!$E277*Listes!$B$70)+Listes!$C$70)))))))</f>
        <v/>
      </c>
      <c r="P277" s="360" t="str">
        <f>IF('Dépenses forfaitaire'!P277="","",'Dépenses forfaitaire'!P277)</f>
        <v/>
      </c>
      <c r="Q277" s="283"/>
      <c r="R277" s="284" t="str">
        <f t="shared" si="18"/>
        <v/>
      </c>
      <c r="S277" s="284" t="str">
        <f t="shared" si="19"/>
        <v/>
      </c>
      <c r="T277" s="28" t="str">
        <f t="shared" si="17"/>
        <v/>
      </c>
      <c r="U277" s="139"/>
      <c r="V277" s="140"/>
      <c r="W277" s="365" t="str">
        <f>IF(AND(OR(Q277="KO",T277&lt;&gt;""),OR(R277="",S277="",T277="")),Listes!$A$74,IF(AND(T277="",Q277&lt;&gt;""),Listes!$A$75,IF(AND(P277&lt;T277,V277=""),Listes!$A$76,IF(AND(R277&gt;S277),Listes!$A$77,IF(AND(P277&lt;&gt;"",P277&gt;T277,U277=""),Listes!$A$78,IF(AND(X277="",OR(Q277&lt;&gt;"",R277&lt;&gt;"",S277&lt;&gt;"")),Listes!$A$79,""))))))</f>
        <v/>
      </c>
      <c r="X277" s="44"/>
      <c r="Y277" s="9">
        <f t="shared" si="20"/>
        <v>0</v>
      </c>
    </row>
    <row r="278" spans="1:25" ht="20.100000000000001" customHeight="1" x14ac:dyDescent="0.25">
      <c r="A278" s="133">
        <v>272</v>
      </c>
      <c r="B278" s="347" t="str">
        <f>IF('Dépenses forfaitaire'!B278="","",'Dépenses forfaitaire'!B278)</f>
        <v/>
      </c>
      <c r="C278" s="347" t="str">
        <f>IF('Dépenses forfaitaire'!C278="","",'Dépenses forfaitaire'!C278)</f>
        <v/>
      </c>
      <c r="D278" s="347" t="str">
        <f>IF('Dépenses forfaitaire'!D278="","",'Dépenses forfaitaire'!D278)</f>
        <v/>
      </c>
      <c r="E278" s="347" t="str">
        <f>IF('Dépenses forfaitaire'!E278="","",'Dépenses forfaitaire'!E278)</f>
        <v/>
      </c>
      <c r="F278" s="347" t="str">
        <f>IF('Dépenses forfaitaire'!F278="","",'Dépenses forfaitaire'!F278)</f>
        <v/>
      </c>
      <c r="G278" s="347" t="str">
        <f>IF('Dépenses forfaitaire'!G278="","",'Dépenses forfaitaire'!G278)</f>
        <v/>
      </c>
      <c r="H278" s="347" t="str">
        <f>IF('Dépenses forfaitaire'!H278="","",'Dépenses forfaitaire'!H278)</f>
        <v/>
      </c>
      <c r="I278" s="347" t="str">
        <f>IF('Dépenses forfaitaire'!I278="","",'Dépenses forfaitaire'!I278)</f>
        <v/>
      </c>
      <c r="J278" s="348" t="str">
        <f>IF('Dépenses forfaitaire'!K278="","",'Dépenses forfaitaire'!K278)</f>
        <v/>
      </c>
      <c r="K278" s="348" t="str">
        <f>IF('Dépenses forfaitaire'!L278="","",'Dépenses forfaitaire'!L278)</f>
        <v/>
      </c>
      <c r="L278" s="347" t="str">
        <f>IF('Dépenses forfaitaire'!J278="","",'Dépenses forfaitaire'!J278)</f>
        <v/>
      </c>
      <c r="M278" s="331" t="str">
        <f>IF($H278="","",IF($C278=Listes!$B$38,IF('DP_Instruction Forfaitaires'!$E278&lt;=Listes!$B$58,('DP_Instruction Forfaitaires'!$E278*(VLOOKUP('DP_Instruction Forfaitaires'!$D278,Listes!$A$59:$E$65,2,FALSE))),IF('DP_Instruction Forfaitaires'!$E278&gt;Listes!$E$58,('DP_Instruction Forfaitaires'!$E278*(VLOOKUP('DP_Instruction Forfaitaires'!$D278,Listes!$A$59:$E$65,5,FALSE))),('DP_Instruction Forfaitaires'!$E278*(VLOOKUP('DP_Instruction Forfaitaires'!$D278,Listes!$A$59:$E$65,3,FALSE))+(VLOOKUP('DP_Instruction Forfaitaires'!$D278,Listes!$A$59:$E$65,4,FALSE)))))))</f>
        <v/>
      </c>
      <c r="N278" s="331" t="str">
        <f>IF($H278="","",IF($C278=Listes!$B$37,IF('DP_Instruction Forfaitaires'!$E278&lt;=Listes!$B$47,('DP_Instruction Forfaitaires'!$E278*(VLOOKUP('DP_Instruction Forfaitaires'!$D278,Listes!$A$48:$E$54,2,FALSE))),IF('DP_Instruction Forfaitaires'!$E278&gt;Listes!$D$47,('DP_Instruction Forfaitaires'!$E278*(VLOOKUP('DP_Instruction Forfaitaires'!$D278,Listes!$A$48:$E$54,5,FALSE))),('DP_Instruction Forfaitaires'!$E278*(VLOOKUP('DP_Instruction Forfaitaires'!$D278,Listes!$A$48:$E$54,3,FALSE))+(VLOOKUP('DP_Instruction Forfaitaires'!$D278,Listes!$A$48:$E$54,4,FALSE)))))))</f>
        <v/>
      </c>
      <c r="O278" s="359" t="str">
        <f>IF($H278="","",IF($C278=Listes!$B$40,Listes!$I$37,IF($C278=Listes!$B$41,(VLOOKUP('DP_Instruction Forfaitaires'!$F278,Listes!$E$37:$F$42,2,FALSE)),IF($C278=Listes!$B$39,IF('DP_Instruction Forfaitaires'!$E278&lt;=Listes!$A$69,'DP_Instruction Forfaitaires'!$E278*Listes!$A$70,IF('DP_Instruction Forfaitaires'!$E278&gt;Listes!$D$69,'DP_Instruction Forfaitaires'!$E278*Listes!$D$70,(('DP_Instruction Forfaitaires'!$E278*Listes!$B$70)+Listes!$C$70)))))))</f>
        <v/>
      </c>
      <c r="P278" s="360" t="str">
        <f>IF('Dépenses forfaitaire'!P278="","",'Dépenses forfaitaire'!P278)</f>
        <v/>
      </c>
      <c r="Q278" s="283"/>
      <c r="R278" s="284" t="str">
        <f t="shared" si="18"/>
        <v/>
      </c>
      <c r="S278" s="284" t="str">
        <f t="shared" si="19"/>
        <v/>
      </c>
      <c r="T278" s="28" t="str">
        <f t="shared" si="17"/>
        <v/>
      </c>
      <c r="U278" s="139"/>
      <c r="V278" s="140"/>
      <c r="W278" s="365" t="str">
        <f>IF(AND(OR(Q278="KO",T278&lt;&gt;""),OR(R278="",S278="",T278="")),Listes!$A$74,IF(AND(T278="",Q278&lt;&gt;""),Listes!$A$75,IF(AND(P278&lt;T278,V278=""),Listes!$A$76,IF(AND(R278&gt;S278),Listes!$A$77,IF(AND(P278&lt;&gt;"",P278&gt;T278,U278=""),Listes!$A$78,IF(AND(X278="",OR(Q278&lt;&gt;"",R278&lt;&gt;"",S278&lt;&gt;"")),Listes!$A$79,""))))))</f>
        <v/>
      </c>
      <c r="X278" s="44"/>
      <c r="Y278" s="9">
        <f t="shared" si="20"/>
        <v>0</v>
      </c>
    </row>
    <row r="279" spans="1:25" ht="20.100000000000001" customHeight="1" x14ac:dyDescent="0.25">
      <c r="A279" s="133">
        <v>273</v>
      </c>
      <c r="B279" s="347" t="str">
        <f>IF('Dépenses forfaitaire'!B279="","",'Dépenses forfaitaire'!B279)</f>
        <v/>
      </c>
      <c r="C279" s="347" t="str">
        <f>IF('Dépenses forfaitaire'!C279="","",'Dépenses forfaitaire'!C279)</f>
        <v/>
      </c>
      <c r="D279" s="347" t="str">
        <f>IF('Dépenses forfaitaire'!D279="","",'Dépenses forfaitaire'!D279)</f>
        <v/>
      </c>
      <c r="E279" s="347" t="str">
        <f>IF('Dépenses forfaitaire'!E279="","",'Dépenses forfaitaire'!E279)</f>
        <v/>
      </c>
      <c r="F279" s="347" t="str">
        <f>IF('Dépenses forfaitaire'!F279="","",'Dépenses forfaitaire'!F279)</f>
        <v/>
      </c>
      <c r="G279" s="347" t="str">
        <f>IF('Dépenses forfaitaire'!G279="","",'Dépenses forfaitaire'!G279)</f>
        <v/>
      </c>
      <c r="H279" s="347" t="str">
        <f>IF('Dépenses forfaitaire'!H279="","",'Dépenses forfaitaire'!H279)</f>
        <v/>
      </c>
      <c r="I279" s="347" t="str">
        <f>IF('Dépenses forfaitaire'!I279="","",'Dépenses forfaitaire'!I279)</f>
        <v/>
      </c>
      <c r="J279" s="348" t="str">
        <f>IF('Dépenses forfaitaire'!K279="","",'Dépenses forfaitaire'!K279)</f>
        <v/>
      </c>
      <c r="K279" s="348" t="str">
        <f>IF('Dépenses forfaitaire'!L279="","",'Dépenses forfaitaire'!L279)</f>
        <v/>
      </c>
      <c r="L279" s="347" t="str">
        <f>IF('Dépenses forfaitaire'!J279="","",'Dépenses forfaitaire'!J279)</f>
        <v/>
      </c>
      <c r="M279" s="331" t="str">
        <f>IF($H279="","",IF($C279=Listes!$B$38,IF('DP_Instruction Forfaitaires'!$E279&lt;=Listes!$B$58,('DP_Instruction Forfaitaires'!$E279*(VLOOKUP('DP_Instruction Forfaitaires'!$D279,Listes!$A$59:$E$65,2,FALSE))),IF('DP_Instruction Forfaitaires'!$E279&gt;Listes!$E$58,('DP_Instruction Forfaitaires'!$E279*(VLOOKUP('DP_Instruction Forfaitaires'!$D279,Listes!$A$59:$E$65,5,FALSE))),('DP_Instruction Forfaitaires'!$E279*(VLOOKUP('DP_Instruction Forfaitaires'!$D279,Listes!$A$59:$E$65,3,FALSE))+(VLOOKUP('DP_Instruction Forfaitaires'!$D279,Listes!$A$59:$E$65,4,FALSE)))))))</f>
        <v/>
      </c>
      <c r="N279" s="331" t="str">
        <f>IF($H279="","",IF($C279=Listes!$B$37,IF('DP_Instruction Forfaitaires'!$E279&lt;=Listes!$B$47,('DP_Instruction Forfaitaires'!$E279*(VLOOKUP('DP_Instruction Forfaitaires'!$D279,Listes!$A$48:$E$54,2,FALSE))),IF('DP_Instruction Forfaitaires'!$E279&gt;Listes!$D$47,('DP_Instruction Forfaitaires'!$E279*(VLOOKUP('DP_Instruction Forfaitaires'!$D279,Listes!$A$48:$E$54,5,FALSE))),('DP_Instruction Forfaitaires'!$E279*(VLOOKUP('DP_Instruction Forfaitaires'!$D279,Listes!$A$48:$E$54,3,FALSE))+(VLOOKUP('DP_Instruction Forfaitaires'!$D279,Listes!$A$48:$E$54,4,FALSE)))))))</f>
        <v/>
      </c>
      <c r="O279" s="359" t="str">
        <f>IF($H279="","",IF($C279=Listes!$B$40,Listes!$I$37,IF($C279=Listes!$B$41,(VLOOKUP('DP_Instruction Forfaitaires'!$F279,Listes!$E$37:$F$42,2,FALSE)),IF($C279=Listes!$B$39,IF('DP_Instruction Forfaitaires'!$E279&lt;=Listes!$A$69,'DP_Instruction Forfaitaires'!$E279*Listes!$A$70,IF('DP_Instruction Forfaitaires'!$E279&gt;Listes!$D$69,'DP_Instruction Forfaitaires'!$E279*Listes!$D$70,(('DP_Instruction Forfaitaires'!$E279*Listes!$B$70)+Listes!$C$70)))))))</f>
        <v/>
      </c>
      <c r="P279" s="360" t="str">
        <f>IF('Dépenses forfaitaire'!P279="","",'Dépenses forfaitaire'!P279)</f>
        <v/>
      </c>
      <c r="Q279" s="283"/>
      <c r="R279" s="284" t="str">
        <f t="shared" si="18"/>
        <v/>
      </c>
      <c r="S279" s="284" t="str">
        <f t="shared" si="19"/>
        <v/>
      </c>
      <c r="T279" s="28" t="str">
        <f t="shared" si="17"/>
        <v/>
      </c>
      <c r="U279" s="139"/>
      <c r="V279" s="140"/>
      <c r="W279" s="365" t="str">
        <f>IF(AND(OR(Q279="KO",T279&lt;&gt;""),OR(R279="",S279="",T279="")),Listes!$A$74,IF(AND(T279="",Q279&lt;&gt;""),Listes!$A$75,IF(AND(P279&lt;T279,V279=""),Listes!$A$76,IF(AND(R279&gt;S279),Listes!$A$77,IF(AND(P279&lt;&gt;"",P279&gt;T279,U279=""),Listes!$A$78,IF(AND(X279="",OR(Q279&lt;&gt;"",R279&lt;&gt;"",S279&lt;&gt;"")),Listes!$A$79,""))))))</f>
        <v/>
      </c>
      <c r="X279" s="44"/>
      <c r="Y279" s="9">
        <f t="shared" si="20"/>
        <v>0</v>
      </c>
    </row>
    <row r="280" spans="1:25" ht="20.100000000000001" customHeight="1" x14ac:dyDescent="0.25">
      <c r="A280" s="133">
        <v>274</v>
      </c>
      <c r="B280" s="347" t="str">
        <f>IF('Dépenses forfaitaire'!B280="","",'Dépenses forfaitaire'!B280)</f>
        <v/>
      </c>
      <c r="C280" s="347" t="str">
        <f>IF('Dépenses forfaitaire'!C280="","",'Dépenses forfaitaire'!C280)</f>
        <v/>
      </c>
      <c r="D280" s="347" t="str">
        <f>IF('Dépenses forfaitaire'!D280="","",'Dépenses forfaitaire'!D280)</f>
        <v/>
      </c>
      <c r="E280" s="347" t="str">
        <f>IF('Dépenses forfaitaire'!E280="","",'Dépenses forfaitaire'!E280)</f>
        <v/>
      </c>
      <c r="F280" s="347" t="str">
        <f>IF('Dépenses forfaitaire'!F280="","",'Dépenses forfaitaire'!F280)</f>
        <v/>
      </c>
      <c r="G280" s="347" t="str">
        <f>IF('Dépenses forfaitaire'!G280="","",'Dépenses forfaitaire'!G280)</f>
        <v/>
      </c>
      <c r="H280" s="347" t="str">
        <f>IF('Dépenses forfaitaire'!H280="","",'Dépenses forfaitaire'!H280)</f>
        <v/>
      </c>
      <c r="I280" s="347" t="str">
        <f>IF('Dépenses forfaitaire'!I280="","",'Dépenses forfaitaire'!I280)</f>
        <v/>
      </c>
      <c r="J280" s="348" t="str">
        <f>IF('Dépenses forfaitaire'!K280="","",'Dépenses forfaitaire'!K280)</f>
        <v/>
      </c>
      <c r="K280" s="348" t="str">
        <f>IF('Dépenses forfaitaire'!L280="","",'Dépenses forfaitaire'!L280)</f>
        <v/>
      </c>
      <c r="L280" s="347" t="str">
        <f>IF('Dépenses forfaitaire'!J280="","",'Dépenses forfaitaire'!J280)</f>
        <v/>
      </c>
      <c r="M280" s="331" t="str">
        <f>IF($H280="","",IF($C280=Listes!$B$38,IF('DP_Instruction Forfaitaires'!$E280&lt;=Listes!$B$58,('DP_Instruction Forfaitaires'!$E280*(VLOOKUP('DP_Instruction Forfaitaires'!$D280,Listes!$A$59:$E$65,2,FALSE))),IF('DP_Instruction Forfaitaires'!$E280&gt;Listes!$E$58,('DP_Instruction Forfaitaires'!$E280*(VLOOKUP('DP_Instruction Forfaitaires'!$D280,Listes!$A$59:$E$65,5,FALSE))),('DP_Instruction Forfaitaires'!$E280*(VLOOKUP('DP_Instruction Forfaitaires'!$D280,Listes!$A$59:$E$65,3,FALSE))+(VLOOKUP('DP_Instruction Forfaitaires'!$D280,Listes!$A$59:$E$65,4,FALSE)))))))</f>
        <v/>
      </c>
      <c r="N280" s="331" t="str">
        <f>IF($H280="","",IF($C280=Listes!$B$37,IF('DP_Instruction Forfaitaires'!$E280&lt;=Listes!$B$47,('DP_Instruction Forfaitaires'!$E280*(VLOOKUP('DP_Instruction Forfaitaires'!$D280,Listes!$A$48:$E$54,2,FALSE))),IF('DP_Instruction Forfaitaires'!$E280&gt;Listes!$D$47,('DP_Instruction Forfaitaires'!$E280*(VLOOKUP('DP_Instruction Forfaitaires'!$D280,Listes!$A$48:$E$54,5,FALSE))),('DP_Instruction Forfaitaires'!$E280*(VLOOKUP('DP_Instruction Forfaitaires'!$D280,Listes!$A$48:$E$54,3,FALSE))+(VLOOKUP('DP_Instruction Forfaitaires'!$D280,Listes!$A$48:$E$54,4,FALSE)))))))</f>
        <v/>
      </c>
      <c r="O280" s="359" t="str">
        <f>IF($H280="","",IF($C280=Listes!$B$40,Listes!$I$37,IF($C280=Listes!$B$41,(VLOOKUP('DP_Instruction Forfaitaires'!$F280,Listes!$E$37:$F$42,2,FALSE)),IF($C280=Listes!$B$39,IF('DP_Instruction Forfaitaires'!$E280&lt;=Listes!$A$69,'DP_Instruction Forfaitaires'!$E280*Listes!$A$70,IF('DP_Instruction Forfaitaires'!$E280&gt;Listes!$D$69,'DP_Instruction Forfaitaires'!$E280*Listes!$D$70,(('DP_Instruction Forfaitaires'!$E280*Listes!$B$70)+Listes!$C$70)))))))</f>
        <v/>
      </c>
      <c r="P280" s="360" t="str">
        <f>IF('Dépenses forfaitaire'!P280="","",'Dépenses forfaitaire'!P280)</f>
        <v/>
      </c>
      <c r="Q280" s="283"/>
      <c r="R280" s="284" t="str">
        <f t="shared" si="18"/>
        <v/>
      </c>
      <c r="S280" s="284" t="str">
        <f t="shared" si="19"/>
        <v/>
      </c>
      <c r="T280" s="28" t="str">
        <f t="shared" si="17"/>
        <v/>
      </c>
      <c r="U280" s="139"/>
      <c r="V280" s="140"/>
      <c r="W280" s="365" t="str">
        <f>IF(AND(OR(Q280="KO",T280&lt;&gt;""),OR(R280="",S280="",T280="")),Listes!$A$74,IF(AND(T280="",Q280&lt;&gt;""),Listes!$A$75,IF(AND(P280&lt;T280,V280=""),Listes!$A$76,IF(AND(R280&gt;S280),Listes!$A$77,IF(AND(P280&lt;&gt;"",P280&gt;T280,U280=""),Listes!$A$78,IF(AND(X280="",OR(Q280&lt;&gt;"",R280&lt;&gt;"",S280&lt;&gt;"")),Listes!$A$79,""))))))</f>
        <v/>
      </c>
      <c r="X280" s="44"/>
      <c r="Y280" s="9">
        <f t="shared" si="20"/>
        <v>0</v>
      </c>
    </row>
    <row r="281" spans="1:25" ht="20.100000000000001" customHeight="1" x14ac:dyDescent="0.25">
      <c r="A281" s="133">
        <v>275</v>
      </c>
      <c r="B281" s="347" t="str">
        <f>IF('Dépenses forfaitaire'!B281="","",'Dépenses forfaitaire'!B281)</f>
        <v/>
      </c>
      <c r="C281" s="347" t="str">
        <f>IF('Dépenses forfaitaire'!C281="","",'Dépenses forfaitaire'!C281)</f>
        <v/>
      </c>
      <c r="D281" s="347" t="str">
        <f>IF('Dépenses forfaitaire'!D281="","",'Dépenses forfaitaire'!D281)</f>
        <v/>
      </c>
      <c r="E281" s="347" t="str">
        <f>IF('Dépenses forfaitaire'!E281="","",'Dépenses forfaitaire'!E281)</f>
        <v/>
      </c>
      <c r="F281" s="347" t="str">
        <f>IF('Dépenses forfaitaire'!F281="","",'Dépenses forfaitaire'!F281)</f>
        <v/>
      </c>
      <c r="G281" s="347" t="str">
        <f>IF('Dépenses forfaitaire'!G281="","",'Dépenses forfaitaire'!G281)</f>
        <v/>
      </c>
      <c r="H281" s="347" t="str">
        <f>IF('Dépenses forfaitaire'!H281="","",'Dépenses forfaitaire'!H281)</f>
        <v/>
      </c>
      <c r="I281" s="347" t="str">
        <f>IF('Dépenses forfaitaire'!I281="","",'Dépenses forfaitaire'!I281)</f>
        <v/>
      </c>
      <c r="J281" s="348" t="str">
        <f>IF('Dépenses forfaitaire'!K281="","",'Dépenses forfaitaire'!K281)</f>
        <v/>
      </c>
      <c r="K281" s="348" t="str">
        <f>IF('Dépenses forfaitaire'!L281="","",'Dépenses forfaitaire'!L281)</f>
        <v/>
      </c>
      <c r="L281" s="347" t="str">
        <f>IF('Dépenses forfaitaire'!J281="","",'Dépenses forfaitaire'!J281)</f>
        <v/>
      </c>
      <c r="M281" s="331" t="str">
        <f>IF($H281="","",IF($C281=Listes!$B$38,IF('DP_Instruction Forfaitaires'!$E281&lt;=Listes!$B$58,('DP_Instruction Forfaitaires'!$E281*(VLOOKUP('DP_Instruction Forfaitaires'!$D281,Listes!$A$59:$E$65,2,FALSE))),IF('DP_Instruction Forfaitaires'!$E281&gt;Listes!$E$58,('DP_Instruction Forfaitaires'!$E281*(VLOOKUP('DP_Instruction Forfaitaires'!$D281,Listes!$A$59:$E$65,5,FALSE))),('DP_Instruction Forfaitaires'!$E281*(VLOOKUP('DP_Instruction Forfaitaires'!$D281,Listes!$A$59:$E$65,3,FALSE))+(VLOOKUP('DP_Instruction Forfaitaires'!$D281,Listes!$A$59:$E$65,4,FALSE)))))))</f>
        <v/>
      </c>
      <c r="N281" s="331" t="str">
        <f>IF($H281="","",IF($C281=Listes!$B$37,IF('DP_Instruction Forfaitaires'!$E281&lt;=Listes!$B$47,('DP_Instruction Forfaitaires'!$E281*(VLOOKUP('DP_Instruction Forfaitaires'!$D281,Listes!$A$48:$E$54,2,FALSE))),IF('DP_Instruction Forfaitaires'!$E281&gt;Listes!$D$47,('DP_Instruction Forfaitaires'!$E281*(VLOOKUP('DP_Instruction Forfaitaires'!$D281,Listes!$A$48:$E$54,5,FALSE))),('DP_Instruction Forfaitaires'!$E281*(VLOOKUP('DP_Instruction Forfaitaires'!$D281,Listes!$A$48:$E$54,3,FALSE))+(VLOOKUP('DP_Instruction Forfaitaires'!$D281,Listes!$A$48:$E$54,4,FALSE)))))))</f>
        <v/>
      </c>
      <c r="O281" s="359" t="str">
        <f>IF($H281="","",IF($C281=Listes!$B$40,Listes!$I$37,IF($C281=Listes!$B$41,(VLOOKUP('DP_Instruction Forfaitaires'!$F281,Listes!$E$37:$F$42,2,FALSE)),IF($C281=Listes!$B$39,IF('DP_Instruction Forfaitaires'!$E281&lt;=Listes!$A$69,'DP_Instruction Forfaitaires'!$E281*Listes!$A$70,IF('DP_Instruction Forfaitaires'!$E281&gt;Listes!$D$69,'DP_Instruction Forfaitaires'!$E281*Listes!$D$70,(('DP_Instruction Forfaitaires'!$E281*Listes!$B$70)+Listes!$C$70)))))))</f>
        <v/>
      </c>
      <c r="P281" s="360" t="str">
        <f>IF('Dépenses forfaitaire'!P281="","",'Dépenses forfaitaire'!P281)</f>
        <v/>
      </c>
      <c r="Q281" s="283"/>
      <c r="R281" s="284" t="str">
        <f t="shared" si="18"/>
        <v/>
      </c>
      <c r="S281" s="284" t="str">
        <f t="shared" si="19"/>
        <v/>
      </c>
      <c r="T281" s="28" t="str">
        <f t="shared" si="17"/>
        <v/>
      </c>
      <c r="U281" s="139"/>
      <c r="V281" s="140"/>
      <c r="W281" s="365" t="str">
        <f>IF(AND(OR(Q281="KO",T281&lt;&gt;""),OR(R281="",S281="",T281="")),Listes!$A$74,IF(AND(T281="",Q281&lt;&gt;""),Listes!$A$75,IF(AND(P281&lt;T281,V281=""),Listes!$A$76,IF(AND(R281&gt;S281),Listes!$A$77,IF(AND(P281&lt;&gt;"",P281&gt;T281,U281=""),Listes!$A$78,IF(AND(X281="",OR(Q281&lt;&gt;"",R281&lt;&gt;"",S281&lt;&gt;"")),Listes!$A$79,""))))))</f>
        <v/>
      </c>
      <c r="X281" s="44"/>
      <c r="Y281" s="9">
        <f t="shared" si="20"/>
        <v>0</v>
      </c>
    </row>
    <row r="282" spans="1:25" ht="20.100000000000001" customHeight="1" x14ac:dyDescent="0.25">
      <c r="A282" s="133">
        <v>276</v>
      </c>
      <c r="B282" s="347" t="str">
        <f>IF('Dépenses forfaitaire'!B282="","",'Dépenses forfaitaire'!B282)</f>
        <v/>
      </c>
      <c r="C282" s="347" t="str">
        <f>IF('Dépenses forfaitaire'!C282="","",'Dépenses forfaitaire'!C282)</f>
        <v/>
      </c>
      <c r="D282" s="347" t="str">
        <f>IF('Dépenses forfaitaire'!D282="","",'Dépenses forfaitaire'!D282)</f>
        <v/>
      </c>
      <c r="E282" s="347" t="str">
        <f>IF('Dépenses forfaitaire'!E282="","",'Dépenses forfaitaire'!E282)</f>
        <v/>
      </c>
      <c r="F282" s="347" t="str">
        <f>IF('Dépenses forfaitaire'!F282="","",'Dépenses forfaitaire'!F282)</f>
        <v/>
      </c>
      <c r="G282" s="347" t="str">
        <f>IF('Dépenses forfaitaire'!G282="","",'Dépenses forfaitaire'!G282)</f>
        <v/>
      </c>
      <c r="H282" s="347" t="str">
        <f>IF('Dépenses forfaitaire'!H282="","",'Dépenses forfaitaire'!H282)</f>
        <v/>
      </c>
      <c r="I282" s="347" t="str">
        <f>IF('Dépenses forfaitaire'!I282="","",'Dépenses forfaitaire'!I282)</f>
        <v/>
      </c>
      <c r="J282" s="348" t="str">
        <f>IF('Dépenses forfaitaire'!K282="","",'Dépenses forfaitaire'!K282)</f>
        <v/>
      </c>
      <c r="K282" s="348" t="str">
        <f>IF('Dépenses forfaitaire'!L282="","",'Dépenses forfaitaire'!L282)</f>
        <v/>
      </c>
      <c r="L282" s="347" t="str">
        <f>IF('Dépenses forfaitaire'!J282="","",'Dépenses forfaitaire'!J282)</f>
        <v/>
      </c>
      <c r="M282" s="331" t="str">
        <f>IF($H282="","",IF($C282=Listes!$B$38,IF('DP_Instruction Forfaitaires'!$E282&lt;=Listes!$B$58,('DP_Instruction Forfaitaires'!$E282*(VLOOKUP('DP_Instruction Forfaitaires'!$D282,Listes!$A$59:$E$65,2,FALSE))),IF('DP_Instruction Forfaitaires'!$E282&gt;Listes!$E$58,('DP_Instruction Forfaitaires'!$E282*(VLOOKUP('DP_Instruction Forfaitaires'!$D282,Listes!$A$59:$E$65,5,FALSE))),('DP_Instruction Forfaitaires'!$E282*(VLOOKUP('DP_Instruction Forfaitaires'!$D282,Listes!$A$59:$E$65,3,FALSE))+(VLOOKUP('DP_Instruction Forfaitaires'!$D282,Listes!$A$59:$E$65,4,FALSE)))))))</f>
        <v/>
      </c>
      <c r="N282" s="331" t="str">
        <f>IF($H282="","",IF($C282=Listes!$B$37,IF('DP_Instruction Forfaitaires'!$E282&lt;=Listes!$B$47,('DP_Instruction Forfaitaires'!$E282*(VLOOKUP('DP_Instruction Forfaitaires'!$D282,Listes!$A$48:$E$54,2,FALSE))),IF('DP_Instruction Forfaitaires'!$E282&gt;Listes!$D$47,('DP_Instruction Forfaitaires'!$E282*(VLOOKUP('DP_Instruction Forfaitaires'!$D282,Listes!$A$48:$E$54,5,FALSE))),('DP_Instruction Forfaitaires'!$E282*(VLOOKUP('DP_Instruction Forfaitaires'!$D282,Listes!$A$48:$E$54,3,FALSE))+(VLOOKUP('DP_Instruction Forfaitaires'!$D282,Listes!$A$48:$E$54,4,FALSE)))))))</f>
        <v/>
      </c>
      <c r="O282" s="359" t="str">
        <f>IF($H282="","",IF($C282=Listes!$B$40,Listes!$I$37,IF($C282=Listes!$B$41,(VLOOKUP('DP_Instruction Forfaitaires'!$F282,Listes!$E$37:$F$42,2,FALSE)),IF($C282=Listes!$B$39,IF('DP_Instruction Forfaitaires'!$E282&lt;=Listes!$A$69,'DP_Instruction Forfaitaires'!$E282*Listes!$A$70,IF('DP_Instruction Forfaitaires'!$E282&gt;Listes!$D$69,'DP_Instruction Forfaitaires'!$E282*Listes!$D$70,(('DP_Instruction Forfaitaires'!$E282*Listes!$B$70)+Listes!$C$70)))))))</f>
        <v/>
      </c>
      <c r="P282" s="360" t="str">
        <f>IF('Dépenses forfaitaire'!P282="","",'Dépenses forfaitaire'!P282)</f>
        <v/>
      </c>
      <c r="Q282" s="283"/>
      <c r="R282" s="284" t="str">
        <f t="shared" si="18"/>
        <v/>
      </c>
      <c r="S282" s="284" t="str">
        <f t="shared" si="19"/>
        <v/>
      </c>
      <c r="T282" s="28" t="str">
        <f t="shared" si="17"/>
        <v/>
      </c>
      <c r="U282" s="139"/>
      <c r="V282" s="140"/>
      <c r="W282" s="365" t="str">
        <f>IF(AND(OR(Q282="KO",T282&lt;&gt;""),OR(R282="",S282="",T282="")),Listes!$A$74,IF(AND(T282="",Q282&lt;&gt;""),Listes!$A$75,IF(AND(P282&lt;T282,V282=""),Listes!$A$76,IF(AND(R282&gt;S282),Listes!$A$77,IF(AND(P282&lt;&gt;"",P282&gt;T282,U282=""),Listes!$A$78,IF(AND(X282="",OR(Q282&lt;&gt;"",R282&lt;&gt;"",S282&lt;&gt;"")),Listes!$A$79,""))))))</f>
        <v/>
      </c>
      <c r="X282" s="44"/>
      <c r="Y282" s="9">
        <f t="shared" si="20"/>
        <v>0</v>
      </c>
    </row>
    <row r="283" spans="1:25" ht="20.100000000000001" customHeight="1" x14ac:dyDescent="0.25">
      <c r="A283" s="133">
        <v>277</v>
      </c>
      <c r="B283" s="347" t="str">
        <f>IF('Dépenses forfaitaire'!B283="","",'Dépenses forfaitaire'!B283)</f>
        <v/>
      </c>
      <c r="C283" s="347" t="str">
        <f>IF('Dépenses forfaitaire'!C283="","",'Dépenses forfaitaire'!C283)</f>
        <v/>
      </c>
      <c r="D283" s="347" t="str">
        <f>IF('Dépenses forfaitaire'!D283="","",'Dépenses forfaitaire'!D283)</f>
        <v/>
      </c>
      <c r="E283" s="347" t="str">
        <f>IF('Dépenses forfaitaire'!E283="","",'Dépenses forfaitaire'!E283)</f>
        <v/>
      </c>
      <c r="F283" s="347" t="str">
        <f>IF('Dépenses forfaitaire'!F283="","",'Dépenses forfaitaire'!F283)</f>
        <v/>
      </c>
      <c r="G283" s="347" t="str">
        <f>IF('Dépenses forfaitaire'!G283="","",'Dépenses forfaitaire'!G283)</f>
        <v/>
      </c>
      <c r="H283" s="347" t="str">
        <f>IF('Dépenses forfaitaire'!H283="","",'Dépenses forfaitaire'!H283)</f>
        <v/>
      </c>
      <c r="I283" s="347" t="str">
        <f>IF('Dépenses forfaitaire'!I283="","",'Dépenses forfaitaire'!I283)</f>
        <v/>
      </c>
      <c r="J283" s="348" t="str">
        <f>IF('Dépenses forfaitaire'!K283="","",'Dépenses forfaitaire'!K283)</f>
        <v/>
      </c>
      <c r="K283" s="348" t="str">
        <f>IF('Dépenses forfaitaire'!L283="","",'Dépenses forfaitaire'!L283)</f>
        <v/>
      </c>
      <c r="L283" s="347" t="str">
        <f>IF('Dépenses forfaitaire'!J283="","",'Dépenses forfaitaire'!J283)</f>
        <v/>
      </c>
      <c r="M283" s="331" t="str">
        <f>IF($H283="","",IF($C283=Listes!$B$38,IF('DP_Instruction Forfaitaires'!$E283&lt;=Listes!$B$58,('DP_Instruction Forfaitaires'!$E283*(VLOOKUP('DP_Instruction Forfaitaires'!$D283,Listes!$A$59:$E$65,2,FALSE))),IF('DP_Instruction Forfaitaires'!$E283&gt;Listes!$E$58,('DP_Instruction Forfaitaires'!$E283*(VLOOKUP('DP_Instruction Forfaitaires'!$D283,Listes!$A$59:$E$65,5,FALSE))),('DP_Instruction Forfaitaires'!$E283*(VLOOKUP('DP_Instruction Forfaitaires'!$D283,Listes!$A$59:$E$65,3,FALSE))+(VLOOKUP('DP_Instruction Forfaitaires'!$D283,Listes!$A$59:$E$65,4,FALSE)))))))</f>
        <v/>
      </c>
      <c r="N283" s="331" t="str">
        <f>IF($H283="","",IF($C283=Listes!$B$37,IF('DP_Instruction Forfaitaires'!$E283&lt;=Listes!$B$47,('DP_Instruction Forfaitaires'!$E283*(VLOOKUP('DP_Instruction Forfaitaires'!$D283,Listes!$A$48:$E$54,2,FALSE))),IF('DP_Instruction Forfaitaires'!$E283&gt;Listes!$D$47,('DP_Instruction Forfaitaires'!$E283*(VLOOKUP('DP_Instruction Forfaitaires'!$D283,Listes!$A$48:$E$54,5,FALSE))),('DP_Instruction Forfaitaires'!$E283*(VLOOKUP('DP_Instruction Forfaitaires'!$D283,Listes!$A$48:$E$54,3,FALSE))+(VLOOKUP('DP_Instruction Forfaitaires'!$D283,Listes!$A$48:$E$54,4,FALSE)))))))</f>
        <v/>
      </c>
      <c r="O283" s="359" t="str">
        <f>IF($H283="","",IF($C283=Listes!$B$40,Listes!$I$37,IF($C283=Listes!$B$41,(VLOOKUP('DP_Instruction Forfaitaires'!$F283,Listes!$E$37:$F$42,2,FALSE)),IF($C283=Listes!$B$39,IF('DP_Instruction Forfaitaires'!$E283&lt;=Listes!$A$69,'DP_Instruction Forfaitaires'!$E283*Listes!$A$70,IF('DP_Instruction Forfaitaires'!$E283&gt;Listes!$D$69,'DP_Instruction Forfaitaires'!$E283*Listes!$D$70,(('DP_Instruction Forfaitaires'!$E283*Listes!$B$70)+Listes!$C$70)))))))</f>
        <v/>
      </c>
      <c r="P283" s="360" t="str">
        <f>IF('Dépenses forfaitaire'!P283="","",'Dépenses forfaitaire'!P283)</f>
        <v/>
      </c>
      <c r="Q283" s="283"/>
      <c r="R283" s="284" t="str">
        <f t="shared" si="18"/>
        <v/>
      </c>
      <c r="S283" s="284" t="str">
        <f t="shared" si="19"/>
        <v/>
      </c>
      <c r="T283" s="28" t="str">
        <f t="shared" si="17"/>
        <v/>
      </c>
      <c r="U283" s="139"/>
      <c r="V283" s="140"/>
      <c r="W283" s="365" t="str">
        <f>IF(AND(OR(Q283="KO",T283&lt;&gt;""),OR(R283="",S283="",T283="")),Listes!$A$74,IF(AND(T283="",Q283&lt;&gt;""),Listes!$A$75,IF(AND(P283&lt;T283,V283=""),Listes!$A$76,IF(AND(R283&gt;S283),Listes!$A$77,IF(AND(P283&lt;&gt;"",P283&gt;T283,U283=""),Listes!$A$78,IF(AND(X283="",OR(Q283&lt;&gt;"",R283&lt;&gt;"",S283&lt;&gt;"")),Listes!$A$79,""))))))</f>
        <v/>
      </c>
      <c r="X283" s="44"/>
      <c r="Y283" s="9">
        <f t="shared" si="20"/>
        <v>0</v>
      </c>
    </row>
    <row r="284" spans="1:25" ht="20.100000000000001" customHeight="1" x14ac:dyDescent="0.25">
      <c r="A284" s="133">
        <v>278</v>
      </c>
      <c r="B284" s="347" t="str">
        <f>IF('Dépenses forfaitaire'!B284="","",'Dépenses forfaitaire'!B284)</f>
        <v/>
      </c>
      <c r="C284" s="347" t="str">
        <f>IF('Dépenses forfaitaire'!C284="","",'Dépenses forfaitaire'!C284)</f>
        <v/>
      </c>
      <c r="D284" s="347" t="str">
        <f>IF('Dépenses forfaitaire'!D284="","",'Dépenses forfaitaire'!D284)</f>
        <v/>
      </c>
      <c r="E284" s="347" t="str">
        <f>IF('Dépenses forfaitaire'!E284="","",'Dépenses forfaitaire'!E284)</f>
        <v/>
      </c>
      <c r="F284" s="347" t="str">
        <f>IF('Dépenses forfaitaire'!F284="","",'Dépenses forfaitaire'!F284)</f>
        <v/>
      </c>
      <c r="G284" s="347" t="str">
        <f>IF('Dépenses forfaitaire'!G284="","",'Dépenses forfaitaire'!G284)</f>
        <v/>
      </c>
      <c r="H284" s="347" t="str">
        <f>IF('Dépenses forfaitaire'!H284="","",'Dépenses forfaitaire'!H284)</f>
        <v/>
      </c>
      <c r="I284" s="347" t="str">
        <f>IF('Dépenses forfaitaire'!I284="","",'Dépenses forfaitaire'!I284)</f>
        <v/>
      </c>
      <c r="J284" s="348" t="str">
        <f>IF('Dépenses forfaitaire'!K284="","",'Dépenses forfaitaire'!K284)</f>
        <v/>
      </c>
      <c r="K284" s="348" t="str">
        <f>IF('Dépenses forfaitaire'!L284="","",'Dépenses forfaitaire'!L284)</f>
        <v/>
      </c>
      <c r="L284" s="347" t="str">
        <f>IF('Dépenses forfaitaire'!J284="","",'Dépenses forfaitaire'!J284)</f>
        <v/>
      </c>
      <c r="M284" s="331" t="str">
        <f>IF($H284="","",IF($C284=Listes!$B$38,IF('DP_Instruction Forfaitaires'!$E284&lt;=Listes!$B$58,('DP_Instruction Forfaitaires'!$E284*(VLOOKUP('DP_Instruction Forfaitaires'!$D284,Listes!$A$59:$E$65,2,FALSE))),IF('DP_Instruction Forfaitaires'!$E284&gt;Listes!$E$58,('DP_Instruction Forfaitaires'!$E284*(VLOOKUP('DP_Instruction Forfaitaires'!$D284,Listes!$A$59:$E$65,5,FALSE))),('DP_Instruction Forfaitaires'!$E284*(VLOOKUP('DP_Instruction Forfaitaires'!$D284,Listes!$A$59:$E$65,3,FALSE))+(VLOOKUP('DP_Instruction Forfaitaires'!$D284,Listes!$A$59:$E$65,4,FALSE)))))))</f>
        <v/>
      </c>
      <c r="N284" s="331" t="str">
        <f>IF($H284="","",IF($C284=Listes!$B$37,IF('DP_Instruction Forfaitaires'!$E284&lt;=Listes!$B$47,('DP_Instruction Forfaitaires'!$E284*(VLOOKUP('DP_Instruction Forfaitaires'!$D284,Listes!$A$48:$E$54,2,FALSE))),IF('DP_Instruction Forfaitaires'!$E284&gt;Listes!$D$47,('DP_Instruction Forfaitaires'!$E284*(VLOOKUP('DP_Instruction Forfaitaires'!$D284,Listes!$A$48:$E$54,5,FALSE))),('DP_Instruction Forfaitaires'!$E284*(VLOOKUP('DP_Instruction Forfaitaires'!$D284,Listes!$A$48:$E$54,3,FALSE))+(VLOOKUP('DP_Instruction Forfaitaires'!$D284,Listes!$A$48:$E$54,4,FALSE)))))))</f>
        <v/>
      </c>
      <c r="O284" s="359" t="str">
        <f>IF($H284="","",IF($C284=Listes!$B$40,Listes!$I$37,IF($C284=Listes!$B$41,(VLOOKUP('DP_Instruction Forfaitaires'!$F284,Listes!$E$37:$F$42,2,FALSE)),IF($C284=Listes!$B$39,IF('DP_Instruction Forfaitaires'!$E284&lt;=Listes!$A$69,'DP_Instruction Forfaitaires'!$E284*Listes!$A$70,IF('DP_Instruction Forfaitaires'!$E284&gt;Listes!$D$69,'DP_Instruction Forfaitaires'!$E284*Listes!$D$70,(('DP_Instruction Forfaitaires'!$E284*Listes!$B$70)+Listes!$C$70)))))))</f>
        <v/>
      </c>
      <c r="P284" s="360" t="str">
        <f>IF('Dépenses forfaitaire'!P284="","",'Dépenses forfaitaire'!P284)</f>
        <v/>
      </c>
      <c r="Q284" s="283"/>
      <c r="R284" s="284" t="str">
        <f t="shared" si="18"/>
        <v/>
      </c>
      <c r="S284" s="284" t="str">
        <f t="shared" si="19"/>
        <v/>
      </c>
      <c r="T284" s="28" t="str">
        <f t="shared" si="17"/>
        <v/>
      </c>
      <c r="U284" s="139"/>
      <c r="V284" s="140"/>
      <c r="W284" s="365" t="str">
        <f>IF(AND(OR(Q284="KO",T284&lt;&gt;""),OR(R284="",S284="",T284="")),Listes!$A$74,IF(AND(T284="",Q284&lt;&gt;""),Listes!$A$75,IF(AND(P284&lt;T284,V284=""),Listes!$A$76,IF(AND(R284&gt;S284),Listes!$A$77,IF(AND(P284&lt;&gt;"",P284&gt;T284,U284=""),Listes!$A$78,IF(AND(X284="",OR(Q284&lt;&gt;"",R284&lt;&gt;"",S284&lt;&gt;"")),Listes!$A$79,""))))))</f>
        <v/>
      </c>
      <c r="X284" s="44"/>
      <c r="Y284" s="9">
        <f t="shared" si="20"/>
        <v>0</v>
      </c>
    </row>
    <row r="285" spans="1:25" ht="20.100000000000001" customHeight="1" x14ac:dyDescent="0.25">
      <c r="A285" s="133">
        <v>279</v>
      </c>
      <c r="B285" s="347" t="str">
        <f>IF('Dépenses forfaitaire'!B285="","",'Dépenses forfaitaire'!B285)</f>
        <v/>
      </c>
      <c r="C285" s="347" t="str">
        <f>IF('Dépenses forfaitaire'!C285="","",'Dépenses forfaitaire'!C285)</f>
        <v/>
      </c>
      <c r="D285" s="347" t="str">
        <f>IF('Dépenses forfaitaire'!D285="","",'Dépenses forfaitaire'!D285)</f>
        <v/>
      </c>
      <c r="E285" s="347" t="str">
        <f>IF('Dépenses forfaitaire'!E285="","",'Dépenses forfaitaire'!E285)</f>
        <v/>
      </c>
      <c r="F285" s="347" t="str">
        <f>IF('Dépenses forfaitaire'!F285="","",'Dépenses forfaitaire'!F285)</f>
        <v/>
      </c>
      <c r="G285" s="347" t="str">
        <f>IF('Dépenses forfaitaire'!G285="","",'Dépenses forfaitaire'!G285)</f>
        <v/>
      </c>
      <c r="H285" s="347" t="str">
        <f>IF('Dépenses forfaitaire'!H285="","",'Dépenses forfaitaire'!H285)</f>
        <v/>
      </c>
      <c r="I285" s="347" t="str">
        <f>IF('Dépenses forfaitaire'!I285="","",'Dépenses forfaitaire'!I285)</f>
        <v/>
      </c>
      <c r="J285" s="348" t="str">
        <f>IF('Dépenses forfaitaire'!K285="","",'Dépenses forfaitaire'!K285)</f>
        <v/>
      </c>
      <c r="K285" s="348" t="str">
        <f>IF('Dépenses forfaitaire'!L285="","",'Dépenses forfaitaire'!L285)</f>
        <v/>
      </c>
      <c r="L285" s="347" t="str">
        <f>IF('Dépenses forfaitaire'!J285="","",'Dépenses forfaitaire'!J285)</f>
        <v/>
      </c>
      <c r="M285" s="331" t="str">
        <f>IF($H285="","",IF($C285=Listes!$B$38,IF('DP_Instruction Forfaitaires'!$E285&lt;=Listes!$B$58,('DP_Instruction Forfaitaires'!$E285*(VLOOKUP('DP_Instruction Forfaitaires'!$D285,Listes!$A$59:$E$65,2,FALSE))),IF('DP_Instruction Forfaitaires'!$E285&gt;Listes!$E$58,('DP_Instruction Forfaitaires'!$E285*(VLOOKUP('DP_Instruction Forfaitaires'!$D285,Listes!$A$59:$E$65,5,FALSE))),('DP_Instruction Forfaitaires'!$E285*(VLOOKUP('DP_Instruction Forfaitaires'!$D285,Listes!$A$59:$E$65,3,FALSE))+(VLOOKUP('DP_Instruction Forfaitaires'!$D285,Listes!$A$59:$E$65,4,FALSE)))))))</f>
        <v/>
      </c>
      <c r="N285" s="331" t="str">
        <f>IF($H285="","",IF($C285=Listes!$B$37,IF('DP_Instruction Forfaitaires'!$E285&lt;=Listes!$B$47,('DP_Instruction Forfaitaires'!$E285*(VLOOKUP('DP_Instruction Forfaitaires'!$D285,Listes!$A$48:$E$54,2,FALSE))),IF('DP_Instruction Forfaitaires'!$E285&gt;Listes!$D$47,('DP_Instruction Forfaitaires'!$E285*(VLOOKUP('DP_Instruction Forfaitaires'!$D285,Listes!$A$48:$E$54,5,FALSE))),('DP_Instruction Forfaitaires'!$E285*(VLOOKUP('DP_Instruction Forfaitaires'!$D285,Listes!$A$48:$E$54,3,FALSE))+(VLOOKUP('DP_Instruction Forfaitaires'!$D285,Listes!$A$48:$E$54,4,FALSE)))))))</f>
        <v/>
      </c>
      <c r="O285" s="359" t="str">
        <f>IF($H285="","",IF($C285=Listes!$B$40,Listes!$I$37,IF($C285=Listes!$B$41,(VLOOKUP('DP_Instruction Forfaitaires'!$F285,Listes!$E$37:$F$42,2,FALSE)),IF($C285=Listes!$B$39,IF('DP_Instruction Forfaitaires'!$E285&lt;=Listes!$A$69,'DP_Instruction Forfaitaires'!$E285*Listes!$A$70,IF('DP_Instruction Forfaitaires'!$E285&gt;Listes!$D$69,'DP_Instruction Forfaitaires'!$E285*Listes!$D$70,(('DP_Instruction Forfaitaires'!$E285*Listes!$B$70)+Listes!$C$70)))))))</f>
        <v/>
      </c>
      <c r="P285" s="360" t="str">
        <f>IF('Dépenses forfaitaire'!P285="","",'Dépenses forfaitaire'!P285)</f>
        <v/>
      </c>
      <c r="Q285" s="283"/>
      <c r="R285" s="284" t="str">
        <f t="shared" si="18"/>
        <v/>
      </c>
      <c r="S285" s="284" t="str">
        <f t="shared" si="19"/>
        <v/>
      </c>
      <c r="T285" s="28" t="str">
        <f t="shared" si="17"/>
        <v/>
      </c>
      <c r="U285" s="139"/>
      <c r="V285" s="140"/>
      <c r="W285" s="365" t="str">
        <f>IF(AND(OR(Q285="KO",T285&lt;&gt;""),OR(R285="",S285="",T285="")),Listes!$A$74,IF(AND(T285="",Q285&lt;&gt;""),Listes!$A$75,IF(AND(P285&lt;T285,V285=""),Listes!$A$76,IF(AND(R285&gt;S285),Listes!$A$77,IF(AND(P285&lt;&gt;"",P285&gt;T285,U285=""),Listes!$A$78,IF(AND(X285="",OR(Q285&lt;&gt;"",R285&lt;&gt;"",S285&lt;&gt;"")),Listes!$A$79,""))))))</f>
        <v/>
      </c>
      <c r="X285" s="44"/>
      <c r="Y285" s="9">
        <f t="shared" si="20"/>
        <v>0</v>
      </c>
    </row>
    <row r="286" spans="1:25" ht="20.100000000000001" customHeight="1" x14ac:dyDescent="0.25">
      <c r="A286" s="133">
        <v>280</v>
      </c>
      <c r="B286" s="347" t="str">
        <f>IF('Dépenses forfaitaire'!B286="","",'Dépenses forfaitaire'!B286)</f>
        <v/>
      </c>
      <c r="C286" s="347" t="str">
        <f>IF('Dépenses forfaitaire'!C286="","",'Dépenses forfaitaire'!C286)</f>
        <v/>
      </c>
      <c r="D286" s="347" t="str">
        <f>IF('Dépenses forfaitaire'!D286="","",'Dépenses forfaitaire'!D286)</f>
        <v/>
      </c>
      <c r="E286" s="347" t="str">
        <f>IF('Dépenses forfaitaire'!E286="","",'Dépenses forfaitaire'!E286)</f>
        <v/>
      </c>
      <c r="F286" s="347" t="str">
        <f>IF('Dépenses forfaitaire'!F286="","",'Dépenses forfaitaire'!F286)</f>
        <v/>
      </c>
      <c r="G286" s="347" t="str">
        <f>IF('Dépenses forfaitaire'!G286="","",'Dépenses forfaitaire'!G286)</f>
        <v/>
      </c>
      <c r="H286" s="347" t="str">
        <f>IF('Dépenses forfaitaire'!H286="","",'Dépenses forfaitaire'!H286)</f>
        <v/>
      </c>
      <c r="I286" s="347" t="str">
        <f>IF('Dépenses forfaitaire'!I286="","",'Dépenses forfaitaire'!I286)</f>
        <v/>
      </c>
      <c r="J286" s="348" t="str">
        <f>IF('Dépenses forfaitaire'!K286="","",'Dépenses forfaitaire'!K286)</f>
        <v/>
      </c>
      <c r="K286" s="348" t="str">
        <f>IF('Dépenses forfaitaire'!L286="","",'Dépenses forfaitaire'!L286)</f>
        <v/>
      </c>
      <c r="L286" s="347" t="str">
        <f>IF('Dépenses forfaitaire'!J286="","",'Dépenses forfaitaire'!J286)</f>
        <v/>
      </c>
      <c r="M286" s="331" t="str">
        <f>IF($H286="","",IF($C286=Listes!$B$38,IF('DP_Instruction Forfaitaires'!$E286&lt;=Listes!$B$58,('DP_Instruction Forfaitaires'!$E286*(VLOOKUP('DP_Instruction Forfaitaires'!$D286,Listes!$A$59:$E$65,2,FALSE))),IF('DP_Instruction Forfaitaires'!$E286&gt;Listes!$E$58,('DP_Instruction Forfaitaires'!$E286*(VLOOKUP('DP_Instruction Forfaitaires'!$D286,Listes!$A$59:$E$65,5,FALSE))),('DP_Instruction Forfaitaires'!$E286*(VLOOKUP('DP_Instruction Forfaitaires'!$D286,Listes!$A$59:$E$65,3,FALSE))+(VLOOKUP('DP_Instruction Forfaitaires'!$D286,Listes!$A$59:$E$65,4,FALSE)))))))</f>
        <v/>
      </c>
      <c r="N286" s="331" t="str">
        <f>IF($H286="","",IF($C286=Listes!$B$37,IF('DP_Instruction Forfaitaires'!$E286&lt;=Listes!$B$47,('DP_Instruction Forfaitaires'!$E286*(VLOOKUP('DP_Instruction Forfaitaires'!$D286,Listes!$A$48:$E$54,2,FALSE))),IF('DP_Instruction Forfaitaires'!$E286&gt;Listes!$D$47,('DP_Instruction Forfaitaires'!$E286*(VLOOKUP('DP_Instruction Forfaitaires'!$D286,Listes!$A$48:$E$54,5,FALSE))),('DP_Instruction Forfaitaires'!$E286*(VLOOKUP('DP_Instruction Forfaitaires'!$D286,Listes!$A$48:$E$54,3,FALSE))+(VLOOKUP('DP_Instruction Forfaitaires'!$D286,Listes!$A$48:$E$54,4,FALSE)))))))</f>
        <v/>
      </c>
      <c r="O286" s="359" t="str">
        <f>IF($H286="","",IF($C286=Listes!$B$40,Listes!$I$37,IF($C286=Listes!$B$41,(VLOOKUP('DP_Instruction Forfaitaires'!$F286,Listes!$E$37:$F$42,2,FALSE)),IF($C286=Listes!$B$39,IF('DP_Instruction Forfaitaires'!$E286&lt;=Listes!$A$69,'DP_Instruction Forfaitaires'!$E286*Listes!$A$70,IF('DP_Instruction Forfaitaires'!$E286&gt;Listes!$D$69,'DP_Instruction Forfaitaires'!$E286*Listes!$D$70,(('DP_Instruction Forfaitaires'!$E286*Listes!$B$70)+Listes!$C$70)))))))</f>
        <v/>
      </c>
      <c r="P286" s="360" t="str">
        <f>IF('Dépenses forfaitaire'!P286="","",'Dépenses forfaitaire'!P286)</f>
        <v/>
      </c>
      <c r="Q286" s="283"/>
      <c r="R286" s="284" t="str">
        <f t="shared" si="18"/>
        <v/>
      </c>
      <c r="S286" s="284" t="str">
        <f t="shared" si="19"/>
        <v/>
      </c>
      <c r="T286" s="28" t="str">
        <f t="shared" si="17"/>
        <v/>
      </c>
      <c r="U286" s="139"/>
      <c r="V286" s="140"/>
      <c r="W286" s="365" t="str">
        <f>IF(AND(OR(Q286="KO",T286&lt;&gt;""),OR(R286="",S286="",T286="")),Listes!$A$74,IF(AND(T286="",Q286&lt;&gt;""),Listes!$A$75,IF(AND(P286&lt;T286,V286=""),Listes!$A$76,IF(AND(R286&gt;S286),Listes!$A$77,IF(AND(P286&lt;&gt;"",P286&gt;T286,U286=""),Listes!$A$78,IF(AND(X286="",OR(Q286&lt;&gt;"",R286&lt;&gt;"",S286&lt;&gt;"")),Listes!$A$79,""))))))</f>
        <v/>
      </c>
      <c r="X286" s="44"/>
      <c r="Y286" s="9">
        <f t="shared" si="20"/>
        <v>0</v>
      </c>
    </row>
    <row r="287" spans="1:25" ht="20.100000000000001" customHeight="1" x14ac:dyDescent="0.25">
      <c r="A287" s="133">
        <v>281</v>
      </c>
      <c r="B287" s="347" t="str">
        <f>IF('Dépenses forfaitaire'!B287="","",'Dépenses forfaitaire'!B287)</f>
        <v/>
      </c>
      <c r="C287" s="347" t="str">
        <f>IF('Dépenses forfaitaire'!C287="","",'Dépenses forfaitaire'!C287)</f>
        <v/>
      </c>
      <c r="D287" s="347" t="str">
        <f>IF('Dépenses forfaitaire'!D287="","",'Dépenses forfaitaire'!D287)</f>
        <v/>
      </c>
      <c r="E287" s="347" t="str">
        <f>IF('Dépenses forfaitaire'!E287="","",'Dépenses forfaitaire'!E287)</f>
        <v/>
      </c>
      <c r="F287" s="347" t="str">
        <f>IF('Dépenses forfaitaire'!F287="","",'Dépenses forfaitaire'!F287)</f>
        <v/>
      </c>
      <c r="G287" s="347" t="str">
        <f>IF('Dépenses forfaitaire'!G287="","",'Dépenses forfaitaire'!G287)</f>
        <v/>
      </c>
      <c r="H287" s="347" t="str">
        <f>IF('Dépenses forfaitaire'!H287="","",'Dépenses forfaitaire'!H287)</f>
        <v/>
      </c>
      <c r="I287" s="347" t="str">
        <f>IF('Dépenses forfaitaire'!I287="","",'Dépenses forfaitaire'!I287)</f>
        <v/>
      </c>
      <c r="J287" s="348" t="str">
        <f>IF('Dépenses forfaitaire'!K287="","",'Dépenses forfaitaire'!K287)</f>
        <v/>
      </c>
      <c r="K287" s="348" t="str">
        <f>IF('Dépenses forfaitaire'!L287="","",'Dépenses forfaitaire'!L287)</f>
        <v/>
      </c>
      <c r="L287" s="347" t="str">
        <f>IF('Dépenses forfaitaire'!J287="","",'Dépenses forfaitaire'!J287)</f>
        <v/>
      </c>
      <c r="M287" s="331" t="str">
        <f>IF($H287="","",IF($C287=Listes!$B$38,IF('DP_Instruction Forfaitaires'!$E287&lt;=Listes!$B$58,('DP_Instruction Forfaitaires'!$E287*(VLOOKUP('DP_Instruction Forfaitaires'!$D287,Listes!$A$59:$E$65,2,FALSE))),IF('DP_Instruction Forfaitaires'!$E287&gt;Listes!$E$58,('DP_Instruction Forfaitaires'!$E287*(VLOOKUP('DP_Instruction Forfaitaires'!$D287,Listes!$A$59:$E$65,5,FALSE))),('DP_Instruction Forfaitaires'!$E287*(VLOOKUP('DP_Instruction Forfaitaires'!$D287,Listes!$A$59:$E$65,3,FALSE))+(VLOOKUP('DP_Instruction Forfaitaires'!$D287,Listes!$A$59:$E$65,4,FALSE)))))))</f>
        <v/>
      </c>
      <c r="N287" s="331" t="str">
        <f>IF($H287="","",IF($C287=Listes!$B$37,IF('DP_Instruction Forfaitaires'!$E287&lt;=Listes!$B$47,('DP_Instruction Forfaitaires'!$E287*(VLOOKUP('DP_Instruction Forfaitaires'!$D287,Listes!$A$48:$E$54,2,FALSE))),IF('DP_Instruction Forfaitaires'!$E287&gt;Listes!$D$47,('DP_Instruction Forfaitaires'!$E287*(VLOOKUP('DP_Instruction Forfaitaires'!$D287,Listes!$A$48:$E$54,5,FALSE))),('DP_Instruction Forfaitaires'!$E287*(VLOOKUP('DP_Instruction Forfaitaires'!$D287,Listes!$A$48:$E$54,3,FALSE))+(VLOOKUP('DP_Instruction Forfaitaires'!$D287,Listes!$A$48:$E$54,4,FALSE)))))))</f>
        <v/>
      </c>
      <c r="O287" s="359" t="str">
        <f>IF($H287="","",IF($C287=Listes!$B$40,Listes!$I$37,IF($C287=Listes!$B$41,(VLOOKUP('DP_Instruction Forfaitaires'!$F287,Listes!$E$37:$F$42,2,FALSE)),IF($C287=Listes!$B$39,IF('DP_Instruction Forfaitaires'!$E287&lt;=Listes!$A$69,'DP_Instruction Forfaitaires'!$E287*Listes!$A$70,IF('DP_Instruction Forfaitaires'!$E287&gt;Listes!$D$69,'DP_Instruction Forfaitaires'!$E287*Listes!$D$70,(('DP_Instruction Forfaitaires'!$E287*Listes!$B$70)+Listes!$C$70)))))))</f>
        <v/>
      </c>
      <c r="P287" s="360" t="str">
        <f>IF('Dépenses forfaitaire'!P287="","",'Dépenses forfaitaire'!P287)</f>
        <v/>
      </c>
      <c r="Q287" s="283"/>
      <c r="R287" s="284" t="str">
        <f t="shared" si="18"/>
        <v/>
      </c>
      <c r="S287" s="284" t="str">
        <f t="shared" si="19"/>
        <v/>
      </c>
      <c r="T287" s="28" t="str">
        <f t="shared" si="17"/>
        <v/>
      </c>
      <c r="U287" s="139"/>
      <c r="V287" s="140"/>
      <c r="W287" s="365" t="str">
        <f>IF(AND(OR(Q287="KO",T287&lt;&gt;""),OR(R287="",S287="",T287="")),Listes!$A$74,IF(AND(T287="",Q287&lt;&gt;""),Listes!$A$75,IF(AND(P287&lt;T287,V287=""),Listes!$A$76,IF(AND(R287&gt;S287),Listes!$A$77,IF(AND(P287&lt;&gt;"",P287&gt;T287,U287=""),Listes!$A$78,IF(AND(X287="",OR(Q287&lt;&gt;"",R287&lt;&gt;"",S287&lt;&gt;"")),Listes!$A$79,""))))))</f>
        <v/>
      </c>
      <c r="X287" s="44"/>
      <c r="Y287" s="9">
        <f t="shared" si="20"/>
        <v>0</v>
      </c>
    </row>
    <row r="288" spans="1:25" ht="20.100000000000001" customHeight="1" x14ac:dyDescent="0.25">
      <c r="A288" s="133">
        <v>282</v>
      </c>
      <c r="B288" s="347" t="str">
        <f>IF('Dépenses forfaitaire'!B288="","",'Dépenses forfaitaire'!B288)</f>
        <v/>
      </c>
      <c r="C288" s="347" t="str">
        <f>IF('Dépenses forfaitaire'!C288="","",'Dépenses forfaitaire'!C288)</f>
        <v/>
      </c>
      <c r="D288" s="347" t="str">
        <f>IF('Dépenses forfaitaire'!D288="","",'Dépenses forfaitaire'!D288)</f>
        <v/>
      </c>
      <c r="E288" s="347" t="str">
        <f>IF('Dépenses forfaitaire'!E288="","",'Dépenses forfaitaire'!E288)</f>
        <v/>
      </c>
      <c r="F288" s="347" t="str">
        <f>IF('Dépenses forfaitaire'!F288="","",'Dépenses forfaitaire'!F288)</f>
        <v/>
      </c>
      <c r="G288" s="347" t="str">
        <f>IF('Dépenses forfaitaire'!G288="","",'Dépenses forfaitaire'!G288)</f>
        <v/>
      </c>
      <c r="H288" s="347" t="str">
        <f>IF('Dépenses forfaitaire'!H288="","",'Dépenses forfaitaire'!H288)</f>
        <v/>
      </c>
      <c r="I288" s="347" t="str">
        <f>IF('Dépenses forfaitaire'!I288="","",'Dépenses forfaitaire'!I288)</f>
        <v/>
      </c>
      <c r="J288" s="348" t="str">
        <f>IF('Dépenses forfaitaire'!K288="","",'Dépenses forfaitaire'!K288)</f>
        <v/>
      </c>
      <c r="K288" s="348" t="str">
        <f>IF('Dépenses forfaitaire'!L288="","",'Dépenses forfaitaire'!L288)</f>
        <v/>
      </c>
      <c r="L288" s="347" t="str">
        <f>IF('Dépenses forfaitaire'!J288="","",'Dépenses forfaitaire'!J288)</f>
        <v/>
      </c>
      <c r="M288" s="331" t="str">
        <f>IF($H288="","",IF($C288=Listes!$B$38,IF('DP_Instruction Forfaitaires'!$E288&lt;=Listes!$B$58,('DP_Instruction Forfaitaires'!$E288*(VLOOKUP('DP_Instruction Forfaitaires'!$D288,Listes!$A$59:$E$65,2,FALSE))),IF('DP_Instruction Forfaitaires'!$E288&gt;Listes!$E$58,('DP_Instruction Forfaitaires'!$E288*(VLOOKUP('DP_Instruction Forfaitaires'!$D288,Listes!$A$59:$E$65,5,FALSE))),('DP_Instruction Forfaitaires'!$E288*(VLOOKUP('DP_Instruction Forfaitaires'!$D288,Listes!$A$59:$E$65,3,FALSE))+(VLOOKUP('DP_Instruction Forfaitaires'!$D288,Listes!$A$59:$E$65,4,FALSE)))))))</f>
        <v/>
      </c>
      <c r="N288" s="331" t="str">
        <f>IF($H288="","",IF($C288=Listes!$B$37,IF('DP_Instruction Forfaitaires'!$E288&lt;=Listes!$B$47,('DP_Instruction Forfaitaires'!$E288*(VLOOKUP('DP_Instruction Forfaitaires'!$D288,Listes!$A$48:$E$54,2,FALSE))),IF('DP_Instruction Forfaitaires'!$E288&gt;Listes!$D$47,('DP_Instruction Forfaitaires'!$E288*(VLOOKUP('DP_Instruction Forfaitaires'!$D288,Listes!$A$48:$E$54,5,FALSE))),('DP_Instruction Forfaitaires'!$E288*(VLOOKUP('DP_Instruction Forfaitaires'!$D288,Listes!$A$48:$E$54,3,FALSE))+(VLOOKUP('DP_Instruction Forfaitaires'!$D288,Listes!$A$48:$E$54,4,FALSE)))))))</f>
        <v/>
      </c>
      <c r="O288" s="359" t="str">
        <f>IF($H288="","",IF($C288=Listes!$B$40,Listes!$I$37,IF($C288=Listes!$B$41,(VLOOKUP('DP_Instruction Forfaitaires'!$F288,Listes!$E$37:$F$42,2,FALSE)),IF($C288=Listes!$B$39,IF('DP_Instruction Forfaitaires'!$E288&lt;=Listes!$A$69,'DP_Instruction Forfaitaires'!$E288*Listes!$A$70,IF('DP_Instruction Forfaitaires'!$E288&gt;Listes!$D$69,'DP_Instruction Forfaitaires'!$E288*Listes!$D$70,(('DP_Instruction Forfaitaires'!$E288*Listes!$B$70)+Listes!$C$70)))))))</f>
        <v/>
      </c>
      <c r="P288" s="360" t="str">
        <f>IF('Dépenses forfaitaire'!P288="","",'Dépenses forfaitaire'!P288)</f>
        <v/>
      </c>
      <c r="Q288" s="283"/>
      <c r="R288" s="284" t="str">
        <f t="shared" si="18"/>
        <v/>
      </c>
      <c r="S288" s="284" t="str">
        <f t="shared" si="19"/>
        <v/>
      </c>
      <c r="T288" s="28" t="str">
        <f t="shared" si="17"/>
        <v/>
      </c>
      <c r="U288" s="139"/>
      <c r="V288" s="140"/>
      <c r="W288" s="365" t="str">
        <f>IF(AND(OR(Q288="KO",T288&lt;&gt;""),OR(R288="",S288="",T288="")),Listes!$A$74,IF(AND(T288="",Q288&lt;&gt;""),Listes!$A$75,IF(AND(P288&lt;T288,V288=""),Listes!$A$76,IF(AND(R288&gt;S288),Listes!$A$77,IF(AND(P288&lt;&gt;"",P288&gt;T288,U288=""),Listes!$A$78,IF(AND(X288="",OR(Q288&lt;&gt;"",R288&lt;&gt;"",S288&lt;&gt;"")),Listes!$A$79,""))))))</f>
        <v/>
      </c>
      <c r="X288" s="44"/>
      <c r="Y288" s="9">
        <f t="shared" si="20"/>
        <v>0</v>
      </c>
    </row>
    <row r="289" spans="1:25" ht="20.100000000000001" customHeight="1" x14ac:dyDescent="0.25">
      <c r="A289" s="133">
        <v>283</v>
      </c>
      <c r="B289" s="347" t="str">
        <f>IF('Dépenses forfaitaire'!B289="","",'Dépenses forfaitaire'!B289)</f>
        <v/>
      </c>
      <c r="C289" s="347" t="str">
        <f>IF('Dépenses forfaitaire'!C289="","",'Dépenses forfaitaire'!C289)</f>
        <v/>
      </c>
      <c r="D289" s="347" t="str">
        <f>IF('Dépenses forfaitaire'!D289="","",'Dépenses forfaitaire'!D289)</f>
        <v/>
      </c>
      <c r="E289" s="347" t="str">
        <f>IF('Dépenses forfaitaire'!E289="","",'Dépenses forfaitaire'!E289)</f>
        <v/>
      </c>
      <c r="F289" s="347" t="str">
        <f>IF('Dépenses forfaitaire'!F289="","",'Dépenses forfaitaire'!F289)</f>
        <v/>
      </c>
      <c r="G289" s="347" t="str">
        <f>IF('Dépenses forfaitaire'!G289="","",'Dépenses forfaitaire'!G289)</f>
        <v/>
      </c>
      <c r="H289" s="347" t="str">
        <f>IF('Dépenses forfaitaire'!H289="","",'Dépenses forfaitaire'!H289)</f>
        <v/>
      </c>
      <c r="I289" s="347" t="str">
        <f>IF('Dépenses forfaitaire'!I289="","",'Dépenses forfaitaire'!I289)</f>
        <v/>
      </c>
      <c r="J289" s="348" t="str">
        <f>IF('Dépenses forfaitaire'!K289="","",'Dépenses forfaitaire'!K289)</f>
        <v/>
      </c>
      <c r="K289" s="348" t="str">
        <f>IF('Dépenses forfaitaire'!L289="","",'Dépenses forfaitaire'!L289)</f>
        <v/>
      </c>
      <c r="L289" s="347" t="str">
        <f>IF('Dépenses forfaitaire'!J289="","",'Dépenses forfaitaire'!J289)</f>
        <v/>
      </c>
      <c r="M289" s="331" t="str">
        <f>IF($H289="","",IF($C289=Listes!$B$38,IF('DP_Instruction Forfaitaires'!$E289&lt;=Listes!$B$58,('DP_Instruction Forfaitaires'!$E289*(VLOOKUP('DP_Instruction Forfaitaires'!$D289,Listes!$A$59:$E$65,2,FALSE))),IF('DP_Instruction Forfaitaires'!$E289&gt;Listes!$E$58,('DP_Instruction Forfaitaires'!$E289*(VLOOKUP('DP_Instruction Forfaitaires'!$D289,Listes!$A$59:$E$65,5,FALSE))),('DP_Instruction Forfaitaires'!$E289*(VLOOKUP('DP_Instruction Forfaitaires'!$D289,Listes!$A$59:$E$65,3,FALSE))+(VLOOKUP('DP_Instruction Forfaitaires'!$D289,Listes!$A$59:$E$65,4,FALSE)))))))</f>
        <v/>
      </c>
      <c r="N289" s="331" t="str">
        <f>IF($H289="","",IF($C289=Listes!$B$37,IF('DP_Instruction Forfaitaires'!$E289&lt;=Listes!$B$47,('DP_Instruction Forfaitaires'!$E289*(VLOOKUP('DP_Instruction Forfaitaires'!$D289,Listes!$A$48:$E$54,2,FALSE))),IF('DP_Instruction Forfaitaires'!$E289&gt;Listes!$D$47,('DP_Instruction Forfaitaires'!$E289*(VLOOKUP('DP_Instruction Forfaitaires'!$D289,Listes!$A$48:$E$54,5,FALSE))),('DP_Instruction Forfaitaires'!$E289*(VLOOKUP('DP_Instruction Forfaitaires'!$D289,Listes!$A$48:$E$54,3,FALSE))+(VLOOKUP('DP_Instruction Forfaitaires'!$D289,Listes!$A$48:$E$54,4,FALSE)))))))</f>
        <v/>
      </c>
      <c r="O289" s="359" t="str">
        <f>IF($H289="","",IF($C289=Listes!$B$40,Listes!$I$37,IF($C289=Listes!$B$41,(VLOOKUP('DP_Instruction Forfaitaires'!$F289,Listes!$E$37:$F$42,2,FALSE)),IF($C289=Listes!$B$39,IF('DP_Instruction Forfaitaires'!$E289&lt;=Listes!$A$69,'DP_Instruction Forfaitaires'!$E289*Listes!$A$70,IF('DP_Instruction Forfaitaires'!$E289&gt;Listes!$D$69,'DP_Instruction Forfaitaires'!$E289*Listes!$D$70,(('DP_Instruction Forfaitaires'!$E289*Listes!$B$70)+Listes!$C$70)))))))</f>
        <v/>
      </c>
      <c r="P289" s="360" t="str">
        <f>IF('Dépenses forfaitaire'!P289="","",'Dépenses forfaitaire'!P289)</f>
        <v/>
      </c>
      <c r="Q289" s="283"/>
      <c r="R289" s="284" t="str">
        <f t="shared" si="18"/>
        <v/>
      </c>
      <c r="S289" s="284" t="str">
        <f t="shared" si="19"/>
        <v/>
      </c>
      <c r="T289" s="28" t="str">
        <f t="shared" si="17"/>
        <v/>
      </c>
      <c r="U289" s="139"/>
      <c r="V289" s="140"/>
      <c r="W289" s="365" t="str">
        <f>IF(AND(OR(Q289="KO",T289&lt;&gt;""),OR(R289="",S289="",T289="")),Listes!$A$74,IF(AND(T289="",Q289&lt;&gt;""),Listes!$A$75,IF(AND(P289&lt;T289,V289=""),Listes!$A$76,IF(AND(R289&gt;S289),Listes!$A$77,IF(AND(P289&lt;&gt;"",P289&gt;T289,U289=""),Listes!$A$78,IF(AND(X289="",OR(Q289&lt;&gt;"",R289&lt;&gt;"",S289&lt;&gt;"")),Listes!$A$79,""))))))</f>
        <v/>
      </c>
      <c r="X289" s="44"/>
      <c r="Y289" s="9">
        <f t="shared" si="20"/>
        <v>0</v>
      </c>
    </row>
    <row r="290" spans="1:25" ht="20.100000000000001" customHeight="1" x14ac:dyDescent="0.25">
      <c r="A290" s="133">
        <v>284</v>
      </c>
      <c r="B290" s="347" t="str">
        <f>IF('Dépenses forfaitaire'!B290="","",'Dépenses forfaitaire'!B290)</f>
        <v/>
      </c>
      <c r="C290" s="347" t="str">
        <f>IF('Dépenses forfaitaire'!C290="","",'Dépenses forfaitaire'!C290)</f>
        <v/>
      </c>
      <c r="D290" s="347" t="str">
        <f>IF('Dépenses forfaitaire'!D290="","",'Dépenses forfaitaire'!D290)</f>
        <v/>
      </c>
      <c r="E290" s="347" t="str">
        <f>IF('Dépenses forfaitaire'!E290="","",'Dépenses forfaitaire'!E290)</f>
        <v/>
      </c>
      <c r="F290" s="347" t="str">
        <f>IF('Dépenses forfaitaire'!F290="","",'Dépenses forfaitaire'!F290)</f>
        <v/>
      </c>
      <c r="G290" s="347" t="str">
        <f>IF('Dépenses forfaitaire'!G290="","",'Dépenses forfaitaire'!G290)</f>
        <v/>
      </c>
      <c r="H290" s="347" t="str">
        <f>IF('Dépenses forfaitaire'!H290="","",'Dépenses forfaitaire'!H290)</f>
        <v/>
      </c>
      <c r="I290" s="347" t="str">
        <f>IF('Dépenses forfaitaire'!I290="","",'Dépenses forfaitaire'!I290)</f>
        <v/>
      </c>
      <c r="J290" s="348" t="str">
        <f>IF('Dépenses forfaitaire'!K290="","",'Dépenses forfaitaire'!K290)</f>
        <v/>
      </c>
      <c r="K290" s="348" t="str">
        <f>IF('Dépenses forfaitaire'!L290="","",'Dépenses forfaitaire'!L290)</f>
        <v/>
      </c>
      <c r="L290" s="347" t="str">
        <f>IF('Dépenses forfaitaire'!J290="","",'Dépenses forfaitaire'!J290)</f>
        <v/>
      </c>
      <c r="M290" s="331" t="str">
        <f>IF($H290="","",IF($C290=Listes!$B$38,IF('DP_Instruction Forfaitaires'!$E290&lt;=Listes!$B$58,('DP_Instruction Forfaitaires'!$E290*(VLOOKUP('DP_Instruction Forfaitaires'!$D290,Listes!$A$59:$E$65,2,FALSE))),IF('DP_Instruction Forfaitaires'!$E290&gt;Listes!$E$58,('DP_Instruction Forfaitaires'!$E290*(VLOOKUP('DP_Instruction Forfaitaires'!$D290,Listes!$A$59:$E$65,5,FALSE))),('DP_Instruction Forfaitaires'!$E290*(VLOOKUP('DP_Instruction Forfaitaires'!$D290,Listes!$A$59:$E$65,3,FALSE))+(VLOOKUP('DP_Instruction Forfaitaires'!$D290,Listes!$A$59:$E$65,4,FALSE)))))))</f>
        <v/>
      </c>
      <c r="N290" s="331" t="str">
        <f>IF($H290="","",IF($C290=Listes!$B$37,IF('DP_Instruction Forfaitaires'!$E290&lt;=Listes!$B$47,('DP_Instruction Forfaitaires'!$E290*(VLOOKUP('DP_Instruction Forfaitaires'!$D290,Listes!$A$48:$E$54,2,FALSE))),IF('DP_Instruction Forfaitaires'!$E290&gt;Listes!$D$47,('DP_Instruction Forfaitaires'!$E290*(VLOOKUP('DP_Instruction Forfaitaires'!$D290,Listes!$A$48:$E$54,5,FALSE))),('DP_Instruction Forfaitaires'!$E290*(VLOOKUP('DP_Instruction Forfaitaires'!$D290,Listes!$A$48:$E$54,3,FALSE))+(VLOOKUP('DP_Instruction Forfaitaires'!$D290,Listes!$A$48:$E$54,4,FALSE)))))))</f>
        <v/>
      </c>
      <c r="O290" s="359" t="str">
        <f>IF($H290="","",IF($C290=Listes!$B$40,Listes!$I$37,IF($C290=Listes!$B$41,(VLOOKUP('DP_Instruction Forfaitaires'!$F290,Listes!$E$37:$F$42,2,FALSE)),IF($C290=Listes!$B$39,IF('DP_Instruction Forfaitaires'!$E290&lt;=Listes!$A$69,'DP_Instruction Forfaitaires'!$E290*Listes!$A$70,IF('DP_Instruction Forfaitaires'!$E290&gt;Listes!$D$69,'DP_Instruction Forfaitaires'!$E290*Listes!$D$70,(('DP_Instruction Forfaitaires'!$E290*Listes!$B$70)+Listes!$C$70)))))))</f>
        <v/>
      </c>
      <c r="P290" s="360" t="str">
        <f>IF('Dépenses forfaitaire'!P290="","",'Dépenses forfaitaire'!P290)</f>
        <v/>
      </c>
      <c r="Q290" s="283"/>
      <c r="R290" s="284" t="str">
        <f t="shared" si="18"/>
        <v/>
      </c>
      <c r="S290" s="284" t="str">
        <f t="shared" si="19"/>
        <v/>
      </c>
      <c r="T290" s="28" t="str">
        <f t="shared" si="17"/>
        <v/>
      </c>
      <c r="U290" s="139"/>
      <c r="V290" s="140"/>
      <c r="W290" s="365" t="str">
        <f>IF(AND(OR(Q290="KO",T290&lt;&gt;""),OR(R290="",S290="",T290="")),Listes!$A$74,IF(AND(T290="",Q290&lt;&gt;""),Listes!$A$75,IF(AND(P290&lt;T290,V290=""),Listes!$A$76,IF(AND(R290&gt;S290),Listes!$A$77,IF(AND(P290&lt;&gt;"",P290&gt;T290,U290=""),Listes!$A$78,IF(AND(X290="",OR(Q290&lt;&gt;"",R290&lt;&gt;"",S290&lt;&gt;"")),Listes!$A$79,""))))))</f>
        <v/>
      </c>
      <c r="X290" s="44"/>
      <c r="Y290" s="9">
        <f t="shared" si="20"/>
        <v>0</v>
      </c>
    </row>
    <row r="291" spans="1:25" ht="20.100000000000001" customHeight="1" x14ac:dyDescent="0.25">
      <c r="A291" s="133">
        <v>285</v>
      </c>
      <c r="B291" s="347" t="str">
        <f>IF('Dépenses forfaitaire'!B291="","",'Dépenses forfaitaire'!B291)</f>
        <v/>
      </c>
      <c r="C291" s="347" t="str">
        <f>IF('Dépenses forfaitaire'!C291="","",'Dépenses forfaitaire'!C291)</f>
        <v/>
      </c>
      <c r="D291" s="347" t="str">
        <f>IF('Dépenses forfaitaire'!D291="","",'Dépenses forfaitaire'!D291)</f>
        <v/>
      </c>
      <c r="E291" s="347" t="str">
        <f>IF('Dépenses forfaitaire'!E291="","",'Dépenses forfaitaire'!E291)</f>
        <v/>
      </c>
      <c r="F291" s="347" t="str">
        <f>IF('Dépenses forfaitaire'!F291="","",'Dépenses forfaitaire'!F291)</f>
        <v/>
      </c>
      <c r="G291" s="347" t="str">
        <f>IF('Dépenses forfaitaire'!G291="","",'Dépenses forfaitaire'!G291)</f>
        <v/>
      </c>
      <c r="H291" s="347" t="str">
        <f>IF('Dépenses forfaitaire'!H291="","",'Dépenses forfaitaire'!H291)</f>
        <v/>
      </c>
      <c r="I291" s="347" t="str">
        <f>IF('Dépenses forfaitaire'!I291="","",'Dépenses forfaitaire'!I291)</f>
        <v/>
      </c>
      <c r="J291" s="348" t="str">
        <f>IF('Dépenses forfaitaire'!K291="","",'Dépenses forfaitaire'!K291)</f>
        <v/>
      </c>
      <c r="K291" s="348" t="str">
        <f>IF('Dépenses forfaitaire'!L291="","",'Dépenses forfaitaire'!L291)</f>
        <v/>
      </c>
      <c r="L291" s="347" t="str">
        <f>IF('Dépenses forfaitaire'!J291="","",'Dépenses forfaitaire'!J291)</f>
        <v/>
      </c>
      <c r="M291" s="331" t="str">
        <f>IF($H291="","",IF($C291=Listes!$B$38,IF('DP_Instruction Forfaitaires'!$E291&lt;=Listes!$B$58,('DP_Instruction Forfaitaires'!$E291*(VLOOKUP('DP_Instruction Forfaitaires'!$D291,Listes!$A$59:$E$65,2,FALSE))),IF('DP_Instruction Forfaitaires'!$E291&gt;Listes!$E$58,('DP_Instruction Forfaitaires'!$E291*(VLOOKUP('DP_Instruction Forfaitaires'!$D291,Listes!$A$59:$E$65,5,FALSE))),('DP_Instruction Forfaitaires'!$E291*(VLOOKUP('DP_Instruction Forfaitaires'!$D291,Listes!$A$59:$E$65,3,FALSE))+(VLOOKUP('DP_Instruction Forfaitaires'!$D291,Listes!$A$59:$E$65,4,FALSE)))))))</f>
        <v/>
      </c>
      <c r="N291" s="331" t="str">
        <f>IF($H291="","",IF($C291=Listes!$B$37,IF('DP_Instruction Forfaitaires'!$E291&lt;=Listes!$B$47,('DP_Instruction Forfaitaires'!$E291*(VLOOKUP('DP_Instruction Forfaitaires'!$D291,Listes!$A$48:$E$54,2,FALSE))),IF('DP_Instruction Forfaitaires'!$E291&gt;Listes!$D$47,('DP_Instruction Forfaitaires'!$E291*(VLOOKUP('DP_Instruction Forfaitaires'!$D291,Listes!$A$48:$E$54,5,FALSE))),('DP_Instruction Forfaitaires'!$E291*(VLOOKUP('DP_Instruction Forfaitaires'!$D291,Listes!$A$48:$E$54,3,FALSE))+(VLOOKUP('DP_Instruction Forfaitaires'!$D291,Listes!$A$48:$E$54,4,FALSE)))))))</f>
        <v/>
      </c>
      <c r="O291" s="359" t="str">
        <f>IF($H291="","",IF($C291=Listes!$B$40,Listes!$I$37,IF($C291=Listes!$B$41,(VLOOKUP('DP_Instruction Forfaitaires'!$F291,Listes!$E$37:$F$42,2,FALSE)),IF($C291=Listes!$B$39,IF('DP_Instruction Forfaitaires'!$E291&lt;=Listes!$A$69,'DP_Instruction Forfaitaires'!$E291*Listes!$A$70,IF('DP_Instruction Forfaitaires'!$E291&gt;Listes!$D$69,'DP_Instruction Forfaitaires'!$E291*Listes!$D$70,(('DP_Instruction Forfaitaires'!$E291*Listes!$B$70)+Listes!$C$70)))))))</f>
        <v/>
      </c>
      <c r="P291" s="360" t="str">
        <f>IF('Dépenses forfaitaire'!P291="","",'Dépenses forfaitaire'!P291)</f>
        <v/>
      </c>
      <c r="Q291" s="283"/>
      <c r="R291" s="284" t="str">
        <f t="shared" si="18"/>
        <v/>
      </c>
      <c r="S291" s="284" t="str">
        <f t="shared" si="19"/>
        <v/>
      </c>
      <c r="T291" s="28" t="str">
        <f t="shared" si="17"/>
        <v/>
      </c>
      <c r="U291" s="139"/>
      <c r="V291" s="140"/>
      <c r="W291" s="365" t="str">
        <f>IF(AND(OR(Q291="KO",T291&lt;&gt;""),OR(R291="",S291="",T291="")),Listes!$A$74,IF(AND(T291="",Q291&lt;&gt;""),Listes!$A$75,IF(AND(P291&lt;T291,V291=""),Listes!$A$76,IF(AND(R291&gt;S291),Listes!$A$77,IF(AND(P291&lt;&gt;"",P291&gt;T291,U291=""),Listes!$A$78,IF(AND(X291="",OR(Q291&lt;&gt;"",R291&lt;&gt;"",S291&lt;&gt;"")),Listes!$A$79,""))))))</f>
        <v/>
      </c>
      <c r="X291" s="44"/>
      <c r="Y291" s="9">
        <f t="shared" si="20"/>
        <v>0</v>
      </c>
    </row>
    <row r="292" spans="1:25" ht="20.100000000000001" customHeight="1" x14ac:dyDescent="0.25">
      <c r="A292" s="133">
        <v>286</v>
      </c>
      <c r="B292" s="347" t="str">
        <f>IF('Dépenses forfaitaire'!B292="","",'Dépenses forfaitaire'!B292)</f>
        <v/>
      </c>
      <c r="C292" s="347" t="str">
        <f>IF('Dépenses forfaitaire'!C292="","",'Dépenses forfaitaire'!C292)</f>
        <v/>
      </c>
      <c r="D292" s="347" t="str">
        <f>IF('Dépenses forfaitaire'!D292="","",'Dépenses forfaitaire'!D292)</f>
        <v/>
      </c>
      <c r="E292" s="347" t="str">
        <f>IF('Dépenses forfaitaire'!E292="","",'Dépenses forfaitaire'!E292)</f>
        <v/>
      </c>
      <c r="F292" s="347" t="str">
        <f>IF('Dépenses forfaitaire'!F292="","",'Dépenses forfaitaire'!F292)</f>
        <v/>
      </c>
      <c r="G292" s="347" t="str">
        <f>IF('Dépenses forfaitaire'!G292="","",'Dépenses forfaitaire'!G292)</f>
        <v/>
      </c>
      <c r="H292" s="347" t="str">
        <f>IF('Dépenses forfaitaire'!H292="","",'Dépenses forfaitaire'!H292)</f>
        <v/>
      </c>
      <c r="I292" s="347" t="str">
        <f>IF('Dépenses forfaitaire'!I292="","",'Dépenses forfaitaire'!I292)</f>
        <v/>
      </c>
      <c r="J292" s="348" t="str">
        <f>IF('Dépenses forfaitaire'!K292="","",'Dépenses forfaitaire'!K292)</f>
        <v/>
      </c>
      <c r="K292" s="348" t="str">
        <f>IF('Dépenses forfaitaire'!L292="","",'Dépenses forfaitaire'!L292)</f>
        <v/>
      </c>
      <c r="L292" s="347" t="str">
        <f>IF('Dépenses forfaitaire'!J292="","",'Dépenses forfaitaire'!J292)</f>
        <v/>
      </c>
      <c r="M292" s="331" t="str">
        <f>IF($H292="","",IF($C292=Listes!$B$38,IF('DP_Instruction Forfaitaires'!$E292&lt;=Listes!$B$58,('DP_Instruction Forfaitaires'!$E292*(VLOOKUP('DP_Instruction Forfaitaires'!$D292,Listes!$A$59:$E$65,2,FALSE))),IF('DP_Instruction Forfaitaires'!$E292&gt;Listes!$E$58,('DP_Instruction Forfaitaires'!$E292*(VLOOKUP('DP_Instruction Forfaitaires'!$D292,Listes!$A$59:$E$65,5,FALSE))),('DP_Instruction Forfaitaires'!$E292*(VLOOKUP('DP_Instruction Forfaitaires'!$D292,Listes!$A$59:$E$65,3,FALSE))+(VLOOKUP('DP_Instruction Forfaitaires'!$D292,Listes!$A$59:$E$65,4,FALSE)))))))</f>
        <v/>
      </c>
      <c r="N292" s="331" t="str">
        <f>IF($H292="","",IF($C292=Listes!$B$37,IF('DP_Instruction Forfaitaires'!$E292&lt;=Listes!$B$47,('DP_Instruction Forfaitaires'!$E292*(VLOOKUP('DP_Instruction Forfaitaires'!$D292,Listes!$A$48:$E$54,2,FALSE))),IF('DP_Instruction Forfaitaires'!$E292&gt;Listes!$D$47,('DP_Instruction Forfaitaires'!$E292*(VLOOKUP('DP_Instruction Forfaitaires'!$D292,Listes!$A$48:$E$54,5,FALSE))),('DP_Instruction Forfaitaires'!$E292*(VLOOKUP('DP_Instruction Forfaitaires'!$D292,Listes!$A$48:$E$54,3,FALSE))+(VLOOKUP('DP_Instruction Forfaitaires'!$D292,Listes!$A$48:$E$54,4,FALSE)))))))</f>
        <v/>
      </c>
      <c r="O292" s="359" t="str">
        <f>IF($H292="","",IF($C292=Listes!$B$40,Listes!$I$37,IF($C292=Listes!$B$41,(VLOOKUP('DP_Instruction Forfaitaires'!$F292,Listes!$E$37:$F$42,2,FALSE)),IF($C292=Listes!$B$39,IF('DP_Instruction Forfaitaires'!$E292&lt;=Listes!$A$69,'DP_Instruction Forfaitaires'!$E292*Listes!$A$70,IF('DP_Instruction Forfaitaires'!$E292&gt;Listes!$D$69,'DP_Instruction Forfaitaires'!$E292*Listes!$D$70,(('DP_Instruction Forfaitaires'!$E292*Listes!$B$70)+Listes!$C$70)))))))</f>
        <v/>
      </c>
      <c r="P292" s="360" t="str">
        <f>IF('Dépenses forfaitaire'!P292="","",'Dépenses forfaitaire'!P292)</f>
        <v/>
      </c>
      <c r="Q292" s="283"/>
      <c r="R292" s="284" t="str">
        <f t="shared" si="18"/>
        <v/>
      </c>
      <c r="S292" s="284" t="str">
        <f t="shared" si="19"/>
        <v/>
      </c>
      <c r="T292" s="28" t="str">
        <f t="shared" si="17"/>
        <v/>
      </c>
      <c r="U292" s="139"/>
      <c r="V292" s="140"/>
      <c r="W292" s="365" t="str">
        <f>IF(AND(OR(Q292="KO",T292&lt;&gt;""),OR(R292="",S292="",T292="")),Listes!$A$74,IF(AND(T292="",Q292&lt;&gt;""),Listes!$A$75,IF(AND(P292&lt;T292,V292=""),Listes!$A$76,IF(AND(R292&gt;S292),Listes!$A$77,IF(AND(P292&lt;&gt;"",P292&gt;T292,U292=""),Listes!$A$78,IF(AND(X292="",OR(Q292&lt;&gt;"",R292&lt;&gt;"",S292&lt;&gt;"")),Listes!$A$79,""))))))</f>
        <v/>
      </c>
      <c r="X292" s="44"/>
      <c r="Y292" s="9">
        <f t="shared" si="20"/>
        <v>0</v>
      </c>
    </row>
    <row r="293" spans="1:25" ht="20.100000000000001" customHeight="1" x14ac:dyDescent="0.25">
      <c r="A293" s="133">
        <v>287</v>
      </c>
      <c r="B293" s="347" t="str">
        <f>IF('Dépenses forfaitaire'!B293="","",'Dépenses forfaitaire'!B293)</f>
        <v/>
      </c>
      <c r="C293" s="347" t="str">
        <f>IF('Dépenses forfaitaire'!C293="","",'Dépenses forfaitaire'!C293)</f>
        <v/>
      </c>
      <c r="D293" s="347" t="str">
        <f>IF('Dépenses forfaitaire'!D293="","",'Dépenses forfaitaire'!D293)</f>
        <v/>
      </c>
      <c r="E293" s="347" t="str">
        <f>IF('Dépenses forfaitaire'!E293="","",'Dépenses forfaitaire'!E293)</f>
        <v/>
      </c>
      <c r="F293" s="347" t="str">
        <f>IF('Dépenses forfaitaire'!F293="","",'Dépenses forfaitaire'!F293)</f>
        <v/>
      </c>
      <c r="G293" s="347" t="str">
        <f>IF('Dépenses forfaitaire'!G293="","",'Dépenses forfaitaire'!G293)</f>
        <v/>
      </c>
      <c r="H293" s="347" t="str">
        <f>IF('Dépenses forfaitaire'!H293="","",'Dépenses forfaitaire'!H293)</f>
        <v/>
      </c>
      <c r="I293" s="347" t="str">
        <f>IF('Dépenses forfaitaire'!I293="","",'Dépenses forfaitaire'!I293)</f>
        <v/>
      </c>
      <c r="J293" s="348" t="str">
        <f>IF('Dépenses forfaitaire'!K293="","",'Dépenses forfaitaire'!K293)</f>
        <v/>
      </c>
      <c r="K293" s="348" t="str">
        <f>IF('Dépenses forfaitaire'!L293="","",'Dépenses forfaitaire'!L293)</f>
        <v/>
      </c>
      <c r="L293" s="347" t="str">
        <f>IF('Dépenses forfaitaire'!J293="","",'Dépenses forfaitaire'!J293)</f>
        <v/>
      </c>
      <c r="M293" s="331" t="str">
        <f>IF($H293="","",IF($C293=Listes!$B$38,IF('DP_Instruction Forfaitaires'!$E293&lt;=Listes!$B$58,('DP_Instruction Forfaitaires'!$E293*(VLOOKUP('DP_Instruction Forfaitaires'!$D293,Listes!$A$59:$E$65,2,FALSE))),IF('DP_Instruction Forfaitaires'!$E293&gt;Listes!$E$58,('DP_Instruction Forfaitaires'!$E293*(VLOOKUP('DP_Instruction Forfaitaires'!$D293,Listes!$A$59:$E$65,5,FALSE))),('DP_Instruction Forfaitaires'!$E293*(VLOOKUP('DP_Instruction Forfaitaires'!$D293,Listes!$A$59:$E$65,3,FALSE))+(VLOOKUP('DP_Instruction Forfaitaires'!$D293,Listes!$A$59:$E$65,4,FALSE)))))))</f>
        <v/>
      </c>
      <c r="N293" s="331" t="str">
        <f>IF($H293="","",IF($C293=Listes!$B$37,IF('DP_Instruction Forfaitaires'!$E293&lt;=Listes!$B$47,('DP_Instruction Forfaitaires'!$E293*(VLOOKUP('DP_Instruction Forfaitaires'!$D293,Listes!$A$48:$E$54,2,FALSE))),IF('DP_Instruction Forfaitaires'!$E293&gt;Listes!$D$47,('DP_Instruction Forfaitaires'!$E293*(VLOOKUP('DP_Instruction Forfaitaires'!$D293,Listes!$A$48:$E$54,5,FALSE))),('DP_Instruction Forfaitaires'!$E293*(VLOOKUP('DP_Instruction Forfaitaires'!$D293,Listes!$A$48:$E$54,3,FALSE))+(VLOOKUP('DP_Instruction Forfaitaires'!$D293,Listes!$A$48:$E$54,4,FALSE)))))))</f>
        <v/>
      </c>
      <c r="O293" s="359" t="str">
        <f>IF($H293="","",IF($C293=Listes!$B$40,Listes!$I$37,IF($C293=Listes!$B$41,(VLOOKUP('DP_Instruction Forfaitaires'!$F293,Listes!$E$37:$F$42,2,FALSE)),IF($C293=Listes!$B$39,IF('DP_Instruction Forfaitaires'!$E293&lt;=Listes!$A$69,'DP_Instruction Forfaitaires'!$E293*Listes!$A$70,IF('DP_Instruction Forfaitaires'!$E293&gt;Listes!$D$69,'DP_Instruction Forfaitaires'!$E293*Listes!$D$70,(('DP_Instruction Forfaitaires'!$E293*Listes!$B$70)+Listes!$C$70)))))))</f>
        <v/>
      </c>
      <c r="P293" s="360" t="str">
        <f>IF('Dépenses forfaitaire'!P293="","",'Dépenses forfaitaire'!P293)</f>
        <v/>
      </c>
      <c r="Q293" s="283"/>
      <c r="R293" s="284" t="str">
        <f t="shared" si="18"/>
        <v/>
      </c>
      <c r="S293" s="284" t="str">
        <f t="shared" si="19"/>
        <v/>
      </c>
      <c r="T293" s="28" t="str">
        <f t="shared" si="17"/>
        <v/>
      </c>
      <c r="U293" s="139"/>
      <c r="V293" s="140"/>
      <c r="W293" s="365" t="str">
        <f>IF(AND(OR(Q293="KO",T293&lt;&gt;""),OR(R293="",S293="",T293="")),Listes!$A$74,IF(AND(T293="",Q293&lt;&gt;""),Listes!$A$75,IF(AND(P293&lt;T293,V293=""),Listes!$A$76,IF(AND(R293&gt;S293),Listes!$A$77,IF(AND(P293&lt;&gt;"",P293&gt;T293,U293=""),Listes!$A$78,IF(AND(X293="",OR(Q293&lt;&gt;"",R293&lt;&gt;"",S293&lt;&gt;"")),Listes!$A$79,""))))))</f>
        <v/>
      </c>
      <c r="X293" s="44"/>
      <c r="Y293" s="9">
        <f t="shared" si="20"/>
        <v>0</v>
      </c>
    </row>
    <row r="294" spans="1:25" ht="20.100000000000001" customHeight="1" x14ac:dyDescent="0.25">
      <c r="A294" s="133">
        <v>288</v>
      </c>
      <c r="B294" s="347" t="str">
        <f>IF('Dépenses forfaitaire'!B294="","",'Dépenses forfaitaire'!B294)</f>
        <v/>
      </c>
      <c r="C294" s="347" t="str">
        <f>IF('Dépenses forfaitaire'!C294="","",'Dépenses forfaitaire'!C294)</f>
        <v/>
      </c>
      <c r="D294" s="347" t="str">
        <f>IF('Dépenses forfaitaire'!D294="","",'Dépenses forfaitaire'!D294)</f>
        <v/>
      </c>
      <c r="E294" s="347" t="str">
        <f>IF('Dépenses forfaitaire'!E294="","",'Dépenses forfaitaire'!E294)</f>
        <v/>
      </c>
      <c r="F294" s="347" t="str">
        <f>IF('Dépenses forfaitaire'!F294="","",'Dépenses forfaitaire'!F294)</f>
        <v/>
      </c>
      <c r="G294" s="347" t="str">
        <f>IF('Dépenses forfaitaire'!G294="","",'Dépenses forfaitaire'!G294)</f>
        <v/>
      </c>
      <c r="H294" s="347" t="str">
        <f>IF('Dépenses forfaitaire'!H294="","",'Dépenses forfaitaire'!H294)</f>
        <v/>
      </c>
      <c r="I294" s="347" t="str">
        <f>IF('Dépenses forfaitaire'!I294="","",'Dépenses forfaitaire'!I294)</f>
        <v/>
      </c>
      <c r="J294" s="348" t="str">
        <f>IF('Dépenses forfaitaire'!K294="","",'Dépenses forfaitaire'!K294)</f>
        <v/>
      </c>
      <c r="K294" s="348" t="str">
        <f>IF('Dépenses forfaitaire'!L294="","",'Dépenses forfaitaire'!L294)</f>
        <v/>
      </c>
      <c r="L294" s="347" t="str">
        <f>IF('Dépenses forfaitaire'!J294="","",'Dépenses forfaitaire'!J294)</f>
        <v/>
      </c>
      <c r="M294" s="331" t="str">
        <f>IF($H294="","",IF($C294=Listes!$B$38,IF('DP_Instruction Forfaitaires'!$E294&lt;=Listes!$B$58,('DP_Instruction Forfaitaires'!$E294*(VLOOKUP('DP_Instruction Forfaitaires'!$D294,Listes!$A$59:$E$65,2,FALSE))),IF('DP_Instruction Forfaitaires'!$E294&gt;Listes!$E$58,('DP_Instruction Forfaitaires'!$E294*(VLOOKUP('DP_Instruction Forfaitaires'!$D294,Listes!$A$59:$E$65,5,FALSE))),('DP_Instruction Forfaitaires'!$E294*(VLOOKUP('DP_Instruction Forfaitaires'!$D294,Listes!$A$59:$E$65,3,FALSE))+(VLOOKUP('DP_Instruction Forfaitaires'!$D294,Listes!$A$59:$E$65,4,FALSE)))))))</f>
        <v/>
      </c>
      <c r="N294" s="331" t="str">
        <f>IF($H294="","",IF($C294=Listes!$B$37,IF('DP_Instruction Forfaitaires'!$E294&lt;=Listes!$B$47,('DP_Instruction Forfaitaires'!$E294*(VLOOKUP('DP_Instruction Forfaitaires'!$D294,Listes!$A$48:$E$54,2,FALSE))),IF('DP_Instruction Forfaitaires'!$E294&gt;Listes!$D$47,('DP_Instruction Forfaitaires'!$E294*(VLOOKUP('DP_Instruction Forfaitaires'!$D294,Listes!$A$48:$E$54,5,FALSE))),('DP_Instruction Forfaitaires'!$E294*(VLOOKUP('DP_Instruction Forfaitaires'!$D294,Listes!$A$48:$E$54,3,FALSE))+(VLOOKUP('DP_Instruction Forfaitaires'!$D294,Listes!$A$48:$E$54,4,FALSE)))))))</f>
        <v/>
      </c>
      <c r="O294" s="359" t="str">
        <f>IF($H294="","",IF($C294=Listes!$B$40,Listes!$I$37,IF($C294=Listes!$B$41,(VLOOKUP('DP_Instruction Forfaitaires'!$F294,Listes!$E$37:$F$42,2,FALSE)),IF($C294=Listes!$B$39,IF('DP_Instruction Forfaitaires'!$E294&lt;=Listes!$A$69,'DP_Instruction Forfaitaires'!$E294*Listes!$A$70,IF('DP_Instruction Forfaitaires'!$E294&gt;Listes!$D$69,'DP_Instruction Forfaitaires'!$E294*Listes!$D$70,(('DP_Instruction Forfaitaires'!$E294*Listes!$B$70)+Listes!$C$70)))))))</f>
        <v/>
      </c>
      <c r="P294" s="360" t="str">
        <f>IF('Dépenses forfaitaire'!P294="","",'Dépenses forfaitaire'!P294)</f>
        <v/>
      </c>
      <c r="Q294" s="283"/>
      <c r="R294" s="284" t="str">
        <f t="shared" si="18"/>
        <v/>
      </c>
      <c r="S294" s="284" t="str">
        <f t="shared" si="19"/>
        <v/>
      </c>
      <c r="T294" s="28" t="str">
        <f t="shared" si="17"/>
        <v/>
      </c>
      <c r="U294" s="139"/>
      <c r="V294" s="140"/>
      <c r="W294" s="365" t="str">
        <f>IF(AND(OR(Q294="KO",T294&lt;&gt;""),OR(R294="",S294="",T294="")),Listes!$A$74,IF(AND(T294="",Q294&lt;&gt;""),Listes!$A$75,IF(AND(P294&lt;T294,V294=""),Listes!$A$76,IF(AND(R294&gt;S294),Listes!$A$77,IF(AND(P294&lt;&gt;"",P294&gt;T294,U294=""),Listes!$A$78,IF(AND(X294="",OR(Q294&lt;&gt;"",R294&lt;&gt;"",S294&lt;&gt;"")),Listes!$A$79,""))))))</f>
        <v/>
      </c>
      <c r="X294" s="44"/>
      <c r="Y294" s="9">
        <f t="shared" si="20"/>
        <v>0</v>
      </c>
    </row>
    <row r="295" spans="1:25" ht="20.100000000000001" customHeight="1" x14ac:dyDescent="0.25">
      <c r="A295" s="133">
        <v>289</v>
      </c>
      <c r="B295" s="347" t="str">
        <f>IF('Dépenses forfaitaire'!B295="","",'Dépenses forfaitaire'!B295)</f>
        <v/>
      </c>
      <c r="C295" s="347" t="str">
        <f>IF('Dépenses forfaitaire'!C295="","",'Dépenses forfaitaire'!C295)</f>
        <v/>
      </c>
      <c r="D295" s="347" t="str">
        <f>IF('Dépenses forfaitaire'!D295="","",'Dépenses forfaitaire'!D295)</f>
        <v/>
      </c>
      <c r="E295" s="347" t="str">
        <f>IF('Dépenses forfaitaire'!E295="","",'Dépenses forfaitaire'!E295)</f>
        <v/>
      </c>
      <c r="F295" s="347" t="str">
        <f>IF('Dépenses forfaitaire'!F295="","",'Dépenses forfaitaire'!F295)</f>
        <v/>
      </c>
      <c r="G295" s="347" t="str">
        <f>IF('Dépenses forfaitaire'!G295="","",'Dépenses forfaitaire'!G295)</f>
        <v/>
      </c>
      <c r="H295" s="347" t="str">
        <f>IF('Dépenses forfaitaire'!H295="","",'Dépenses forfaitaire'!H295)</f>
        <v/>
      </c>
      <c r="I295" s="347" t="str">
        <f>IF('Dépenses forfaitaire'!I295="","",'Dépenses forfaitaire'!I295)</f>
        <v/>
      </c>
      <c r="J295" s="348" t="str">
        <f>IF('Dépenses forfaitaire'!K295="","",'Dépenses forfaitaire'!K295)</f>
        <v/>
      </c>
      <c r="K295" s="348" t="str">
        <f>IF('Dépenses forfaitaire'!L295="","",'Dépenses forfaitaire'!L295)</f>
        <v/>
      </c>
      <c r="L295" s="347" t="str">
        <f>IF('Dépenses forfaitaire'!J295="","",'Dépenses forfaitaire'!J295)</f>
        <v/>
      </c>
      <c r="M295" s="331" t="str">
        <f>IF($H295="","",IF($C295=Listes!$B$38,IF('DP_Instruction Forfaitaires'!$E295&lt;=Listes!$B$58,('DP_Instruction Forfaitaires'!$E295*(VLOOKUP('DP_Instruction Forfaitaires'!$D295,Listes!$A$59:$E$65,2,FALSE))),IF('DP_Instruction Forfaitaires'!$E295&gt;Listes!$E$58,('DP_Instruction Forfaitaires'!$E295*(VLOOKUP('DP_Instruction Forfaitaires'!$D295,Listes!$A$59:$E$65,5,FALSE))),('DP_Instruction Forfaitaires'!$E295*(VLOOKUP('DP_Instruction Forfaitaires'!$D295,Listes!$A$59:$E$65,3,FALSE))+(VLOOKUP('DP_Instruction Forfaitaires'!$D295,Listes!$A$59:$E$65,4,FALSE)))))))</f>
        <v/>
      </c>
      <c r="N295" s="331" t="str">
        <f>IF($H295="","",IF($C295=Listes!$B$37,IF('DP_Instruction Forfaitaires'!$E295&lt;=Listes!$B$47,('DP_Instruction Forfaitaires'!$E295*(VLOOKUP('DP_Instruction Forfaitaires'!$D295,Listes!$A$48:$E$54,2,FALSE))),IF('DP_Instruction Forfaitaires'!$E295&gt;Listes!$D$47,('DP_Instruction Forfaitaires'!$E295*(VLOOKUP('DP_Instruction Forfaitaires'!$D295,Listes!$A$48:$E$54,5,FALSE))),('DP_Instruction Forfaitaires'!$E295*(VLOOKUP('DP_Instruction Forfaitaires'!$D295,Listes!$A$48:$E$54,3,FALSE))+(VLOOKUP('DP_Instruction Forfaitaires'!$D295,Listes!$A$48:$E$54,4,FALSE)))))))</f>
        <v/>
      </c>
      <c r="O295" s="359" t="str">
        <f>IF($H295="","",IF($C295=Listes!$B$40,Listes!$I$37,IF($C295=Listes!$B$41,(VLOOKUP('DP_Instruction Forfaitaires'!$F295,Listes!$E$37:$F$42,2,FALSE)),IF($C295=Listes!$B$39,IF('DP_Instruction Forfaitaires'!$E295&lt;=Listes!$A$69,'DP_Instruction Forfaitaires'!$E295*Listes!$A$70,IF('DP_Instruction Forfaitaires'!$E295&gt;Listes!$D$69,'DP_Instruction Forfaitaires'!$E295*Listes!$D$70,(('DP_Instruction Forfaitaires'!$E295*Listes!$B$70)+Listes!$C$70)))))))</f>
        <v/>
      </c>
      <c r="P295" s="360" t="str">
        <f>IF('Dépenses forfaitaire'!P295="","",'Dépenses forfaitaire'!P295)</f>
        <v/>
      </c>
      <c r="Q295" s="283"/>
      <c r="R295" s="284" t="str">
        <f t="shared" si="18"/>
        <v/>
      </c>
      <c r="S295" s="284" t="str">
        <f t="shared" si="19"/>
        <v/>
      </c>
      <c r="T295" s="28" t="str">
        <f t="shared" si="17"/>
        <v/>
      </c>
      <c r="U295" s="139"/>
      <c r="V295" s="140"/>
      <c r="W295" s="365" t="str">
        <f>IF(AND(OR(Q295="KO",T295&lt;&gt;""),OR(R295="",S295="",T295="")),Listes!$A$74,IF(AND(T295="",Q295&lt;&gt;""),Listes!$A$75,IF(AND(P295&lt;T295,V295=""),Listes!$A$76,IF(AND(R295&gt;S295),Listes!$A$77,IF(AND(P295&lt;&gt;"",P295&gt;T295,U295=""),Listes!$A$78,IF(AND(X295="",OR(Q295&lt;&gt;"",R295&lt;&gt;"",S295&lt;&gt;"")),Listes!$A$79,""))))))</f>
        <v/>
      </c>
      <c r="X295" s="44"/>
      <c r="Y295" s="9">
        <f t="shared" si="20"/>
        <v>0</v>
      </c>
    </row>
    <row r="296" spans="1:25" ht="20.100000000000001" customHeight="1" x14ac:dyDescent="0.25">
      <c r="A296" s="133">
        <v>290</v>
      </c>
      <c r="B296" s="347" t="str">
        <f>IF('Dépenses forfaitaire'!B296="","",'Dépenses forfaitaire'!B296)</f>
        <v/>
      </c>
      <c r="C296" s="347" t="str">
        <f>IF('Dépenses forfaitaire'!C296="","",'Dépenses forfaitaire'!C296)</f>
        <v/>
      </c>
      <c r="D296" s="347" t="str">
        <f>IF('Dépenses forfaitaire'!D296="","",'Dépenses forfaitaire'!D296)</f>
        <v/>
      </c>
      <c r="E296" s="347" t="str">
        <f>IF('Dépenses forfaitaire'!E296="","",'Dépenses forfaitaire'!E296)</f>
        <v/>
      </c>
      <c r="F296" s="347" t="str">
        <f>IF('Dépenses forfaitaire'!F296="","",'Dépenses forfaitaire'!F296)</f>
        <v/>
      </c>
      <c r="G296" s="347" t="str">
        <f>IF('Dépenses forfaitaire'!G296="","",'Dépenses forfaitaire'!G296)</f>
        <v/>
      </c>
      <c r="H296" s="347" t="str">
        <f>IF('Dépenses forfaitaire'!H296="","",'Dépenses forfaitaire'!H296)</f>
        <v/>
      </c>
      <c r="I296" s="347" t="str">
        <f>IF('Dépenses forfaitaire'!I296="","",'Dépenses forfaitaire'!I296)</f>
        <v/>
      </c>
      <c r="J296" s="348" t="str">
        <f>IF('Dépenses forfaitaire'!K296="","",'Dépenses forfaitaire'!K296)</f>
        <v/>
      </c>
      <c r="K296" s="348" t="str">
        <f>IF('Dépenses forfaitaire'!L296="","",'Dépenses forfaitaire'!L296)</f>
        <v/>
      </c>
      <c r="L296" s="347" t="str">
        <f>IF('Dépenses forfaitaire'!J296="","",'Dépenses forfaitaire'!J296)</f>
        <v/>
      </c>
      <c r="M296" s="331" t="str">
        <f>IF($H296="","",IF($C296=Listes!$B$38,IF('DP_Instruction Forfaitaires'!$E296&lt;=Listes!$B$58,('DP_Instruction Forfaitaires'!$E296*(VLOOKUP('DP_Instruction Forfaitaires'!$D296,Listes!$A$59:$E$65,2,FALSE))),IF('DP_Instruction Forfaitaires'!$E296&gt;Listes!$E$58,('DP_Instruction Forfaitaires'!$E296*(VLOOKUP('DP_Instruction Forfaitaires'!$D296,Listes!$A$59:$E$65,5,FALSE))),('DP_Instruction Forfaitaires'!$E296*(VLOOKUP('DP_Instruction Forfaitaires'!$D296,Listes!$A$59:$E$65,3,FALSE))+(VLOOKUP('DP_Instruction Forfaitaires'!$D296,Listes!$A$59:$E$65,4,FALSE)))))))</f>
        <v/>
      </c>
      <c r="N296" s="331" t="str">
        <f>IF($H296="","",IF($C296=Listes!$B$37,IF('DP_Instruction Forfaitaires'!$E296&lt;=Listes!$B$47,('DP_Instruction Forfaitaires'!$E296*(VLOOKUP('DP_Instruction Forfaitaires'!$D296,Listes!$A$48:$E$54,2,FALSE))),IF('DP_Instruction Forfaitaires'!$E296&gt;Listes!$D$47,('DP_Instruction Forfaitaires'!$E296*(VLOOKUP('DP_Instruction Forfaitaires'!$D296,Listes!$A$48:$E$54,5,FALSE))),('DP_Instruction Forfaitaires'!$E296*(VLOOKUP('DP_Instruction Forfaitaires'!$D296,Listes!$A$48:$E$54,3,FALSE))+(VLOOKUP('DP_Instruction Forfaitaires'!$D296,Listes!$A$48:$E$54,4,FALSE)))))))</f>
        <v/>
      </c>
      <c r="O296" s="359" t="str">
        <f>IF($H296="","",IF($C296=Listes!$B$40,Listes!$I$37,IF($C296=Listes!$B$41,(VLOOKUP('DP_Instruction Forfaitaires'!$F296,Listes!$E$37:$F$42,2,FALSE)),IF($C296=Listes!$B$39,IF('DP_Instruction Forfaitaires'!$E296&lt;=Listes!$A$69,'DP_Instruction Forfaitaires'!$E296*Listes!$A$70,IF('DP_Instruction Forfaitaires'!$E296&gt;Listes!$D$69,'DP_Instruction Forfaitaires'!$E296*Listes!$D$70,(('DP_Instruction Forfaitaires'!$E296*Listes!$B$70)+Listes!$C$70)))))))</f>
        <v/>
      </c>
      <c r="P296" s="360" t="str">
        <f>IF('Dépenses forfaitaire'!P296="","",'Dépenses forfaitaire'!P296)</f>
        <v/>
      </c>
      <c r="Q296" s="283"/>
      <c r="R296" s="284" t="str">
        <f t="shared" si="18"/>
        <v/>
      </c>
      <c r="S296" s="284" t="str">
        <f t="shared" si="19"/>
        <v/>
      </c>
      <c r="T296" s="28" t="str">
        <f t="shared" si="17"/>
        <v/>
      </c>
      <c r="U296" s="139"/>
      <c r="V296" s="140"/>
      <c r="W296" s="365" t="str">
        <f>IF(AND(OR(Q296="KO",T296&lt;&gt;""),OR(R296="",S296="",T296="")),Listes!$A$74,IF(AND(T296="",Q296&lt;&gt;""),Listes!$A$75,IF(AND(P296&lt;T296,V296=""),Listes!$A$76,IF(AND(R296&gt;S296),Listes!$A$77,IF(AND(P296&lt;&gt;"",P296&gt;T296,U296=""),Listes!$A$78,IF(AND(X296="",OR(Q296&lt;&gt;"",R296&lt;&gt;"",S296&lt;&gt;"")),Listes!$A$79,""))))))</f>
        <v/>
      </c>
      <c r="X296" s="44"/>
      <c r="Y296" s="9">
        <f t="shared" si="20"/>
        <v>0</v>
      </c>
    </row>
    <row r="297" spans="1:25" ht="20.100000000000001" customHeight="1" x14ac:dyDescent="0.25">
      <c r="A297" s="133">
        <v>291</v>
      </c>
      <c r="B297" s="347" t="str">
        <f>IF('Dépenses forfaitaire'!B297="","",'Dépenses forfaitaire'!B297)</f>
        <v/>
      </c>
      <c r="C297" s="347" t="str">
        <f>IF('Dépenses forfaitaire'!C297="","",'Dépenses forfaitaire'!C297)</f>
        <v/>
      </c>
      <c r="D297" s="347" t="str">
        <f>IF('Dépenses forfaitaire'!D297="","",'Dépenses forfaitaire'!D297)</f>
        <v/>
      </c>
      <c r="E297" s="347" t="str">
        <f>IF('Dépenses forfaitaire'!E297="","",'Dépenses forfaitaire'!E297)</f>
        <v/>
      </c>
      <c r="F297" s="347" t="str">
        <f>IF('Dépenses forfaitaire'!F297="","",'Dépenses forfaitaire'!F297)</f>
        <v/>
      </c>
      <c r="G297" s="347" t="str">
        <f>IF('Dépenses forfaitaire'!G297="","",'Dépenses forfaitaire'!G297)</f>
        <v/>
      </c>
      <c r="H297" s="347" t="str">
        <f>IF('Dépenses forfaitaire'!H297="","",'Dépenses forfaitaire'!H297)</f>
        <v/>
      </c>
      <c r="I297" s="347" t="str">
        <f>IF('Dépenses forfaitaire'!I297="","",'Dépenses forfaitaire'!I297)</f>
        <v/>
      </c>
      <c r="J297" s="348" t="str">
        <f>IF('Dépenses forfaitaire'!K297="","",'Dépenses forfaitaire'!K297)</f>
        <v/>
      </c>
      <c r="K297" s="348" t="str">
        <f>IF('Dépenses forfaitaire'!L297="","",'Dépenses forfaitaire'!L297)</f>
        <v/>
      </c>
      <c r="L297" s="347" t="str">
        <f>IF('Dépenses forfaitaire'!J297="","",'Dépenses forfaitaire'!J297)</f>
        <v/>
      </c>
      <c r="M297" s="331" t="str">
        <f>IF($H297="","",IF($C297=Listes!$B$38,IF('DP_Instruction Forfaitaires'!$E297&lt;=Listes!$B$58,('DP_Instruction Forfaitaires'!$E297*(VLOOKUP('DP_Instruction Forfaitaires'!$D297,Listes!$A$59:$E$65,2,FALSE))),IF('DP_Instruction Forfaitaires'!$E297&gt;Listes!$E$58,('DP_Instruction Forfaitaires'!$E297*(VLOOKUP('DP_Instruction Forfaitaires'!$D297,Listes!$A$59:$E$65,5,FALSE))),('DP_Instruction Forfaitaires'!$E297*(VLOOKUP('DP_Instruction Forfaitaires'!$D297,Listes!$A$59:$E$65,3,FALSE))+(VLOOKUP('DP_Instruction Forfaitaires'!$D297,Listes!$A$59:$E$65,4,FALSE)))))))</f>
        <v/>
      </c>
      <c r="N297" s="331" t="str">
        <f>IF($H297="","",IF($C297=Listes!$B$37,IF('DP_Instruction Forfaitaires'!$E297&lt;=Listes!$B$47,('DP_Instruction Forfaitaires'!$E297*(VLOOKUP('DP_Instruction Forfaitaires'!$D297,Listes!$A$48:$E$54,2,FALSE))),IF('DP_Instruction Forfaitaires'!$E297&gt;Listes!$D$47,('DP_Instruction Forfaitaires'!$E297*(VLOOKUP('DP_Instruction Forfaitaires'!$D297,Listes!$A$48:$E$54,5,FALSE))),('DP_Instruction Forfaitaires'!$E297*(VLOOKUP('DP_Instruction Forfaitaires'!$D297,Listes!$A$48:$E$54,3,FALSE))+(VLOOKUP('DP_Instruction Forfaitaires'!$D297,Listes!$A$48:$E$54,4,FALSE)))))))</f>
        <v/>
      </c>
      <c r="O297" s="359" t="str">
        <f>IF($H297="","",IF($C297=Listes!$B$40,Listes!$I$37,IF($C297=Listes!$B$41,(VLOOKUP('DP_Instruction Forfaitaires'!$F297,Listes!$E$37:$F$42,2,FALSE)),IF($C297=Listes!$B$39,IF('DP_Instruction Forfaitaires'!$E297&lt;=Listes!$A$69,'DP_Instruction Forfaitaires'!$E297*Listes!$A$70,IF('DP_Instruction Forfaitaires'!$E297&gt;Listes!$D$69,'DP_Instruction Forfaitaires'!$E297*Listes!$D$70,(('DP_Instruction Forfaitaires'!$E297*Listes!$B$70)+Listes!$C$70)))))))</f>
        <v/>
      </c>
      <c r="P297" s="360" t="str">
        <f>IF('Dépenses forfaitaire'!P297="","",'Dépenses forfaitaire'!P297)</f>
        <v/>
      </c>
      <c r="Q297" s="283"/>
      <c r="R297" s="284" t="str">
        <f t="shared" si="18"/>
        <v/>
      </c>
      <c r="S297" s="284" t="str">
        <f t="shared" si="19"/>
        <v/>
      </c>
      <c r="T297" s="28" t="str">
        <f t="shared" si="17"/>
        <v/>
      </c>
      <c r="U297" s="139"/>
      <c r="V297" s="140"/>
      <c r="W297" s="365" t="str">
        <f>IF(AND(OR(Q297="KO",T297&lt;&gt;""),OR(R297="",S297="",T297="")),Listes!$A$74,IF(AND(T297="",Q297&lt;&gt;""),Listes!$A$75,IF(AND(P297&lt;T297,V297=""),Listes!$A$76,IF(AND(R297&gt;S297),Listes!$A$77,IF(AND(P297&lt;&gt;"",P297&gt;T297,U297=""),Listes!$A$78,IF(AND(X297="",OR(Q297&lt;&gt;"",R297&lt;&gt;"",S297&lt;&gt;"")),Listes!$A$79,""))))))</f>
        <v/>
      </c>
      <c r="X297" s="44"/>
      <c r="Y297" s="9">
        <f t="shared" si="20"/>
        <v>0</v>
      </c>
    </row>
    <row r="298" spans="1:25" ht="20.100000000000001" customHeight="1" x14ac:dyDescent="0.25">
      <c r="A298" s="133">
        <v>292</v>
      </c>
      <c r="B298" s="347" t="str">
        <f>IF('Dépenses forfaitaire'!B298="","",'Dépenses forfaitaire'!B298)</f>
        <v/>
      </c>
      <c r="C298" s="347" t="str">
        <f>IF('Dépenses forfaitaire'!C298="","",'Dépenses forfaitaire'!C298)</f>
        <v/>
      </c>
      <c r="D298" s="347" t="str">
        <f>IF('Dépenses forfaitaire'!D298="","",'Dépenses forfaitaire'!D298)</f>
        <v/>
      </c>
      <c r="E298" s="347" t="str">
        <f>IF('Dépenses forfaitaire'!E298="","",'Dépenses forfaitaire'!E298)</f>
        <v/>
      </c>
      <c r="F298" s="347" t="str">
        <f>IF('Dépenses forfaitaire'!F298="","",'Dépenses forfaitaire'!F298)</f>
        <v/>
      </c>
      <c r="G298" s="347" t="str">
        <f>IF('Dépenses forfaitaire'!G298="","",'Dépenses forfaitaire'!G298)</f>
        <v/>
      </c>
      <c r="H298" s="347" t="str">
        <f>IF('Dépenses forfaitaire'!H298="","",'Dépenses forfaitaire'!H298)</f>
        <v/>
      </c>
      <c r="I298" s="347" t="str">
        <f>IF('Dépenses forfaitaire'!I298="","",'Dépenses forfaitaire'!I298)</f>
        <v/>
      </c>
      <c r="J298" s="348" t="str">
        <f>IF('Dépenses forfaitaire'!K298="","",'Dépenses forfaitaire'!K298)</f>
        <v/>
      </c>
      <c r="K298" s="348" t="str">
        <f>IF('Dépenses forfaitaire'!L298="","",'Dépenses forfaitaire'!L298)</f>
        <v/>
      </c>
      <c r="L298" s="347" t="str">
        <f>IF('Dépenses forfaitaire'!J298="","",'Dépenses forfaitaire'!J298)</f>
        <v/>
      </c>
      <c r="M298" s="331" t="str">
        <f>IF($H298="","",IF($C298=Listes!$B$38,IF('DP_Instruction Forfaitaires'!$E298&lt;=Listes!$B$58,('DP_Instruction Forfaitaires'!$E298*(VLOOKUP('DP_Instruction Forfaitaires'!$D298,Listes!$A$59:$E$65,2,FALSE))),IF('DP_Instruction Forfaitaires'!$E298&gt;Listes!$E$58,('DP_Instruction Forfaitaires'!$E298*(VLOOKUP('DP_Instruction Forfaitaires'!$D298,Listes!$A$59:$E$65,5,FALSE))),('DP_Instruction Forfaitaires'!$E298*(VLOOKUP('DP_Instruction Forfaitaires'!$D298,Listes!$A$59:$E$65,3,FALSE))+(VLOOKUP('DP_Instruction Forfaitaires'!$D298,Listes!$A$59:$E$65,4,FALSE)))))))</f>
        <v/>
      </c>
      <c r="N298" s="331" t="str">
        <f>IF($H298="","",IF($C298=Listes!$B$37,IF('DP_Instruction Forfaitaires'!$E298&lt;=Listes!$B$47,('DP_Instruction Forfaitaires'!$E298*(VLOOKUP('DP_Instruction Forfaitaires'!$D298,Listes!$A$48:$E$54,2,FALSE))),IF('DP_Instruction Forfaitaires'!$E298&gt;Listes!$D$47,('DP_Instruction Forfaitaires'!$E298*(VLOOKUP('DP_Instruction Forfaitaires'!$D298,Listes!$A$48:$E$54,5,FALSE))),('DP_Instruction Forfaitaires'!$E298*(VLOOKUP('DP_Instruction Forfaitaires'!$D298,Listes!$A$48:$E$54,3,FALSE))+(VLOOKUP('DP_Instruction Forfaitaires'!$D298,Listes!$A$48:$E$54,4,FALSE)))))))</f>
        <v/>
      </c>
      <c r="O298" s="359" t="str">
        <f>IF($H298="","",IF($C298=Listes!$B$40,Listes!$I$37,IF($C298=Listes!$B$41,(VLOOKUP('DP_Instruction Forfaitaires'!$F298,Listes!$E$37:$F$42,2,FALSE)),IF($C298=Listes!$B$39,IF('DP_Instruction Forfaitaires'!$E298&lt;=Listes!$A$69,'DP_Instruction Forfaitaires'!$E298*Listes!$A$70,IF('DP_Instruction Forfaitaires'!$E298&gt;Listes!$D$69,'DP_Instruction Forfaitaires'!$E298*Listes!$D$70,(('DP_Instruction Forfaitaires'!$E298*Listes!$B$70)+Listes!$C$70)))))))</f>
        <v/>
      </c>
      <c r="P298" s="360" t="str">
        <f>IF('Dépenses forfaitaire'!P298="","",'Dépenses forfaitaire'!P298)</f>
        <v/>
      </c>
      <c r="Q298" s="283"/>
      <c r="R298" s="284" t="str">
        <f t="shared" si="18"/>
        <v/>
      </c>
      <c r="S298" s="284" t="str">
        <f t="shared" si="19"/>
        <v/>
      </c>
      <c r="T298" s="28" t="str">
        <f t="shared" si="17"/>
        <v/>
      </c>
      <c r="U298" s="139"/>
      <c r="V298" s="140"/>
      <c r="W298" s="365" t="str">
        <f>IF(AND(OR(Q298="KO",T298&lt;&gt;""),OR(R298="",S298="",T298="")),Listes!$A$74,IF(AND(T298="",Q298&lt;&gt;""),Listes!$A$75,IF(AND(P298&lt;T298,V298=""),Listes!$A$76,IF(AND(R298&gt;S298),Listes!$A$77,IF(AND(P298&lt;&gt;"",P298&gt;T298,U298=""),Listes!$A$78,IF(AND(X298="",OR(Q298&lt;&gt;"",R298&lt;&gt;"",S298&lt;&gt;"")),Listes!$A$79,""))))))</f>
        <v/>
      </c>
      <c r="X298" s="44"/>
      <c r="Y298" s="9">
        <f t="shared" si="20"/>
        <v>0</v>
      </c>
    </row>
    <row r="299" spans="1:25" ht="20.100000000000001" customHeight="1" x14ac:dyDescent="0.25">
      <c r="A299" s="133">
        <v>293</v>
      </c>
      <c r="B299" s="347" t="str">
        <f>IF('Dépenses forfaitaire'!B299="","",'Dépenses forfaitaire'!B299)</f>
        <v/>
      </c>
      <c r="C299" s="347" t="str">
        <f>IF('Dépenses forfaitaire'!C299="","",'Dépenses forfaitaire'!C299)</f>
        <v/>
      </c>
      <c r="D299" s="347" t="str">
        <f>IF('Dépenses forfaitaire'!D299="","",'Dépenses forfaitaire'!D299)</f>
        <v/>
      </c>
      <c r="E299" s="347" t="str">
        <f>IF('Dépenses forfaitaire'!E299="","",'Dépenses forfaitaire'!E299)</f>
        <v/>
      </c>
      <c r="F299" s="347" t="str">
        <f>IF('Dépenses forfaitaire'!F299="","",'Dépenses forfaitaire'!F299)</f>
        <v/>
      </c>
      <c r="G299" s="347" t="str">
        <f>IF('Dépenses forfaitaire'!G299="","",'Dépenses forfaitaire'!G299)</f>
        <v/>
      </c>
      <c r="H299" s="347" t="str">
        <f>IF('Dépenses forfaitaire'!H299="","",'Dépenses forfaitaire'!H299)</f>
        <v/>
      </c>
      <c r="I299" s="347" t="str">
        <f>IF('Dépenses forfaitaire'!I299="","",'Dépenses forfaitaire'!I299)</f>
        <v/>
      </c>
      <c r="J299" s="348" t="str">
        <f>IF('Dépenses forfaitaire'!K299="","",'Dépenses forfaitaire'!K299)</f>
        <v/>
      </c>
      <c r="K299" s="348" t="str">
        <f>IF('Dépenses forfaitaire'!L299="","",'Dépenses forfaitaire'!L299)</f>
        <v/>
      </c>
      <c r="L299" s="347" t="str">
        <f>IF('Dépenses forfaitaire'!J299="","",'Dépenses forfaitaire'!J299)</f>
        <v/>
      </c>
      <c r="M299" s="331" t="str">
        <f>IF($H299="","",IF($C299=Listes!$B$38,IF('DP_Instruction Forfaitaires'!$E299&lt;=Listes!$B$58,('DP_Instruction Forfaitaires'!$E299*(VLOOKUP('DP_Instruction Forfaitaires'!$D299,Listes!$A$59:$E$65,2,FALSE))),IF('DP_Instruction Forfaitaires'!$E299&gt;Listes!$E$58,('DP_Instruction Forfaitaires'!$E299*(VLOOKUP('DP_Instruction Forfaitaires'!$D299,Listes!$A$59:$E$65,5,FALSE))),('DP_Instruction Forfaitaires'!$E299*(VLOOKUP('DP_Instruction Forfaitaires'!$D299,Listes!$A$59:$E$65,3,FALSE))+(VLOOKUP('DP_Instruction Forfaitaires'!$D299,Listes!$A$59:$E$65,4,FALSE)))))))</f>
        <v/>
      </c>
      <c r="N299" s="331" t="str">
        <f>IF($H299="","",IF($C299=Listes!$B$37,IF('DP_Instruction Forfaitaires'!$E299&lt;=Listes!$B$47,('DP_Instruction Forfaitaires'!$E299*(VLOOKUP('DP_Instruction Forfaitaires'!$D299,Listes!$A$48:$E$54,2,FALSE))),IF('DP_Instruction Forfaitaires'!$E299&gt;Listes!$D$47,('DP_Instruction Forfaitaires'!$E299*(VLOOKUP('DP_Instruction Forfaitaires'!$D299,Listes!$A$48:$E$54,5,FALSE))),('DP_Instruction Forfaitaires'!$E299*(VLOOKUP('DP_Instruction Forfaitaires'!$D299,Listes!$A$48:$E$54,3,FALSE))+(VLOOKUP('DP_Instruction Forfaitaires'!$D299,Listes!$A$48:$E$54,4,FALSE)))))))</f>
        <v/>
      </c>
      <c r="O299" s="359" t="str">
        <f>IF($H299="","",IF($C299=Listes!$B$40,Listes!$I$37,IF($C299=Listes!$B$41,(VLOOKUP('DP_Instruction Forfaitaires'!$F299,Listes!$E$37:$F$42,2,FALSE)),IF($C299=Listes!$B$39,IF('DP_Instruction Forfaitaires'!$E299&lt;=Listes!$A$69,'DP_Instruction Forfaitaires'!$E299*Listes!$A$70,IF('DP_Instruction Forfaitaires'!$E299&gt;Listes!$D$69,'DP_Instruction Forfaitaires'!$E299*Listes!$D$70,(('DP_Instruction Forfaitaires'!$E299*Listes!$B$70)+Listes!$C$70)))))))</f>
        <v/>
      </c>
      <c r="P299" s="360" t="str">
        <f>IF('Dépenses forfaitaire'!P299="","",'Dépenses forfaitaire'!P299)</f>
        <v/>
      </c>
      <c r="Q299" s="283"/>
      <c r="R299" s="284" t="str">
        <f t="shared" si="18"/>
        <v/>
      </c>
      <c r="S299" s="284" t="str">
        <f t="shared" si="19"/>
        <v/>
      </c>
      <c r="T299" s="28" t="str">
        <f t="shared" si="17"/>
        <v/>
      </c>
      <c r="U299" s="139"/>
      <c r="V299" s="140"/>
      <c r="W299" s="365" t="str">
        <f>IF(AND(OR(Q299="KO",T299&lt;&gt;""),OR(R299="",S299="",T299="")),Listes!$A$74,IF(AND(T299="",Q299&lt;&gt;""),Listes!$A$75,IF(AND(P299&lt;T299,V299=""),Listes!$A$76,IF(AND(R299&gt;S299),Listes!$A$77,IF(AND(P299&lt;&gt;"",P299&gt;T299,U299=""),Listes!$A$78,IF(AND(X299="",OR(Q299&lt;&gt;"",R299&lt;&gt;"",S299&lt;&gt;"")),Listes!$A$79,""))))))</f>
        <v/>
      </c>
      <c r="X299" s="44"/>
      <c r="Y299" s="9">
        <f t="shared" si="20"/>
        <v>0</v>
      </c>
    </row>
    <row r="300" spans="1:25" ht="20.100000000000001" customHeight="1" x14ac:dyDescent="0.25">
      <c r="A300" s="133">
        <v>294</v>
      </c>
      <c r="B300" s="347" t="str">
        <f>IF('Dépenses forfaitaire'!B300="","",'Dépenses forfaitaire'!B300)</f>
        <v/>
      </c>
      <c r="C300" s="347" t="str">
        <f>IF('Dépenses forfaitaire'!C300="","",'Dépenses forfaitaire'!C300)</f>
        <v/>
      </c>
      <c r="D300" s="347" t="str">
        <f>IF('Dépenses forfaitaire'!D300="","",'Dépenses forfaitaire'!D300)</f>
        <v/>
      </c>
      <c r="E300" s="347" t="str">
        <f>IF('Dépenses forfaitaire'!E300="","",'Dépenses forfaitaire'!E300)</f>
        <v/>
      </c>
      <c r="F300" s="347" t="str">
        <f>IF('Dépenses forfaitaire'!F300="","",'Dépenses forfaitaire'!F300)</f>
        <v/>
      </c>
      <c r="G300" s="347" t="str">
        <f>IF('Dépenses forfaitaire'!G300="","",'Dépenses forfaitaire'!G300)</f>
        <v/>
      </c>
      <c r="H300" s="347" t="str">
        <f>IF('Dépenses forfaitaire'!H300="","",'Dépenses forfaitaire'!H300)</f>
        <v/>
      </c>
      <c r="I300" s="347" t="str">
        <f>IF('Dépenses forfaitaire'!I300="","",'Dépenses forfaitaire'!I300)</f>
        <v/>
      </c>
      <c r="J300" s="348" t="str">
        <f>IF('Dépenses forfaitaire'!K300="","",'Dépenses forfaitaire'!K300)</f>
        <v/>
      </c>
      <c r="K300" s="348" t="str">
        <f>IF('Dépenses forfaitaire'!L300="","",'Dépenses forfaitaire'!L300)</f>
        <v/>
      </c>
      <c r="L300" s="347" t="str">
        <f>IF('Dépenses forfaitaire'!J300="","",'Dépenses forfaitaire'!J300)</f>
        <v/>
      </c>
      <c r="M300" s="331" t="str">
        <f>IF($H300="","",IF($C300=Listes!$B$38,IF('DP_Instruction Forfaitaires'!$E300&lt;=Listes!$B$58,('DP_Instruction Forfaitaires'!$E300*(VLOOKUP('DP_Instruction Forfaitaires'!$D300,Listes!$A$59:$E$65,2,FALSE))),IF('DP_Instruction Forfaitaires'!$E300&gt;Listes!$E$58,('DP_Instruction Forfaitaires'!$E300*(VLOOKUP('DP_Instruction Forfaitaires'!$D300,Listes!$A$59:$E$65,5,FALSE))),('DP_Instruction Forfaitaires'!$E300*(VLOOKUP('DP_Instruction Forfaitaires'!$D300,Listes!$A$59:$E$65,3,FALSE))+(VLOOKUP('DP_Instruction Forfaitaires'!$D300,Listes!$A$59:$E$65,4,FALSE)))))))</f>
        <v/>
      </c>
      <c r="N300" s="331" t="str">
        <f>IF($H300="","",IF($C300=Listes!$B$37,IF('DP_Instruction Forfaitaires'!$E300&lt;=Listes!$B$47,('DP_Instruction Forfaitaires'!$E300*(VLOOKUP('DP_Instruction Forfaitaires'!$D300,Listes!$A$48:$E$54,2,FALSE))),IF('DP_Instruction Forfaitaires'!$E300&gt;Listes!$D$47,('DP_Instruction Forfaitaires'!$E300*(VLOOKUP('DP_Instruction Forfaitaires'!$D300,Listes!$A$48:$E$54,5,FALSE))),('DP_Instruction Forfaitaires'!$E300*(VLOOKUP('DP_Instruction Forfaitaires'!$D300,Listes!$A$48:$E$54,3,FALSE))+(VLOOKUP('DP_Instruction Forfaitaires'!$D300,Listes!$A$48:$E$54,4,FALSE)))))))</f>
        <v/>
      </c>
      <c r="O300" s="359" t="str">
        <f>IF($H300="","",IF($C300=Listes!$B$40,Listes!$I$37,IF($C300=Listes!$B$41,(VLOOKUP('DP_Instruction Forfaitaires'!$F300,Listes!$E$37:$F$42,2,FALSE)),IF($C300=Listes!$B$39,IF('DP_Instruction Forfaitaires'!$E300&lt;=Listes!$A$69,'DP_Instruction Forfaitaires'!$E300*Listes!$A$70,IF('DP_Instruction Forfaitaires'!$E300&gt;Listes!$D$69,'DP_Instruction Forfaitaires'!$E300*Listes!$D$70,(('DP_Instruction Forfaitaires'!$E300*Listes!$B$70)+Listes!$C$70)))))))</f>
        <v/>
      </c>
      <c r="P300" s="360" t="str">
        <f>IF('Dépenses forfaitaire'!P300="","",'Dépenses forfaitaire'!P300)</f>
        <v/>
      </c>
      <c r="Q300" s="283"/>
      <c r="R300" s="284" t="str">
        <f t="shared" si="18"/>
        <v/>
      </c>
      <c r="S300" s="284" t="str">
        <f t="shared" si="19"/>
        <v/>
      </c>
      <c r="T300" s="28" t="str">
        <f t="shared" si="17"/>
        <v/>
      </c>
      <c r="U300" s="139"/>
      <c r="V300" s="140"/>
      <c r="W300" s="365" t="str">
        <f>IF(AND(OR(Q300="KO",T300&lt;&gt;""),OR(R300="",S300="",T300="")),Listes!$A$74,IF(AND(T300="",Q300&lt;&gt;""),Listes!$A$75,IF(AND(P300&lt;T300,V300=""),Listes!$A$76,IF(AND(R300&gt;S300),Listes!$A$77,IF(AND(P300&lt;&gt;"",P300&gt;T300,U300=""),Listes!$A$78,IF(AND(X300="",OR(Q300&lt;&gt;"",R300&lt;&gt;"",S300&lt;&gt;"")),Listes!$A$79,""))))))</f>
        <v/>
      </c>
      <c r="X300" s="44"/>
      <c r="Y300" s="9">
        <f t="shared" si="20"/>
        <v>0</v>
      </c>
    </row>
    <row r="301" spans="1:25" ht="20.100000000000001" customHeight="1" x14ac:dyDescent="0.25">
      <c r="A301" s="133">
        <v>295</v>
      </c>
      <c r="B301" s="347" t="str">
        <f>IF('Dépenses forfaitaire'!B301="","",'Dépenses forfaitaire'!B301)</f>
        <v/>
      </c>
      <c r="C301" s="347" t="str">
        <f>IF('Dépenses forfaitaire'!C301="","",'Dépenses forfaitaire'!C301)</f>
        <v/>
      </c>
      <c r="D301" s="347" t="str">
        <f>IF('Dépenses forfaitaire'!D301="","",'Dépenses forfaitaire'!D301)</f>
        <v/>
      </c>
      <c r="E301" s="347" t="str">
        <f>IF('Dépenses forfaitaire'!E301="","",'Dépenses forfaitaire'!E301)</f>
        <v/>
      </c>
      <c r="F301" s="347" t="str">
        <f>IF('Dépenses forfaitaire'!F301="","",'Dépenses forfaitaire'!F301)</f>
        <v/>
      </c>
      <c r="G301" s="347" t="str">
        <f>IF('Dépenses forfaitaire'!G301="","",'Dépenses forfaitaire'!G301)</f>
        <v/>
      </c>
      <c r="H301" s="347" t="str">
        <f>IF('Dépenses forfaitaire'!H301="","",'Dépenses forfaitaire'!H301)</f>
        <v/>
      </c>
      <c r="I301" s="347" t="str">
        <f>IF('Dépenses forfaitaire'!I301="","",'Dépenses forfaitaire'!I301)</f>
        <v/>
      </c>
      <c r="J301" s="348" t="str">
        <f>IF('Dépenses forfaitaire'!K301="","",'Dépenses forfaitaire'!K301)</f>
        <v/>
      </c>
      <c r="K301" s="348" t="str">
        <f>IF('Dépenses forfaitaire'!L301="","",'Dépenses forfaitaire'!L301)</f>
        <v/>
      </c>
      <c r="L301" s="347" t="str">
        <f>IF('Dépenses forfaitaire'!J301="","",'Dépenses forfaitaire'!J301)</f>
        <v/>
      </c>
      <c r="M301" s="331" t="str">
        <f>IF($H301="","",IF($C301=Listes!$B$38,IF('DP_Instruction Forfaitaires'!$E301&lt;=Listes!$B$58,('DP_Instruction Forfaitaires'!$E301*(VLOOKUP('DP_Instruction Forfaitaires'!$D301,Listes!$A$59:$E$65,2,FALSE))),IF('DP_Instruction Forfaitaires'!$E301&gt;Listes!$E$58,('DP_Instruction Forfaitaires'!$E301*(VLOOKUP('DP_Instruction Forfaitaires'!$D301,Listes!$A$59:$E$65,5,FALSE))),('DP_Instruction Forfaitaires'!$E301*(VLOOKUP('DP_Instruction Forfaitaires'!$D301,Listes!$A$59:$E$65,3,FALSE))+(VLOOKUP('DP_Instruction Forfaitaires'!$D301,Listes!$A$59:$E$65,4,FALSE)))))))</f>
        <v/>
      </c>
      <c r="N301" s="331" t="str">
        <f>IF($H301="","",IF($C301=Listes!$B$37,IF('DP_Instruction Forfaitaires'!$E301&lt;=Listes!$B$47,('DP_Instruction Forfaitaires'!$E301*(VLOOKUP('DP_Instruction Forfaitaires'!$D301,Listes!$A$48:$E$54,2,FALSE))),IF('DP_Instruction Forfaitaires'!$E301&gt;Listes!$D$47,('DP_Instruction Forfaitaires'!$E301*(VLOOKUP('DP_Instruction Forfaitaires'!$D301,Listes!$A$48:$E$54,5,FALSE))),('DP_Instruction Forfaitaires'!$E301*(VLOOKUP('DP_Instruction Forfaitaires'!$D301,Listes!$A$48:$E$54,3,FALSE))+(VLOOKUP('DP_Instruction Forfaitaires'!$D301,Listes!$A$48:$E$54,4,FALSE)))))))</f>
        <v/>
      </c>
      <c r="O301" s="359" t="str">
        <f>IF($H301="","",IF($C301=Listes!$B$40,Listes!$I$37,IF($C301=Listes!$B$41,(VLOOKUP('DP_Instruction Forfaitaires'!$F301,Listes!$E$37:$F$42,2,FALSE)),IF($C301=Listes!$B$39,IF('DP_Instruction Forfaitaires'!$E301&lt;=Listes!$A$69,'DP_Instruction Forfaitaires'!$E301*Listes!$A$70,IF('DP_Instruction Forfaitaires'!$E301&gt;Listes!$D$69,'DP_Instruction Forfaitaires'!$E301*Listes!$D$70,(('DP_Instruction Forfaitaires'!$E301*Listes!$B$70)+Listes!$C$70)))))))</f>
        <v/>
      </c>
      <c r="P301" s="360" t="str">
        <f>IF('Dépenses forfaitaire'!P301="","",'Dépenses forfaitaire'!P301)</f>
        <v/>
      </c>
      <c r="Q301" s="283"/>
      <c r="R301" s="284" t="str">
        <f t="shared" si="18"/>
        <v/>
      </c>
      <c r="S301" s="284" t="str">
        <f t="shared" si="19"/>
        <v/>
      </c>
      <c r="T301" s="28" t="str">
        <f t="shared" si="17"/>
        <v/>
      </c>
      <c r="U301" s="139"/>
      <c r="V301" s="140"/>
      <c r="W301" s="365" t="str">
        <f>IF(AND(OR(Q301="KO",T301&lt;&gt;""),OR(R301="",S301="",T301="")),Listes!$A$74,IF(AND(T301="",Q301&lt;&gt;""),Listes!$A$75,IF(AND(P301&lt;T301,V301=""),Listes!$A$76,IF(AND(R301&gt;S301),Listes!$A$77,IF(AND(P301&lt;&gt;"",P301&gt;T301,U301=""),Listes!$A$78,IF(AND(X301="",OR(Q301&lt;&gt;"",R301&lt;&gt;"",S301&lt;&gt;"")),Listes!$A$79,""))))))</f>
        <v/>
      </c>
      <c r="X301" s="44"/>
      <c r="Y301" s="9">
        <f t="shared" si="20"/>
        <v>0</v>
      </c>
    </row>
    <row r="302" spans="1:25" ht="20.100000000000001" customHeight="1" x14ac:dyDescent="0.25">
      <c r="A302" s="133">
        <v>296</v>
      </c>
      <c r="B302" s="347" t="str">
        <f>IF('Dépenses forfaitaire'!B302="","",'Dépenses forfaitaire'!B302)</f>
        <v/>
      </c>
      <c r="C302" s="347" t="str">
        <f>IF('Dépenses forfaitaire'!C302="","",'Dépenses forfaitaire'!C302)</f>
        <v/>
      </c>
      <c r="D302" s="347" t="str">
        <f>IF('Dépenses forfaitaire'!D302="","",'Dépenses forfaitaire'!D302)</f>
        <v/>
      </c>
      <c r="E302" s="347" t="str">
        <f>IF('Dépenses forfaitaire'!E302="","",'Dépenses forfaitaire'!E302)</f>
        <v/>
      </c>
      <c r="F302" s="347" t="str">
        <f>IF('Dépenses forfaitaire'!F302="","",'Dépenses forfaitaire'!F302)</f>
        <v/>
      </c>
      <c r="G302" s="347" t="str">
        <f>IF('Dépenses forfaitaire'!G302="","",'Dépenses forfaitaire'!G302)</f>
        <v/>
      </c>
      <c r="H302" s="347" t="str">
        <f>IF('Dépenses forfaitaire'!H302="","",'Dépenses forfaitaire'!H302)</f>
        <v/>
      </c>
      <c r="I302" s="347" t="str">
        <f>IF('Dépenses forfaitaire'!I302="","",'Dépenses forfaitaire'!I302)</f>
        <v/>
      </c>
      <c r="J302" s="348" t="str">
        <f>IF('Dépenses forfaitaire'!K302="","",'Dépenses forfaitaire'!K302)</f>
        <v/>
      </c>
      <c r="K302" s="348" t="str">
        <f>IF('Dépenses forfaitaire'!L302="","",'Dépenses forfaitaire'!L302)</f>
        <v/>
      </c>
      <c r="L302" s="347" t="str">
        <f>IF('Dépenses forfaitaire'!J302="","",'Dépenses forfaitaire'!J302)</f>
        <v/>
      </c>
      <c r="M302" s="331" t="str">
        <f>IF($H302="","",IF($C302=Listes!$B$38,IF('DP_Instruction Forfaitaires'!$E302&lt;=Listes!$B$58,('DP_Instruction Forfaitaires'!$E302*(VLOOKUP('DP_Instruction Forfaitaires'!$D302,Listes!$A$59:$E$65,2,FALSE))),IF('DP_Instruction Forfaitaires'!$E302&gt;Listes!$E$58,('DP_Instruction Forfaitaires'!$E302*(VLOOKUP('DP_Instruction Forfaitaires'!$D302,Listes!$A$59:$E$65,5,FALSE))),('DP_Instruction Forfaitaires'!$E302*(VLOOKUP('DP_Instruction Forfaitaires'!$D302,Listes!$A$59:$E$65,3,FALSE))+(VLOOKUP('DP_Instruction Forfaitaires'!$D302,Listes!$A$59:$E$65,4,FALSE)))))))</f>
        <v/>
      </c>
      <c r="N302" s="331" t="str">
        <f>IF($H302="","",IF($C302=Listes!$B$37,IF('DP_Instruction Forfaitaires'!$E302&lt;=Listes!$B$47,('DP_Instruction Forfaitaires'!$E302*(VLOOKUP('DP_Instruction Forfaitaires'!$D302,Listes!$A$48:$E$54,2,FALSE))),IF('DP_Instruction Forfaitaires'!$E302&gt;Listes!$D$47,('DP_Instruction Forfaitaires'!$E302*(VLOOKUP('DP_Instruction Forfaitaires'!$D302,Listes!$A$48:$E$54,5,FALSE))),('DP_Instruction Forfaitaires'!$E302*(VLOOKUP('DP_Instruction Forfaitaires'!$D302,Listes!$A$48:$E$54,3,FALSE))+(VLOOKUP('DP_Instruction Forfaitaires'!$D302,Listes!$A$48:$E$54,4,FALSE)))))))</f>
        <v/>
      </c>
      <c r="O302" s="359" t="str">
        <f>IF($H302="","",IF($C302=Listes!$B$40,Listes!$I$37,IF($C302=Listes!$B$41,(VLOOKUP('DP_Instruction Forfaitaires'!$F302,Listes!$E$37:$F$42,2,FALSE)),IF($C302=Listes!$B$39,IF('DP_Instruction Forfaitaires'!$E302&lt;=Listes!$A$69,'DP_Instruction Forfaitaires'!$E302*Listes!$A$70,IF('DP_Instruction Forfaitaires'!$E302&gt;Listes!$D$69,'DP_Instruction Forfaitaires'!$E302*Listes!$D$70,(('DP_Instruction Forfaitaires'!$E302*Listes!$B$70)+Listes!$C$70)))))))</f>
        <v/>
      </c>
      <c r="P302" s="360" t="str">
        <f>IF('Dépenses forfaitaire'!P302="","",'Dépenses forfaitaire'!P302)</f>
        <v/>
      </c>
      <c r="Q302" s="283"/>
      <c r="R302" s="284" t="str">
        <f t="shared" si="18"/>
        <v/>
      </c>
      <c r="S302" s="284" t="str">
        <f t="shared" si="19"/>
        <v/>
      </c>
      <c r="T302" s="28" t="str">
        <f t="shared" si="17"/>
        <v/>
      </c>
      <c r="U302" s="139"/>
      <c r="V302" s="140"/>
      <c r="W302" s="365" t="str">
        <f>IF(AND(OR(Q302="KO",T302&lt;&gt;""),OR(R302="",S302="",T302="")),Listes!$A$74,IF(AND(T302="",Q302&lt;&gt;""),Listes!$A$75,IF(AND(P302&lt;T302,V302=""),Listes!$A$76,IF(AND(R302&gt;S302),Listes!$A$77,IF(AND(P302&lt;&gt;"",P302&gt;T302,U302=""),Listes!$A$78,IF(AND(X302="",OR(Q302&lt;&gt;"",R302&lt;&gt;"",S302&lt;&gt;"")),Listes!$A$79,""))))))</f>
        <v/>
      </c>
      <c r="X302" s="44"/>
      <c r="Y302" s="9">
        <f t="shared" si="20"/>
        <v>0</v>
      </c>
    </row>
    <row r="303" spans="1:25" ht="20.100000000000001" customHeight="1" x14ac:dyDescent="0.25">
      <c r="A303" s="133">
        <v>297</v>
      </c>
      <c r="B303" s="347" t="str">
        <f>IF('Dépenses forfaitaire'!B303="","",'Dépenses forfaitaire'!B303)</f>
        <v/>
      </c>
      <c r="C303" s="347" t="str">
        <f>IF('Dépenses forfaitaire'!C303="","",'Dépenses forfaitaire'!C303)</f>
        <v/>
      </c>
      <c r="D303" s="347" t="str">
        <f>IF('Dépenses forfaitaire'!D303="","",'Dépenses forfaitaire'!D303)</f>
        <v/>
      </c>
      <c r="E303" s="347" t="str">
        <f>IF('Dépenses forfaitaire'!E303="","",'Dépenses forfaitaire'!E303)</f>
        <v/>
      </c>
      <c r="F303" s="347" t="str">
        <f>IF('Dépenses forfaitaire'!F303="","",'Dépenses forfaitaire'!F303)</f>
        <v/>
      </c>
      <c r="G303" s="347" t="str">
        <f>IF('Dépenses forfaitaire'!G303="","",'Dépenses forfaitaire'!G303)</f>
        <v/>
      </c>
      <c r="H303" s="347" t="str">
        <f>IF('Dépenses forfaitaire'!H303="","",'Dépenses forfaitaire'!H303)</f>
        <v/>
      </c>
      <c r="I303" s="347" t="str">
        <f>IF('Dépenses forfaitaire'!I303="","",'Dépenses forfaitaire'!I303)</f>
        <v/>
      </c>
      <c r="J303" s="348" t="str">
        <f>IF('Dépenses forfaitaire'!K303="","",'Dépenses forfaitaire'!K303)</f>
        <v/>
      </c>
      <c r="K303" s="348" t="str">
        <f>IF('Dépenses forfaitaire'!L303="","",'Dépenses forfaitaire'!L303)</f>
        <v/>
      </c>
      <c r="L303" s="347" t="str">
        <f>IF('Dépenses forfaitaire'!J303="","",'Dépenses forfaitaire'!J303)</f>
        <v/>
      </c>
      <c r="M303" s="331" t="str">
        <f>IF($H303="","",IF($C303=Listes!$B$38,IF('DP_Instruction Forfaitaires'!$E303&lt;=Listes!$B$58,('DP_Instruction Forfaitaires'!$E303*(VLOOKUP('DP_Instruction Forfaitaires'!$D303,Listes!$A$59:$E$65,2,FALSE))),IF('DP_Instruction Forfaitaires'!$E303&gt;Listes!$E$58,('DP_Instruction Forfaitaires'!$E303*(VLOOKUP('DP_Instruction Forfaitaires'!$D303,Listes!$A$59:$E$65,5,FALSE))),('DP_Instruction Forfaitaires'!$E303*(VLOOKUP('DP_Instruction Forfaitaires'!$D303,Listes!$A$59:$E$65,3,FALSE))+(VLOOKUP('DP_Instruction Forfaitaires'!$D303,Listes!$A$59:$E$65,4,FALSE)))))))</f>
        <v/>
      </c>
      <c r="N303" s="331" t="str">
        <f>IF($H303="","",IF($C303=Listes!$B$37,IF('DP_Instruction Forfaitaires'!$E303&lt;=Listes!$B$47,('DP_Instruction Forfaitaires'!$E303*(VLOOKUP('DP_Instruction Forfaitaires'!$D303,Listes!$A$48:$E$54,2,FALSE))),IF('DP_Instruction Forfaitaires'!$E303&gt;Listes!$D$47,('DP_Instruction Forfaitaires'!$E303*(VLOOKUP('DP_Instruction Forfaitaires'!$D303,Listes!$A$48:$E$54,5,FALSE))),('DP_Instruction Forfaitaires'!$E303*(VLOOKUP('DP_Instruction Forfaitaires'!$D303,Listes!$A$48:$E$54,3,FALSE))+(VLOOKUP('DP_Instruction Forfaitaires'!$D303,Listes!$A$48:$E$54,4,FALSE)))))))</f>
        <v/>
      </c>
      <c r="O303" s="359" t="str">
        <f>IF($H303="","",IF($C303=Listes!$B$40,Listes!$I$37,IF($C303=Listes!$B$41,(VLOOKUP('DP_Instruction Forfaitaires'!$F303,Listes!$E$37:$F$42,2,FALSE)),IF($C303=Listes!$B$39,IF('DP_Instruction Forfaitaires'!$E303&lt;=Listes!$A$69,'DP_Instruction Forfaitaires'!$E303*Listes!$A$70,IF('DP_Instruction Forfaitaires'!$E303&gt;Listes!$D$69,'DP_Instruction Forfaitaires'!$E303*Listes!$D$70,(('DP_Instruction Forfaitaires'!$E303*Listes!$B$70)+Listes!$C$70)))))))</f>
        <v/>
      </c>
      <c r="P303" s="360" t="str">
        <f>IF('Dépenses forfaitaire'!P303="","",'Dépenses forfaitaire'!P303)</f>
        <v/>
      </c>
      <c r="Q303" s="283"/>
      <c r="R303" s="284" t="str">
        <f t="shared" si="18"/>
        <v/>
      </c>
      <c r="S303" s="284" t="str">
        <f t="shared" si="19"/>
        <v/>
      </c>
      <c r="T303" s="28" t="str">
        <f t="shared" si="17"/>
        <v/>
      </c>
      <c r="U303" s="139"/>
      <c r="V303" s="140"/>
      <c r="W303" s="365" t="str">
        <f>IF(AND(OR(Q303="KO",T303&lt;&gt;""),OR(R303="",S303="",T303="")),Listes!$A$74,IF(AND(T303="",Q303&lt;&gt;""),Listes!$A$75,IF(AND(P303&lt;T303,V303=""),Listes!$A$76,IF(AND(R303&gt;S303),Listes!$A$77,IF(AND(P303&lt;&gt;"",P303&gt;T303,U303=""),Listes!$A$78,IF(AND(X303="",OR(Q303&lt;&gt;"",R303&lt;&gt;"",S303&lt;&gt;"")),Listes!$A$79,""))))))</f>
        <v/>
      </c>
      <c r="X303" s="44"/>
      <c r="Y303" s="9">
        <f t="shared" si="20"/>
        <v>0</v>
      </c>
    </row>
    <row r="304" spans="1:25" ht="20.100000000000001" customHeight="1" x14ac:dyDescent="0.25">
      <c r="A304" s="133">
        <v>298</v>
      </c>
      <c r="B304" s="347" t="str">
        <f>IF('Dépenses forfaitaire'!B304="","",'Dépenses forfaitaire'!B304)</f>
        <v/>
      </c>
      <c r="C304" s="347" t="str">
        <f>IF('Dépenses forfaitaire'!C304="","",'Dépenses forfaitaire'!C304)</f>
        <v/>
      </c>
      <c r="D304" s="347" t="str">
        <f>IF('Dépenses forfaitaire'!D304="","",'Dépenses forfaitaire'!D304)</f>
        <v/>
      </c>
      <c r="E304" s="347" t="str">
        <f>IF('Dépenses forfaitaire'!E304="","",'Dépenses forfaitaire'!E304)</f>
        <v/>
      </c>
      <c r="F304" s="347" t="str">
        <f>IF('Dépenses forfaitaire'!F304="","",'Dépenses forfaitaire'!F304)</f>
        <v/>
      </c>
      <c r="G304" s="347" t="str">
        <f>IF('Dépenses forfaitaire'!G304="","",'Dépenses forfaitaire'!G304)</f>
        <v/>
      </c>
      <c r="H304" s="347" t="str">
        <f>IF('Dépenses forfaitaire'!H304="","",'Dépenses forfaitaire'!H304)</f>
        <v/>
      </c>
      <c r="I304" s="347" t="str">
        <f>IF('Dépenses forfaitaire'!I304="","",'Dépenses forfaitaire'!I304)</f>
        <v/>
      </c>
      <c r="J304" s="348" t="str">
        <f>IF('Dépenses forfaitaire'!K304="","",'Dépenses forfaitaire'!K304)</f>
        <v/>
      </c>
      <c r="K304" s="348" t="str">
        <f>IF('Dépenses forfaitaire'!L304="","",'Dépenses forfaitaire'!L304)</f>
        <v/>
      </c>
      <c r="L304" s="347" t="str">
        <f>IF('Dépenses forfaitaire'!J304="","",'Dépenses forfaitaire'!J304)</f>
        <v/>
      </c>
      <c r="M304" s="331" t="str">
        <f>IF($H304="","",IF($C304=Listes!$B$38,IF('DP_Instruction Forfaitaires'!$E304&lt;=Listes!$B$58,('DP_Instruction Forfaitaires'!$E304*(VLOOKUP('DP_Instruction Forfaitaires'!$D304,Listes!$A$59:$E$65,2,FALSE))),IF('DP_Instruction Forfaitaires'!$E304&gt;Listes!$E$58,('DP_Instruction Forfaitaires'!$E304*(VLOOKUP('DP_Instruction Forfaitaires'!$D304,Listes!$A$59:$E$65,5,FALSE))),('DP_Instruction Forfaitaires'!$E304*(VLOOKUP('DP_Instruction Forfaitaires'!$D304,Listes!$A$59:$E$65,3,FALSE))+(VLOOKUP('DP_Instruction Forfaitaires'!$D304,Listes!$A$59:$E$65,4,FALSE)))))))</f>
        <v/>
      </c>
      <c r="N304" s="331" t="str">
        <f>IF($H304="","",IF($C304=Listes!$B$37,IF('DP_Instruction Forfaitaires'!$E304&lt;=Listes!$B$47,('DP_Instruction Forfaitaires'!$E304*(VLOOKUP('DP_Instruction Forfaitaires'!$D304,Listes!$A$48:$E$54,2,FALSE))),IF('DP_Instruction Forfaitaires'!$E304&gt;Listes!$D$47,('DP_Instruction Forfaitaires'!$E304*(VLOOKUP('DP_Instruction Forfaitaires'!$D304,Listes!$A$48:$E$54,5,FALSE))),('DP_Instruction Forfaitaires'!$E304*(VLOOKUP('DP_Instruction Forfaitaires'!$D304,Listes!$A$48:$E$54,3,FALSE))+(VLOOKUP('DP_Instruction Forfaitaires'!$D304,Listes!$A$48:$E$54,4,FALSE)))))))</f>
        <v/>
      </c>
      <c r="O304" s="359" t="str">
        <f>IF($H304="","",IF($C304=Listes!$B$40,Listes!$I$37,IF($C304=Listes!$B$41,(VLOOKUP('DP_Instruction Forfaitaires'!$F304,Listes!$E$37:$F$42,2,FALSE)),IF($C304=Listes!$B$39,IF('DP_Instruction Forfaitaires'!$E304&lt;=Listes!$A$69,'DP_Instruction Forfaitaires'!$E304*Listes!$A$70,IF('DP_Instruction Forfaitaires'!$E304&gt;Listes!$D$69,'DP_Instruction Forfaitaires'!$E304*Listes!$D$70,(('DP_Instruction Forfaitaires'!$E304*Listes!$B$70)+Listes!$C$70)))))))</f>
        <v/>
      </c>
      <c r="P304" s="360" t="str">
        <f>IF('Dépenses forfaitaire'!P304="","",'Dépenses forfaitaire'!P304)</f>
        <v/>
      </c>
      <c r="Q304" s="283"/>
      <c r="R304" s="284" t="str">
        <f t="shared" si="18"/>
        <v/>
      </c>
      <c r="S304" s="284" t="str">
        <f t="shared" si="19"/>
        <v/>
      </c>
      <c r="T304" s="28" t="str">
        <f t="shared" si="17"/>
        <v/>
      </c>
      <c r="U304" s="139"/>
      <c r="V304" s="140"/>
      <c r="W304" s="365" t="str">
        <f>IF(AND(OR(Q304="KO",T304&lt;&gt;""),OR(R304="",S304="",T304="")),Listes!$A$74,IF(AND(T304="",Q304&lt;&gt;""),Listes!$A$75,IF(AND(P304&lt;T304,V304=""),Listes!$A$76,IF(AND(R304&gt;S304),Listes!$A$77,IF(AND(P304&lt;&gt;"",P304&gt;T304,U304=""),Listes!$A$78,IF(AND(X304="",OR(Q304&lt;&gt;"",R304&lt;&gt;"",S304&lt;&gt;"")),Listes!$A$79,""))))))</f>
        <v/>
      </c>
      <c r="X304" s="44"/>
      <c r="Y304" s="9">
        <f t="shared" si="20"/>
        <v>0</v>
      </c>
    </row>
    <row r="305" spans="1:25" ht="20.100000000000001" customHeight="1" x14ac:dyDescent="0.25">
      <c r="A305" s="133">
        <v>299</v>
      </c>
      <c r="B305" s="347" t="str">
        <f>IF('Dépenses forfaitaire'!B305="","",'Dépenses forfaitaire'!B305)</f>
        <v/>
      </c>
      <c r="C305" s="347" t="str">
        <f>IF('Dépenses forfaitaire'!C305="","",'Dépenses forfaitaire'!C305)</f>
        <v/>
      </c>
      <c r="D305" s="347" t="str">
        <f>IF('Dépenses forfaitaire'!D305="","",'Dépenses forfaitaire'!D305)</f>
        <v/>
      </c>
      <c r="E305" s="347" t="str">
        <f>IF('Dépenses forfaitaire'!E305="","",'Dépenses forfaitaire'!E305)</f>
        <v/>
      </c>
      <c r="F305" s="347" t="str">
        <f>IF('Dépenses forfaitaire'!F305="","",'Dépenses forfaitaire'!F305)</f>
        <v/>
      </c>
      <c r="G305" s="347" t="str">
        <f>IF('Dépenses forfaitaire'!G305="","",'Dépenses forfaitaire'!G305)</f>
        <v/>
      </c>
      <c r="H305" s="347" t="str">
        <f>IF('Dépenses forfaitaire'!H305="","",'Dépenses forfaitaire'!H305)</f>
        <v/>
      </c>
      <c r="I305" s="347" t="str">
        <f>IF('Dépenses forfaitaire'!I305="","",'Dépenses forfaitaire'!I305)</f>
        <v/>
      </c>
      <c r="J305" s="348" t="str">
        <f>IF('Dépenses forfaitaire'!K305="","",'Dépenses forfaitaire'!K305)</f>
        <v/>
      </c>
      <c r="K305" s="348" t="str">
        <f>IF('Dépenses forfaitaire'!L305="","",'Dépenses forfaitaire'!L305)</f>
        <v/>
      </c>
      <c r="L305" s="347" t="str">
        <f>IF('Dépenses forfaitaire'!J305="","",'Dépenses forfaitaire'!J305)</f>
        <v/>
      </c>
      <c r="M305" s="331" t="str">
        <f>IF($H305="","",IF($C305=Listes!$B$38,IF('DP_Instruction Forfaitaires'!$E305&lt;=Listes!$B$58,('DP_Instruction Forfaitaires'!$E305*(VLOOKUP('DP_Instruction Forfaitaires'!$D305,Listes!$A$59:$E$65,2,FALSE))),IF('DP_Instruction Forfaitaires'!$E305&gt;Listes!$E$58,('DP_Instruction Forfaitaires'!$E305*(VLOOKUP('DP_Instruction Forfaitaires'!$D305,Listes!$A$59:$E$65,5,FALSE))),('DP_Instruction Forfaitaires'!$E305*(VLOOKUP('DP_Instruction Forfaitaires'!$D305,Listes!$A$59:$E$65,3,FALSE))+(VLOOKUP('DP_Instruction Forfaitaires'!$D305,Listes!$A$59:$E$65,4,FALSE)))))))</f>
        <v/>
      </c>
      <c r="N305" s="331" t="str">
        <f>IF($H305="","",IF($C305=Listes!$B$37,IF('DP_Instruction Forfaitaires'!$E305&lt;=Listes!$B$47,('DP_Instruction Forfaitaires'!$E305*(VLOOKUP('DP_Instruction Forfaitaires'!$D305,Listes!$A$48:$E$54,2,FALSE))),IF('DP_Instruction Forfaitaires'!$E305&gt;Listes!$D$47,('DP_Instruction Forfaitaires'!$E305*(VLOOKUP('DP_Instruction Forfaitaires'!$D305,Listes!$A$48:$E$54,5,FALSE))),('DP_Instruction Forfaitaires'!$E305*(VLOOKUP('DP_Instruction Forfaitaires'!$D305,Listes!$A$48:$E$54,3,FALSE))+(VLOOKUP('DP_Instruction Forfaitaires'!$D305,Listes!$A$48:$E$54,4,FALSE)))))))</f>
        <v/>
      </c>
      <c r="O305" s="359" t="str">
        <f>IF($H305="","",IF($C305=Listes!$B$40,Listes!$I$37,IF($C305=Listes!$B$41,(VLOOKUP('DP_Instruction Forfaitaires'!$F305,Listes!$E$37:$F$42,2,FALSE)),IF($C305=Listes!$B$39,IF('DP_Instruction Forfaitaires'!$E305&lt;=Listes!$A$69,'DP_Instruction Forfaitaires'!$E305*Listes!$A$70,IF('DP_Instruction Forfaitaires'!$E305&gt;Listes!$D$69,'DP_Instruction Forfaitaires'!$E305*Listes!$D$70,(('DP_Instruction Forfaitaires'!$E305*Listes!$B$70)+Listes!$C$70)))))))</f>
        <v/>
      </c>
      <c r="P305" s="360" t="str">
        <f>IF('Dépenses forfaitaire'!P305="","",'Dépenses forfaitaire'!P305)</f>
        <v/>
      </c>
      <c r="Q305" s="283"/>
      <c r="R305" s="284" t="str">
        <f t="shared" si="18"/>
        <v/>
      </c>
      <c r="S305" s="284" t="str">
        <f t="shared" si="19"/>
        <v/>
      </c>
      <c r="T305" s="28" t="str">
        <f t="shared" si="17"/>
        <v/>
      </c>
      <c r="U305" s="139"/>
      <c r="V305" s="140"/>
      <c r="W305" s="365" t="str">
        <f>IF(AND(OR(Q305="KO",T305&lt;&gt;""),OR(R305="",S305="",T305="")),Listes!$A$74,IF(AND(T305="",Q305&lt;&gt;""),Listes!$A$75,IF(AND(P305&lt;T305,V305=""),Listes!$A$76,IF(AND(R305&gt;S305),Listes!$A$77,IF(AND(P305&lt;&gt;"",P305&gt;T305,U305=""),Listes!$A$78,IF(AND(X305="",OR(Q305&lt;&gt;"",R305&lt;&gt;"",S305&lt;&gt;"")),Listes!$A$79,""))))))</f>
        <v/>
      </c>
      <c r="X305" s="44"/>
      <c r="Y305" s="9">
        <f t="shared" si="20"/>
        <v>0</v>
      </c>
    </row>
    <row r="306" spans="1:25" ht="20.100000000000001" customHeight="1" x14ac:dyDescent="0.25">
      <c r="A306" s="133">
        <v>300</v>
      </c>
      <c r="B306" s="347" t="str">
        <f>IF('Dépenses forfaitaire'!B306="","",'Dépenses forfaitaire'!B306)</f>
        <v/>
      </c>
      <c r="C306" s="347" t="str">
        <f>IF('Dépenses forfaitaire'!C306="","",'Dépenses forfaitaire'!C306)</f>
        <v/>
      </c>
      <c r="D306" s="347" t="str">
        <f>IF('Dépenses forfaitaire'!D306="","",'Dépenses forfaitaire'!D306)</f>
        <v/>
      </c>
      <c r="E306" s="347" t="str">
        <f>IF('Dépenses forfaitaire'!E306="","",'Dépenses forfaitaire'!E306)</f>
        <v/>
      </c>
      <c r="F306" s="347" t="str">
        <f>IF('Dépenses forfaitaire'!F306="","",'Dépenses forfaitaire'!F306)</f>
        <v/>
      </c>
      <c r="G306" s="347" t="str">
        <f>IF('Dépenses forfaitaire'!G306="","",'Dépenses forfaitaire'!G306)</f>
        <v/>
      </c>
      <c r="H306" s="347" t="str">
        <f>IF('Dépenses forfaitaire'!H306="","",'Dépenses forfaitaire'!H306)</f>
        <v/>
      </c>
      <c r="I306" s="347" t="str">
        <f>IF('Dépenses forfaitaire'!I306="","",'Dépenses forfaitaire'!I306)</f>
        <v/>
      </c>
      <c r="J306" s="348" t="str">
        <f>IF('Dépenses forfaitaire'!K306="","",'Dépenses forfaitaire'!K306)</f>
        <v/>
      </c>
      <c r="K306" s="348" t="str">
        <f>IF('Dépenses forfaitaire'!L306="","",'Dépenses forfaitaire'!L306)</f>
        <v/>
      </c>
      <c r="L306" s="347" t="str">
        <f>IF('Dépenses forfaitaire'!J306="","",'Dépenses forfaitaire'!J306)</f>
        <v/>
      </c>
      <c r="M306" s="331" t="str">
        <f>IF($H306="","",IF($C306=Listes!$B$38,IF('DP_Instruction Forfaitaires'!$E306&lt;=Listes!$B$58,('DP_Instruction Forfaitaires'!$E306*(VLOOKUP('DP_Instruction Forfaitaires'!$D306,Listes!$A$59:$E$65,2,FALSE))),IF('DP_Instruction Forfaitaires'!$E306&gt;Listes!$E$58,('DP_Instruction Forfaitaires'!$E306*(VLOOKUP('DP_Instruction Forfaitaires'!$D306,Listes!$A$59:$E$65,5,FALSE))),('DP_Instruction Forfaitaires'!$E306*(VLOOKUP('DP_Instruction Forfaitaires'!$D306,Listes!$A$59:$E$65,3,FALSE))+(VLOOKUP('DP_Instruction Forfaitaires'!$D306,Listes!$A$59:$E$65,4,FALSE)))))))</f>
        <v/>
      </c>
      <c r="N306" s="331" t="str">
        <f>IF($H306="","",IF($C306=Listes!$B$37,IF('DP_Instruction Forfaitaires'!$E306&lt;=Listes!$B$47,('DP_Instruction Forfaitaires'!$E306*(VLOOKUP('DP_Instruction Forfaitaires'!$D306,Listes!$A$48:$E$54,2,FALSE))),IF('DP_Instruction Forfaitaires'!$E306&gt;Listes!$D$47,('DP_Instruction Forfaitaires'!$E306*(VLOOKUP('DP_Instruction Forfaitaires'!$D306,Listes!$A$48:$E$54,5,FALSE))),('DP_Instruction Forfaitaires'!$E306*(VLOOKUP('DP_Instruction Forfaitaires'!$D306,Listes!$A$48:$E$54,3,FALSE))+(VLOOKUP('DP_Instruction Forfaitaires'!$D306,Listes!$A$48:$E$54,4,FALSE)))))))</f>
        <v/>
      </c>
      <c r="O306" s="359" t="str">
        <f>IF($H306="","",IF($C306=Listes!$B$40,Listes!$I$37,IF($C306=Listes!$B$41,(VLOOKUP('DP_Instruction Forfaitaires'!$F306,Listes!$E$37:$F$42,2,FALSE)),IF($C306=Listes!$B$39,IF('DP_Instruction Forfaitaires'!$E306&lt;=Listes!$A$69,'DP_Instruction Forfaitaires'!$E306*Listes!$A$70,IF('DP_Instruction Forfaitaires'!$E306&gt;Listes!$D$69,'DP_Instruction Forfaitaires'!$E306*Listes!$D$70,(('DP_Instruction Forfaitaires'!$E306*Listes!$B$70)+Listes!$C$70)))))))</f>
        <v/>
      </c>
      <c r="P306" s="360" t="str">
        <f>IF('Dépenses forfaitaire'!P306="","",'Dépenses forfaitaire'!P306)</f>
        <v/>
      </c>
      <c r="Q306" s="283"/>
      <c r="R306" s="284" t="str">
        <f t="shared" si="18"/>
        <v/>
      </c>
      <c r="S306" s="284" t="str">
        <f t="shared" si="19"/>
        <v/>
      </c>
      <c r="T306" s="28" t="str">
        <f t="shared" si="17"/>
        <v/>
      </c>
      <c r="U306" s="139"/>
      <c r="V306" s="140"/>
      <c r="W306" s="365" t="str">
        <f>IF(AND(OR(Q306="KO",T306&lt;&gt;""),OR(R306="",S306="",T306="")),Listes!$A$74,IF(AND(T306="",Q306&lt;&gt;""),Listes!$A$75,IF(AND(P306&lt;T306,V306=""),Listes!$A$76,IF(AND(R306&gt;S306),Listes!$A$77,IF(AND(P306&lt;&gt;"",P306&gt;T306,U306=""),Listes!$A$78,IF(AND(X306="",OR(Q306&lt;&gt;"",R306&lt;&gt;"",S306&lt;&gt;"")),Listes!$A$79,""))))))</f>
        <v/>
      </c>
      <c r="X306" s="44"/>
      <c r="Y306" s="9">
        <f t="shared" si="20"/>
        <v>0</v>
      </c>
    </row>
    <row r="307" spans="1:25" ht="20.100000000000001" customHeight="1" x14ac:dyDescent="0.25">
      <c r="A307" s="133">
        <v>301</v>
      </c>
      <c r="B307" s="347" t="str">
        <f>IF('Dépenses forfaitaire'!B307="","",'Dépenses forfaitaire'!B307)</f>
        <v/>
      </c>
      <c r="C307" s="347" t="str">
        <f>IF('Dépenses forfaitaire'!C307="","",'Dépenses forfaitaire'!C307)</f>
        <v/>
      </c>
      <c r="D307" s="347" t="str">
        <f>IF('Dépenses forfaitaire'!D307="","",'Dépenses forfaitaire'!D307)</f>
        <v/>
      </c>
      <c r="E307" s="347" t="str">
        <f>IF('Dépenses forfaitaire'!E307="","",'Dépenses forfaitaire'!E307)</f>
        <v/>
      </c>
      <c r="F307" s="347" t="str">
        <f>IF('Dépenses forfaitaire'!F307="","",'Dépenses forfaitaire'!F307)</f>
        <v/>
      </c>
      <c r="G307" s="347" t="str">
        <f>IF('Dépenses forfaitaire'!G307="","",'Dépenses forfaitaire'!G307)</f>
        <v/>
      </c>
      <c r="H307" s="347" t="str">
        <f>IF('Dépenses forfaitaire'!H307="","",'Dépenses forfaitaire'!H307)</f>
        <v/>
      </c>
      <c r="I307" s="347" t="str">
        <f>IF('Dépenses forfaitaire'!I307="","",'Dépenses forfaitaire'!I307)</f>
        <v/>
      </c>
      <c r="J307" s="348" t="str">
        <f>IF('Dépenses forfaitaire'!K307="","",'Dépenses forfaitaire'!K307)</f>
        <v/>
      </c>
      <c r="K307" s="348" t="str">
        <f>IF('Dépenses forfaitaire'!L307="","",'Dépenses forfaitaire'!L307)</f>
        <v/>
      </c>
      <c r="L307" s="347" t="str">
        <f>IF('Dépenses forfaitaire'!J307="","",'Dépenses forfaitaire'!J307)</f>
        <v/>
      </c>
      <c r="M307" s="331" t="str">
        <f>IF($H307="","",IF($C307=Listes!$B$38,IF('DP_Instruction Forfaitaires'!$E307&lt;=Listes!$B$58,('DP_Instruction Forfaitaires'!$E307*(VLOOKUP('DP_Instruction Forfaitaires'!$D307,Listes!$A$59:$E$65,2,FALSE))),IF('DP_Instruction Forfaitaires'!$E307&gt;Listes!$E$58,('DP_Instruction Forfaitaires'!$E307*(VLOOKUP('DP_Instruction Forfaitaires'!$D307,Listes!$A$59:$E$65,5,FALSE))),('DP_Instruction Forfaitaires'!$E307*(VLOOKUP('DP_Instruction Forfaitaires'!$D307,Listes!$A$59:$E$65,3,FALSE))+(VLOOKUP('DP_Instruction Forfaitaires'!$D307,Listes!$A$59:$E$65,4,FALSE)))))))</f>
        <v/>
      </c>
      <c r="N307" s="331" t="str">
        <f>IF($H307="","",IF($C307=Listes!$B$37,IF('DP_Instruction Forfaitaires'!$E307&lt;=Listes!$B$47,('DP_Instruction Forfaitaires'!$E307*(VLOOKUP('DP_Instruction Forfaitaires'!$D307,Listes!$A$48:$E$54,2,FALSE))),IF('DP_Instruction Forfaitaires'!$E307&gt;Listes!$D$47,('DP_Instruction Forfaitaires'!$E307*(VLOOKUP('DP_Instruction Forfaitaires'!$D307,Listes!$A$48:$E$54,5,FALSE))),('DP_Instruction Forfaitaires'!$E307*(VLOOKUP('DP_Instruction Forfaitaires'!$D307,Listes!$A$48:$E$54,3,FALSE))+(VLOOKUP('DP_Instruction Forfaitaires'!$D307,Listes!$A$48:$E$54,4,FALSE)))))))</f>
        <v/>
      </c>
      <c r="O307" s="359" t="str">
        <f>IF($H307="","",IF($C307=Listes!$B$40,Listes!$I$37,IF($C307=Listes!$B$41,(VLOOKUP('DP_Instruction Forfaitaires'!$F307,Listes!$E$37:$F$42,2,FALSE)),IF($C307=Listes!$B$39,IF('DP_Instruction Forfaitaires'!$E307&lt;=Listes!$A$69,'DP_Instruction Forfaitaires'!$E307*Listes!$A$70,IF('DP_Instruction Forfaitaires'!$E307&gt;Listes!$D$69,'DP_Instruction Forfaitaires'!$E307*Listes!$D$70,(('DP_Instruction Forfaitaires'!$E307*Listes!$B$70)+Listes!$C$70)))))))</f>
        <v/>
      </c>
      <c r="P307" s="360" t="str">
        <f>IF('Dépenses forfaitaire'!P307="","",'Dépenses forfaitaire'!P307)</f>
        <v/>
      </c>
      <c r="Q307" s="283"/>
      <c r="R307" s="284" t="str">
        <f t="shared" si="18"/>
        <v/>
      </c>
      <c r="S307" s="284" t="str">
        <f t="shared" si="19"/>
        <v/>
      </c>
      <c r="T307" s="28" t="str">
        <f t="shared" si="17"/>
        <v/>
      </c>
      <c r="U307" s="139"/>
      <c r="V307" s="140"/>
      <c r="W307" s="365" t="str">
        <f>IF(AND(OR(Q307="KO",T307&lt;&gt;""),OR(R307="",S307="",T307="")),Listes!$A$74,IF(AND(T307="",Q307&lt;&gt;""),Listes!$A$75,IF(AND(P307&lt;T307,V307=""),Listes!$A$76,IF(AND(R307&gt;S307),Listes!$A$77,IF(AND(P307&lt;&gt;"",P307&gt;T307,U307=""),Listes!$A$78,IF(AND(X307="",OR(Q307&lt;&gt;"",R307&lt;&gt;"",S307&lt;&gt;"")),Listes!$A$79,""))))))</f>
        <v/>
      </c>
      <c r="X307" s="44"/>
      <c r="Y307" s="9">
        <f t="shared" si="20"/>
        <v>0</v>
      </c>
    </row>
    <row r="308" spans="1:25" ht="20.100000000000001" customHeight="1" x14ac:dyDescent="0.25">
      <c r="A308" s="133">
        <v>302</v>
      </c>
      <c r="B308" s="347" t="str">
        <f>IF('Dépenses forfaitaire'!B308="","",'Dépenses forfaitaire'!B308)</f>
        <v/>
      </c>
      <c r="C308" s="347" t="str">
        <f>IF('Dépenses forfaitaire'!C308="","",'Dépenses forfaitaire'!C308)</f>
        <v/>
      </c>
      <c r="D308" s="347" t="str">
        <f>IF('Dépenses forfaitaire'!D308="","",'Dépenses forfaitaire'!D308)</f>
        <v/>
      </c>
      <c r="E308" s="347" t="str">
        <f>IF('Dépenses forfaitaire'!E308="","",'Dépenses forfaitaire'!E308)</f>
        <v/>
      </c>
      <c r="F308" s="347" t="str">
        <f>IF('Dépenses forfaitaire'!F308="","",'Dépenses forfaitaire'!F308)</f>
        <v/>
      </c>
      <c r="G308" s="347" t="str">
        <f>IF('Dépenses forfaitaire'!G308="","",'Dépenses forfaitaire'!G308)</f>
        <v/>
      </c>
      <c r="H308" s="347" t="str">
        <f>IF('Dépenses forfaitaire'!H308="","",'Dépenses forfaitaire'!H308)</f>
        <v/>
      </c>
      <c r="I308" s="347" t="str">
        <f>IF('Dépenses forfaitaire'!I308="","",'Dépenses forfaitaire'!I308)</f>
        <v/>
      </c>
      <c r="J308" s="348" t="str">
        <f>IF('Dépenses forfaitaire'!K308="","",'Dépenses forfaitaire'!K308)</f>
        <v/>
      </c>
      <c r="K308" s="348" t="str">
        <f>IF('Dépenses forfaitaire'!L308="","",'Dépenses forfaitaire'!L308)</f>
        <v/>
      </c>
      <c r="L308" s="347" t="str">
        <f>IF('Dépenses forfaitaire'!J308="","",'Dépenses forfaitaire'!J308)</f>
        <v/>
      </c>
      <c r="M308" s="331" t="str">
        <f>IF($H308="","",IF($C308=Listes!$B$38,IF('DP_Instruction Forfaitaires'!$E308&lt;=Listes!$B$58,('DP_Instruction Forfaitaires'!$E308*(VLOOKUP('DP_Instruction Forfaitaires'!$D308,Listes!$A$59:$E$65,2,FALSE))),IF('DP_Instruction Forfaitaires'!$E308&gt;Listes!$E$58,('DP_Instruction Forfaitaires'!$E308*(VLOOKUP('DP_Instruction Forfaitaires'!$D308,Listes!$A$59:$E$65,5,FALSE))),('DP_Instruction Forfaitaires'!$E308*(VLOOKUP('DP_Instruction Forfaitaires'!$D308,Listes!$A$59:$E$65,3,FALSE))+(VLOOKUP('DP_Instruction Forfaitaires'!$D308,Listes!$A$59:$E$65,4,FALSE)))))))</f>
        <v/>
      </c>
      <c r="N308" s="331" t="str">
        <f>IF($H308="","",IF($C308=Listes!$B$37,IF('DP_Instruction Forfaitaires'!$E308&lt;=Listes!$B$47,('DP_Instruction Forfaitaires'!$E308*(VLOOKUP('DP_Instruction Forfaitaires'!$D308,Listes!$A$48:$E$54,2,FALSE))),IF('DP_Instruction Forfaitaires'!$E308&gt;Listes!$D$47,('DP_Instruction Forfaitaires'!$E308*(VLOOKUP('DP_Instruction Forfaitaires'!$D308,Listes!$A$48:$E$54,5,FALSE))),('DP_Instruction Forfaitaires'!$E308*(VLOOKUP('DP_Instruction Forfaitaires'!$D308,Listes!$A$48:$E$54,3,FALSE))+(VLOOKUP('DP_Instruction Forfaitaires'!$D308,Listes!$A$48:$E$54,4,FALSE)))))))</f>
        <v/>
      </c>
      <c r="O308" s="359" t="str">
        <f>IF($H308="","",IF($C308=Listes!$B$40,Listes!$I$37,IF($C308=Listes!$B$41,(VLOOKUP('DP_Instruction Forfaitaires'!$F308,Listes!$E$37:$F$42,2,FALSE)),IF($C308=Listes!$B$39,IF('DP_Instruction Forfaitaires'!$E308&lt;=Listes!$A$69,'DP_Instruction Forfaitaires'!$E308*Listes!$A$70,IF('DP_Instruction Forfaitaires'!$E308&gt;Listes!$D$69,'DP_Instruction Forfaitaires'!$E308*Listes!$D$70,(('DP_Instruction Forfaitaires'!$E308*Listes!$B$70)+Listes!$C$70)))))))</f>
        <v/>
      </c>
      <c r="P308" s="360" t="str">
        <f>IF('Dépenses forfaitaire'!P308="","",'Dépenses forfaitaire'!P308)</f>
        <v/>
      </c>
      <c r="Q308" s="283"/>
      <c r="R308" s="284" t="str">
        <f t="shared" si="18"/>
        <v/>
      </c>
      <c r="S308" s="284" t="str">
        <f t="shared" si="19"/>
        <v/>
      </c>
      <c r="T308" s="28" t="str">
        <f t="shared" si="17"/>
        <v/>
      </c>
      <c r="U308" s="139"/>
      <c r="V308" s="140"/>
      <c r="W308" s="365" t="str">
        <f>IF(AND(OR(Q308="KO",T308&lt;&gt;""),OR(R308="",S308="",T308="")),Listes!$A$74,IF(AND(T308="",Q308&lt;&gt;""),Listes!$A$75,IF(AND(P308&lt;T308,V308=""),Listes!$A$76,IF(AND(R308&gt;S308),Listes!$A$77,IF(AND(P308&lt;&gt;"",P308&gt;T308,U308=""),Listes!$A$78,IF(AND(X308="",OR(Q308&lt;&gt;"",R308&lt;&gt;"",S308&lt;&gt;"")),Listes!$A$79,""))))))</f>
        <v/>
      </c>
      <c r="X308" s="44"/>
      <c r="Y308" s="9">
        <f t="shared" si="20"/>
        <v>0</v>
      </c>
    </row>
    <row r="309" spans="1:25" ht="20.100000000000001" customHeight="1" x14ac:dyDescent="0.25">
      <c r="A309" s="133">
        <v>303</v>
      </c>
      <c r="B309" s="347" t="str">
        <f>IF('Dépenses forfaitaire'!B309="","",'Dépenses forfaitaire'!B309)</f>
        <v/>
      </c>
      <c r="C309" s="347" t="str">
        <f>IF('Dépenses forfaitaire'!C309="","",'Dépenses forfaitaire'!C309)</f>
        <v/>
      </c>
      <c r="D309" s="347" t="str">
        <f>IF('Dépenses forfaitaire'!D309="","",'Dépenses forfaitaire'!D309)</f>
        <v/>
      </c>
      <c r="E309" s="347" t="str">
        <f>IF('Dépenses forfaitaire'!E309="","",'Dépenses forfaitaire'!E309)</f>
        <v/>
      </c>
      <c r="F309" s="347" t="str">
        <f>IF('Dépenses forfaitaire'!F309="","",'Dépenses forfaitaire'!F309)</f>
        <v/>
      </c>
      <c r="G309" s="347" t="str">
        <f>IF('Dépenses forfaitaire'!G309="","",'Dépenses forfaitaire'!G309)</f>
        <v/>
      </c>
      <c r="H309" s="347" t="str">
        <f>IF('Dépenses forfaitaire'!H309="","",'Dépenses forfaitaire'!H309)</f>
        <v/>
      </c>
      <c r="I309" s="347" t="str">
        <f>IF('Dépenses forfaitaire'!I309="","",'Dépenses forfaitaire'!I309)</f>
        <v/>
      </c>
      <c r="J309" s="348" t="str">
        <f>IF('Dépenses forfaitaire'!K309="","",'Dépenses forfaitaire'!K309)</f>
        <v/>
      </c>
      <c r="K309" s="348" t="str">
        <f>IF('Dépenses forfaitaire'!L309="","",'Dépenses forfaitaire'!L309)</f>
        <v/>
      </c>
      <c r="L309" s="347" t="str">
        <f>IF('Dépenses forfaitaire'!J309="","",'Dépenses forfaitaire'!J309)</f>
        <v/>
      </c>
      <c r="M309" s="331" t="str">
        <f>IF($H309="","",IF($C309=Listes!$B$38,IF('DP_Instruction Forfaitaires'!$E309&lt;=Listes!$B$58,('DP_Instruction Forfaitaires'!$E309*(VLOOKUP('DP_Instruction Forfaitaires'!$D309,Listes!$A$59:$E$65,2,FALSE))),IF('DP_Instruction Forfaitaires'!$E309&gt;Listes!$E$58,('DP_Instruction Forfaitaires'!$E309*(VLOOKUP('DP_Instruction Forfaitaires'!$D309,Listes!$A$59:$E$65,5,FALSE))),('DP_Instruction Forfaitaires'!$E309*(VLOOKUP('DP_Instruction Forfaitaires'!$D309,Listes!$A$59:$E$65,3,FALSE))+(VLOOKUP('DP_Instruction Forfaitaires'!$D309,Listes!$A$59:$E$65,4,FALSE)))))))</f>
        <v/>
      </c>
      <c r="N309" s="331" t="str">
        <f>IF($H309="","",IF($C309=Listes!$B$37,IF('DP_Instruction Forfaitaires'!$E309&lt;=Listes!$B$47,('DP_Instruction Forfaitaires'!$E309*(VLOOKUP('DP_Instruction Forfaitaires'!$D309,Listes!$A$48:$E$54,2,FALSE))),IF('DP_Instruction Forfaitaires'!$E309&gt;Listes!$D$47,('DP_Instruction Forfaitaires'!$E309*(VLOOKUP('DP_Instruction Forfaitaires'!$D309,Listes!$A$48:$E$54,5,FALSE))),('DP_Instruction Forfaitaires'!$E309*(VLOOKUP('DP_Instruction Forfaitaires'!$D309,Listes!$A$48:$E$54,3,FALSE))+(VLOOKUP('DP_Instruction Forfaitaires'!$D309,Listes!$A$48:$E$54,4,FALSE)))))))</f>
        <v/>
      </c>
      <c r="O309" s="359" t="str">
        <f>IF($H309="","",IF($C309=Listes!$B$40,Listes!$I$37,IF($C309=Listes!$B$41,(VLOOKUP('DP_Instruction Forfaitaires'!$F309,Listes!$E$37:$F$42,2,FALSE)),IF($C309=Listes!$B$39,IF('DP_Instruction Forfaitaires'!$E309&lt;=Listes!$A$69,'DP_Instruction Forfaitaires'!$E309*Listes!$A$70,IF('DP_Instruction Forfaitaires'!$E309&gt;Listes!$D$69,'DP_Instruction Forfaitaires'!$E309*Listes!$D$70,(('DP_Instruction Forfaitaires'!$E309*Listes!$B$70)+Listes!$C$70)))))))</f>
        <v/>
      </c>
      <c r="P309" s="360" t="str">
        <f>IF('Dépenses forfaitaire'!P309="","",'Dépenses forfaitaire'!P309)</f>
        <v/>
      </c>
      <c r="Q309" s="283"/>
      <c r="R309" s="284" t="str">
        <f t="shared" si="18"/>
        <v/>
      </c>
      <c r="S309" s="284" t="str">
        <f t="shared" si="19"/>
        <v/>
      </c>
      <c r="T309" s="28" t="str">
        <f t="shared" si="17"/>
        <v/>
      </c>
      <c r="U309" s="139"/>
      <c r="V309" s="140"/>
      <c r="W309" s="365" t="str">
        <f>IF(AND(OR(Q309="KO",T309&lt;&gt;""),OR(R309="",S309="",T309="")),Listes!$A$74,IF(AND(T309="",Q309&lt;&gt;""),Listes!$A$75,IF(AND(P309&lt;T309,V309=""),Listes!$A$76,IF(AND(R309&gt;S309),Listes!$A$77,IF(AND(P309&lt;&gt;"",P309&gt;T309,U309=""),Listes!$A$78,IF(AND(X309="",OR(Q309&lt;&gt;"",R309&lt;&gt;"",S309&lt;&gt;"")),Listes!$A$79,""))))))</f>
        <v/>
      </c>
      <c r="X309" s="44"/>
      <c r="Y309" s="9">
        <f t="shared" si="20"/>
        <v>0</v>
      </c>
    </row>
    <row r="310" spans="1:25" ht="20.100000000000001" customHeight="1" x14ac:dyDescent="0.25">
      <c r="A310" s="133">
        <v>304</v>
      </c>
      <c r="B310" s="347" t="str">
        <f>IF('Dépenses forfaitaire'!B310="","",'Dépenses forfaitaire'!B310)</f>
        <v/>
      </c>
      <c r="C310" s="347" t="str">
        <f>IF('Dépenses forfaitaire'!C310="","",'Dépenses forfaitaire'!C310)</f>
        <v/>
      </c>
      <c r="D310" s="347" t="str">
        <f>IF('Dépenses forfaitaire'!D310="","",'Dépenses forfaitaire'!D310)</f>
        <v/>
      </c>
      <c r="E310" s="347" t="str">
        <f>IF('Dépenses forfaitaire'!E310="","",'Dépenses forfaitaire'!E310)</f>
        <v/>
      </c>
      <c r="F310" s="347" t="str">
        <f>IF('Dépenses forfaitaire'!F310="","",'Dépenses forfaitaire'!F310)</f>
        <v/>
      </c>
      <c r="G310" s="347" t="str">
        <f>IF('Dépenses forfaitaire'!G310="","",'Dépenses forfaitaire'!G310)</f>
        <v/>
      </c>
      <c r="H310" s="347" t="str">
        <f>IF('Dépenses forfaitaire'!H310="","",'Dépenses forfaitaire'!H310)</f>
        <v/>
      </c>
      <c r="I310" s="347" t="str">
        <f>IF('Dépenses forfaitaire'!I310="","",'Dépenses forfaitaire'!I310)</f>
        <v/>
      </c>
      <c r="J310" s="348" t="str">
        <f>IF('Dépenses forfaitaire'!K310="","",'Dépenses forfaitaire'!K310)</f>
        <v/>
      </c>
      <c r="K310" s="348" t="str">
        <f>IF('Dépenses forfaitaire'!L310="","",'Dépenses forfaitaire'!L310)</f>
        <v/>
      </c>
      <c r="L310" s="347" t="str">
        <f>IF('Dépenses forfaitaire'!J310="","",'Dépenses forfaitaire'!J310)</f>
        <v/>
      </c>
      <c r="M310" s="331" t="str">
        <f>IF($H310="","",IF($C310=Listes!$B$38,IF('DP_Instruction Forfaitaires'!$E310&lt;=Listes!$B$58,('DP_Instruction Forfaitaires'!$E310*(VLOOKUP('DP_Instruction Forfaitaires'!$D310,Listes!$A$59:$E$65,2,FALSE))),IF('DP_Instruction Forfaitaires'!$E310&gt;Listes!$E$58,('DP_Instruction Forfaitaires'!$E310*(VLOOKUP('DP_Instruction Forfaitaires'!$D310,Listes!$A$59:$E$65,5,FALSE))),('DP_Instruction Forfaitaires'!$E310*(VLOOKUP('DP_Instruction Forfaitaires'!$D310,Listes!$A$59:$E$65,3,FALSE))+(VLOOKUP('DP_Instruction Forfaitaires'!$D310,Listes!$A$59:$E$65,4,FALSE)))))))</f>
        <v/>
      </c>
      <c r="N310" s="331" t="str">
        <f>IF($H310="","",IF($C310=Listes!$B$37,IF('DP_Instruction Forfaitaires'!$E310&lt;=Listes!$B$47,('DP_Instruction Forfaitaires'!$E310*(VLOOKUP('DP_Instruction Forfaitaires'!$D310,Listes!$A$48:$E$54,2,FALSE))),IF('DP_Instruction Forfaitaires'!$E310&gt;Listes!$D$47,('DP_Instruction Forfaitaires'!$E310*(VLOOKUP('DP_Instruction Forfaitaires'!$D310,Listes!$A$48:$E$54,5,FALSE))),('DP_Instruction Forfaitaires'!$E310*(VLOOKUP('DP_Instruction Forfaitaires'!$D310,Listes!$A$48:$E$54,3,FALSE))+(VLOOKUP('DP_Instruction Forfaitaires'!$D310,Listes!$A$48:$E$54,4,FALSE)))))))</f>
        <v/>
      </c>
      <c r="O310" s="359" t="str">
        <f>IF($H310="","",IF($C310=Listes!$B$40,Listes!$I$37,IF($C310=Listes!$B$41,(VLOOKUP('DP_Instruction Forfaitaires'!$F310,Listes!$E$37:$F$42,2,FALSE)),IF($C310=Listes!$B$39,IF('DP_Instruction Forfaitaires'!$E310&lt;=Listes!$A$69,'DP_Instruction Forfaitaires'!$E310*Listes!$A$70,IF('DP_Instruction Forfaitaires'!$E310&gt;Listes!$D$69,'DP_Instruction Forfaitaires'!$E310*Listes!$D$70,(('DP_Instruction Forfaitaires'!$E310*Listes!$B$70)+Listes!$C$70)))))))</f>
        <v/>
      </c>
      <c r="P310" s="360" t="str">
        <f>IF('Dépenses forfaitaire'!P310="","",'Dépenses forfaitaire'!P310)</f>
        <v/>
      </c>
      <c r="Q310" s="283"/>
      <c r="R310" s="284" t="str">
        <f t="shared" si="18"/>
        <v/>
      </c>
      <c r="S310" s="284" t="str">
        <f t="shared" si="19"/>
        <v/>
      </c>
      <c r="T310" s="28" t="str">
        <f t="shared" si="17"/>
        <v/>
      </c>
      <c r="U310" s="139"/>
      <c r="V310" s="140"/>
      <c r="W310" s="365" t="str">
        <f>IF(AND(OR(Q310="KO",T310&lt;&gt;""),OR(R310="",S310="",T310="")),Listes!$A$74,IF(AND(T310="",Q310&lt;&gt;""),Listes!$A$75,IF(AND(P310&lt;T310,V310=""),Listes!$A$76,IF(AND(R310&gt;S310),Listes!$A$77,IF(AND(P310&lt;&gt;"",P310&gt;T310,U310=""),Listes!$A$78,IF(AND(X310="",OR(Q310&lt;&gt;"",R310&lt;&gt;"",S310&lt;&gt;"")),Listes!$A$79,""))))))</f>
        <v/>
      </c>
      <c r="X310" s="44"/>
      <c r="Y310" s="9">
        <f t="shared" si="20"/>
        <v>0</v>
      </c>
    </row>
    <row r="311" spans="1:25" ht="20.100000000000001" customHeight="1" x14ac:dyDescent="0.25">
      <c r="A311" s="133">
        <v>305</v>
      </c>
      <c r="B311" s="347" t="str">
        <f>IF('Dépenses forfaitaire'!B311="","",'Dépenses forfaitaire'!B311)</f>
        <v/>
      </c>
      <c r="C311" s="347" t="str">
        <f>IF('Dépenses forfaitaire'!C311="","",'Dépenses forfaitaire'!C311)</f>
        <v/>
      </c>
      <c r="D311" s="347" t="str">
        <f>IF('Dépenses forfaitaire'!D311="","",'Dépenses forfaitaire'!D311)</f>
        <v/>
      </c>
      <c r="E311" s="347" t="str">
        <f>IF('Dépenses forfaitaire'!E311="","",'Dépenses forfaitaire'!E311)</f>
        <v/>
      </c>
      <c r="F311" s="347" t="str">
        <f>IF('Dépenses forfaitaire'!F311="","",'Dépenses forfaitaire'!F311)</f>
        <v/>
      </c>
      <c r="G311" s="347" t="str">
        <f>IF('Dépenses forfaitaire'!G311="","",'Dépenses forfaitaire'!G311)</f>
        <v/>
      </c>
      <c r="H311" s="347" t="str">
        <f>IF('Dépenses forfaitaire'!H311="","",'Dépenses forfaitaire'!H311)</f>
        <v/>
      </c>
      <c r="I311" s="347" t="str">
        <f>IF('Dépenses forfaitaire'!I311="","",'Dépenses forfaitaire'!I311)</f>
        <v/>
      </c>
      <c r="J311" s="348" t="str">
        <f>IF('Dépenses forfaitaire'!K311="","",'Dépenses forfaitaire'!K311)</f>
        <v/>
      </c>
      <c r="K311" s="348" t="str">
        <f>IF('Dépenses forfaitaire'!L311="","",'Dépenses forfaitaire'!L311)</f>
        <v/>
      </c>
      <c r="L311" s="347" t="str">
        <f>IF('Dépenses forfaitaire'!J311="","",'Dépenses forfaitaire'!J311)</f>
        <v/>
      </c>
      <c r="M311" s="331" t="str">
        <f>IF($H311="","",IF($C311=Listes!$B$38,IF('DP_Instruction Forfaitaires'!$E311&lt;=Listes!$B$58,('DP_Instruction Forfaitaires'!$E311*(VLOOKUP('DP_Instruction Forfaitaires'!$D311,Listes!$A$59:$E$65,2,FALSE))),IF('DP_Instruction Forfaitaires'!$E311&gt;Listes!$E$58,('DP_Instruction Forfaitaires'!$E311*(VLOOKUP('DP_Instruction Forfaitaires'!$D311,Listes!$A$59:$E$65,5,FALSE))),('DP_Instruction Forfaitaires'!$E311*(VLOOKUP('DP_Instruction Forfaitaires'!$D311,Listes!$A$59:$E$65,3,FALSE))+(VLOOKUP('DP_Instruction Forfaitaires'!$D311,Listes!$A$59:$E$65,4,FALSE)))))))</f>
        <v/>
      </c>
      <c r="N311" s="331" t="str">
        <f>IF($H311="","",IF($C311=Listes!$B$37,IF('DP_Instruction Forfaitaires'!$E311&lt;=Listes!$B$47,('DP_Instruction Forfaitaires'!$E311*(VLOOKUP('DP_Instruction Forfaitaires'!$D311,Listes!$A$48:$E$54,2,FALSE))),IF('DP_Instruction Forfaitaires'!$E311&gt;Listes!$D$47,('DP_Instruction Forfaitaires'!$E311*(VLOOKUP('DP_Instruction Forfaitaires'!$D311,Listes!$A$48:$E$54,5,FALSE))),('DP_Instruction Forfaitaires'!$E311*(VLOOKUP('DP_Instruction Forfaitaires'!$D311,Listes!$A$48:$E$54,3,FALSE))+(VLOOKUP('DP_Instruction Forfaitaires'!$D311,Listes!$A$48:$E$54,4,FALSE)))))))</f>
        <v/>
      </c>
      <c r="O311" s="359" t="str">
        <f>IF($H311="","",IF($C311=Listes!$B$40,Listes!$I$37,IF($C311=Listes!$B$41,(VLOOKUP('DP_Instruction Forfaitaires'!$F311,Listes!$E$37:$F$42,2,FALSE)),IF($C311=Listes!$B$39,IF('DP_Instruction Forfaitaires'!$E311&lt;=Listes!$A$69,'DP_Instruction Forfaitaires'!$E311*Listes!$A$70,IF('DP_Instruction Forfaitaires'!$E311&gt;Listes!$D$69,'DP_Instruction Forfaitaires'!$E311*Listes!$D$70,(('DP_Instruction Forfaitaires'!$E311*Listes!$B$70)+Listes!$C$70)))))))</f>
        <v/>
      </c>
      <c r="P311" s="360" t="str">
        <f>IF('Dépenses forfaitaire'!P311="","",'Dépenses forfaitaire'!P311)</f>
        <v/>
      </c>
      <c r="Q311" s="283"/>
      <c r="R311" s="284" t="str">
        <f t="shared" si="18"/>
        <v/>
      </c>
      <c r="S311" s="284" t="str">
        <f t="shared" si="19"/>
        <v/>
      </c>
      <c r="T311" s="28" t="str">
        <f t="shared" si="17"/>
        <v/>
      </c>
      <c r="U311" s="139"/>
      <c r="V311" s="140"/>
      <c r="W311" s="365" t="str">
        <f>IF(AND(OR(Q311="KO",T311&lt;&gt;""),OR(R311="",S311="",T311="")),Listes!$A$74,IF(AND(T311="",Q311&lt;&gt;""),Listes!$A$75,IF(AND(P311&lt;T311,V311=""),Listes!$A$76,IF(AND(R311&gt;S311),Listes!$A$77,IF(AND(P311&lt;&gt;"",P311&gt;T311,U311=""),Listes!$A$78,IF(AND(X311="",OR(Q311&lt;&gt;"",R311&lt;&gt;"",S311&lt;&gt;"")),Listes!$A$79,""))))))</f>
        <v/>
      </c>
      <c r="X311" s="44"/>
      <c r="Y311" s="9">
        <f t="shared" si="20"/>
        <v>0</v>
      </c>
    </row>
    <row r="312" spans="1:25" ht="20.100000000000001" customHeight="1" x14ac:dyDescent="0.25">
      <c r="A312" s="133">
        <v>306</v>
      </c>
      <c r="B312" s="347" t="str">
        <f>IF('Dépenses forfaitaire'!B312="","",'Dépenses forfaitaire'!B312)</f>
        <v/>
      </c>
      <c r="C312" s="347" t="str">
        <f>IF('Dépenses forfaitaire'!C312="","",'Dépenses forfaitaire'!C312)</f>
        <v/>
      </c>
      <c r="D312" s="347" t="str">
        <f>IF('Dépenses forfaitaire'!D312="","",'Dépenses forfaitaire'!D312)</f>
        <v/>
      </c>
      <c r="E312" s="347" t="str">
        <f>IF('Dépenses forfaitaire'!E312="","",'Dépenses forfaitaire'!E312)</f>
        <v/>
      </c>
      <c r="F312" s="347" t="str">
        <f>IF('Dépenses forfaitaire'!F312="","",'Dépenses forfaitaire'!F312)</f>
        <v/>
      </c>
      <c r="G312" s="347" t="str">
        <f>IF('Dépenses forfaitaire'!G312="","",'Dépenses forfaitaire'!G312)</f>
        <v/>
      </c>
      <c r="H312" s="347" t="str">
        <f>IF('Dépenses forfaitaire'!H312="","",'Dépenses forfaitaire'!H312)</f>
        <v/>
      </c>
      <c r="I312" s="347" t="str">
        <f>IF('Dépenses forfaitaire'!I312="","",'Dépenses forfaitaire'!I312)</f>
        <v/>
      </c>
      <c r="J312" s="348" t="str">
        <f>IF('Dépenses forfaitaire'!K312="","",'Dépenses forfaitaire'!K312)</f>
        <v/>
      </c>
      <c r="K312" s="348" t="str">
        <f>IF('Dépenses forfaitaire'!L312="","",'Dépenses forfaitaire'!L312)</f>
        <v/>
      </c>
      <c r="L312" s="347" t="str">
        <f>IF('Dépenses forfaitaire'!J312="","",'Dépenses forfaitaire'!J312)</f>
        <v/>
      </c>
      <c r="M312" s="331" t="str">
        <f>IF($H312="","",IF($C312=Listes!$B$38,IF('DP_Instruction Forfaitaires'!$E312&lt;=Listes!$B$58,('DP_Instruction Forfaitaires'!$E312*(VLOOKUP('DP_Instruction Forfaitaires'!$D312,Listes!$A$59:$E$65,2,FALSE))),IF('DP_Instruction Forfaitaires'!$E312&gt;Listes!$E$58,('DP_Instruction Forfaitaires'!$E312*(VLOOKUP('DP_Instruction Forfaitaires'!$D312,Listes!$A$59:$E$65,5,FALSE))),('DP_Instruction Forfaitaires'!$E312*(VLOOKUP('DP_Instruction Forfaitaires'!$D312,Listes!$A$59:$E$65,3,FALSE))+(VLOOKUP('DP_Instruction Forfaitaires'!$D312,Listes!$A$59:$E$65,4,FALSE)))))))</f>
        <v/>
      </c>
      <c r="N312" s="331" t="str">
        <f>IF($H312="","",IF($C312=Listes!$B$37,IF('DP_Instruction Forfaitaires'!$E312&lt;=Listes!$B$47,('DP_Instruction Forfaitaires'!$E312*(VLOOKUP('DP_Instruction Forfaitaires'!$D312,Listes!$A$48:$E$54,2,FALSE))),IF('DP_Instruction Forfaitaires'!$E312&gt;Listes!$D$47,('DP_Instruction Forfaitaires'!$E312*(VLOOKUP('DP_Instruction Forfaitaires'!$D312,Listes!$A$48:$E$54,5,FALSE))),('DP_Instruction Forfaitaires'!$E312*(VLOOKUP('DP_Instruction Forfaitaires'!$D312,Listes!$A$48:$E$54,3,FALSE))+(VLOOKUP('DP_Instruction Forfaitaires'!$D312,Listes!$A$48:$E$54,4,FALSE)))))))</f>
        <v/>
      </c>
      <c r="O312" s="359" t="str">
        <f>IF($H312="","",IF($C312=Listes!$B$40,Listes!$I$37,IF($C312=Listes!$B$41,(VLOOKUP('DP_Instruction Forfaitaires'!$F312,Listes!$E$37:$F$42,2,FALSE)),IF($C312=Listes!$B$39,IF('DP_Instruction Forfaitaires'!$E312&lt;=Listes!$A$69,'DP_Instruction Forfaitaires'!$E312*Listes!$A$70,IF('DP_Instruction Forfaitaires'!$E312&gt;Listes!$D$69,'DP_Instruction Forfaitaires'!$E312*Listes!$D$70,(('DP_Instruction Forfaitaires'!$E312*Listes!$B$70)+Listes!$C$70)))))))</f>
        <v/>
      </c>
      <c r="P312" s="360" t="str">
        <f>IF('Dépenses forfaitaire'!P312="","",'Dépenses forfaitaire'!P312)</f>
        <v/>
      </c>
      <c r="Q312" s="283"/>
      <c r="R312" s="284" t="str">
        <f t="shared" si="18"/>
        <v/>
      </c>
      <c r="S312" s="284" t="str">
        <f t="shared" si="19"/>
        <v/>
      </c>
      <c r="T312" s="28" t="str">
        <f t="shared" si="17"/>
        <v/>
      </c>
      <c r="U312" s="139"/>
      <c r="V312" s="140"/>
      <c r="W312" s="365" t="str">
        <f>IF(AND(OR(Q312="KO",T312&lt;&gt;""),OR(R312="",S312="",T312="")),Listes!$A$74,IF(AND(T312="",Q312&lt;&gt;""),Listes!$A$75,IF(AND(P312&lt;T312,V312=""),Listes!$A$76,IF(AND(R312&gt;S312),Listes!$A$77,IF(AND(P312&lt;&gt;"",P312&gt;T312,U312=""),Listes!$A$78,IF(AND(X312="",OR(Q312&lt;&gt;"",R312&lt;&gt;"",S312&lt;&gt;"")),Listes!$A$79,""))))))</f>
        <v/>
      </c>
      <c r="X312" s="44"/>
      <c r="Y312" s="9">
        <f t="shared" si="20"/>
        <v>0</v>
      </c>
    </row>
    <row r="313" spans="1:25" ht="20.100000000000001" customHeight="1" x14ac:dyDescent="0.25">
      <c r="A313" s="133">
        <v>307</v>
      </c>
      <c r="B313" s="347" t="str">
        <f>IF('Dépenses forfaitaire'!B313="","",'Dépenses forfaitaire'!B313)</f>
        <v/>
      </c>
      <c r="C313" s="347" t="str">
        <f>IF('Dépenses forfaitaire'!C313="","",'Dépenses forfaitaire'!C313)</f>
        <v/>
      </c>
      <c r="D313" s="347" t="str">
        <f>IF('Dépenses forfaitaire'!D313="","",'Dépenses forfaitaire'!D313)</f>
        <v/>
      </c>
      <c r="E313" s="347" t="str">
        <f>IF('Dépenses forfaitaire'!E313="","",'Dépenses forfaitaire'!E313)</f>
        <v/>
      </c>
      <c r="F313" s="347" t="str">
        <f>IF('Dépenses forfaitaire'!F313="","",'Dépenses forfaitaire'!F313)</f>
        <v/>
      </c>
      <c r="G313" s="347" t="str">
        <f>IF('Dépenses forfaitaire'!G313="","",'Dépenses forfaitaire'!G313)</f>
        <v/>
      </c>
      <c r="H313" s="347" t="str">
        <f>IF('Dépenses forfaitaire'!H313="","",'Dépenses forfaitaire'!H313)</f>
        <v/>
      </c>
      <c r="I313" s="347" t="str">
        <f>IF('Dépenses forfaitaire'!I313="","",'Dépenses forfaitaire'!I313)</f>
        <v/>
      </c>
      <c r="J313" s="348" t="str">
        <f>IF('Dépenses forfaitaire'!K313="","",'Dépenses forfaitaire'!K313)</f>
        <v/>
      </c>
      <c r="K313" s="348" t="str">
        <f>IF('Dépenses forfaitaire'!L313="","",'Dépenses forfaitaire'!L313)</f>
        <v/>
      </c>
      <c r="L313" s="347" t="str">
        <f>IF('Dépenses forfaitaire'!J313="","",'Dépenses forfaitaire'!J313)</f>
        <v/>
      </c>
      <c r="M313" s="331" t="str">
        <f>IF($H313="","",IF($C313=Listes!$B$38,IF('DP_Instruction Forfaitaires'!$E313&lt;=Listes!$B$58,('DP_Instruction Forfaitaires'!$E313*(VLOOKUP('DP_Instruction Forfaitaires'!$D313,Listes!$A$59:$E$65,2,FALSE))),IF('DP_Instruction Forfaitaires'!$E313&gt;Listes!$E$58,('DP_Instruction Forfaitaires'!$E313*(VLOOKUP('DP_Instruction Forfaitaires'!$D313,Listes!$A$59:$E$65,5,FALSE))),('DP_Instruction Forfaitaires'!$E313*(VLOOKUP('DP_Instruction Forfaitaires'!$D313,Listes!$A$59:$E$65,3,FALSE))+(VLOOKUP('DP_Instruction Forfaitaires'!$D313,Listes!$A$59:$E$65,4,FALSE)))))))</f>
        <v/>
      </c>
      <c r="N313" s="331" t="str">
        <f>IF($H313="","",IF($C313=Listes!$B$37,IF('DP_Instruction Forfaitaires'!$E313&lt;=Listes!$B$47,('DP_Instruction Forfaitaires'!$E313*(VLOOKUP('DP_Instruction Forfaitaires'!$D313,Listes!$A$48:$E$54,2,FALSE))),IF('DP_Instruction Forfaitaires'!$E313&gt;Listes!$D$47,('DP_Instruction Forfaitaires'!$E313*(VLOOKUP('DP_Instruction Forfaitaires'!$D313,Listes!$A$48:$E$54,5,FALSE))),('DP_Instruction Forfaitaires'!$E313*(VLOOKUP('DP_Instruction Forfaitaires'!$D313,Listes!$A$48:$E$54,3,FALSE))+(VLOOKUP('DP_Instruction Forfaitaires'!$D313,Listes!$A$48:$E$54,4,FALSE)))))))</f>
        <v/>
      </c>
      <c r="O313" s="359" t="str">
        <f>IF($H313="","",IF($C313=Listes!$B$40,Listes!$I$37,IF($C313=Listes!$B$41,(VLOOKUP('DP_Instruction Forfaitaires'!$F313,Listes!$E$37:$F$42,2,FALSE)),IF($C313=Listes!$B$39,IF('DP_Instruction Forfaitaires'!$E313&lt;=Listes!$A$69,'DP_Instruction Forfaitaires'!$E313*Listes!$A$70,IF('DP_Instruction Forfaitaires'!$E313&gt;Listes!$D$69,'DP_Instruction Forfaitaires'!$E313*Listes!$D$70,(('DP_Instruction Forfaitaires'!$E313*Listes!$B$70)+Listes!$C$70)))))))</f>
        <v/>
      </c>
      <c r="P313" s="360" t="str">
        <f>IF('Dépenses forfaitaire'!P313="","",'Dépenses forfaitaire'!P313)</f>
        <v/>
      </c>
      <c r="Q313" s="283"/>
      <c r="R313" s="284" t="str">
        <f t="shared" si="18"/>
        <v/>
      </c>
      <c r="S313" s="284" t="str">
        <f t="shared" si="19"/>
        <v/>
      </c>
      <c r="T313" s="28" t="str">
        <f t="shared" si="17"/>
        <v/>
      </c>
      <c r="U313" s="139"/>
      <c r="V313" s="140"/>
      <c r="W313" s="365" t="str">
        <f>IF(AND(OR(Q313="KO",T313&lt;&gt;""),OR(R313="",S313="",T313="")),Listes!$A$74,IF(AND(T313="",Q313&lt;&gt;""),Listes!$A$75,IF(AND(P313&lt;T313,V313=""),Listes!$A$76,IF(AND(R313&gt;S313),Listes!$A$77,IF(AND(P313&lt;&gt;"",P313&gt;T313,U313=""),Listes!$A$78,IF(AND(X313="",OR(Q313&lt;&gt;"",R313&lt;&gt;"",S313&lt;&gt;"")),Listes!$A$79,""))))))</f>
        <v/>
      </c>
      <c r="X313" s="44"/>
      <c r="Y313" s="9">
        <f t="shared" si="20"/>
        <v>0</v>
      </c>
    </row>
    <row r="314" spans="1:25" ht="20.100000000000001" customHeight="1" x14ac:dyDescent="0.25">
      <c r="A314" s="133">
        <v>308</v>
      </c>
      <c r="B314" s="347" t="str">
        <f>IF('Dépenses forfaitaire'!B314="","",'Dépenses forfaitaire'!B314)</f>
        <v/>
      </c>
      <c r="C314" s="347" t="str">
        <f>IF('Dépenses forfaitaire'!C314="","",'Dépenses forfaitaire'!C314)</f>
        <v/>
      </c>
      <c r="D314" s="347" t="str">
        <f>IF('Dépenses forfaitaire'!D314="","",'Dépenses forfaitaire'!D314)</f>
        <v/>
      </c>
      <c r="E314" s="347" t="str">
        <f>IF('Dépenses forfaitaire'!E314="","",'Dépenses forfaitaire'!E314)</f>
        <v/>
      </c>
      <c r="F314" s="347" t="str">
        <f>IF('Dépenses forfaitaire'!F314="","",'Dépenses forfaitaire'!F314)</f>
        <v/>
      </c>
      <c r="G314" s="347" t="str">
        <f>IF('Dépenses forfaitaire'!G314="","",'Dépenses forfaitaire'!G314)</f>
        <v/>
      </c>
      <c r="H314" s="347" t="str">
        <f>IF('Dépenses forfaitaire'!H314="","",'Dépenses forfaitaire'!H314)</f>
        <v/>
      </c>
      <c r="I314" s="347" t="str">
        <f>IF('Dépenses forfaitaire'!I314="","",'Dépenses forfaitaire'!I314)</f>
        <v/>
      </c>
      <c r="J314" s="348" t="str">
        <f>IF('Dépenses forfaitaire'!K314="","",'Dépenses forfaitaire'!K314)</f>
        <v/>
      </c>
      <c r="K314" s="348" t="str">
        <f>IF('Dépenses forfaitaire'!L314="","",'Dépenses forfaitaire'!L314)</f>
        <v/>
      </c>
      <c r="L314" s="347" t="str">
        <f>IF('Dépenses forfaitaire'!J314="","",'Dépenses forfaitaire'!J314)</f>
        <v/>
      </c>
      <c r="M314" s="331" t="str">
        <f>IF($H314="","",IF($C314=Listes!$B$38,IF('DP_Instruction Forfaitaires'!$E314&lt;=Listes!$B$58,('DP_Instruction Forfaitaires'!$E314*(VLOOKUP('DP_Instruction Forfaitaires'!$D314,Listes!$A$59:$E$65,2,FALSE))),IF('DP_Instruction Forfaitaires'!$E314&gt;Listes!$E$58,('DP_Instruction Forfaitaires'!$E314*(VLOOKUP('DP_Instruction Forfaitaires'!$D314,Listes!$A$59:$E$65,5,FALSE))),('DP_Instruction Forfaitaires'!$E314*(VLOOKUP('DP_Instruction Forfaitaires'!$D314,Listes!$A$59:$E$65,3,FALSE))+(VLOOKUP('DP_Instruction Forfaitaires'!$D314,Listes!$A$59:$E$65,4,FALSE)))))))</f>
        <v/>
      </c>
      <c r="N314" s="331" t="str">
        <f>IF($H314="","",IF($C314=Listes!$B$37,IF('DP_Instruction Forfaitaires'!$E314&lt;=Listes!$B$47,('DP_Instruction Forfaitaires'!$E314*(VLOOKUP('DP_Instruction Forfaitaires'!$D314,Listes!$A$48:$E$54,2,FALSE))),IF('DP_Instruction Forfaitaires'!$E314&gt;Listes!$D$47,('DP_Instruction Forfaitaires'!$E314*(VLOOKUP('DP_Instruction Forfaitaires'!$D314,Listes!$A$48:$E$54,5,FALSE))),('DP_Instruction Forfaitaires'!$E314*(VLOOKUP('DP_Instruction Forfaitaires'!$D314,Listes!$A$48:$E$54,3,FALSE))+(VLOOKUP('DP_Instruction Forfaitaires'!$D314,Listes!$A$48:$E$54,4,FALSE)))))))</f>
        <v/>
      </c>
      <c r="O314" s="359" t="str">
        <f>IF($H314="","",IF($C314=Listes!$B$40,Listes!$I$37,IF($C314=Listes!$B$41,(VLOOKUP('DP_Instruction Forfaitaires'!$F314,Listes!$E$37:$F$42,2,FALSE)),IF($C314=Listes!$B$39,IF('DP_Instruction Forfaitaires'!$E314&lt;=Listes!$A$69,'DP_Instruction Forfaitaires'!$E314*Listes!$A$70,IF('DP_Instruction Forfaitaires'!$E314&gt;Listes!$D$69,'DP_Instruction Forfaitaires'!$E314*Listes!$D$70,(('DP_Instruction Forfaitaires'!$E314*Listes!$B$70)+Listes!$C$70)))))))</f>
        <v/>
      </c>
      <c r="P314" s="360" t="str">
        <f>IF('Dépenses forfaitaire'!P314="","",'Dépenses forfaitaire'!P314)</f>
        <v/>
      </c>
      <c r="Q314" s="283"/>
      <c r="R314" s="284" t="str">
        <f t="shared" si="18"/>
        <v/>
      </c>
      <c r="S314" s="284" t="str">
        <f t="shared" si="19"/>
        <v/>
      </c>
      <c r="T314" s="28" t="str">
        <f t="shared" si="17"/>
        <v/>
      </c>
      <c r="U314" s="139"/>
      <c r="V314" s="140"/>
      <c r="W314" s="365" t="str">
        <f>IF(AND(OR(Q314="KO",T314&lt;&gt;""),OR(R314="",S314="",T314="")),Listes!$A$74,IF(AND(T314="",Q314&lt;&gt;""),Listes!$A$75,IF(AND(P314&lt;T314,V314=""),Listes!$A$76,IF(AND(R314&gt;S314),Listes!$A$77,IF(AND(P314&lt;&gt;"",P314&gt;T314,U314=""),Listes!$A$78,IF(AND(X314="",OR(Q314&lt;&gt;"",R314&lt;&gt;"",S314&lt;&gt;"")),Listes!$A$79,""))))))</f>
        <v/>
      </c>
      <c r="X314" s="44"/>
      <c r="Y314" s="9">
        <f t="shared" si="20"/>
        <v>0</v>
      </c>
    </row>
    <row r="315" spans="1:25" ht="20.100000000000001" customHeight="1" x14ac:dyDescent="0.25">
      <c r="A315" s="133">
        <v>309</v>
      </c>
      <c r="B315" s="347" t="str">
        <f>IF('Dépenses forfaitaire'!B315="","",'Dépenses forfaitaire'!B315)</f>
        <v/>
      </c>
      <c r="C315" s="347" t="str">
        <f>IF('Dépenses forfaitaire'!C315="","",'Dépenses forfaitaire'!C315)</f>
        <v/>
      </c>
      <c r="D315" s="347" t="str">
        <f>IF('Dépenses forfaitaire'!D315="","",'Dépenses forfaitaire'!D315)</f>
        <v/>
      </c>
      <c r="E315" s="347" t="str">
        <f>IF('Dépenses forfaitaire'!E315="","",'Dépenses forfaitaire'!E315)</f>
        <v/>
      </c>
      <c r="F315" s="347" t="str">
        <f>IF('Dépenses forfaitaire'!F315="","",'Dépenses forfaitaire'!F315)</f>
        <v/>
      </c>
      <c r="G315" s="347" t="str">
        <f>IF('Dépenses forfaitaire'!G315="","",'Dépenses forfaitaire'!G315)</f>
        <v/>
      </c>
      <c r="H315" s="347" t="str">
        <f>IF('Dépenses forfaitaire'!H315="","",'Dépenses forfaitaire'!H315)</f>
        <v/>
      </c>
      <c r="I315" s="347" t="str">
        <f>IF('Dépenses forfaitaire'!I315="","",'Dépenses forfaitaire'!I315)</f>
        <v/>
      </c>
      <c r="J315" s="348" t="str">
        <f>IF('Dépenses forfaitaire'!K315="","",'Dépenses forfaitaire'!K315)</f>
        <v/>
      </c>
      <c r="K315" s="348" t="str">
        <f>IF('Dépenses forfaitaire'!L315="","",'Dépenses forfaitaire'!L315)</f>
        <v/>
      </c>
      <c r="L315" s="347" t="str">
        <f>IF('Dépenses forfaitaire'!J315="","",'Dépenses forfaitaire'!J315)</f>
        <v/>
      </c>
      <c r="M315" s="331" t="str">
        <f>IF($H315="","",IF($C315=Listes!$B$38,IF('DP_Instruction Forfaitaires'!$E315&lt;=Listes!$B$58,('DP_Instruction Forfaitaires'!$E315*(VLOOKUP('DP_Instruction Forfaitaires'!$D315,Listes!$A$59:$E$65,2,FALSE))),IF('DP_Instruction Forfaitaires'!$E315&gt;Listes!$E$58,('DP_Instruction Forfaitaires'!$E315*(VLOOKUP('DP_Instruction Forfaitaires'!$D315,Listes!$A$59:$E$65,5,FALSE))),('DP_Instruction Forfaitaires'!$E315*(VLOOKUP('DP_Instruction Forfaitaires'!$D315,Listes!$A$59:$E$65,3,FALSE))+(VLOOKUP('DP_Instruction Forfaitaires'!$D315,Listes!$A$59:$E$65,4,FALSE)))))))</f>
        <v/>
      </c>
      <c r="N315" s="331" t="str">
        <f>IF($H315="","",IF($C315=Listes!$B$37,IF('DP_Instruction Forfaitaires'!$E315&lt;=Listes!$B$47,('DP_Instruction Forfaitaires'!$E315*(VLOOKUP('DP_Instruction Forfaitaires'!$D315,Listes!$A$48:$E$54,2,FALSE))),IF('DP_Instruction Forfaitaires'!$E315&gt;Listes!$D$47,('DP_Instruction Forfaitaires'!$E315*(VLOOKUP('DP_Instruction Forfaitaires'!$D315,Listes!$A$48:$E$54,5,FALSE))),('DP_Instruction Forfaitaires'!$E315*(VLOOKUP('DP_Instruction Forfaitaires'!$D315,Listes!$A$48:$E$54,3,FALSE))+(VLOOKUP('DP_Instruction Forfaitaires'!$D315,Listes!$A$48:$E$54,4,FALSE)))))))</f>
        <v/>
      </c>
      <c r="O315" s="359" t="str">
        <f>IF($H315="","",IF($C315=Listes!$B$40,Listes!$I$37,IF($C315=Listes!$B$41,(VLOOKUP('DP_Instruction Forfaitaires'!$F315,Listes!$E$37:$F$42,2,FALSE)),IF($C315=Listes!$B$39,IF('DP_Instruction Forfaitaires'!$E315&lt;=Listes!$A$69,'DP_Instruction Forfaitaires'!$E315*Listes!$A$70,IF('DP_Instruction Forfaitaires'!$E315&gt;Listes!$D$69,'DP_Instruction Forfaitaires'!$E315*Listes!$D$70,(('DP_Instruction Forfaitaires'!$E315*Listes!$B$70)+Listes!$C$70)))))))</f>
        <v/>
      </c>
      <c r="P315" s="360" t="str">
        <f>IF('Dépenses forfaitaire'!P315="","",'Dépenses forfaitaire'!P315)</f>
        <v/>
      </c>
      <c r="Q315" s="283"/>
      <c r="R315" s="284" t="str">
        <f t="shared" si="18"/>
        <v/>
      </c>
      <c r="S315" s="284" t="str">
        <f t="shared" si="19"/>
        <v/>
      </c>
      <c r="T315" s="28" t="str">
        <f t="shared" si="17"/>
        <v/>
      </c>
      <c r="U315" s="139"/>
      <c r="V315" s="140"/>
      <c r="W315" s="365" t="str">
        <f>IF(AND(OR(Q315="KO",T315&lt;&gt;""),OR(R315="",S315="",T315="")),Listes!$A$74,IF(AND(T315="",Q315&lt;&gt;""),Listes!$A$75,IF(AND(P315&lt;T315,V315=""),Listes!$A$76,IF(AND(R315&gt;S315),Listes!$A$77,IF(AND(P315&lt;&gt;"",P315&gt;T315,U315=""),Listes!$A$78,IF(AND(X315="",OR(Q315&lt;&gt;"",R315&lt;&gt;"",S315&lt;&gt;"")),Listes!$A$79,""))))))</f>
        <v/>
      </c>
      <c r="X315" s="44"/>
      <c r="Y315" s="9">
        <f t="shared" si="20"/>
        <v>0</v>
      </c>
    </row>
    <row r="316" spans="1:25" ht="20.100000000000001" customHeight="1" x14ac:dyDescent="0.25">
      <c r="A316" s="133">
        <v>310</v>
      </c>
      <c r="B316" s="347" t="str">
        <f>IF('Dépenses forfaitaire'!B316="","",'Dépenses forfaitaire'!B316)</f>
        <v/>
      </c>
      <c r="C316" s="347" t="str">
        <f>IF('Dépenses forfaitaire'!C316="","",'Dépenses forfaitaire'!C316)</f>
        <v/>
      </c>
      <c r="D316" s="347" t="str">
        <f>IF('Dépenses forfaitaire'!D316="","",'Dépenses forfaitaire'!D316)</f>
        <v/>
      </c>
      <c r="E316" s="347" t="str">
        <f>IF('Dépenses forfaitaire'!E316="","",'Dépenses forfaitaire'!E316)</f>
        <v/>
      </c>
      <c r="F316" s="347" t="str">
        <f>IF('Dépenses forfaitaire'!F316="","",'Dépenses forfaitaire'!F316)</f>
        <v/>
      </c>
      <c r="G316" s="347" t="str">
        <f>IF('Dépenses forfaitaire'!G316="","",'Dépenses forfaitaire'!G316)</f>
        <v/>
      </c>
      <c r="H316" s="347" t="str">
        <f>IF('Dépenses forfaitaire'!H316="","",'Dépenses forfaitaire'!H316)</f>
        <v/>
      </c>
      <c r="I316" s="347" t="str">
        <f>IF('Dépenses forfaitaire'!I316="","",'Dépenses forfaitaire'!I316)</f>
        <v/>
      </c>
      <c r="J316" s="348" t="str">
        <f>IF('Dépenses forfaitaire'!K316="","",'Dépenses forfaitaire'!K316)</f>
        <v/>
      </c>
      <c r="K316" s="348" t="str">
        <f>IF('Dépenses forfaitaire'!L316="","",'Dépenses forfaitaire'!L316)</f>
        <v/>
      </c>
      <c r="L316" s="347" t="str">
        <f>IF('Dépenses forfaitaire'!J316="","",'Dépenses forfaitaire'!J316)</f>
        <v/>
      </c>
      <c r="M316" s="331" t="str">
        <f>IF($H316="","",IF($C316=Listes!$B$38,IF('DP_Instruction Forfaitaires'!$E316&lt;=Listes!$B$58,('DP_Instruction Forfaitaires'!$E316*(VLOOKUP('DP_Instruction Forfaitaires'!$D316,Listes!$A$59:$E$65,2,FALSE))),IF('DP_Instruction Forfaitaires'!$E316&gt;Listes!$E$58,('DP_Instruction Forfaitaires'!$E316*(VLOOKUP('DP_Instruction Forfaitaires'!$D316,Listes!$A$59:$E$65,5,FALSE))),('DP_Instruction Forfaitaires'!$E316*(VLOOKUP('DP_Instruction Forfaitaires'!$D316,Listes!$A$59:$E$65,3,FALSE))+(VLOOKUP('DP_Instruction Forfaitaires'!$D316,Listes!$A$59:$E$65,4,FALSE)))))))</f>
        <v/>
      </c>
      <c r="N316" s="331" t="str">
        <f>IF($H316="","",IF($C316=Listes!$B$37,IF('DP_Instruction Forfaitaires'!$E316&lt;=Listes!$B$47,('DP_Instruction Forfaitaires'!$E316*(VLOOKUP('DP_Instruction Forfaitaires'!$D316,Listes!$A$48:$E$54,2,FALSE))),IF('DP_Instruction Forfaitaires'!$E316&gt;Listes!$D$47,('DP_Instruction Forfaitaires'!$E316*(VLOOKUP('DP_Instruction Forfaitaires'!$D316,Listes!$A$48:$E$54,5,FALSE))),('DP_Instruction Forfaitaires'!$E316*(VLOOKUP('DP_Instruction Forfaitaires'!$D316,Listes!$A$48:$E$54,3,FALSE))+(VLOOKUP('DP_Instruction Forfaitaires'!$D316,Listes!$A$48:$E$54,4,FALSE)))))))</f>
        <v/>
      </c>
      <c r="O316" s="359" t="str">
        <f>IF($H316="","",IF($C316=Listes!$B$40,Listes!$I$37,IF($C316=Listes!$B$41,(VLOOKUP('DP_Instruction Forfaitaires'!$F316,Listes!$E$37:$F$42,2,FALSE)),IF($C316=Listes!$B$39,IF('DP_Instruction Forfaitaires'!$E316&lt;=Listes!$A$69,'DP_Instruction Forfaitaires'!$E316*Listes!$A$70,IF('DP_Instruction Forfaitaires'!$E316&gt;Listes!$D$69,'DP_Instruction Forfaitaires'!$E316*Listes!$D$70,(('DP_Instruction Forfaitaires'!$E316*Listes!$B$70)+Listes!$C$70)))))))</f>
        <v/>
      </c>
      <c r="P316" s="360" t="str">
        <f>IF('Dépenses forfaitaire'!P316="","",'Dépenses forfaitaire'!P316)</f>
        <v/>
      </c>
      <c r="Q316" s="283"/>
      <c r="R316" s="284" t="str">
        <f t="shared" si="18"/>
        <v/>
      </c>
      <c r="S316" s="284" t="str">
        <f t="shared" si="19"/>
        <v/>
      </c>
      <c r="T316" s="28" t="str">
        <f t="shared" si="17"/>
        <v/>
      </c>
      <c r="U316" s="139"/>
      <c r="V316" s="140"/>
      <c r="W316" s="365" t="str">
        <f>IF(AND(OR(Q316="KO",T316&lt;&gt;""),OR(R316="",S316="",T316="")),Listes!$A$74,IF(AND(T316="",Q316&lt;&gt;""),Listes!$A$75,IF(AND(P316&lt;T316,V316=""),Listes!$A$76,IF(AND(R316&gt;S316),Listes!$A$77,IF(AND(P316&lt;&gt;"",P316&gt;T316,U316=""),Listes!$A$78,IF(AND(X316="",OR(Q316&lt;&gt;"",R316&lt;&gt;"",S316&lt;&gt;"")),Listes!$A$79,""))))))</f>
        <v/>
      </c>
      <c r="X316" s="44"/>
      <c r="Y316" s="9">
        <f t="shared" si="20"/>
        <v>0</v>
      </c>
    </row>
    <row r="317" spans="1:25" ht="20.100000000000001" customHeight="1" x14ac:dyDescent="0.25">
      <c r="A317" s="133">
        <v>311</v>
      </c>
      <c r="B317" s="347" t="str">
        <f>IF('Dépenses forfaitaire'!B317="","",'Dépenses forfaitaire'!B317)</f>
        <v/>
      </c>
      <c r="C317" s="347" t="str">
        <f>IF('Dépenses forfaitaire'!C317="","",'Dépenses forfaitaire'!C317)</f>
        <v/>
      </c>
      <c r="D317" s="347" t="str">
        <f>IF('Dépenses forfaitaire'!D317="","",'Dépenses forfaitaire'!D317)</f>
        <v/>
      </c>
      <c r="E317" s="347" t="str">
        <f>IF('Dépenses forfaitaire'!E317="","",'Dépenses forfaitaire'!E317)</f>
        <v/>
      </c>
      <c r="F317" s="347" t="str">
        <f>IF('Dépenses forfaitaire'!F317="","",'Dépenses forfaitaire'!F317)</f>
        <v/>
      </c>
      <c r="G317" s="347" t="str">
        <f>IF('Dépenses forfaitaire'!G317="","",'Dépenses forfaitaire'!G317)</f>
        <v/>
      </c>
      <c r="H317" s="347" t="str">
        <f>IF('Dépenses forfaitaire'!H317="","",'Dépenses forfaitaire'!H317)</f>
        <v/>
      </c>
      <c r="I317" s="347" t="str">
        <f>IF('Dépenses forfaitaire'!I317="","",'Dépenses forfaitaire'!I317)</f>
        <v/>
      </c>
      <c r="J317" s="348" t="str">
        <f>IF('Dépenses forfaitaire'!K317="","",'Dépenses forfaitaire'!K317)</f>
        <v/>
      </c>
      <c r="K317" s="348" t="str">
        <f>IF('Dépenses forfaitaire'!L317="","",'Dépenses forfaitaire'!L317)</f>
        <v/>
      </c>
      <c r="L317" s="347" t="str">
        <f>IF('Dépenses forfaitaire'!J317="","",'Dépenses forfaitaire'!J317)</f>
        <v/>
      </c>
      <c r="M317" s="331" t="str">
        <f>IF($H317="","",IF($C317=Listes!$B$38,IF('DP_Instruction Forfaitaires'!$E317&lt;=Listes!$B$58,('DP_Instruction Forfaitaires'!$E317*(VLOOKUP('DP_Instruction Forfaitaires'!$D317,Listes!$A$59:$E$65,2,FALSE))),IF('DP_Instruction Forfaitaires'!$E317&gt;Listes!$E$58,('DP_Instruction Forfaitaires'!$E317*(VLOOKUP('DP_Instruction Forfaitaires'!$D317,Listes!$A$59:$E$65,5,FALSE))),('DP_Instruction Forfaitaires'!$E317*(VLOOKUP('DP_Instruction Forfaitaires'!$D317,Listes!$A$59:$E$65,3,FALSE))+(VLOOKUP('DP_Instruction Forfaitaires'!$D317,Listes!$A$59:$E$65,4,FALSE)))))))</f>
        <v/>
      </c>
      <c r="N317" s="331" t="str">
        <f>IF($H317="","",IF($C317=Listes!$B$37,IF('DP_Instruction Forfaitaires'!$E317&lt;=Listes!$B$47,('DP_Instruction Forfaitaires'!$E317*(VLOOKUP('DP_Instruction Forfaitaires'!$D317,Listes!$A$48:$E$54,2,FALSE))),IF('DP_Instruction Forfaitaires'!$E317&gt;Listes!$D$47,('DP_Instruction Forfaitaires'!$E317*(VLOOKUP('DP_Instruction Forfaitaires'!$D317,Listes!$A$48:$E$54,5,FALSE))),('DP_Instruction Forfaitaires'!$E317*(VLOOKUP('DP_Instruction Forfaitaires'!$D317,Listes!$A$48:$E$54,3,FALSE))+(VLOOKUP('DP_Instruction Forfaitaires'!$D317,Listes!$A$48:$E$54,4,FALSE)))))))</f>
        <v/>
      </c>
      <c r="O317" s="359" t="str">
        <f>IF($H317="","",IF($C317=Listes!$B$40,Listes!$I$37,IF($C317=Listes!$B$41,(VLOOKUP('DP_Instruction Forfaitaires'!$F317,Listes!$E$37:$F$42,2,FALSE)),IF($C317=Listes!$B$39,IF('DP_Instruction Forfaitaires'!$E317&lt;=Listes!$A$69,'DP_Instruction Forfaitaires'!$E317*Listes!$A$70,IF('DP_Instruction Forfaitaires'!$E317&gt;Listes!$D$69,'DP_Instruction Forfaitaires'!$E317*Listes!$D$70,(('DP_Instruction Forfaitaires'!$E317*Listes!$B$70)+Listes!$C$70)))))))</f>
        <v/>
      </c>
      <c r="P317" s="360" t="str">
        <f>IF('Dépenses forfaitaire'!P317="","",'Dépenses forfaitaire'!P317)</f>
        <v/>
      </c>
      <c r="Q317" s="283"/>
      <c r="R317" s="284" t="str">
        <f t="shared" si="18"/>
        <v/>
      </c>
      <c r="S317" s="284" t="str">
        <f t="shared" si="19"/>
        <v/>
      </c>
      <c r="T317" s="28" t="str">
        <f t="shared" si="17"/>
        <v/>
      </c>
      <c r="U317" s="139"/>
      <c r="V317" s="140"/>
      <c r="W317" s="365" t="str">
        <f>IF(AND(OR(Q317="KO",T317&lt;&gt;""),OR(R317="",S317="",T317="")),Listes!$A$74,IF(AND(T317="",Q317&lt;&gt;""),Listes!$A$75,IF(AND(P317&lt;T317,V317=""),Listes!$A$76,IF(AND(R317&gt;S317),Listes!$A$77,IF(AND(P317&lt;&gt;"",P317&gt;T317,U317=""),Listes!$A$78,IF(AND(X317="",OR(Q317&lt;&gt;"",R317&lt;&gt;"",S317&lt;&gt;"")),Listes!$A$79,""))))))</f>
        <v/>
      </c>
      <c r="X317" s="44"/>
      <c r="Y317" s="9">
        <f t="shared" si="20"/>
        <v>0</v>
      </c>
    </row>
    <row r="318" spans="1:25" ht="20.100000000000001" customHeight="1" x14ac:dyDescent="0.25">
      <c r="A318" s="133">
        <v>312</v>
      </c>
      <c r="B318" s="347" t="str">
        <f>IF('Dépenses forfaitaire'!B318="","",'Dépenses forfaitaire'!B318)</f>
        <v/>
      </c>
      <c r="C318" s="347" t="str">
        <f>IF('Dépenses forfaitaire'!C318="","",'Dépenses forfaitaire'!C318)</f>
        <v/>
      </c>
      <c r="D318" s="347" t="str">
        <f>IF('Dépenses forfaitaire'!D318="","",'Dépenses forfaitaire'!D318)</f>
        <v/>
      </c>
      <c r="E318" s="347" t="str">
        <f>IF('Dépenses forfaitaire'!E318="","",'Dépenses forfaitaire'!E318)</f>
        <v/>
      </c>
      <c r="F318" s="347" t="str">
        <f>IF('Dépenses forfaitaire'!F318="","",'Dépenses forfaitaire'!F318)</f>
        <v/>
      </c>
      <c r="G318" s="347" t="str">
        <f>IF('Dépenses forfaitaire'!G318="","",'Dépenses forfaitaire'!G318)</f>
        <v/>
      </c>
      <c r="H318" s="347" t="str">
        <f>IF('Dépenses forfaitaire'!H318="","",'Dépenses forfaitaire'!H318)</f>
        <v/>
      </c>
      <c r="I318" s="347" t="str">
        <f>IF('Dépenses forfaitaire'!I318="","",'Dépenses forfaitaire'!I318)</f>
        <v/>
      </c>
      <c r="J318" s="348" t="str">
        <f>IF('Dépenses forfaitaire'!K318="","",'Dépenses forfaitaire'!K318)</f>
        <v/>
      </c>
      <c r="K318" s="348" t="str">
        <f>IF('Dépenses forfaitaire'!L318="","",'Dépenses forfaitaire'!L318)</f>
        <v/>
      </c>
      <c r="L318" s="347" t="str">
        <f>IF('Dépenses forfaitaire'!J318="","",'Dépenses forfaitaire'!J318)</f>
        <v/>
      </c>
      <c r="M318" s="331" t="str">
        <f>IF($H318="","",IF($C318=Listes!$B$38,IF('DP_Instruction Forfaitaires'!$E318&lt;=Listes!$B$58,('DP_Instruction Forfaitaires'!$E318*(VLOOKUP('DP_Instruction Forfaitaires'!$D318,Listes!$A$59:$E$65,2,FALSE))),IF('DP_Instruction Forfaitaires'!$E318&gt;Listes!$E$58,('DP_Instruction Forfaitaires'!$E318*(VLOOKUP('DP_Instruction Forfaitaires'!$D318,Listes!$A$59:$E$65,5,FALSE))),('DP_Instruction Forfaitaires'!$E318*(VLOOKUP('DP_Instruction Forfaitaires'!$D318,Listes!$A$59:$E$65,3,FALSE))+(VLOOKUP('DP_Instruction Forfaitaires'!$D318,Listes!$A$59:$E$65,4,FALSE)))))))</f>
        <v/>
      </c>
      <c r="N318" s="331" t="str">
        <f>IF($H318="","",IF($C318=Listes!$B$37,IF('DP_Instruction Forfaitaires'!$E318&lt;=Listes!$B$47,('DP_Instruction Forfaitaires'!$E318*(VLOOKUP('DP_Instruction Forfaitaires'!$D318,Listes!$A$48:$E$54,2,FALSE))),IF('DP_Instruction Forfaitaires'!$E318&gt;Listes!$D$47,('DP_Instruction Forfaitaires'!$E318*(VLOOKUP('DP_Instruction Forfaitaires'!$D318,Listes!$A$48:$E$54,5,FALSE))),('DP_Instruction Forfaitaires'!$E318*(VLOOKUP('DP_Instruction Forfaitaires'!$D318,Listes!$A$48:$E$54,3,FALSE))+(VLOOKUP('DP_Instruction Forfaitaires'!$D318,Listes!$A$48:$E$54,4,FALSE)))))))</f>
        <v/>
      </c>
      <c r="O318" s="359" t="str">
        <f>IF($H318="","",IF($C318=Listes!$B$40,Listes!$I$37,IF($C318=Listes!$B$41,(VLOOKUP('DP_Instruction Forfaitaires'!$F318,Listes!$E$37:$F$42,2,FALSE)),IF($C318=Listes!$B$39,IF('DP_Instruction Forfaitaires'!$E318&lt;=Listes!$A$69,'DP_Instruction Forfaitaires'!$E318*Listes!$A$70,IF('DP_Instruction Forfaitaires'!$E318&gt;Listes!$D$69,'DP_Instruction Forfaitaires'!$E318*Listes!$D$70,(('DP_Instruction Forfaitaires'!$E318*Listes!$B$70)+Listes!$C$70)))))))</f>
        <v/>
      </c>
      <c r="P318" s="360" t="str">
        <f>IF('Dépenses forfaitaire'!P318="","",'Dépenses forfaitaire'!P318)</f>
        <v/>
      </c>
      <c r="Q318" s="283"/>
      <c r="R318" s="284" t="str">
        <f t="shared" si="18"/>
        <v/>
      </c>
      <c r="S318" s="284" t="str">
        <f t="shared" si="19"/>
        <v/>
      </c>
      <c r="T318" s="28" t="str">
        <f t="shared" si="17"/>
        <v/>
      </c>
      <c r="U318" s="139"/>
      <c r="V318" s="140"/>
      <c r="W318" s="365" t="str">
        <f>IF(AND(OR(Q318="KO",T318&lt;&gt;""),OR(R318="",S318="",T318="")),Listes!$A$74,IF(AND(T318="",Q318&lt;&gt;""),Listes!$A$75,IF(AND(P318&lt;T318,V318=""),Listes!$A$76,IF(AND(R318&gt;S318),Listes!$A$77,IF(AND(P318&lt;&gt;"",P318&gt;T318,U318=""),Listes!$A$78,IF(AND(X318="",OR(Q318&lt;&gt;"",R318&lt;&gt;"",S318&lt;&gt;"")),Listes!$A$79,""))))))</f>
        <v/>
      </c>
      <c r="X318" s="44"/>
      <c r="Y318" s="9">
        <f t="shared" si="20"/>
        <v>0</v>
      </c>
    </row>
    <row r="319" spans="1:25" ht="20.100000000000001" customHeight="1" x14ac:dyDescent="0.25">
      <c r="A319" s="133">
        <v>313</v>
      </c>
      <c r="B319" s="347" t="str">
        <f>IF('Dépenses forfaitaire'!B319="","",'Dépenses forfaitaire'!B319)</f>
        <v/>
      </c>
      <c r="C319" s="347" t="str">
        <f>IF('Dépenses forfaitaire'!C319="","",'Dépenses forfaitaire'!C319)</f>
        <v/>
      </c>
      <c r="D319" s="347" t="str">
        <f>IF('Dépenses forfaitaire'!D319="","",'Dépenses forfaitaire'!D319)</f>
        <v/>
      </c>
      <c r="E319" s="347" t="str">
        <f>IF('Dépenses forfaitaire'!E319="","",'Dépenses forfaitaire'!E319)</f>
        <v/>
      </c>
      <c r="F319" s="347" t="str">
        <f>IF('Dépenses forfaitaire'!F319="","",'Dépenses forfaitaire'!F319)</f>
        <v/>
      </c>
      <c r="G319" s="347" t="str">
        <f>IF('Dépenses forfaitaire'!G319="","",'Dépenses forfaitaire'!G319)</f>
        <v/>
      </c>
      <c r="H319" s="347" t="str">
        <f>IF('Dépenses forfaitaire'!H319="","",'Dépenses forfaitaire'!H319)</f>
        <v/>
      </c>
      <c r="I319" s="347" t="str">
        <f>IF('Dépenses forfaitaire'!I319="","",'Dépenses forfaitaire'!I319)</f>
        <v/>
      </c>
      <c r="J319" s="348" t="str">
        <f>IF('Dépenses forfaitaire'!K319="","",'Dépenses forfaitaire'!K319)</f>
        <v/>
      </c>
      <c r="K319" s="348" t="str">
        <f>IF('Dépenses forfaitaire'!L319="","",'Dépenses forfaitaire'!L319)</f>
        <v/>
      </c>
      <c r="L319" s="347" t="str">
        <f>IF('Dépenses forfaitaire'!J319="","",'Dépenses forfaitaire'!J319)</f>
        <v/>
      </c>
      <c r="M319" s="331" t="str">
        <f>IF($H319="","",IF($C319=Listes!$B$38,IF('DP_Instruction Forfaitaires'!$E319&lt;=Listes!$B$58,('DP_Instruction Forfaitaires'!$E319*(VLOOKUP('DP_Instruction Forfaitaires'!$D319,Listes!$A$59:$E$65,2,FALSE))),IF('DP_Instruction Forfaitaires'!$E319&gt;Listes!$E$58,('DP_Instruction Forfaitaires'!$E319*(VLOOKUP('DP_Instruction Forfaitaires'!$D319,Listes!$A$59:$E$65,5,FALSE))),('DP_Instruction Forfaitaires'!$E319*(VLOOKUP('DP_Instruction Forfaitaires'!$D319,Listes!$A$59:$E$65,3,FALSE))+(VLOOKUP('DP_Instruction Forfaitaires'!$D319,Listes!$A$59:$E$65,4,FALSE)))))))</f>
        <v/>
      </c>
      <c r="N319" s="331" t="str">
        <f>IF($H319="","",IF($C319=Listes!$B$37,IF('DP_Instruction Forfaitaires'!$E319&lt;=Listes!$B$47,('DP_Instruction Forfaitaires'!$E319*(VLOOKUP('DP_Instruction Forfaitaires'!$D319,Listes!$A$48:$E$54,2,FALSE))),IF('DP_Instruction Forfaitaires'!$E319&gt;Listes!$D$47,('DP_Instruction Forfaitaires'!$E319*(VLOOKUP('DP_Instruction Forfaitaires'!$D319,Listes!$A$48:$E$54,5,FALSE))),('DP_Instruction Forfaitaires'!$E319*(VLOOKUP('DP_Instruction Forfaitaires'!$D319,Listes!$A$48:$E$54,3,FALSE))+(VLOOKUP('DP_Instruction Forfaitaires'!$D319,Listes!$A$48:$E$54,4,FALSE)))))))</f>
        <v/>
      </c>
      <c r="O319" s="359" t="str">
        <f>IF($H319="","",IF($C319=Listes!$B$40,Listes!$I$37,IF($C319=Listes!$B$41,(VLOOKUP('DP_Instruction Forfaitaires'!$F319,Listes!$E$37:$F$42,2,FALSE)),IF($C319=Listes!$B$39,IF('DP_Instruction Forfaitaires'!$E319&lt;=Listes!$A$69,'DP_Instruction Forfaitaires'!$E319*Listes!$A$70,IF('DP_Instruction Forfaitaires'!$E319&gt;Listes!$D$69,'DP_Instruction Forfaitaires'!$E319*Listes!$D$70,(('DP_Instruction Forfaitaires'!$E319*Listes!$B$70)+Listes!$C$70)))))))</f>
        <v/>
      </c>
      <c r="P319" s="360" t="str">
        <f>IF('Dépenses forfaitaire'!P319="","",'Dépenses forfaitaire'!P319)</f>
        <v/>
      </c>
      <c r="Q319" s="283"/>
      <c r="R319" s="284" t="str">
        <f t="shared" si="18"/>
        <v/>
      </c>
      <c r="S319" s="284" t="str">
        <f t="shared" si="19"/>
        <v/>
      </c>
      <c r="T319" s="28" t="str">
        <f t="shared" si="17"/>
        <v/>
      </c>
      <c r="U319" s="139"/>
      <c r="V319" s="140"/>
      <c r="W319" s="365" t="str">
        <f>IF(AND(OR(Q319="KO",T319&lt;&gt;""),OR(R319="",S319="",T319="")),Listes!$A$74,IF(AND(T319="",Q319&lt;&gt;""),Listes!$A$75,IF(AND(P319&lt;T319,V319=""),Listes!$A$76,IF(AND(R319&gt;S319),Listes!$A$77,IF(AND(P319&lt;&gt;"",P319&gt;T319,U319=""),Listes!$A$78,IF(AND(X319="",OR(Q319&lt;&gt;"",R319&lt;&gt;"",S319&lt;&gt;"")),Listes!$A$79,""))))))</f>
        <v/>
      </c>
      <c r="X319" s="44"/>
      <c r="Y319" s="9">
        <f t="shared" si="20"/>
        <v>0</v>
      </c>
    </row>
    <row r="320" spans="1:25" ht="20.100000000000001" customHeight="1" x14ac:dyDescent="0.25">
      <c r="A320" s="133">
        <v>314</v>
      </c>
      <c r="B320" s="347" t="str">
        <f>IF('Dépenses forfaitaire'!B320="","",'Dépenses forfaitaire'!B320)</f>
        <v/>
      </c>
      <c r="C320" s="347" t="str">
        <f>IF('Dépenses forfaitaire'!C320="","",'Dépenses forfaitaire'!C320)</f>
        <v/>
      </c>
      <c r="D320" s="347" t="str">
        <f>IF('Dépenses forfaitaire'!D320="","",'Dépenses forfaitaire'!D320)</f>
        <v/>
      </c>
      <c r="E320" s="347" t="str">
        <f>IF('Dépenses forfaitaire'!E320="","",'Dépenses forfaitaire'!E320)</f>
        <v/>
      </c>
      <c r="F320" s="347" t="str">
        <f>IF('Dépenses forfaitaire'!F320="","",'Dépenses forfaitaire'!F320)</f>
        <v/>
      </c>
      <c r="G320" s="347" t="str">
        <f>IF('Dépenses forfaitaire'!G320="","",'Dépenses forfaitaire'!G320)</f>
        <v/>
      </c>
      <c r="H320" s="347" t="str">
        <f>IF('Dépenses forfaitaire'!H320="","",'Dépenses forfaitaire'!H320)</f>
        <v/>
      </c>
      <c r="I320" s="347" t="str">
        <f>IF('Dépenses forfaitaire'!I320="","",'Dépenses forfaitaire'!I320)</f>
        <v/>
      </c>
      <c r="J320" s="348" t="str">
        <f>IF('Dépenses forfaitaire'!K320="","",'Dépenses forfaitaire'!K320)</f>
        <v/>
      </c>
      <c r="K320" s="348" t="str">
        <f>IF('Dépenses forfaitaire'!L320="","",'Dépenses forfaitaire'!L320)</f>
        <v/>
      </c>
      <c r="L320" s="347" t="str">
        <f>IF('Dépenses forfaitaire'!J320="","",'Dépenses forfaitaire'!J320)</f>
        <v/>
      </c>
      <c r="M320" s="331" t="str">
        <f>IF($H320="","",IF($C320=Listes!$B$38,IF('DP_Instruction Forfaitaires'!$E320&lt;=Listes!$B$58,('DP_Instruction Forfaitaires'!$E320*(VLOOKUP('DP_Instruction Forfaitaires'!$D320,Listes!$A$59:$E$65,2,FALSE))),IF('DP_Instruction Forfaitaires'!$E320&gt;Listes!$E$58,('DP_Instruction Forfaitaires'!$E320*(VLOOKUP('DP_Instruction Forfaitaires'!$D320,Listes!$A$59:$E$65,5,FALSE))),('DP_Instruction Forfaitaires'!$E320*(VLOOKUP('DP_Instruction Forfaitaires'!$D320,Listes!$A$59:$E$65,3,FALSE))+(VLOOKUP('DP_Instruction Forfaitaires'!$D320,Listes!$A$59:$E$65,4,FALSE)))))))</f>
        <v/>
      </c>
      <c r="N320" s="331" t="str">
        <f>IF($H320="","",IF($C320=Listes!$B$37,IF('DP_Instruction Forfaitaires'!$E320&lt;=Listes!$B$47,('DP_Instruction Forfaitaires'!$E320*(VLOOKUP('DP_Instruction Forfaitaires'!$D320,Listes!$A$48:$E$54,2,FALSE))),IF('DP_Instruction Forfaitaires'!$E320&gt;Listes!$D$47,('DP_Instruction Forfaitaires'!$E320*(VLOOKUP('DP_Instruction Forfaitaires'!$D320,Listes!$A$48:$E$54,5,FALSE))),('DP_Instruction Forfaitaires'!$E320*(VLOOKUP('DP_Instruction Forfaitaires'!$D320,Listes!$A$48:$E$54,3,FALSE))+(VLOOKUP('DP_Instruction Forfaitaires'!$D320,Listes!$A$48:$E$54,4,FALSE)))))))</f>
        <v/>
      </c>
      <c r="O320" s="359" t="str">
        <f>IF($H320="","",IF($C320=Listes!$B$40,Listes!$I$37,IF($C320=Listes!$B$41,(VLOOKUP('DP_Instruction Forfaitaires'!$F320,Listes!$E$37:$F$42,2,FALSE)),IF($C320=Listes!$B$39,IF('DP_Instruction Forfaitaires'!$E320&lt;=Listes!$A$69,'DP_Instruction Forfaitaires'!$E320*Listes!$A$70,IF('DP_Instruction Forfaitaires'!$E320&gt;Listes!$D$69,'DP_Instruction Forfaitaires'!$E320*Listes!$D$70,(('DP_Instruction Forfaitaires'!$E320*Listes!$B$70)+Listes!$C$70)))))))</f>
        <v/>
      </c>
      <c r="P320" s="360" t="str">
        <f>IF('Dépenses forfaitaire'!P320="","",'Dépenses forfaitaire'!P320)</f>
        <v/>
      </c>
      <c r="Q320" s="283"/>
      <c r="R320" s="284" t="str">
        <f t="shared" si="18"/>
        <v/>
      </c>
      <c r="S320" s="284" t="str">
        <f t="shared" si="19"/>
        <v/>
      </c>
      <c r="T320" s="28" t="str">
        <f t="shared" si="17"/>
        <v/>
      </c>
      <c r="U320" s="139"/>
      <c r="V320" s="140"/>
      <c r="W320" s="365" t="str">
        <f>IF(AND(OR(Q320="KO",T320&lt;&gt;""),OR(R320="",S320="",T320="")),Listes!$A$74,IF(AND(T320="",Q320&lt;&gt;""),Listes!$A$75,IF(AND(P320&lt;T320,V320=""),Listes!$A$76,IF(AND(R320&gt;S320),Listes!$A$77,IF(AND(P320&lt;&gt;"",P320&gt;T320,U320=""),Listes!$A$78,IF(AND(X320="",OR(Q320&lt;&gt;"",R320&lt;&gt;"",S320&lt;&gt;"")),Listes!$A$79,""))))))</f>
        <v/>
      </c>
      <c r="X320" s="44"/>
      <c r="Y320" s="9">
        <f t="shared" si="20"/>
        <v>0</v>
      </c>
    </row>
    <row r="321" spans="1:25" ht="20.100000000000001" customHeight="1" x14ac:dyDescent="0.25">
      <c r="A321" s="133">
        <v>315</v>
      </c>
      <c r="B321" s="347" t="str">
        <f>IF('Dépenses forfaitaire'!B321="","",'Dépenses forfaitaire'!B321)</f>
        <v/>
      </c>
      <c r="C321" s="347" t="str">
        <f>IF('Dépenses forfaitaire'!C321="","",'Dépenses forfaitaire'!C321)</f>
        <v/>
      </c>
      <c r="D321" s="347" t="str">
        <f>IF('Dépenses forfaitaire'!D321="","",'Dépenses forfaitaire'!D321)</f>
        <v/>
      </c>
      <c r="E321" s="347" t="str">
        <f>IF('Dépenses forfaitaire'!E321="","",'Dépenses forfaitaire'!E321)</f>
        <v/>
      </c>
      <c r="F321" s="347" t="str">
        <f>IF('Dépenses forfaitaire'!F321="","",'Dépenses forfaitaire'!F321)</f>
        <v/>
      </c>
      <c r="G321" s="347" t="str">
        <f>IF('Dépenses forfaitaire'!G321="","",'Dépenses forfaitaire'!G321)</f>
        <v/>
      </c>
      <c r="H321" s="347" t="str">
        <f>IF('Dépenses forfaitaire'!H321="","",'Dépenses forfaitaire'!H321)</f>
        <v/>
      </c>
      <c r="I321" s="347" t="str">
        <f>IF('Dépenses forfaitaire'!I321="","",'Dépenses forfaitaire'!I321)</f>
        <v/>
      </c>
      <c r="J321" s="348" t="str">
        <f>IF('Dépenses forfaitaire'!K321="","",'Dépenses forfaitaire'!K321)</f>
        <v/>
      </c>
      <c r="K321" s="348" t="str">
        <f>IF('Dépenses forfaitaire'!L321="","",'Dépenses forfaitaire'!L321)</f>
        <v/>
      </c>
      <c r="L321" s="347" t="str">
        <f>IF('Dépenses forfaitaire'!J321="","",'Dépenses forfaitaire'!J321)</f>
        <v/>
      </c>
      <c r="M321" s="331" t="str">
        <f>IF($H321="","",IF($C321=Listes!$B$38,IF('DP_Instruction Forfaitaires'!$E321&lt;=Listes!$B$58,('DP_Instruction Forfaitaires'!$E321*(VLOOKUP('DP_Instruction Forfaitaires'!$D321,Listes!$A$59:$E$65,2,FALSE))),IF('DP_Instruction Forfaitaires'!$E321&gt;Listes!$E$58,('DP_Instruction Forfaitaires'!$E321*(VLOOKUP('DP_Instruction Forfaitaires'!$D321,Listes!$A$59:$E$65,5,FALSE))),('DP_Instruction Forfaitaires'!$E321*(VLOOKUP('DP_Instruction Forfaitaires'!$D321,Listes!$A$59:$E$65,3,FALSE))+(VLOOKUP('DP_Instruction Forfaitaires'!$D321,Listes!$A$59:$E$65,4,FALSE)))))))</f>
        <v/>
      </c>
      <c r="N321" s="331" t="str">
        <f>IF($H321="","",IF($C321=Listes!$B$37,IF('DP_Instruction Forfaitaires'!$E321&lt;=Listes!$B$47,('DP_Instruction Forfaitaires'!$E321*(VLOOKUP('DP_Instruction Forfaitaires'!$D321,Listes!$A$48:$E$54,2,FALSE))),IF('DP_Instruction Forfaitaires'!$E321&gt;Listes!$D$47,('DP_Instruction Forfaitaires'!$E321*(VLOOKUP('DP_Instruction Forfaitaires'!$D321,Listes!$A$48:$E$54,5,FALSE))),('DP_Instruction Forfaitaires'!$E321*(VLOOKUP('DP_Instruction Forfaitaires'!$D321,Listes!$A$48:$E$54,3,FALSE))+(VLOOKUP('DP_Instruction Forfaitaires'!$D321,Listes!$A$48:$E$54,4,FALSE)))))))</f>
        <v/>
      </c>
      <c r="O321" s="359" t="str">
        <f>IF($H321="","",IF($C321=Listes!$B$40,Listes!$I$37,IF($C321=Listes!$B$41,(VLOOKUP('DP_Instruction Forfaitaires'!$F321,Listes!$E$37:$F$42,2,FALSE)),IF($C321=Listes!$B$39,IF('DP_Instruction Forfaitaires'!$E321&lt;=Listes!$A$69,'DP_Instruction Forfaitaires'!$E321*Listes!$A$70,IF('DP_Instruction Forfaitaires'!$E321&gt;Listes!$D$69,'DP_Instruction Forfaitaires'!$E321*Listes!$D$70,(('DP_Instruction Forfaitaires'!$E321*Listes!$B$70)+Listes!$C$70)))))))</f>
        <v/>
      </c>
      <c r="P321" s="360" t="str">
        <f>IF('Dépenses forfaitaire'!P321="","",'Dépenses forfaitaire'!P321)</f>
        <v/>
      </c>
      <c r="Q321" s="283"/>
      <c r="R321" s="284" t="str">
        <f t="shared" si="18"/>
        <v/>
      </c>
      <c r="S321" s="284" t="str">
        <f t="shared" si="19"/>
        <v/>
      </c>
      <c r="T321" s="28" t="str">
        <f t="shared" si="17"/>
        <v/>
      </c>
      <c r="U321" s="139"/>
      <c r="V321" s="140"/>
      <c r="W321" s="365" t="str">
        <f>IF(AND(OR(Q321="KO",T321&lt;&gt;""),OR(R321="",S321="",T321="")),Listes!$A$74,IF(AND(T321="",Q321&lt;&gt;""),Listes!$A$75,IF(AND(P321&lt;T321,V321=""),Listes!$A$76,IF(AND(R321&gt;S321),Listes!$A$77,IF(AND(P321&lt;&gt;"",P321&gt;T321,U321=""),Listes!$A$78,IF(AND(X321="",OR(Q321&lt;&gt;"",R321&lt;&gt;"",S321&lt;&gt;"")),Listes!$A$79,""))))))</f>
        <v/>
      </c>
      <c r="X321" s="44"/>
      <c r="Y321" s="9">
        <f t="shared" si="20"/>
        <v>0</v>
      </c>
    </row>
    <row r="322" spans="1:25" ht="20.100000000000001" customHeight="1" x14ac:dyDescent="0.25">
      <c r="A322" s="133">
        <v>316</v>
      </c>
      <c r="B322" s="347" t="str">
        <f>IF('Dépenses forfaitaire'!B322="","",'Dépenses forfaitaire'!B322)</f>
        <v/>
      </c>
      <c r="C322" s="347" t="str">
        <f>IF('Dépenses forfaitaire'!C322="","",'Dépenses forfaitaire'!C322)</f>
        <v/>
      </c>
      <c r="D322" s="347" t="str">
        <f>IF('Dépenses forfaitaire'!D322="","",'Dépenses forfaitaire'!D322)</f>
        <v/>
      </c>
      <c r="E322" s="347" t="str">
        <f>IF('Dépenses forfaitaire'!E322="","",'Dépenses forfaitaire'!E322)</f>
        <v/>
      </c>
      <c r="F322" s="347" t="str">
        <f>IF('Dépenses forfaitaire'!F322="","",'Dépenses forfaitaire'!F322)</f>
        <v/>
      </c>
      <c r="G322" s="347" t="str">
        <f>IF('Dépenses forfaitaire'!G322="","",'Dépenses forfaitaire'!G322)</f>
        <v/>
      </c>
      <c r="H322" s="347" t="str">
        <f>IF('Dépenses forfaitaire'!H322="","",'Dépenses forfaitaire'!H322)</f>
        <v/>
      </c>
      <c r="I322" s="347" t="str">
        <f>IF('Dépenses forfaitaire'!I322="","",'Dépenses forfaitaire'!I322)</f>
        <v/>
      </c>
      <c r="J322" s="348" t="str">
        <f>IF('Dépenses forfaitaire'!K322="","",'Dépenses forfaitaire'!K322)</f>
        <v/>
      </c>
      <c r="K322" s="348" t="str">
        <f>IF('Dépenses forfaitaire'!L322="","",'Dépenses forfaitaire'!L322)</f>
        <v/>
      </c>
      <c r="L322" s="347" t="str">
        <f>IF('Dépenses forfaitaire'!J322="","",'Dépenses forfaitaire'!J322)</f>
        <v/>
      </c>
      <c r="M322" s="331" t="str">
        <f>IF($H322="","",IF($C322=Listes!$B$38,IF('DP_Instruction Forfaitaires'!$E322&lt;=Listes!$B$58,('DP_Instruction Forfaitaires'!$E322*(VLOOKUP('DP_Instruction Forfaitaires'!$D322,Listes!$A$59:$E$65,2,FALSE))),IF('DP_Instruction Forfaitaires'!$E322&gt;Listes!$E$58,('DP_Instruction Forfaitaires'!$E322*(VLOOKUP('DP_Instruction Forfaitaires'!$D322,Listes!$A$59:$E$65,5,FALSE))),('DP_Instruction Forfaitaires'!$E322*(VLOOKUP('DP_Instruction Forfaitaires'!$D322,Listes!$A$59:$E$65,3,FALSE))+(VLOOKUP('DP_Instruction Forfaitaires'!$D322,Listes!$A$59:$E$65,4,FALSE)))))))</f>
        <v/>
      </c>
      <c r="N322" s="331" t="str">
        <f>IF($H322="","",IF($C322=Listes!$B$37,IF('DP_Instruction Forfaitaires'!$E322&lt;=Listes!$B$47,('DP_Instruction Forfaitaires'!$E322*(VLOOKUP('DP_Instruction Forfaitaires'!$D322,Listes!$A$48:$E$54,2,FALSE))),IF('DP_Instruction Forfaitaires'!$E322&gt;Listes!$D$47,('DP_Instruction Forfaitaires'!$E322*(VLOOKUP('DP_Instruction Forfaitaires'!$D322,Listes!$A$48:$E$54,5,FALSE))),('DP_Instruction Forfaitaires'!$E322*(VLOOKUP('DP_Instruction Forfaitaires'!$D322,Listes!$A$48:$E$54,3,FALSE))+(VLOOKUP('DP_Instruction Forfaitaires'!$D322,Listes!$A$48:$E$54,4,FALSE)))))))</f>
        <v/>
      </c>
      <c r="O322" s="359" t="str">
        <f>IF($H322="","",IF($C322=Listes!$B$40,Listes!$I$37,IF($C322=Listes!$B$41,(VLOOKUP('DP_Instruction Forfaitaires'!$F322,Listes!$E$37:$F$42,2,FALSE)),IF($C322=Listes!$B$39,IF('DP_Instruction Forfaitaires'!$E322&lt;=Listes!$A$69,'DP_Instruction Forfaitaires'!$E322*Listes!$A$70,IF('DP_Instruction Forfaitaires'!$E322&gt;Listes!$D$69,'DP_Instruction Forfaitaires'!$E322*Listes!$D$70,(('DP_Instruction Forfaitaires'!$E322*Listes!$B$70)+Listes!$C$70)))))))</f>
        <v/>
      </c>
      <c r="P322" s="360" t="str">
        <f>IF('Dépenses forfaitaire'!P322="","",'Dépenses forfaitaire'!P322)</f>
        <v/>
      </c>
      <c r="Q322" s="283"/>
      <c r="R322" s="284" t="str">
        <f t="shared" si="18"/>
        <v/>
      </c>
      <c r="S322" s="284" t="str">
        <f t="shared" si="19"/>
        <v/>
      </c>
      <c r="T322" s="28" t="str">
        <f t="shared" si="17"/>
        <v/>
      </c>
      <c r="U322" s="139"/>
      <c r="V322" s="140"/>
      <c r="W322" s="365" t="str">
        <f>IF(AND(OR(Q322="KO",T322&lt;&gt;""),OR(R322="",S322="",T322="")),Listes!$A$74,IF(AND(T322="",Q322&lt;&gt;""),Listes!$A$75,IF(AND(P322&lt;T322,V322=""),Listes!$A$76,IF(AND(R322&gt;S322),Listes!$A$77,IF(AND(P322&lt;&gt;"",P322&gt;T322,U322=""),Listes!$A$78,IF(AND(X322="",OR(Q322&lt;&gt;"",R322&lt;&gt;"",S322&lt;&gt;"")),Listes!$A$79,""))))))</f>
        <v/>
      </c>
      <c r="X322" s="44"/>
      <c r="Y322" s="9">
        <f t="shared" si="20"/>
        <v>0</v>
      </c>
    </row>
    <row r="323" spans="1:25" ht="20.100000000000001" customHeight="1" x14ac:dyDescent="0.25">
      <c r="A323" s="133">
        <v>317</v>
      </c>
      <c r="B323" s="347" t="str">
        <f>IF('Dépenses forfaitaire'!B323="","",'Dépenses forfaitaire'!B323)</f>
        <v/>
      </c>
      <c r="C323" s="347" t="str">
        <f>IF('Dépenses forfaitaire'!C323="","",'Dépenses forfaitaire'!C323)</f>
        <v/>
      </c>
      <c r="D323" s="347" t="str">
        <f>IF('Dépenses forfaitaire'!D323="","",'Dépenses forfaitaire'!D323)</f>
        <v/>
      </c>
      <c r="E323" s="347" t="str">
        <f>IF('Dépenses forfaitaire'!E323="","",'Dépenses forfaitaire'!E323)</f>
        <v/>
      </c>
      <c r="F323" s="347" t="str">
        <f>IF('Dépenses forfaitaire'!F323="","",'Dépenses forfaitaire'!F323)</f>
        <v/>
      </c>
      <c r="G323" s="347" t="str">
        <f>IF('Dépenses forfaitaire'!G323="","",'Dépenses forfaitaire'!G323)</f>
        <v/>
      </c>
      <c r="H323" s="347" t="str">
        <f>IF('Dépenses forfaitaire'!H323="","",'Dépenses forfaitaire'!H323)</f>
        <v/>
      </c>
      <c r="I323" s="347" t="str">
        <f>IF('Dépenses forfaitaire'!I323="","",'Dépenses forfaitaire'!I323)</f>
        <v/>
      </c>
      <c r="J323" s="348" t="str">
        <f>IF('Dépenses forfaitaire'!K323="","",'Dépenses forfaitaire'!K323)</f>
        <v/>
      </c>
      <c r="K323" s="348" t="str">
        <f>IF('Dépenses forfaitaire'!L323="","",'Dépenses forfaitaire'!L323)</f>
        <v/>
      </c>
      <c r="L323" s="347" t="str">
        <f>IF('Dépenses forfaitaire'!J323="","",'Dépenses forfaitaire'!J323)</f>
        <v/>
      </c>
      <c r="M323" s="331" t="str">
        <f>IF($H323="","",IF($C323=Listes!$B$38,IF('DP_Instruction Forfaitaires'!$E323&lt;=Listes!$B$58,('DP_Instruction Forfaitaires'!$E323*(VLOOKUP('DP_Instruction Forfaitaires'!$D323,Listes!$A$59:$E$65,2,FALSE))),IF('DP_Instruction Forfaitaires'!$E323&gt;Listes!$E$58,('DP_Instruction Forfaitaires'!$E323*(VLOOKUP('DP_Instruction Forfaitaires'!$D323,Listes!$A$59:$E$65,5,FALSE))),('DP_Instruction Forfaitaires'!$E323*(VLOOKUP('DP_Instruction Forfaitaires'!$D323,Listes!$A$59:$E$65,3,FALSE))+(VLOOKUP('DP_Instruction Forfaitaires'!$D323,Listes!$A$59:$E$65,4,FALSE)))))))</f>
        <v/>
      </c>
      <c r="N323" s="331" t="str">
        <f>IF($H323="","",IF($C323=Listes!$B$37,IF('DP_Instruction Forfaitaires'!$E323&lt;=Listes!$B$47,('DP_Instruction Forfaitaires'!$E323*(VLOOKUP('DP_Instruction Forfaitaires'!$D323,Listes!$A$48:$E$54,2,FALSE))),IF('DP_Instruction Forfaitaires'!$E323&gt;Listes!$D$47,('DP_Instruction Forfaitaires'!$E323*(VLOOKUP('DP_Instruction Forfaitaires'!$D323,Listes!$A$48:$E$54,5,FALSE))),('DP_Instruction Forfaitaires'!$E323*(VLOOKUP('DP_Instruction Forfaitaires'!$D323,Listes!$A$48:$E$54,3,FALSE))+(VLOOKUP('DP_Instruction Forfaitaires'!$D323,Listes!$A$48:$E$54,4,FALSE)))))))</f>
        <v/>
      </c>
      <c r="O323" s="359" t="str">
        <f>IF($H323="","",IF($C323=Listes!$B$40,Listes!$I$37,IF($C323=Listes!$B$41,(VLOOKUP('DP_Instruction Forfaitaires'!$F323,Listes!$E$37:$F$42,2,FALSE)),IF($C323=Listes!$B$39,IF('DP_Instruction Forfaitaires'!$E323&lt;=Listes!$A$69,'DP_Instruction Forfaitaires'!$E323*Listes!$A$70,IF('DP_Instruction Forfaitaires'!$E323&gt;Listes!$D$69,'DP_Instruction Forfaitaires'!$E323*Listes!$D$70,(('DP_Instruction Forfaitaires'!$E323*Listes!$B$70)+Listes!$C$70)))))))</f>
        <v/>
      </c>
      <c r="P323" s="360" t="str">
        <f>IF('Dépenses forfaitaire'!P323="","",'Dépenses forfaitaire'!P323)</f>
        <v/>
      </c>
      <c r="Q323" s="283"/>
      <c r="R323" s="284" t="str">
        <f t="shared" si="18"/>
        <v/>
      </c>
      <c r="S323" s="284" t="str">
        <f t="shared" si="19"/>
        <v/>
      </c>
      <c r="T323" s="28" t="str">
        <f t="shared" si="17"/>
        <v/>
      </c>
      <c r="U323" s="139"/>
      <c r="V323" s="140"/>
      <c r="W323" s="365" t="str">
        <f>IF(AND(OR(Q323="KO",T323&lt;&gt;""),OR(R323="",S323="",T323="")),Listes!$A$74,IF(AND(T323="",Q323&lt;&gt;""),Listes!$A$75,IF(AND(P323&lt;T323,V323=""),Listes!$A$76,IF(AND(R323&gt;S323),Listes!$A$77,IF(AND(P323&lt;&gt;"",P323&gt;T323,U323=""),Listes!$A$78,IF(AND(X323="",OR(Q323&lt;&gt;"",R323&lt;&gt;"",S323&lt;&gt;"")),Listes!$A$79,""))))))</f>
        <v/>
      </c>
      <c r="X323" s="44"/>
      <c r="Y323" s="9">
        <f t="shared" si="20"/>
        <v>0</v>
      </c>
    </row>
    <row r="324" spans="1:25" ht="20.100000000000001" customHeight="1" x14ac:dyDescent="0.25">
      <c r="A324" s="133">
        <v>318</v>
      </c>
      <c r="B324" s="347" t="str">
        <f>IF('Dépenses forfaitaire'!B324="","",'Dépenses forfaitaire'!B324)</f>
        <v/>
      </c>
      <c r="C324" s="347" t="str">
        <f>IF('Dépenses forfaitaire'!C324="","",'Dépenses forfaitaire'!C324)</f>
        <v/>
      </c>
      <c r="D324" s="347" t="str">
        <f>IF('Dépenses forfaitaire'!D324="","",'Dépenses forfaitaire'!D324)</f>
        <v/>
      </c>
      <c r="E324" s="347" t="str">
        <f>IF('Dépenses forfaitaire'!E324="","",'Dépenses forfaitaire'!E324)</f>
        <v/>
      </c>
      <c r="F324" s="347" t="str">
        <f>IF('Dépenses forfaitaire'!F324="","",'Dépenses forfaitaire'!F324)</f>
        <v/>
      </c>
      <c r="G324" s="347" t="str">
        <f>IF('Dépenses forfaitaire'!G324="","",'Dépenses forfaitaire'!G324)</f>
        <v/>
      </c>
      <c r="H324" s="347" t="str">
        <f>IF('Dépenses forfaitaire'!H324="","",'Dépenses forfaitaire'!H324)</f>
        <v/>
      </c>
      <c r="I324" s="347" t="str">
        <f>IF('Dépenses forfaitaire'!I324="","",'Dépenses forfaitaire'!I324)</f>
        <v/>
      </c>
      <c r="J324" s="348" t="str">
        <f>IF('Dépenses forfaitaire'!K324="","",'Dépenses forfaitaire'!K324)</f>
        <v/>
      </c>
      <c r="K324" s="348" t="str">
        <f>IF('Dépenses forfaitaire'!L324="","",'Dépenses forfaitaire'!L324)</f>
        <v/>
      </c>
      <c r="L324" s="347" t="str">
        <f>IF('Dépenses forfaitaire'!J324="","",'Dépenses forfaitaire'!J324)</f>
        <v/>
      </c>
      <c r="M324" s="331" t="str">
        <f>IF($H324="","",IF($C324=Listes!$B$38,IF('DP_Instruction Forfaitaires'!$E324&lt;=Listes!$B$58,('DP_Instruction Forfaitaires'!$E324*(VLOOKUP('DP_Instruction Forfaitaires'!$D324,Listes!$A$59:$E$65,2,FALSE))),IF('DP_Instruction Forfaitaires'!$E324&gt;Listes!$E$58,('DP_Instruction Forfaitaires'!$E324*(VLOOKUP('DP_Instruction Forfaitaires'!$D324,Listes!$A$59:$E$65,5,FALSE))),('DP_Instruction Forfaitaires'!$E324*(VLOOKUP('DP_Instruction Forfaitaires'!$D324,Listes!$A$59:$E$65,3,FALSE))+(VLOOKUP('DP_Instruction Forfaitaires'!$D324,Listes!$A$59:$E$65,4,FALSE)))))))</f>
        <v/>
      </c>
      <c r="N324" s="331" t="str">
        <f>IF($H324="","",IF($C324=Listes!$B$37,IF('DP_Instruction Forfaitaires'!$E324&lt;=Listes!$B$47,('DP_Instruction Forfaitaires'!$E324*(VLOOKUP('DP_Instruction Forfaitaires'!$D324,Listes!$A$48:$E$54,2,FALSE))),IF('DP_Instruction Forfaitaires'!$E324&gt;Listes!$D$47,('DP_Instruction Forfaitaires'!$E324*(VLOOKUP('DP_Instruction Forfaitaires'!$D324,Listes!$A$48:$E$54,5,FALSE))),('DP_Instruction Forfaitaires'!$E324*(VLOOKUP('DP_Instruction Forfaitaires'!$D324,Listes!$A$48:$E$54,3,FALSE))+(VLOOKUP('DP_Instruction Forfaitaires'!$D324,Listes!$A$48:$E$54,4,FALSE)))))))</f>
        <v/>
      </c>
      <c r="O324" s="359" t="str">
        <f>IF($H324="","",IF($C324=Listes!$B$40,Listes!$I$37,IF($C324=Listes!$B$41,(VLOOKUP('DP_Instruction Forfaitaires'!$F324,Listes!$E$37:$F$42,2,FALSE)),IF($C324=Listes!$B$39,IF('DP_Instruction Forfaitaires'!$E324&lt;=Listes!$A$69,'DP_Instruction Forfaitaires'!$E324*Listes!$A$70,IF('DP_Instruction Forfaitaires'!$E324&gt;Listes!$D$69,'DP_Instruction Forfaitaires'!$E324*Listes!$D$70,(('DP_Instruction Forfaitaires'!$E324*Listes!$B$70)+Listes!$C$70)))))))</f>
        <v/>
      </c>
      <c r="P324" s="360" t="str">
        <f>IF('Dépenses forfaitaire'!P324="","",'Dépenses forfaitaire'!P324)</f>
        <v/>
      </c>
      <c r="Q324" s="283"/>
      <c r="R324" s="284" t="str">
        <f t="shared" si="18"/>
        <v/>
      </c>
      <c r="S324" s="284" t="str">
        <f t="shared" si="19"/>
        <v/>
      </c>
      <c r="T324" s="28" t="str">
        <f t="shared" si="17"/>
        <v/>
      </c>
      <c r="U324" s="139"/>
      <c r="V324" s="140"/>
      <c r="W324" s="365" t="str">
        <f>IF(AND(OR(Q324="KO",T324&lt;&gt;""),OR(R324="",S324="",T324="")),Listes!$A$74,IF(AND(T324="",Q324&lt;&gt;""),Listes!$A$75,IF(AND(P324&lt;T324,V324=""),Listes!$A$76,IF(AND(R324&gt;S324),Listes!$A$77,IF(AND(P324&lt;&gt;"",P324&gt;T324,U324=""),Listes!$A$78,IF(AND(X324="",OR(Q324&lt;&gt;"",R324&lt;&gt;"",S324&lt;&gt;"")),Listes!$A$79,""))))))</f>
        <v/>
      </c>
      <c r="X324" s="44"/>
      <c r="Y324" s="9">
        <f t="shared" si="20"/>
        <v>0</v>
      </c>
    </row>
    <row r="325" spans="1:25" ht="20.100000000000001" customHeight="1" x14ac:dyDescent="0.25">
      <c r="A325" s="133">
        <v>319</v>
      </c>
      <c r="B325" s="347" t="str">
        <f>IF('Dépenses forfaitaire'!B325="","",'Dépenses forfaitaire'!B325)</f>
        <v/>
      </c>
      <c r="C325" s="347" t="str">
        <f>IF('Dépenses forfaitaire'!C325="","",'Dépenses forfaitaire'!C325)</f>
        <v/>
      </c>
      <c r="D325" s="347" t="str">
        <f>IF('Dépenses forfaitaire'!D325="","",'Dépenses forfaitaire'!D325)</f>
        <v/>
      </c>
      <c r="E325" s="347" t="str">
        <f>IF('Dépenses forfaitaire'!E325="","",'Dépenses forfaitaire'!E325)</f>
        <v/>
      </c>
      <c r="F325" s="347" t="str">
        <f>IF('Dépenses forfaitaire'!F325="","",'Dépenses forfaitaire'!F325)</f>
        <v/>
      </c>
      <c r="G325" s="347" t="str">
        <f>IF('Dépenses forfaitaire'!G325="","",'Dépenses forfaitaire'!G325)</f>
        <v/>
      </c>
      <c r="H325" s="347" t="str">
        <f>IF('Dépenses forfaitaire'!H325="","",'Dépenses forfaitaire'!H325)</f>
        <v/>
      </c>
      <c r="I325" s="347" t="str">
        <f>IF('Dépenses forfaitaire'!I325="","",'Dépenses forfaitaire'!I325)</f>
        <v/>
      </c>
      <c r="J325" s="348" t="str">
        <f>IF('Dépenses forfaitaire'!K325="","",'Dépenses forfaitaire'!K325)</f>
        <v/>
      </c>
      <c r="K325" s="348" t="str">
        <f>IF('Dépenses forfaitaire'!L325="","",'Dépenses forfaitaire'!L325)</f>
        <v/>
      </c>
      <c r="L325" s="347" t="str">
        <f>IF('Dépenses forfaitaire'!J325="","",'Dépenses forfaitaire'!J325)</f>
        <v/>
      </c>
      <c r="M325" s="331" t="str">
        <f>IF($H325="","",IF($C325=Listes!$B$38,IF('DP_Instruction Forfaitaires'!$E325&lt;=Listes!$B$58,('DP_Instruction Forfaitaires'!$E325*(VLOOKUP('DP_Instruction Forfaitaires'!$D325,Listes!$A$59:$E$65,2,FALSE))),IF('DP_Instruction Forfaitaires'!$E325&gt;Listes!$E$58,('DP_Instruction Forfaitaires'!$E325*(VLOOKUP('DP_Instruction Forfaitaires'!$D325,Listes!$A$59:$E$65,5,FALSE))),('DP_Instruction Forfaitaires'!$E325*(VLOOKUP('DP_Instruction Forfaitaires'!$D325,Listes!$A$59:$E$65,3,FALSE))+(VLOOKUP('DP_Instruction Forfaitaires'!$D325,Listes!$A$59:$E$65,4,FALSE)))))))</f>
        <v/>
      </c>
      <c r="N325" s="331" t="str">
        <f>IF($H325="","",IF($C325=Listes!$B$37,IF('DP_Instruction Forfaitaires'!$E325&lt;=Listes!$B$47,('DP_Instruction Forfaitaires'!$E325*(VLOOKUP('DP_Instruction Forfaitaires'!$D325,Listes!$A$48:$E$54,2,FALSE))),IF('DP_Instruction Forfaitaires'!$E325&gt;Listes!$D$47,('DP_Instruction Forfaitaires'!$E325*(VLOOKUP('DP_Instruction Forfaitaires'!$D325,Listes!$A$48:$E$54,5,FALSE))),('DP_Instruction Forfaitaires'!$E325*(VLOOKUP('DP_Instruction Forfaitaires'!$D325,Listes!$A$48:$E$54,3,FALSE))+(VLOOKUP('DP_Instruction Forfaitaires'!$D325,Listes!$A$48:$E$54,4,FALSE)))))))</f>
        <v/>
      </c>
      <c r="O325" s="359" t="str">
        <f>IF($H325="","",IF($C325=Listes!$B$40,Listes!$I$37,IF($C325=Listes!$B$41,(VLOOKUP('DP_Instruction Forfaitaires'!$F325,Listes!$E$37:$F$42,2,FALSE)),IF($C325=Listes!$B$39,IF('DP_Instruction Forfaitaires'!$E325&lt;=Listes!$A$69,'DP_Instruction Forfaitaires'!$E325*Listes!$A$70,IF('DP_Instruction Forfaitaires'!$E325&gt;Listes!$D$69,'DP_Instruction Forfaitaires'!$E325*Listes!$D$70,(('DP_Instruction Forfaitaires'!$E325*Listes!$B$70)+Listes!$C$70)))))))</f>
        <v/>
      </c>
      <c r="P325" s="360" t="str">
        <f>IF('Dépenses forfaitaire'!P325="","",'Dépenses forfaitaire'!P325)</f>
        <v/>
      </c>
      <c r="Q325" s="283"/>
      <c r="R325" s="284" t="str">
        <f t="shared" si="18"/>
        <v/>
      </c>
      <c r="S325" s="284" t="str">
        <f t="shared" si="19"/>
        <v/>
      </c>
      <c r="T325" s="28" t="str">
        <f t="shared" si="17"/>
        <v/>
      </c>
      <c r="U325" s="139"/>
      <c r="V325" s="140"/>
      <c r="W325" s="365" t="str">
        <f>IF(AND(OR(Q325="KO",T325&lt;&gt;""),OR(R325="",S325="",T325="")),Listes!$A$74,IF(AND(T325="",Q325&lt;&gt;""),Listes!$A$75,IF(AND(P325&lt;T325,V325=""),Listes!$A$76,IF(AND(R325&gt;S325),Listes!$A$77,IF(AND(P325&lt;&gt;"",P325&gt;T325,U325=""),Listes!$A$78,IF(AND(X325="",OR(Q325&lt;&gt;"",R325&lt;&gt;"",S325&lt;&gt;"")),Listes!$A$79,""))))))</f>
        <v/>
      </c>
      <c r="X325" s="44"/>
      <c r="Y325" s="9">
        <f t="shared" si="20"/>
        <v>0</v>
      </c>
    </row>
    <row r="326" spans="1:25" ht="20.100000000000001" customHeight="1" x14ac:dyDescent="0.25">
      <c r="A326" s="133">
        <v>320</v>
      </c>
      <c r="B326" s="347" t="str">
        <f>IF('Dépenses forfaitaire'!B326="","",'Dépenses forfaitaire'!B326)</f>
        <v/>
      </c>
      <c r="C326" s="347" t="str">
        <f>IF('Dépenses forfaitaire'!C326="","",'Dépenses forfaitaire'!C326)</f>
        <v/>
      </c>
      <c r="D326" s="347" t="str">
        <f>IF('Dépenses forfaitaire'!D326="","",'Dépenses forfaitaire'!D326)</f>
        <v/>
      </c>
      <c r="E326" s="347" t="str">
        <f>IF('Dépenses forfaitaire'!E326="","",'Dépenses forfaitaire'!E326)</f>
        <v/>
      </c>
      <c r="F326" s="347" t="str">
        <f>IF('Dépenses forfaitaire'!F326="","",'Dépenses forfaitaire'!F326)</f>
        <v/>
      </c>
      <c r="G326" s="347" t="str">
        <f>IF('Dépenses forfaitaire'!G326="","",'Dépenses forfaitaire'!G326)</f>
        <v/>
      </c>
      <c r="H326" s="347" t="str">
        <f>IF('Dépenses forfaitaire'!H326="","",'Dépenses forfaitaire'!H326)</f>
        <v/>
      </c>
      <c r="I326" s="347" t="str">
        <f>IF('Dépenses forfaitaire'!I326="","",'Dépenses forfaitaire'!I326)</f>
        <v/>
      </c>
      <c r="J326" s="348" t="str">
        <f>IF('Dépenses forfaitaire'!K326="","",'Dépenses forfaitaire'!K326)</f>
        <v/>
      </c>
      <c r="K326" s="348" t="str">
        <f>IF('Dépenses forfaitaire'!L326="","",'Dépenses forfaitaire'!L326)</f>
        <v/>
      </c>
      <c r="L326" s="347" t="str">
        <f>IF('Dépenses forfaitaire'!J326="","",'Dépenses forfaitaire'!J326)</f>
        <v/>
      </c>
      <c r="M326" s="331" t="str">
        <f>IF($H326="","",IF($C326=Listes!$B$38,IF('DP_Instruction Forfaitaires'!$E326&lt;=Listes!$B$58,('DP_Instruction Forfaitaires'!$E326*(VLOOKUP('DP_Instruction Forfaitaires'!$D326,Listes!$A$59:$E$65,2,FALSE))),IF('DP_Instruction Forfaitaires'!$E326&gt;Listes!$E$58,('DP_Instruction Forfaitaires'!$E326*(VLOOKUP('DP_Instruction Forfaitaires'!$D326,Listes!$A$59:$E$65,5,FALSE))),('DP_Instruction Forfaitaires'!$E326*(VLOOKUP('DP_Instruction Forfaitaires'!$D326,Listes!$A$59:$E$65,3,FALSE))+(VLOOKUP('DP_Instruction Forfaitaires'!$D326,Listes!$A$59:$E$65,4,FALSE)))))))</f>
        <v/>
      </c>
      <c r="N326" s="331" t="str">
        <f>IF($H326="","",IF($C326=Listes!$B$37,IF('DP_Instruction Forfaitaires'!$E326&lt;=Listes!$B$47,('DP_Instruction Forfaitaires'!$E326*(VLOOKUP('DP_Instruction Forfaitaires'!$D326,Listes!$A$48:$E$54,2,FALSE))),IF('DP_Instruction Forfaitaires'!$E326&gt;Listes!$D$47,('DP_Instruction Forfaitaires'!$E326*(VLOOKUP('DP_Instruction Forfaitaires'!$D326,Listes!$A$48:$E$54,5,FALSE))),('DP_Instruction Forfaitaires'!$E326*(VLOOKUP('DP_Instruction Forfaitaires'!$D326,Listes!$A$48:$E$54,3,FALSE))+(VLOOKUP('DP_Instruction Forfaitaires'!$D326,Listes!$A$48:$E$54,4,FALSE)))))))</f>
        <v/>
      </c>
      <c r="O326" s="359" t="str">
        <f>IF($H326="","",IF($C326=Listes!$B$40,Listes!$I$37,IF($C326=Listes!$B$41,(VLOOKUP('DP_Instruction Forfaitaires'!$F326,Listes!$E$37:$F$42,2,FALSE)),IF($C326=Listes!$B$39,IF('DP_Instruction Forfaitaires'!$E326&lt;=Listes!$A$69,'DP_Instruction Forfaitaires'!$E326*Listes!$A$70,IF('DP_Instruction Forfaitaires'!$E326&gt;Listes!$D$69,'DP_Instruction Forfaitaires'!$E326*Listes!$D$70,(('DP_Instruction Forfaitaires'!$E326*Listes!$B$70)+Listes!$C$70)))))))</f>
        <v/>
      </c>
      <c r="P326" s="360" t="str">
        <f>IF('Dépenses forfaitaire'!P326="","",'Dépenses forfaitaire'!P326)</f>
        <v/>
      </c>
      <c r="Q326" s="283"/>
      <c r="R326" s="284" t="str">
        <f t="shared" si="18"/>
        <v/>
      </c>
      <c r="S326" s="284" t="str">
        <f t="shared" si="19"/>
        <v/>
      </c>
      <c r="T326" s="28" t="str">
        <f t="shared" si="17"/>
        <v/>
      </c>
      <c r="U326" s="139"/>
      <c r="V326" s="140"/>
      <c r="W326" s="365" t="str">
        <f>IF(AND(OR(Q326="KO",T326&lt;&gt;""),OR(R326="",S326="",T326="")),Listes!$A$74,IF(AND(T326="",Q326&lt;&gt;""),Listes!$A$75,IF(AND(P326&lt;T326,V326=""),Listes!$A$76,IF(AND(R326&gt;S326),Listes!$A$77,IF(AND(P326&lt;&gt;"",P326&gt;T326,U326=""),Listes!$A$78,IF(AND(X326="",OR(Q326&lt;&gt;"",R326&lt;&gt;"",S326&lt;&gt;"")),Listes!$A$79,""))))))</f>
        <v/>
      </c>
      <c r="X326" s="44"/>
      <c r="Y326" s="9">
        <f t="shared" si="20"/>
        <v>0</v>
      </c>
    </row>
    <row r="327" spans="1:25" ht="20.100000000000001" customHeight="1" x14ac:dyDescent="0.25">
      <c r="A327" s="133">
        <v>321</v>
      </c>
      <c r="B327" s="347" t="str">
        <f>IF('Dépenses forfaitaire'!B327="","",'Dépenses forfaitaire'!B327)</f>
        <v/>
      </c>
      <c r="C327" s="347" t="str">
        <f>IF('Dépenses forfaitaire'!C327="","",'Dépenses forfaitaire'!C327)</f>
        <v/>
      </c>
      <c r="D327" s="347" t="str">
        <f>IF('Dépenses forfaitaire'!D327="","",'Dépenses forfaitaire'!D327)</f>
        <v/>
      </c>
      <c r="E327" s="347" t="str">
        <f>IF('Dépenses forfaitaire'!E327="","",'Dépenses forfaitaire'!E327)</f>
        <v/>
      </c>
      <c r="F327" s="347" t="str">
        <f>IF('Dépenses forfaitaire'!F327="","",'Dépenses forfaitaire'!F327)</f>
        <v/>
      </c>
      <c r="G327" s="347" t="str">
        <f>IF('Dépenses forfaitaire'!G327="","",'Dépenses forfaitaire'!G327)</f>
        <v/>
      </c>
      <c r="H327" s="347" t="str">
        <f>IF('Dépenses forfaitaire'!H327="","",'Dépenses forfaitaire'!H327)</f>
        <v/>
      </c>
      <c r="I327" s="347" t="str">
        <f>IF('Dépenses forfaitaire'!I327="","",'Dépenses forfaitaire'!I327)</f>
        <v/>
      </c>
      <c r="J327" s="348" t="str">
        <f>IF('Dépenses forfaitaire'!K327="","",'Dépenses forfaitaire'!K327)</f>
        <v/>
      </c>
      <c r="K327" s="348" t="str">
        <f>IF('Dépenses forfaitaire'!L327="","",'Dépenses forfaitaire'!L327)</f>
        <v/>
      </c>
      <c r="L327" s="347" t="str">
        <f>IF('Dépenses forfaitaire'!J327="","",'Dépenses forfaitaire'!J327)</f>
        <v/>
      </c>
      <c r="M327" s="331" t="str">
        <f>IF($H327="","",IF($C327=Listes!$B$38,IF('DP_Instruction Forfaitaires'!$E327&lt;=Listes!$B$58,('DP_Instruction Forfaitaires'!$E327*(VLOOKUP('DP_Instruction Forfaitaires'!$D327,Listes!$A$59:$E$65,2,FALSE))),IF('DP_Instruction Forfaitaires'!$E327&gt;Listes!$E$58,('DP_Instruction Forfaitaires'!$E327*(VLOOKUP('DP_Instruction Forfaitaires'!$D327,Listes!$A$59:$E$65,5,FALSE))),('DP_Instruction Forfaitaires'!$E327*(VLOOKUP('DP_Instruction Forfaitaires'!$D327,Listes!$A$59:$E$65,3,FALSE))+(VLOOKUP('DP_Instruction Forfaitaires'!$D327,Listes!$A$59:$E$65,4,FALSE)))))))</f>
        <v/>
      </c>
      <c r="N327" s="331" t="str">
        <f>IF($H327="","",IF($C327=Listes!$B$37,IF('DP_Instruction Forfaitaires'!$E327&lt;=Listes!$B$47,('DP_Instruction Forfaitaires'!$E327*(VLOOKUP('DP_Instruction Forfaitaires'!$D327,Listes!$A$48:$E$54,2,FALSE))),IF('DP_Instruction Forfaitaires'!$E327&gt;Listes!$D$47,('DP_Instruction Forfaitaires'!$E327*(VLOOKUP('DP_Instruction Forfaitaires'!$D327,Listes!$A$48:$E$54,5,FALSE))),('DP_Instruction Forfaitaires'!$E327*(VLOOKUP('DP_Instruction Forfaitaires'!$D327,Listes!$A$48:$E$54,3,FALSE))+(VLOOKUP('DP_Instruction Forfaitaires'!$D327,Listes!$A$48:$E$54,4,FALSE)))))))</f>
        <v/>
      </c>
      <c r="O327" s="359" t="str">
        <f>IF($H327="","",IF($C327=Listes!$B$40,Listes!$I$37,IF($C327=Listes!$B$41,(VLOOKUP('DP_Instruction Forfaitaires'!$F327,Listes!$E$37:$F$42,2,FALSE)),IF($C327=Listes!$B$39,IF('DP_Instruction Forfaitaires'!$E327&lt;=Listes!$A$69,'DP_Instruction Forfaitaires'!$E327*Listes!$A$70,IF('DP_Instruction Forfaitaires'!$E327&gt;Listes!$D$69,'DP_Instruction Forfaitaires'!$E327*Listes!$D$70,(('DP_Instruction Forfaitaires'!$E327*Listes!$B$70)+Listes!$C$70)))))))</f>
        <v/>
      </c>
      <c r="P327" s="360" t="str">
        <f>IF('Dépenses forfaitaire'!P327="","",'Dépenses forfaitaire'!P327)</f>
        <v/>
      </c>
      <c r="Q327" s="283"/>
      <c r="R327" s="284" t="str">
        <f t="shared" si="18"/>
        <v/>
      </c>
      <c r="S327" s="284" t="str">
        <f t="shared" si="19"/>
        <v/>
      </c>
      <c r="T327" s="28" t="str">
        <f t="shared" ref="T327:T390" si="21">IF($I327="","",($O327+$N327+$M327)*$I327)</f>
        <v/>
      </c>
      <c r="U327" s="139"/>
      <c r="V327" s="140"/>
      <c r="W327" s="365" t="str">
        <f>IF(AND(OR(Q327="KO",T327&lt;&gt;""),OR(R327="",S327="",T327="")),Listes!$A$74,IF(AND(T327="",Q327&lt;&gt;""),Listes!$A$75,IF(AND(P327&lt;T327,V327=""),Listes!$A$76,IF(AND(R327&gt;S327),Listes!$A$77,IF(AND(P327&lt;&gt;"",P327&gt;T327,U327=""),Listes!$A$78,IF(AND(X327="",OR(Q327&lt;&gt;"",R327&lt;&gt;"",S327&lt;&gt;"")),Listes!$A$79,""))))))</f>
        <v/>
      </c>
      <c r="X327" s="44"/>
      <c r="Y327" s="9">
        <f t="shared" si="20"/>
        <v>0</v>
      </c>
    </row>
    <row r="328" spans="1:25" ht="20.100000000000001" customHeight="1" x14ac:dyDescent="0.25">
      <c r="A328" s="133">
        <v>322</v>
      </c>
      <c r="B328" s="347" t="str">
        <f>IF('Dépenses forfaitaire'!B328="","",'Dépenses forfaitaire'!B328)</f>
        <v/>
      </c>
      <c r="C328" s="347" t="str">
        <f>IF('Dépenses forfaitaire'!C328="","",'Dépenses forfaitaire'!C328)</f>
        <v/>
      </c>
      <c r="D328" s="347" t="str">
        <f>IF('Dépenses forfaitaire'!D328="","",'Dépenses forfaitaire'!D328)</f>
        <v/>
      </c>
      <c r="E328" s="347" t="str">
        <f>IF('Dépenses forfaitaire'!E328="","",'Dépenses forfaitaire'!E328)</f>
        <v/>
      </c>
      <c r="F328" s="347" t="str">
        <f>IF('Dépenses forfaitaire'!F328="","",'Dépenses forfaitaire'!F328)</f>
        <v/>
      </c>
      <c r="G328" s="347" t="str">
        <f>IF('Dépenses forfaitaire'!G328="","",'Dépenses forfaitaire'!G328)</f>
        <v/>
      </c>
      <c r="H328" s="347" t="str">
        <f>IF('Dépenses forfaitaire'!H328="","",'Dépenses forfaitaire'!H328)</f>
        <v/>
      </c>
      <c r="I328" s="347" t="str">
        <f>IF('Dépenses forfaitaire'!I328="","",'Dépenses forfaitaire'!I328)</f>
        <v/>
      </c>
      <c r="J328" s="348" t="str">
        <f>IF('Dépenses forfaitaire'!K328="","",'Dépenses forfaitaire'!K328)</f>
        <v/>
      </c>
      <c r="K328" s="348" t="str">
        <f>IF('Dépenses forfaitaire'!L328="","",'Dépenses forfaitaire'!L328)</f>
        <v/>
      </c>
      <c r="L328" s="347" t="str">
        <f>IF('Dépenses forfaitaire'!J328="","",'Dépenses forfaitaire'!J328)</f>
        <v/>
      </c>
      <c r="M328" s="331" t="str">
        <f>IF($H328="","",IF($C328=Listes!$B$38,IF('DP_Instruction Forfaitaires'!$E328&lt;=Listes!$B$58,('DP_Instruction Forfaitaires'!$E328*(VLOOKUP('DP_Instruction Forfaitaires'!$D328,Listes!$A$59:$E$65,2,FALSE))),IF('DP_Instruction Forfaitaires'!$E328&gt;Listes!$E$58,('DP_Instruction Forfaitaires'!$E328*(VLOOKUP('DP_Instruction Forfaitaires'!$D328,Listes!$A$59:$E$65,5,FALSE))),('DP_Instruction Forfaitaires'!$E328*(VLOOKUP('DP_Instruction Forfaitaires'!$D328,Listes!$A$59:$E$65,3,FALSE))+(VLOOKUP('DP_Instruction Forfaitaires'!$D328,Listes!$A$59:$E$65,4,FALSE)))))))</f>
        <v/>
      </c>
      <c r="N328" s="331" t="str">
        <f>IF($H328="","",IF($C328=Listes!$B$37,IF('DP_Instruction Forfaitaires'!$E328&lt;=Listes!$B$47,('DP_Instruction Forfaitaires'!$E328*(VLOOKUP('DP_Instruction Forfaitaires'!$D328,Listes!$A$48:$E$54,2,FALSE))),IF('DP_Instruction Forfaitaires'!$E328&gt;Listes!$D$47,('DP_Instruction Forfaitaires'!$E328*(VLOOKUP('DP_Instruction Forfaitaires'!$D328,Listes!$A$48:$E$54,5,FALSE))),('DP_Instruction Forfaitaires'!$E328*(VLOOKUP('DP_Instruction Forfaitaires'!$D328,Listes!$A$48:$E$54,3,FALSE))+(VLOOKUP('DP_Instruction Forfaitaires'!$D328,Listes!$A$48:$E$54,4,FALSE)))))))</f>
        <v/>
      </c>
      <c r="O328" s="359" t="str">
        <f>IF($H328="","",IF($C328=Listes!$B$40,Listes!$I$37,IF($C328=Listes!$B$41,(VLOOKUP('DP_Instruction Forfaitaires'!$F328,Listes!$E$37:$F$42,2,FALSE)),IF($C328=Listes!$B$39,IF('DP_Instruction Forfaitaires'!$E328&lt;=Listes!$A$69,'DP_Instruction Forfaitaires'!$E328*Listes!$A$70,IF('DP_Instruction Forfaitaires'!$E328&gt;Listes!$D$69,'DP_Instruction Forfaitaires'!$E328*Listes!$D$70,(('DP_Instruction Forfaitaires'!$E328*Listes!$B$70)+Listes!$C$70)))))))</f>
        <v/>
      </c>
      <c r="P328" s="360" t="str">
        <f>IF('Dépenses forfaitaire'!P328="","",'Dépenses forfaitaire'!P328)</f>
        <v/>
      </c>
      <c r="Q328" s="283"/>
      <c r="R328" s="284" t="str">
        <f t="shared" ref="R328:R391" si="22">IF(Q328="","",IF(Q328="KO","",J328))</f>
        <v/>
      </c>
      <c r="S328" s="284" t="str">
        <f t="shared" ref="S328:S391" si="23">IF(Q328="","",IF(Q328="KO","",K328))</f>
        <v/>
      </c>
      <c r="T328" s="28" t="str">
        <f t="shared" si="21"/>
        <v/>
      </c>
      <c r="U328" s="139"/>
      <c r="V328" s="140"/>
      <c r="W328" s="365" t="str">
        <f>IF(AND(OR(Q328="KO",T328&lt;&gt;""),OR(R328="",S328="",T328="")),Listes!$A$74,IF(AND(T328="",Q328&lt;&gt;""),Listes!$A$75,IF(AND(P328&lt;T328,V328=""),Listes!$A$76,IF(AND(R328&gt;S328),Listes!$A$77,IF(AND(P328&lt;&gt;"",P328&gt;T328,U328=""),Listes!$A$78,IF(AND(X328="",OR(Q328&lt;&gt;"",R328&lt;&gt;"",S328&lt;&gt;"")),Listes!$A$79,""))))))</f>
        <v/>
      </c>
      <c r="X328" s="44"/>
      <c r="Y328" s="9">
        <f t="shared" ref="Y328:Y391" si="24">IF(AND(B328&lt;&gt;"",X328&lt;&gt;"Oui"),1,0)</f>
        <v>0</v>
      </c>
    </row>
    <row r="329" spans="1:25" ht="20.100000000000001" customHeight="1" x14ac:dyDescent="0.25">
      <c r="A329" s="133">
        <v>323</v>
      </c>
      <c r="B329" s="347" t="str">
        <f>IF('Dépenses forfaitaire'!B329="","",'Dépenses forfaitaire'!B329)</f>
        <v/>
      </c>
      <c r="C329" s="347" t="str">
        <f>IF('Dépenses forfaitaire'!C329="","",'Dépenses forfaitaire'!C329)</f>
        <v/>
      </c>
      <c r="D329" s="347" t="str">
        <f>IF('Dépenses forfaitaire'!D329="","",'Dépenses forfaitaire'!D329)</f>
        <v/>
      </c>
      <c r="E329" s="347" t="str">
        <f>IF('Dépenses forfaitaire'!E329="","",'Dépenses forfaitaire'!E329)</f>
        <v/>
      </c>
      <c r="F329" s="347" t="str">
        <f>IF('Dépenses forfaitaire'!F329="","",'Dépenses forfaitaire'!F329)</f>
        <v/>
      </c>
      <c r="G329" s="347" t="str">
        <f>IF('Dépenses forfaitaire'!G329="","",'Dépenses forfaitaire'!G329)</f>
        <v/>
      </c>
      <c r="H329" s="347" t="str">
        <f>IF('Dépenses forfaitaire'!H329="","",'Dépenses forfaitaire'!H329)</f>
        <v/>
      </c>
      <c r="I329" s="347" t="str">
        <f>IF('Dépenses forfaitaire'!I329="","",'Dépenses forfaitaire'!I329)</f>
        <v/>
      </c>
      <c r="J329" s="348" t="str">
        <f>IF('Dépenses forfaitaire'!K329="","",'Dépenses forfaitaire'!K329)</f>
        <v/>
      </c>
      <c r="K329" s="348" t="str">
        <f>IF('Dépenses forfaitaire'!L329="","",'Dépenses forfaitaire'!L329)</f>
        <v/>
      </c>
      <c r="L329" s="347" t="str">
        <f>IF('Dépenses forfaitaire'!J329="","",'Dépenses forfaitaire'!J329)</f>
        <v/>
      </c>
      <c r="M329" s="331" t="str">
        <f>IF($H329="","",IF($C329=Listes!$B$38,IF('DP_Instruction Forfaitaires'!$E329&lt;=Listes!$B$58,('DP_Instruction Forfaitaires'!$E329*(VLOOKUP('DP_Instruction Forfaitaires'!$D329,Listes!$A$59:$E$65,2,FALSE))),IF('DP_Instruction Forfaitaires'!$E329&gt;Listes!$E$58,('DP_Instruction Forfaitaires'!$E329*(VLOOKUP('DP_Instruction Forfaitaires'!$D329,Listes!$A$59:$E$65,5,FALSE))),('DP_Instruction Forfaitaires'!$E329*(VLOOKUP('DP_Instruction Forfaitaires'!$D329,Listes!$A$59:$E$65,3,FALSE))+(VLOOKUP('DP_Instruction Forfaitaires'!$D329,Listes!$A$59:$E$65,4,FALSE)))))))</f>
        <v/>
      </c>
      <c r="N329" s="331" t="str">
        <f>IF($H329="","",IF($C329=Listes!$B$37,IF('DP_Instruction Forfaitaires'!$E329&lt;=Listes!$B$47,('DP_Instruction Forfaitaires'!$E329*(VLOOKUP('DP_Instruction Forfaitaires'!$D329,Listes!$A$48:$E$54,2,FALSE))),IF('DP_Instruction Forfaitaires'!$E329&gt;Listes!$D$47,('DP_Instruction Forfaitaires'!$E329*(VLOOKUP('DP_Instruction Forfaitaires'!$D329,Listes!$A$48:$E$54,5,FALSE))),('DP_Instruction Forfaitaires'!$E329*(VLOOKUP('DP_Instruction Forfaitaires'!$D329,Listes!$A$48:$E$54,3,FALSE))+(VLOOKUP('DP_Instruction Forfaitaires'!$D329,Listes!$A$48:$E$54,4,FALSE)))))))</f>
        <v/>
      </c>
      <c r="O329" s="359" t="str">
        <f>IF($H329="","",IF($C329=Listes!$B$40,Listes!$I$37,IF($C329=Listes!$B$41,(VLOOKUP('DP_Instruction Forfaitaires'!$F329,Listes!$E$37:$F$42,2,FALSE)),IF($C329=Listes!$B$39,IF('DP_Instruction Forfaitaires'!$E329&lt;=Listes!$A$69,'DP_Instruction Forfaitaires'!$E329*Listes!$A$70,IF('DP_Instruction Forfaitaires'!$E329&gt;Listes!$D$69,'DP_Instruction Forfaitaires'!$E329*Listes!$D$70,(('DP_Instruction Forfaitaires'!$E329*Listes!$B$70)+Listes!$C$70)))))))</f>
        <v/>
      </c>
      <c r="P329" s="360" t="str">
        <f>IF('Dépenses forfaitaire'!P329="","",'Dépenses forfaitaire'!P329)</f>
        <v/>
      </c>
      <c r="Q329" s="283"/>
      <c r="R329" s="284" t="str">
        <f t="shared" si="22"/>
        <v/>
      </c>
      <c r="S329" s="284" t="str">
        <f t="shared" si="23"/>
        <v/>
      </c>
      <c r="T329" s="28" t="str">
        <f t="shared" si="21"/>
        <v/>
      </c>
      <c r="U329" s="139"/>
      <c r="V329" s="140"/>
      <c r="W329" s="365" t="str">
        <f>IF(AND(OR(Q329="KO",T329&lt;&gt;""),OR(R329="",S329="",T329="")),Listes!$A$74,IF(AND(T329="",Q329&lt;&gt;""),Listes!$A$75,IF(AND(P329&lt;T329,V329=""),Listes!$A$76,IF(AND(R329&gt;S329),Listes!$A$77,IF(AND(P329&lt;&gt;"",P329&gt;T329,U329=""),Listes!$A$78,IF(AND(X329="",OR(Q329&lt;&gt;"",R329&lt;&gt;"",S329&lt;&gt;"")),Listes!$A$79,""))))))</f>
        <v/>
      </c>
      <c r="X329" s="44"/>
      <c r="Y329" s="9">
        <f t="shared" si="24"/>
        <v>0</v>
      </c>
    </row>
    <row r="330" spans="1:25" ht="20.100000000000001" customHeight="1" x14ac:dyDescent="0.25">
      <c r="A330" s="133">
        <v>324</v>
      </c>
      <c r="B330" s="347" t="str">
        <f>IF('Dépenses forfaitaire'!B330="","",'Dépenses forfaitaire'!B330)</f>
        <v/>
      </c>
      <c r="C330" s="347" t="str">
        <f>IF('Dépenses forfaitaire'!C330="","",'Dépenses forfaitaire'!C330)</f>
        <v/>
      </c>
      <c r="D330" s="347" t="str">
        <f>IF('Dépenses forfaitaire'!D330="","",'Dépenses forfaitaire'!D330)</f>
        <v/>
      </c>
      <c r="E330" s="347" t="str">
        <f>IF('Dépenses forfaitaire'!E330="","",'Dépenses forfaitaire'!E330)</f>
        <v/>
      </c>
      <c r="F330" s="347" t="str">
        <f>IF('Dépenses forfaitaire'!F330="","",'Dépenses forfaitaire'!F330)</f>
        <v/>
      </c>
      <c r="G330" s="347" t="str">
        <f>IF('Dépenses forfaitaire'!G330="","",'Dépenses forfaitaire'!G330)</f>
        <v/>
      </c>
      <c r="H330" s="347" t="str">
        <f>IF('Dépenses forfaitaire'!H330="","",'Dépenses forfaitaire'!H330)</f>
        <v/>
      </c>
      <c r="I330" s="347" t="str">
        <f>IF('Dépenses forfaitaire'!I330="","",'Dépenses forfaitaire'!I330)</f>
        <v/>
      </c>
      <c r="J330" s="348" t="str">
        <f>IF('Dépenses forfaitaire'!K330="","",'Dépenses forfaitaire'!K330)</f>
        <v/>
      </c>
      <c r="K330" s="348" t="str">
        <f>IF('Dépenses forfaitaire'!L330="","",'Dépenses forfaitaire'!L330)</f>
        <v/>
      </c>
      <c r="L330" s="347" t="str">
        <f>IF('Dépenses forfaitaire'!J330="","",'Dépenses forfaitaire'!J330)</f>
        <v/>
      </c>
      <c r="M330" s="331" t="str">
        <f>IF($H330="","",IF($C330=Listes!$B$38,IF('DP_Instruction Forfaitaires'!$E330&lt;=Listes!$B$58,('DP_Instruction Forfaitaires'!$E330*(VLOOKUP('DP_Instruction Forfaitaires'!$D330,Listes!$A$59:$E$65,2,FALSE))),IF('DP_Instruction Forfaitaires'!$E330&gt;Listes!$E$58,('DP_Instruction Forfaitaires'!$E330*(VLOOKUP('DP_Instruction Forfaitaires'!$D330,Listes!$A$59:$E$65,5,FALSE))),('DP_Instruction Forfaitaires'!$E330*(VLOOKUP('DP_Instruction Forfaitaires'!$D330,Listes!$A$59:$E$65,3,FALSE))+(VLOOKUP('DP_Instruction Forfaitaires'!$D330,Listes!$A$59:$E$65,4,FALSE)))))))</f>
        <v/>
      </c>
      <c r="N330" s="331" t="str">
        <f>IF($H330="","",IF($C330=Listes!$B$37,IF('DP_Instruction Forfaitaires'!$E330&lt;=Listes!$B$47,('DP_Instruction Forfaitaires'!$E330*(VLOOKUP('DP_Instruction Forfaitaires'!$D330,Listes!$A$48:$E$54,2,FALSE))),IF('DP_Instruction Forfaitaires'!$E330&gt;Listes!$D$47,('DP_Instruction Forfaitaires'!$E330*(VLOOKUP('DP_Instruction Forfaitaires'!$D330,Listes!$A$48:$E$54,5,FALSE))),('DP_Instruction Forfaitaires'!$E330*(VLOOKUP('DP_Instruction Forfaitaires'!$D330,Listes!$A$48:$E$54,3,FALSE))+(VLOOKUP('DP_Instruction Forfaitaires'!$D330,Listes!$A$48:$E$54,4,FALSE)))))))</f>
        <v/>
      </c>
      <c r="O330" s="359" t="str">
        <f>IF($H330="","",IF($C330=Listes!$B$40,Listes!$I$37,IF($C330=Listes!$B$41,(VLOOKUP('DP_Instruction Forfaitaires'!$F330,Listes!$E$37:$F$42,2,FALSE)),IF($C330=Listes!$B$39,IF('DP_Instruction Forfaitaires'!$E330&lt;=Listes!$A$69,'DP_Instruction Forfaitaires'!$E330*Listes!$A$70,IF('DP_Instruction Forfaitaires'!$E330&gt;Listes!$D$69,'DP_Instruction Forfaitaires'!$E330*Listes!$D$70,(('DP_Instruction Forfaitaires'!$E330*Listes!$B$70)+Listes!$C$70)))))))</f>
        <v/>
      </c>
      <c r="P330" s="360" t="str">
        <f>IF('Dépenses forfaitaire'!P330="","",'Dépenses forfaitaire'!P330)</f>
        <v/>
      </c>
      <c r="Q330" s="283"/>
      <c r="R330" s="284" t="str">
        <f t="shared" si="22"/>
        <v/>
      </c>
      <c r="S330" s="284" t="str">
        <f t="shared" si="23"/>
        <v/>
      </c>
      <c r="T330" s="28" t="str">
        <f t="shared" si="21"/>
        <v/>
      </c>
      <c r="U330" s="139"/>
      <c r="V330" s="140"/>
      <c r="W330" s="365" t="str">
        <f>IF(AND(OR(Q330="KO",T330&lt;&gt;""),OR(R330="",S330="",T330="")),Listes!$A$74,IF(AND(T330="",Q330&lt;&gt;""),Listes!$A$75,IF(AND(P330&lt;T330,V330=""),Listes!$A$76,IF(AND(R330&gt;S330),Listes!$A$77,IF(AND(P330&lt;&gt;"",P330&gt;T330,U330=""),Listes!$A$78,IF(AND(X330="",OR(Q330&lt;&gt;"",R330&lt;&gt;"",S330&lt;&gt;"")),Listes!$A$79,""))))))</f>
        <v/>
      </c>
      <c r="X330" s="44"/>
      <c r="Y330" s="9">
        <f t="shared" si="24"/>
        <v>0</v>
      </c>
    </row>
    <row r="331" spans="1:25" ht="20.100000000000001" customHeight="1" x14ac:dyDescent="0.25">
      <c r="A331" s="133">
        <v>325</v>
      </c>
      <c r="B331" s="347" t="str">
        <f>IF('Dépenses forfaitaire'!B331="","",'Dépenses forfaitaire'!B331)</f>
        <v/>
      </c>
      <c r="C331" s="347" t="str">
        <f>IF('Dépenses forfaitaire'!C331="","",'Dépenses forfaitaire'!C331)</f>
        <v/>
      </c>
      <c r="D331" s="347" t="str">
        <f>IF('Dépenses forfaitaire'!D331="","",'Dépenses forfaitaire'!D331)</f>
        <v/>
      </c>
      <c r="E331" s="347" t="str">
        <f>IF('Dépenses forfaitaire'!E331="","",'Dépenses forfaitaire'!E331)</f>
        <v/>
      </c>
      <c r="F331" s="347" t="str">
        <f>IF('Dépenses forfaitaire'!F331="","",'Dépenses forfaitaire'!F331)</f>
        <v/>
      </c>
      <c r="G331" s="347" t="str">
        <f>IF('Dépenses forfaitaire'!G331="","",'Dépenses forfaitaire'!G331)</f>
        <v/>
      </c>
      <c r="H331" s="347" t="str">
        <f>IF('Dépenses forfaitaire'!H331="","",'Dépenses forfaitaire'!H331)</f>
        <v/>
      </c>
      <c r="I331" s="347" t="str">
        <f>IF('Dépenses forfaitaire'!I331="","",'Dépenses forfaitaire'!I331)</f>
        <v/>
      </c>
      <c r="J331" s="348" t="str">
        <f>IF('Dépenses forfaitaire'!K331="","",'Dépenses forfaitaire'!K331)</f>
        <v/>
      </c>
      <c r="K331" s="348" t="str">
        <f>IF('Dépenses forfaitaire'!L331="","",'Dépenses forfaitaire'!L331)</f>
        <v/>
      </c>
      <c r="L331" s="347" t="str">
        <f>IF('Dépenses forfaitaire'!J331="","",'Dépenses forfaitaire'!J331)</f>
        <v/>
      </c>
      <c r="M331" s="331" t="str">
        <f>IF($H331="","",IF($C331=Listes!$B$38,IF('DP_Instruction Forfaitaires'!$E331&lt;=Listes!$B$58,('DP_Instruction Forfaitaires'!$E331*(VLOOKUP('DP_Instruction Forfaitaires'!$D331,Listes!$A$59:$E$65,2,FALSE))),IF('DP_Instruction Forfaitaires'!$E331&gt;Listes!$E$58,('DP_Instruction Forfaitaires'!$E331*(VLOOKUP('DP_Instruction Forfaitaires'!$D331,Listes!$A$59:$E$65,5,FALSE))),('DP_Instruction Forfaitaires'!$E331*(VLOOKUP('DP_Instruction Forfaitaires'!$D331,Listes!$A$59:$E$65,3,FALSE))+(VLOOKUP('DP_Instruction Forfaitaires'!$D331,Listes!$A$59:$E$65,4,FALSE)))))))</f>
        <v/>
      </c>
      <c r="N331" s="331" t="str">
        <f>IF($H331="","",IF($C331=Listes!$B$37,IF('DP_Instruction Forfaitaires'!$E331&lt;=Listes!$B$47,('DP_Instruction Forfaitaires'!$E331*(VLOOKUP('DP_Instruction Forfaitaires'!$D331,Listes!$A$48:$E$54,2,FALSE))),IF('DP_Instruction Forfaitaires'!$E331&gt;Listes!$D$47,('DP_Instruction Forfaitaires'!$E331*(VLOOKUP('DP_Instruction Forfaitaires'!$D331,Listes!$A$48:$E$54,5,FALSE))),('DP_Instruction Forfaitaires'!$E331*(VLOOKUP('DP_Instruction Forfaitaires'!$D331,Listes!$A$48:$E$54,3,FALSE))+(VLOOKUP('DP_Instruction Forfaitaires'!$D331,Listes!$A$48:$E$54,4,FALSE)))))))</f>
        <v/>
      </c>
      <c r="O331" s="359" t="str">
        <f>IF($H331="","",IF($C331=Listes!$B$40,Listes!$I$37,IF($C331=Listes!$B$41,(VLOOKUP('DP_Instruction Forfaitaires'!$F331,Listes!$E$37:$F$42,2,FALSE)),IF($C331=Listes!$B$39,IF('DP_Instruction Forfaitaires'!$E331&lt;=Listes!$A$69,'DP_Instruction Forfaitaires'!$E331*Listes!$A$70,IF('DP_Instruction Forfaitaires'!$E331&gt;Listes!$D$69,'DP_Instruction Forfaitaires'!$E331*Listes!$D$70,(('DP_Instruction Forfaitaires'!$E331*Listes!$B$70)+Listes!$C$70)))))))</f>
        <v/>
      </c>
      <c r="P331" s="360" t="str">
        <f>IF('Dépenses forfaitaire'!P331="","",'Dépenses forfaitaire'!P331)</f>
        <v/>
      </c>
      <c r="Q331" s="283"/>
      <c r="R331" s="284" t="str">
        <f t="shared" si="22"/>
        <v/>
      </c>
      <c r="S331" s="284" t="str">
        <f t="shared" si="23"/>
        <v/>
      </c>
      <c r="T331" s="28" t="str">
        <f t="shared" si="21"/>
        <v/>
      </c>
      <c r="U331" s="139"/>
      <c r="V331" s="140"/>
      <c r="W331" s="365" t="str">
        <f>IF(AND(OR(Q331="KO",T331&lt;&gt;""),OR(R331="",S331="",T331="")),Listes!$A$74,IF(AND(T331="",Q331&lt;&gt;""),Listes!$A$75,IF(AND(P331&lt;T331,V331=""),Listes!$A$76,IF(AND(R331&gt;S331),Listes!$A$77,IF(AND(P331&lt;&gt;"",P331&gt;T331,U331=""),Listes!$A$78,IF(AND(X331="",OR(Q331&lt;&gt;"",R331&lt;&gt;"",S331&lt;&gt;"")),Listes!$A$79,""))))))</f>
        <v/>
      </c>
      <c r="X331" s="44"/>
      <c r="Y331" s="9">
        <f t="shared" si="24"/>
        <v>0</v>
      </c>
    </row>
    <row r="332" spans="1:25" ht="20.100000000000001" customHeight="1" x14ac:dyDescent="0.25">
      <c r="A332" s="133">
        <v>326</v>
      </c>
      <c r="B332" s="347" t="str">
        <f>IF('Dépenses forfaitaire'!B332="","",'Dépenses forfaitaire'!B332)</f>
        <v/>
      </c>
      <c r="C332" s="347" t="str">
        <f>IF('Dépenses forfaitaire'!C332="","",'Dépenses forfaitaire'!C332)</f>
        <v/>
      </c>
      <c r="D332" s="347" t="str">
        <f>IF('Dépenses forfaitaire'!D332="","",'Dépenses forfaitaire'!D332)</f>
        <v/>
      </c>
      <c r="E332" s="347" t="str">
        <f>IF('Dépenses forfaitaire'!E332="","",'Dépenses forfaitaire'!E332)</f>
        <v/>
      </c>
      <c r="F332" s="347" t="str">
        <f>IF('Dépenses forfaitaire'!F332="","",'Dépenses forfaitaire'!F332)</f>
        <v/>
      </c>
      <c r="G332" s="347" t="str">
        <f>IF('Dépenses forfaitaire'!G332="","",'Dépenses forfaitaire'!G332)</f>
        <v/>
      </c>
      <c r="H332" s="347" t="str">
        <f>IF('Dépenses forfaitaire'!H332="","",'Dépenses forfaitaire'!H332)</f>
        <v/>
      </c>
      <c r="I332" s="347" t="str">
        <f>IF('Dépenses forfaitaire'!I332="","",'Dépenses forfaitaire'!I332)</f>
        <v/>
      </c>
      <c r="J332" s="348" t="str">
        <f>IF('Dépenses forfaitaire'!K332="","",'Dépenses forfaitaire'!K332)</f>
        <v/>
      </c>
      <c r="K332" s="348" t="str">
        <f>IF('Dépenses forfaitaire'!L332="","",'Dépenses forfaitaire'!L332)</f>
        <v/>
      </c>
      <c r="L332" s="347" t="str">
        <f>IF('Dépenses forfaitaire'!J332="","",'Dépenses forfaitaire'!J332)</f>
        <v/>
      </c>
      <c r="M332" s="331" t="str">
        <f>IF($H332="","",IF($C332=Listes!$B$38,IF('DP_Instruction Forfaitaires'!$E332&lt;=Listes!$B$58,('DP_Instruction Forfaitaires'!$E332*(VLOOKUP('DP_Instruction Forfaitaires'!$D332,Listes!$A$59:$E$65,2,FALSE))),IF('DP_Instruction Forfaitaires'!$E332&gt;Listes!$E$58,('DP_Instruction Forfaitaires'!$E332*(VLOOKUP('DP_Instruction Forfaitaires'!$D332,Listes!$A$59:$E$65,5,FALSE))),('DP_Instruction Forfaitaires'!$E332*(VLOOKUP('DP_Instruction Forfaitaires'!$D332,Listes!$A$59:$E$65,3,FALSE))+(VLOOKUP('DP_Instruction Forfaitaires'!$D332,Listes!$A$59:$E$65,4,FALSE)))))))</f>
        <v/>
      </c>
      <c r="N332" s="331" t="str">
        <f>IF($H332="","",IF($C332=Listes!$B$37,IF('DP_Instruction Forfaitaires'!$E332&lt;=Listes!$B$47,('DP_Instruction Forfaitaires'!$E332*(VLOOKUP('DP_Instruction Forfaitaires'!$D332,Listes!$A$48:$E$54,2,FALSE))),IF('DP_Instruction Forfaitaires'!$E332&gt;Listes!$D$47,('DP_Instruction Forfaitaires'!$E332*(VLOOKUP('DP_Instruction Forfaitaires'!$D332,Listes!$A$48:$E$54,5,FALSE))),('DP_Instruction Forfaitaires'!$E332*(VLOOKUP('DP_Instruction Forfaitaires'!$D332,Listes!$A$48:$E$54,3,FALSE))+(VLOOKUP('DP_Instruction Forfaitaires'!$D332,Listes!$A$48:$E$54,4,FALSE)))))))</f>
        <v/>
      </c>
      <c r="O332" s="359" t="str">
        <f>IF($H332="","",IF($C332=Listes!$B$40,Listes!$I$37,IF($C332=Listes!$B$41,(VLOOKUP('DP_Instruction Forfaitaires'!$F332,Listes!$E$37:$F$42,2,FALSE)),IF($C332=Listes!$B$39,IF('DP_Instruction Forfaitaires'!$E332&lt;=Listes!$A$69,'DP_Instruction Forfaitaires'!$E332*Listes!$A$70,IF('DP_Instruction Forfaitaires'!$E332&gt;Listes!$D$69,'DP_Instruction Forfaitaires'!$E332*Listes!$D$70,(('DP_Instruction Forfaitaires'!$E332*Listes!$B$70)+Listes!$C$70)))))))</f>
        <v/>
      </c>
      <c r="P332" s="360" t="str">
        <f>IF('Dépenses forfaitaire'!P332="","",'Dépenses forfaitaire'!P332)</f>
        <v/>
      </c>
      <c r="Q332" s="283"/>
      <c r="R332" s="284" t="str">
        <f t="shared" si="22"/>
        <v/>
      </c>
      <c r="S332" s="284" t="str">
        <f t="shared" si="23"/>
        <v/>
      </c>
      <c r="T332" s="28" t="str">
        <f t="shared" si="21"/>
        <v/>
      </c>
      <c r="U332" s="139"/>
      <c r="V332" s="140"/>
      <c r="W332" s="365" t="str">
        <f>IF(AND(OR(Q332="KO",T332&lt;&gt;""),OR(R332="",S332="",T332="")),Listes!$A$74,IF(AND(T332="",Q332&lt;&gt;""),Listes!$A$75,IF(AND(P332&lt;T332,V332=""),Listes!$A$76,IF(AND(R332&gt;S332),Listes!$A$77,IF(AND(P332&lt;&gt;"",P332&gt;T332,U332=""),Listes!$A$78,IF(AND(X332="",OR(Q332&lt;&gt;"",R332&lt;&gt;"",S332&lt;&gt;"")),Listes!$A$79,""))))))</f>
        <v/>
      </c>
      <c r="X332" s="44"/>
      <c r="Y332" s="9">
        <f t="shared" si="24"/>
        <v>0</v>
      </c>
    </row>
    <row r="333" spans="1:25" ht="20.100000000000001" customHeight="1" x14ac:dyDescent="0.25">
      <c r="A333" s="133">
        <v>327</v>
      </c>
      <c r="B333" s="347" t="str">
        <f>IF('Dépenses forfaitaire'!B333="","",'Dépenses forfaitaire'!B333)</f>
        <v/>
      </c>
      <c r="C333" s="347" t="str">
        <f>IF('Dépenses forfaitaire'!C333="","",'Dépenses forfaitaire'!C333)</f>
        <v/>
      </c>
      <c r="D333" s="347" t="str">
        <f>IF('Dépenses forfaitaire'!D333="","",'Dépenses forfaitaire'!D333)</f>
        <v/>
      </c>
      <c r="E333" s="347" t="str">
        <f>IF('Dépenses forfaitaire'!E333="","",'Dépenses forfaitaire'!E333)</f>
        <v/>
      </c>
      <c r="F333" s="347" t="str">
        <f>IF('Dépenses forfaitaire'!F333="","",'Dépenses forfaitaire'!F333)</f>
        <v/>
      </c>
      <c r="G333" s="347" t="str">
        <f>IF('Dépenses forfaitaire'!G333="","",'Dépenses forfaitaire'!G333)</f>
        <v/>
      </c>
      <c r="H333" s="347" t="str">
        <f>IF('Dépenses forfaitaire'!H333="","",'Dépenses forfaitaire'!H333)</f>
        <v/>
      </c>
      <c r="I333" s="347" t="str">
        <f>IF('Dépenses forfaitaire'!I333="","",'Dépenses forfaitaire'!I333)</f>
        <v/>
      </c>
      <c r="J333" s="348" t="str">
        <f>IF('Dépenses forfaitaire'!K333="","",'Dépenses forfaitaire'!K333)</f>
        <v/>
      </c>
      <c r="K333" s="348" t="str">
        <f>IF('Dépenses forfaitaire'!L333="","",'Dépenses forfaitaire'!L333)</f>
        <v/>
      </c>
      <c r="L333" s="347" t="str">
        <f>IF('Dépenses forfaitaire'!J333="","",'Dépenses forfaitaire'!J333)</f>
        <v/>
      </c>
      <c r="M333" s="331" t="str">
        <f>IF($H333="","",IF($C333=Listes!$B$38,IF('DP_Instruction Forfaitaires'!$E333&lt;=Listes!$B$58,('DP_Instruction Forfaitaires'!$E333*(VLOOKUP('DP_Instruction Forfaitaires'!$D333,Listes!$A$59:$E$65,2,FALSE))),IF('DP_Instruction Forfaitaires'!$E333&gt;Listes!$E$58,('DP_Instruction Forfaitaires'!$E333*(VLOOKUP('DP_Instruction Forfaitaires'!$D333,Listes!$A$59:$E$65,5,FALSE))),('DP_Instruction Forfaitaires'!$E333*(VLOOKUP('DP_Instruction Forfaitaires'!$D333,Listes!$A$59:$E$65,3,FALSE))+(VLOOKUP('DP_Instruction Forfaitaires'!$D333,Listes!$A$59:$E$65,4,FALSE)))))))</f>
        <v/>
      </c>
      <c r="N333" s="331" t="str">
        <f>IF($H333="","",IF($C333=Listes!$B$37,IF('DP_Instruction Forfaitaires'!$E333&lt;=Listes!$B$47,('DP_Instruction Forfaitaires'!$E333*(VLOOKUP('DP_Instruction Forfaitaires'!$D333,Listes!$A$48:$E$54,2,FALSE))),IF('DP_Instruction Forfaitaires'!$E333&gt;Listes!$D$47,('DP_Instruction Forfaitaires'!$E333*(VLOOKUP('DP_Instruction Forfaitaires'!$D333,Listes!$A$48:$E$54,5,FALSE))),('DP_Instruction Forfaitaires'!$E333*(VLOOKUP('DP_Instruction Forfaitaires'!$D333,Listes!$A$48:$E$54,3,FALSE))+(VLOOKUP('DP_Instruction Forfaitaires'!$D333,Listes!$A$48:$E$54,4,FALSE)))))))</f>
        <v/>
      </c>
      <c r="O333" s="359" t="str">
        <f>IF($H333="","",IF($C333=Listes!$B$40,Listes!$I$37,IF($C333=Listes!$B$41,(VLOOKUP('DP_Instruction Forfaitaires'!$F333,Listes!$E$37:$F$42,2,FALSE)),IF($C333=Listes!$B$39,IF('DP_Instruction Forfaitaires'!$E333&lt;=Listes!$A$69,'DP_Instruction Forfaitaires'!$E333*Listes!$A$70,IF('DP_Instruction Forfaitaires'!$E333&gt;Listes!$D$69,'DP_Instruction Forfaitaires'!$E333*Listes!$D$70,(('DP_Instruction Forfaitaires'!$E333*Listes!$B$70)+Listes!$C$70)))))))</f>
        <v/>
      </c>
      <c r="P333" s="360" t="str">
        <f>IF('Dépenses forfaitaire'!P333="","",'Dépenses forfaitaire'!P333)</f>
        <v/>
      </c>
      <c r="Q333" s="283"/>
      <c r="R333" s="284" t="str">
        <f t="shared" si="22"/>
        <v/>
      </c>
      <c r="S333" s="284" t="str">
        <f t="shared" si="23"/>
        <v/>
      </c>
      <c r="T333" s="28" t="str">
        <f t="shared" si="21"/>
        <v/>
      </c>
      <c r="U333" s="139"/>
      <c r="V333" s="140"/>
      <c r="W333" s="365" t="str">
        <f>IF(AND(OR(Q333="KO",T333&lt;&gt;""),OR(R333="",S333="",T333="")),Listes!$A$74,IF(AND(T333="",Q333&lt;&gt;""),Listes!$A$75,IF(AND(P333&lt;T333,V333=""),Listes!$A$76,IF(AND(R333&gt;S333),Listes!$A$77,IF(AND(P333&lt;&gt;"",P333&gt;T333,U333=""),Listes!$A$78,IF(AND(X333="",OR(Q333&lt;&gt;"",R333&lt;&gt;"",S333&lt;&gt;"")),Listes!$A$79,""))))))</f>
        <v/>
      </c>
      <c r="X333" s="44"/>
      <c r="Y333" s="9">
        <f t="shared" si="24"/>
        <v>0</v>
      </c>
    </row>
    <row r="334" spans="1:25" ht="20.100000000000001" customHeight="1" x14ac:dyDescent="0.25">
      <c r="A334" s="133">
        <v>328</v>
      </c>
      <c r="B334" s="347" t="str">
        <f>IF('Dépenses forfaitaire'!B334="","",'Dépenses forfaitaire'!B334)</f>
        <v/>
      </c>
      <c r="C334" s="347" t="str">
        <f>IF('Dépenses forfaitaire'!C334="","",'Dépenses forfaitaire'!C334)</f>
        <v/>
      </c>
      <c r="D334" s="347" t="str">
        <f>IF('Dépenses forfaitaire'!D334="","",'Dépenses forfaitaire'!D334)</f>
        <v/>
      </c>
      <c r="E334" s="347" t="str">
        <f>IF('Dépenses forfaitaire'!E334="","",'Dépenses forfaitaire'!E334)</f>
        <v/>
      </c>
      <c r="F334" s="347" t="str">
        <f>IF('Dépenses forfaitaire'!F334="","",'Dépenses forfaitaire'!F334)</f>
        <v/>
      </c>
      <c r="G334" s="347" t="str">
        <f>IF('Dépenses forfaitaire'!G334="","",'Dépenses forfaitaire'!G334)</f>
        <v/>
      </c>
      <c r="H334" s="347" t="str">
        <f>IF('Dépenses forfaitaire'!H334="","",'Dépenses forfaitaire'!H334)</f>
        <v/>
      </c>
      <c r="I334" s="347" t="str">
        <f>IF('Dépenses forfaitaire'!I334="","",'Dépenses forfaitaire'!I334)</f>
        <v/>
      </c>
      <c r="J334" s="348" t="str">
        <f>IF('Dépenses forfaitaire'!K334="","",'Dépenses forfaitaire'!K334)</f>
        <v/>
      </c>
      <c r="K334" s="348" t="str">
        <f>IF('Dépenses forfaitaire'!L334="","",'Dépenses forfaitaire'!L334)</f>
        <v/>
      </c>
      <c r="L334" s="347" t="str">
        <f>IF('Dépenses forfaitaire'!J334="","",'Dépenses forfaitaire'!J334)</f>
        <v/>
      </c>
      <c r="M334" s="331" t="str">
        <f>IF($H334="","",IF($C334=Listes!$B$38,IF('DP_Instruction Forfaitaires'!$E334&lt;=Listes!$B$58,('DP_Instruction Forfaitaires'!$E334*(VLOOKUP('DP_Instruction Forfaitaires'!$D334,Listes!$A$59:$E$65,2,FALSE))),IF('DP_Instruction Forfaitaires'!$E334&gt;Listes!$E$58,('DP_Instruction Forfaitaires'!$E334*(VLOOKUP('DP_Instruction Forfaitaires'!$D334,Listes!$A$59:$E$65,5,FALSE))),('DP_Instruction Forfaitaires'!$E334*(VLOOKUP('DP_Instruction Forfaitaires'!$D334,Listes!$A$59:$E$65,3,FALSE))+(VLOOKUP('DP_Instruction Forfaitaires'!$D334,Listes!$A$59:$E$65,4,FALSE)))))))</f>
        <v/>
      </c>
      <c r="N334" s="331" t="str">
        <f>IF($H334="","",IF($C334=Listes!$B$37,IF('DP_Instruction Forfaitaires'!$E334&lt;=Listes!$B$47,('DP_Instruction Forfaitaires'!$E334*(VLOOKUP('DP_Instruction Forfaitaires'!$D334,Listes!$A$48:$E$54,2,FALSE))),IF('DP_Instruction Forfaitaires'!$E334&gt;Listes!$D$47,('DP_Instruction Forfaitaires'!$E334*(VLOOKUP('DP_Instruction Forfaitaires'!$D334,Listes!$A$48:$E$54,5,FALSE))),('DP_Instruction Forfaitaires'!$E334*(VLOOKUP('DP_Instruction Forfaitaires'!$D334,Listes!$A$48:$E$54,3,FALSE))+(VLOOKUP('DP_Instruction Forfaitaires'!$D334,Listes!$A$48:$E$54,4,FALSE)))))))</f>
        <v/>
      </c>
      <c r="O334" s="359" t="str">
        <f>IF($H334="","",IF($C334=Listes!$B$40,Listes!$I$37,IF($C334=Listes!$B$41,(VLOOKUP('DP_Instruction Forfaitaires'!$F334,Listes!$E$37:$F$42,2,FALSE)),IF($C334=Listes!$B$39,IF('DP_Instruction Forfaitaires'!$E334&lt;=Listes!$A$69,'DP_Instruction Forfaitaires'!$E334*Listes!$A$70,IF('DP_Instruction Forfaitaires'!$E334&gt;Listes!$D$69,'DP_Instruction Forfaitaires'!$E334*Listes!$D$70,(('DP_Instruction Forfaitaires'!$E334*Listes!$B$70)+Listes!$C$70)))))))</f>
        <v/>
      </c>
      <c r="P334" s="360" t="str">
        <f>IF('Dépenses forfaitaire'!P334="","",'Dépenses forfaitaire'!P334)</f>
        <v/>
      </c>
      <c r="Q334" s="283"/>
      <c r="R334" s="284" t="str">
        <f t="shared" si="22"/>
        <v/>
      </c>
      <c r="S334" s="284" t="str">
        <f t="shared" si="23"/>
        <v/>
      </c>
      <c r="T334" s="28" t="str">
        <f t="shared" si="21"/>
        <v/>
      </c>
      <c r="U334" s="139"/>
      <c r="V334" s="140"/>
      <c r="W334" s="365" t="str">
        <f>IF(AND(OR(Q334="KO",T334&lt;&gt;""),OR(R334="",S334="",T334="")),Listes!$A$74,IF(AND(T334="",Q334&lt;&gt;""),Listes!$A$75,IF(AND(P334&lt;T334,V334=""),Listes!$A$76,IF(AND(R334&gt;S334),Listes!$A$77,IF(AND(P334&lt;&gt;"",P334&gt;T334,U334=""),Listes!$A$78,IF(AND(X334="",OR(Q334&lt;&gt;"",R334&lt;&gt;"",S334&lt;&gt;"")),Listes!$A$79,""))))))</f>
        <v/>
      </c>
      <c r="X334" s="44"/>
      <c r="Y334" s="9">
        <f t="shared" si="24"/>
        <v>0</v>
      </c>
    </row>
    <row r="335" spans="1:25" ht="20.100000000000001" customHeight="1" x14ac:dyDescent="0.25">
      <c r="A335" s="133">
        <v>329</v>
      </c>
      <c r="B335" s="347" t="str">
        <f>IF('Dépenses forfaitaire'!B335="","",'Dépenses forfaitaire'!B335)</f>
        <v/>
      </c>
      <c r="C335" s="347" t="str">
        <f>IF('Dépenses forfaitaire'!C335="","",'Dépenses forfaitaire'!C335)</f>
        <v/>
      </c>
      <c r="D335" s="347" t="str">
        <f>IF('Dépenses forfaitaire'!D335="","",'Dépenses forfaitaire'!D335)</f>
        <v/>
      </c>
      <c r="E335" s="347" t="str">
        <f>IF('Dépenses forfaitaire'!E335="","",'Dépenses forfaitaire'!E335)</f>
        <v/>
      </c>
      <c r="F335" s="347" t="str">
        <f>IF('Dépenses forfaitaire'!F335="","",'Dépenses forfaitaire'!F335)</f>
        <v/>
      </c>
      <c r="G335" s="347" t="str">
        <f>IF('Dépenses forfaitaire'!G335="","",'Dépenses forfaitaire'!G335)</f>
        <v/>
      </c>
      <c r="H335" s="347" t="str">
        <f>IF('Dépenses forfaitaire'!H335="","",'Dépenses forfaitaire'!H335)</f>
        <v/>
      </c>
      <c r="I335" s="347" t="str">
        <f>IF('Dépenses forfaitaire'!I335="","",'Dépenses forfaitaire'!I335)</f>
        <v/>
      </c>
      <c r="J335" s="348" t="str">
        <f>IF('Dépenses forfaitaire'!K335="","",'Dépenses forfaitaire'!K335)</f>
        <v/>
      </c>
      <c r="K335" s="348" t="str">
        <f>IF('Dépenses forfaitaire'!L335="","",'Dépenses forfaitaire'!L335)</f>
        <v/>
      </c>
      <c r="L335" s="347" t="str">
        <f>IF('Dépenses forfaitaire'!J335="","",'Dépenses forfaitaire'!J335)</f>
        <v/>
      </c>
      <c r="M335" s="331" t="str">
        <f>IF($H335="","",IF($C335=Listes!$B$38,IF('DP_Instruction Forfaitaires'!$E335&lt;=Listes!$B$58,('DP_Instruction Forfaitaires'!$E335*(VLOOKUP('DP_Instruction Forfaitaires'!$D335,Listes!$A$59:$E$65,2,FALSE))),IF('DP_Instruction Forfaitaires'!$E335&gt;Listes!$E$58,('DP_Instruction Forfaitaires'!$E335*(VLOOKUP('DP_Instruction Forfaitaires'!$D335,Listes!$A$59:$E$65,5,FALSE))),('DP_Instruction Forfaitaires'!$E335*(VLOOKUP('DP_Instruction Forfaitaires'!$D335,Listes!$A$59:$E$65,3,FALSE))+(VLOOKUP('DP_Instruction Forfaitaires'!$D335,Listes!$A$59:$E$65,4,FALSE)))))))</f>
        <v/>
      </c>
      <c r="N335" s="331" t="str">
        <f>IF($H335="","",IF($C335=Listes!$B$37,IF('DP_Instruction Forfaitaires'!$E335&lt;=Listes!$B$47,('DP_Instruction Forfaitaires'!$E335*(VLOOKUP('DP_Instruction Forfaitaires'!$D335,Listes!$A$48:$E$54,2,FALSE))),IF('DP_Instruction Forfaitaires'!$E335&gt;Listes!$D$47,('DP_Instruction Forfaitaires'!$E335*(VLOOKUP('DP_Instruction Forfaitaires'!$D335,Listes!$A$48:$E$54,5,FALSE))),('DP_Instruction Forfaitaires'!$E335*(VLOOKUP('DP_Instruction Forfaitaires'!$D335,Listes!$A$48:$E$54,3,FALSE))+(VLOOKUP('DP_Instruction Forfaitaires'!$D335,Listes!$A$48:$E$54,4,FALSE)))))))</f>
        <v/>
      </c>
      <c r="O335" s="359" t="str">
        <f>IF($H335="","",IF($C335=Listes!$B$40,Listes!$I$37,IF($C335=Listes!$B$41,(VLOOKUP('DP_Instruction Forfaitaires'!$F335,Listes!$E$37:$F$42,2,FALSE)),IF($C335=Listes!$B$39,IF('DP_Instruction Forfaitaires'!$E335&lt;=Listes!$A$69,'DP_Instruction Forfaitaires'!$E335*Listes!$A$70,IF('DP_Instruction Forfaitaires'!$E335&gt;Listes!$D$69,'DP_Instruction Forfaitaires'!$E335*Listes!$D$70,(('DP_Instruction Forfaitaires'!$E335*Listes!$B$70)+Listes!$C$70)))))))</f>
        <v/>
      </c>
      <c r="P335" s="360" t="str">
        <f>IF('Dépenses forfaitaire'!P335="","",'Dépenses forfaitaire'!P335)</f>
        <v/>
      </c>
      <c r="Q335" s="283"/>
      <c r="R335" s="284" t="str">
        <f t="shared" si="22"/>
        <v/>
      </c>
      <c r="S335" s="284" t="str">
        <f t="shared" si="23"/>
        <v/>
      </c>
      <c r="T335" s="28" t="str">
        <f t="shared" si="21"/>
        <v/>
      </c>
      <c r="U335" s="139"/>
      <c r="V335" s="140"/>
      <c r="W335" s="365" t="str">
        <f>IF(AND(OR(Q335="KO",T335&lt;&gt;""),OR(R335="",S335="",T335="")),Listes!$A$74,IF(AND(T335="",Q335&lt;&gt;""),Listes!$A$75,IF(AND(P335&lt;T335,V335=""),Listes!$A$76,IF(AND(R335&gt;S335),Listes!$A$77,IF(AND(P335&lt;&gt;"",P335&gt;T335,U335=""),Listes!$A$78,IF(AND(X335="",OR(Q335&lt;&gt;"",R335&lt;&gt;"",S335&lt;&gt;"")),Listes!$A$79,""))))))</f>
        <v/>
      </c>
      <c r="X335" s="44"/>
      <c r="Y335" s="9">
        <f t="shared" si="24"/>
        <v>0</v>
      </c>
    </row>
    <row r="336" spans="1:25" ht="20.100000000000001" customHeight="1" x14ac:dyDescent="0.25">
      <c r="A336" s="133">
        <v>330</v>
      </c>
      <c r="B336" s="347" t="str">
        <f>IF('Dépenses forfaitaire'!B336="","",'Dépenses forfaitaire'!B336)</f>
        <v/>
      </c>
      <c r="C336" s="347" t="str">
        <f>IF('Dépenses forfaitaire'!C336="","",'Dépenses forfaitaire'!C336)</f>
        <v/>
      </c>
      <c r="D336" s="347" t="str">
        <f>IF('Dépenses forfaitaire'!D336="","",'Dépenses forfaitaire'!D336)</f>
        <v/>
      </c>
      <c r="E336" s="347" t="str">
        <f>IF('Dépenses forfaitaire'!E336="","",'Dépenses forfaitaire'!E336)</f>
        <v/>
      </c>
      <c r="F336" s="347" t="str">
        <f>IF('Dépenses forfaitaire'!F336="","",'Dépenses forfaitaire'!F336)</f>
        <v/>
      </c>
      <c r="G336" s="347" t="str">
        <f>IF('Dépenses forfaitaire'!G336="","",'Dépenses forfaitaire'!G336)</f>
        <v/>
      </c>
      <c r="H336" s="347" t="str">
        <f>IF('Dépenses forfaitaire'!H336="","",'Dépenses forfaitaire'!H336)</f>
        <v/>
      </c>
      <c r="I336" s="347" t="str">
        <f>IF('Dépenses forfaitaire'!I336="","",'Dépenses forfaitaire'!I336)</f>
        <v/>
      </c>
      <c r="J336" s="348" t="str">
        <f>IF('Dépenses forfaitaire'!K336="","",'Dépenses forfaitaire'!K336)</f>
        <v/>
      </c>
      <c r="K336" s="348" t="str">
        <f>IF('Dépenses forfaitaire'!L336="","",'Dépenses forfaitaire'!L336)</f>
        <v/>
      </c>
      <c r="L336" s="347" t="str">
        <f>IF('Dépenses forfaitaire'!J336="","",'Dépenses forfaitaire'!J336)</f>
        <v/>
      </c>
      <c r="M336" s="331" t="str">
        <f>IF($H336="","",IF($C336=Listes!$B$38,IF('DP_Instruction Forfaitaires'!$E336&lt;=Listes!$B$58,('DP_Instruction Forfaitaires'!$E336*(VLOOKUP('DP_Instruction Forfaitaires'!$D336,Listes!$A$59:$E$65,2,FALSE))),IF('DP_Instruction Forfaitaires'!$E336&gt;Listes!$E$58,('DP_Instruction Forfaitaires'!$E336*(VLOOKUP('DP_Instruction Forfaitaires'!$D336,Listes!$A$59:$E$65,5,FALSE))),('DP_Instruction Forfaitaires'!$E336*(VLOOKUP('DP_Instruction Forfaitaires'!$D336,Listes!$A$59:$E$65,3,FALSE))+(VLOOKUP('DP_Instruction Forfaitaires'!$D336,Listes!$A$59:$E$65,4,FALSE)))))))</f>
        <v/>
      </c>
      <c r="N336" s="331" t="str">
        <f>IF($H336="","",IF($C336=Listes!$B$37,IF('DP_Instruction Forfaitaires'!$E336&lt;=Listes!$B$47,('DP_Instruction Forfaitaires'!$E336*(VLOOKUP('DP_Instruction Forfaitaires'!$D336,Listes!$A$48:$E$54,2,FALSE))),IF('DP_Instruction Forfaitaires'!$E336&gt;Listes!$D$47,('DP_Instruction Forfaitaires'!$E336*(VLOOKUP('DP_Instruction Forfaitaires'!$D336,Listes!$A$48:$E$54,5,FALSE))),('DP_Instruction Forfaitaires'!$E336*(VLOOKUP('DP_Instruction Forfaitaires'!$D336,Listes!$A$48:$E$54,3,FALSE))+(VLOOKUP('DP_Instruction Forfaitaires'!$D336,Listes!$A$48:$E$54,4,FALSE)))))))</f>
        <v/>
      </c>
      <c r="O336" s="359" t="str">
        <f>IF($H336="","",IF($C336=Listes!$B$40,Listes!$I$37,IF($C336=Listes!$B$41,(VLOOKUP('DP_Instruction Forfaitaires'!$F336,Listes!$E$37:$F$42,2,FALSE)),IF($C336=Listes!$B$39,IF('DP_Instruction Forfaitaires'!$E336&lt;=Listes!$A$69,'DP_Instruction Forfaitaires'!$E336*Listes!$A$70,IF('DP_Instruction Forfaitaires'!$E336&gt;Listes!$D$69,'DP_Instruction Forfaitaires'!$E336*Listes!$D$70,(('DP_Instruction Forfaitaires'!$E336*Listes!$B$70)+Listes!$C$70)))))))</f>
        <v/>
      </c>
      <c r="P336" s="360" t="str">
        <f>IF('Dépenses forfaitaire'!P336="","",'Dépenses forfaitaire'!P336)</f>
        <v/>
      </c>
      <c r="Q336" s="283"/>
      <c r="R336" s="284" t="str">
        <f t="shared" si="22"/>
        <v/>
      </c>
      <c r="S336" s="284" t="str">
        <f t="shared" si="23"/>
        <v/>
      </c>
      <c r="T336" s="28" t="str">
        <f t="shared" si="21"/>
        <v/>
      </c>
      <c r="U336" s="139"/>
      <c r="V336" s="140"/>
      <c r="W336" s="365" t="str">
        <f>IF(AND(OR(Q336="KO",T336&lt;&gt;""),OR(R336="",S336="",T336="")),Listes!$A$74,IF(AND(T336="",Q336&lt;&gt;""),Listes!$A$75,IF(AND(P336&lt;T336,V336=""),Listes!$A$76,IF(AND(R336&gt;S336),Listes!$A$77,IF(AND(P336&lt;&gt;"",P336&gt;T336,U336=""),Listes!$A$78,IF(AND(X336="",OR(Q336&lt;&gt;"",R336&lt;&gt;"",S336&lt;&gt;"")),Listes!$A$79,""))))))</f>
        <v/>
      </c>
      <c r="X336" s="44"/>
      <c r="Y336" s="9">
        <f t="shared" si="24"/>
        <v>0</v>
      </c>
    </row>
    <row r="337" spans="1:25" ht="20.100000000000001" customHeight="1" x14ac:dyDescent="0.25">
      <c r="A337" s="133">
        <v>331</v>
      </c>
      <c r="B337" s="347" t="str">
        <f>IF('Dépenses forfaitaire'!B337="","",'Dépenses forfaitaire'!B337)</f>
        <v/>
      </c>
      <c r="C337" s="347" t="str">
        <f>IF('Dépenses forfaitaire'!C337="","",'Dépenses forfaitaire'!C337)</f>
        <v/>
      </c>
      <c r="D337" s="347" t="str">
        <f>IF('Dépenses forfaitaire'!D337="","",'Dépenses forfaitaire'!D337)</f>
        <v/>
      </c>
      <c r="E337" s="347" t="str">
        <f>IF('Dépenses forfaitaire'!E337="","",'Dépenses forfaitaire'!E337)</f>
        <v/>
      </c>
      <c r="F337" s="347" t="str">
        <f>IF('Dépenses forfaitaire'!F337="","",'Dépenses forfaitaire'!F337)</f>
        <v/>
      </c>
      <c r="G337" s="347" t="str">
        <f>IF('Dépenses forfaitaire'!G337="","",'Dépenses forfaitaire'!G337)</f>
        <v/>
      </c>
      <c r="H337" s="347" t="str">
        <f>IF('Dépenses forfaitaire'!H337="","",'Dépenses forfaitaire'!H337)</f>
        <v/>
      </c>
      <c r="I337" s="347" t="str">
        <f>IF('Dépenses forfaitaire'!I337="","",'Dépenses forfaitaire'!I337)</f>
        <v/>
      </c>
      <c r="J337" s="348" t="str">
        <f>IF('Dépenses forfaitaire'!K337="","",'Dépenses forfaitaire'!K337)</f>
        <v/>
      </c>
      <c r="K337" s="348" t="str">
        <f>IF('Dépenses forfaitaire'!L337="","",'Dépenses forfaitaire'!L337)</f>
        <v/>
      </c>
      <c r="L337" s="347" t="str">
        <f>IF('Dépenses forfaitaire'!J337="","",'Dépenses forfaitaire'!J337)</f>
        <v/>
      </c>
      <c r="M337" s="331" t="str">
        <f>IF($H337="","",IF($C337=Listes!$B$38,IF('DP_Instruction Forfaitaires'!$E337&lt;=Listes!$B$58,('DP_Instruction Forfaitaires'!$E337*(VLOOKUP('DP_Instruction Forfaitaires'!$D337,Listes!$A$59:$E$65,2,FALSE))),IF('DP_Instruction Forfaitaires'!$E337&gt;Listes!$E$58,('DP_Instruction Forfaitaires'!$E337*(VLOOKUP('DP_Instruction Forfaitaires'!$D337,Listes!$A$59:$E$65,5,FALSE))),('DP_Instruction Forfaitaires'!$E337*(VLOOKUP('DP_Instruction Forfaitaires'!$D337,Listes!$A$59:$E$65,3,FALSE))+(VLOOKUP('DP_Instruction Forfaitaires'!$D337,Listes!$A$59:$E$65,4,FALSE)))))))</f>
        <v/>
      </c>
      <c r="N337" s="331" t="str">
        <f>IF($H337="","",IF($C337=Listes!$B$37,IF('DP_Instruction Forfaitaires'!$E337&lt;=Listes!$B$47,('DP_Instruction Forfaitaires'!$E337*(VLOOKUP('DP_Instruction Forfaitaires'!$D337,Listes!$A$48:$E$54,2,FALSE))),IF('DP_Instruction Forfaitaires'!$E337&gt;Listes!$D$47,('DP_Instruction Forfaitaires'!$E337*(VLOOKUP('DP_Instruction Forfaitaires'!$D337,Listes!$A$48:$E$54,5,FALSE))),('DP_Instruction Forfaitaires'!$E337*(VLOOKUP('DP_Instruction Forfaitaires'!$D337,Listes!$A$48:$E$54,3,FALSE))+(VLOOKUP('DP_Instruction Forfaitaires'!$D337,Listes!$A$48:$E$54,4,FALSE)))))))</f>
        <v/>
      </c>
      <c r="O337" s="359" t="str">
        <f>IF($H337="","",IF($C337=Listes!$B$40,Listes!$I$37,IF($C337=Listes!$B$41,(VLOOKUP('DP_Instruction Forfaitaires'!$F337,Listes!$E$37:$F$42,2,FALSE)),IF($C337=Listes!$B$39,IF('DP_Instruction Forfaitaires'!$E337&lt;=Listes!$A$69,'DP_Instruction Forfaitaires'!$E337*Listes!$A$70,IF('DP_Instruction Forfaitaires'!$E337&gt;Listes!$D$69,'DP_Instruction Forfaitaires'!$E337*Listes!$D$70,(('DP_Instruction Forfaitaires'!$E337*Listes!$B$70)+Listes!$C$70)))))))</f>
        <v/>
      </c>
      <c r="P337" s="360" t="str">
        <f>IF('Dépenses forfaitaire'!P337="","",'Dépenses forfaitaire'!P337)</f>
        <v/>
      </c>
      <c r="Q337" s="283"/>
      <c r="R337" s="284" t="str">
        <f t="shared" si="22"/>
        <v/>
      </c>
      <c r="S337" s="284" t="str">
        <f t="shared" si="23"/>
        <v/>
      </c>
      <c r="T337" s="28" t="str">
        <f t="shared" si="21"/>
        <v/>
      </c>
      <c r="U337" s="139"/>
      <c r="V337" s="140"/>
      <c r="W337" s="365" t="str">
        <f>IF(AND(OR(Q337="KO",T337&lt;&gt;""),OR(R337="",S337="",T337="")),Listes!$A$74,IF(AND(T337="",Q337&lt;&gt;""),Listes!$A$75,IF(AND(P337&lt;T337,V337=""),Listes!$A$76,IF(AND(R337&gt;S337),Listes!$A$77,IF(AND(P337&lt;&gt;"",P337&gt;T337,U337=""),Listes!$A$78,IF(AND(X337="",OR(Q337&lt;&gt;"",R337&lt;&gt;"",S337&lt;&gt;"")),Listes!$A$79,""))))))</f>
        <v/>
      </c>
      <c r="X337" s="44"/>
      <c r="Y337" s="9">
        <f t="shared" si="24"/>
        <v>0</v>
      </c>
    </row>
    <row r="338" spans="1:25" ht="20.100000000000001" customHeight="1" x14ac:dyDescent="0.25">
      <c r="A338" s="133">
        <v>332</v>
      </c>
      <c r="B338" s="347" t="str">
        <f>IF('Dépenses forfaitaire'!B338="","",'Dépenses forfaitaire'!B338)</f>
        <v/>
      </c>
      <c r="C338" s="347" t="str">
        <f>IF('Dépenses forfaitaire'!C338="","",'Dépenses forfaitaire'!C338)</f>
        <v/>
      </c>
      <c r="D338" s="347" t="str">
        <f>IF('Dépenses forfaitaire'!D338="","",'Dépenses forfaitaire'!D338)</f>
        <v/>
      </c>
      <c r="E338" s="347" t="str">
        <f>IF('Dépenses forfaitaire'!E338="","",'Dépenses forfaitaire'!E338)</f>
        <v/>
      </c>
      <c r="F338" s="347" t="str">
        <f>IF('Dépenses forfaitaire'!F338="","",'Dépenses forfaitaire'!F338)</f>
        <v/>
      </c>
      <c r="G338" s="347" t="str">
        <f>IF('Dépenses forfaitaire'!G338="","",'Dépenses forfaitaire'!G338)</f>
        <v/>
      </c>
      <c r="H338" s="347" t="str">
        <f>IF('Dépenses forfaitaire'!H338="","",'Dépenses forfaitaire'!H338)</f>
        <v/>
      </c>
      <c r="I338" s="347" t="str">
        <f>IF('Dépenses forfaitaire'!I338="","",'Dépenses forfaitaire'!I338)</f>
        <v/>
      </c>
      <c r="J338" s="348" t="str">
        <f>IF('Dépenses forfaitaire'!K338="","",'Dépenses forfaitaire'!K338)</f>
        <v/>
      </c>
      <c r="K338" s="348" t="str">
        <f>IF('Dépenses forfaitaire'!L338="","",'Dépenses forfaitaire'!L338)</f>
        <v/>
      </c>
      <c r="L338" s="347" t="str">
        <f>IF('Dépenses forfaitaire'!J338="","",'Dépenses forfaitaire'!J338)</f>
        <v/>
      </c>
      <c r="M338" s="331" t="str">
        <f>IF($H338="","",IF($C338=Listes!$B$38,IF('DP_Instruction Forfaitaires'!$E338&lt;=Listes!$B$58,('DP_Instruction Forfaitaires'!$E338*(VLOOKUP('DP_Instruction Forfaitaires'!$D338,Listes!$A$59:$E$65,2,FALSE))),IF('DP_Instruction Forfaitaires'!$E338&gt;Listes!$E$58,('DP_Instruction Forfaitaires'!$E338*(VLOOKUP('DP_Instruction Forfaitaires'!$D338,Listes!$A$59:$E$65,5,FALSE))),('DP_Instruction Forfaitaires'!$E338*(VLOOKUP('DP_Instruction Forfaitaires'!$D338,Listes!$A$59:$E$65,3,FALSE))+(VLOOKUP('DP_Instruction Forfaitaires'!$D338,Listes!$A$59:$E$65,4,FALSE)))))))</f>
        <v/>
      </c>
      <c r="N338" s="331" t="str">
        <f>IF($H338="","",IF($C338=Listes!$B$37,IF('DP_Instruction Forfaitaires'!$E338&lt;=Listes!$B$47,('DP_Instruction Forfaitaires'!$E338*(VLOOKUP('DP_Instruction Forfaitaires'!$D338,Listes!$A$48:$E$54,2,FALSE))),IF('DP_Instruction Forfaitaires'!$E338&gt;Listes!$D$47,('DP_Instruction Forfaitaires'!$E338*(VLOOKUP('DP_Instruction Forfaitaires'!$D338,Listes!$A$48:$E$54,5,FALSE))),('DP_Instruction Forfaitaires'!$E338*(VLOOKUP('DP_Instruction Forfaitaires'!$D338,Listes!$A$48:$E$54,3,FALSE))+(VLOOKUP('DP_Instruction Forfaitaires'!$D338,Listes!$A$48:$E$54,4,FALSE)))))))</f>
        <v/>
      </c>
      <c r="O338" s="359" t="str">
        <f>IF($H338="","",IF($C338=Listes!$B$40,Listes!$I$37,IF($C338=Listes!$B$41,(VLOOKUP('DP_Instruction Forfaitaires'!$F338,Listes!$E$37:$F$42,2,FALSE)),IF($C338=Listes!$B$39,IF('DP_Instruction Forfaitaires'!$E338&lt;=Listes!$A$69,'DP_Instruction Forfaitaires'!$E338*Listes!$A$70,IF('DP_Instruction Forfaitaires'!$E338&gt;Listes!$D$69,'DP_Instruction Forfaitaires'!$E338*Listes!$D$70,(('DP_Instruction Forfaitaires'!$E338*Listes!$B$70)+Listes!$C$70)))))))</f>
        <v/>
      </c>
      <c r="P338" s="360" t="str">
        <f>IF('Dépenses forfaitaire'!P338="","",'Dépenses forfaitaire'!P338)</f>
        <v/>
      </c>
      <c r="Q338" s="283"/>
      <c r="R338" s="284" t="str">
        <f t="shared" si="22"/>
        <v/>
      </c>
      <c r="S338" s="284" t="str">
        <f t="shared" si="23"/>
        <v/>
      </c>
      <c r="T338" s="28" t="str">
        <f t="shared" si="21"/>
        <v/>
      </c>
      <c r="U338" s="139"/>
      <c r="V338" s="140"/>
      <c r="W338" s="365" t="str">
        <f>IF(AND(OR(Q338="KO",T338&lt;&gt;""),OR(R338="",S338="",T338="")),Listes!$A$74,IF(AND(T338="",Q338&lt;&gt;""),Listes!$A$75,IF(AND(P338&lt;T338,V338=""),Listes!$A$76,IF(AND(R338&gt;S338),Listes!$A$77,IF(AND(P338&lt;&gt;"",P338&gt;T338,U338=""),Listes!$A$78,IF(AND(X338="",OR(Q338&lt;&gt;"",R338&lt;&gt;"",S338&lt;&gt;"")),Listes!$A$79,""))))))</f>
        <v/>
      </c>
      <c r="X338" s="44"/>
      <c r="Y338" s="9">
        <f t="shared" si="24"/>
        <v>0</v>
      </c>
    </row>
    <row r="339" spans="1:25" ht="20.100000000000001" customHeight="1" x14ac:dyDescent="0.25">
      <c r="A339" s="133">
        <v>333</v>
      </c>
      <c r="B339" s="347" t="str">
        <f>IF('Dépenses forfaitaire'!B339="","",'Dépenses forfaitaire'!B339)</f>
        <v/>
      </c>
      <c r="C339" s="347" t="str">
        <f>IF('Dépenses forfaitaire'!C339="","",'Dépenses forfaitaire'!C339)</f>
        <v/>
      </c>
      <c r="D339" s="347" t="str">
        <f>IF('Dépenses forfaitaire'!D339="","",'Dépenses forfaitaire'!D339)</f>
        <v/>
      </c>
      <c r="E339" s="347" t="str">
        <f>IF('Dépenses forfaitaire'!E339="","",'Dépenses forfaitaire'!E339)</f>
        <v/>
      </c>
      <c r="F339" s="347" t="str">
        <f>IF('Dépenses forfaitaire'!F339="","",'Dépenses forfaitaire'!F339)</f>
        <v/>
      </c>
      <c r="G339" s="347" t="str">
        <f>IF('Dépenses forfaitaire'!G339="","",'Dépenses forfaitaire'!G339)</f>
        <v/>
      </c>
      <c r="H339" s="347" t="str">
        <f>IF('Dépenses forfaitaire'!H339="","",'Dépenses forfaitaire'!H339)</f>
        <v/>
      </c>
      <c r="I339" s="347" t="str">
        <f>IF('Dépenses forfaitaire'!I339="","",'Dépenses forfaitaire'!I339)</f>
        <v/>
      </c>
      <c r="J339" s="348" t="str">
        <f>IF('Dépenses forfaitaire'!K339="","",'Dépenses forfaitaire'!K339)</f>
        <v/>
      </c>
      <c r="K339" s="348" t="str">
        <f>IF('Dépenses forfaitaire'!L339="","",'Dépenses forfaitaire'!L339)</f>
        <v/>
      </c>
      <c r="L339" s="347" t="str">
        <f>IF('Dépenses forfaitaire'!J339="","",'Dépenses forfaitaire'!J339)</f>
        <v/>
      </c>
      <c r="M339" s="331" t="str">
        <f>IF($H339="","",IF($C339=Listes!$B$38,IF('DP_Instruction Forfaitaires'!$E339&lt;=Listes!$B$58,('DP_Instruction Forfaitaires'!$E339*(VLOOKUP('DP_Instruction Forfaitaires'!$D339,Listes!$A$59:$E$65,2,FALSE))),IF('DP_Instruction Forfaitaires'!$E339&gt;Listes!$E$58,('DP_Instruction Forfaitaires'!$E339*(VLOOKUP('DP_Instruction Forfaitaires'!$D339,Listes!$A$59:$E$65,5,FALSE))),('DP_Instruction Forfaitaires'!$E339*(VLOOKUP('DP_Instruction Forfaitaires'!$D339,Listes!$A$59:$E$65,3,FALSE))+(VLOOKUP('DP_Instruction Forfaitaires'!$D339,Listes!$A$59:$E$65,4,FALSE)))))))</f>
        <v/>
      </c>
      <c r="N339" s="331" t="str">
        <f>IF($H339="","",IF($C339=Listes!$B$37,IF('DP_Instruction Forfaitaires'!$E339&lt;=Listes!$B$47,('DP_Instruction Forfaitaires'!$E339*(VLOOKUP('DP_Instruction Forfaitaires'!$D339,Listes!$A$48:$E$54,2,FALSE))),IF('DP_Instruction Forfaitaires'!$E339&gt;Listes!$D$47,('DP_Instruction Forfaitaires'!$E339*(VLOOKUP('DP_Instruction Forfaitaires'!$D339,Listes!$A$48:$E$54,5,FALSE))),('DP_Instruction Forfaitaires'!$E339*(VLOOKUP('DP_Instruction Forfaitaires'!$D339,Listes!$A$48:$E$54,3,FALSE))+(VLOOKUP('DP_Instruction Forfaitaires'!$D339,Listes!$A$48:$E$54,4,FALSE)))))))</f>
        <v/>
      </c>
      <c r="O339" s="359" t="str">
        <f>IF($H339="","",IF($C339=Listes!$B$40,Listes!$I$37,IF($C339=Listes!$B$41,(VLOOKUP('DP_Instruction Forfaitaires'!$F339,Listes!$E$37:$F$42,2,FALSE)),IF($C339=Listes!$B$39,IF('DP_Instruction Forfaitaires'!$E339&lt;=Listes!$A$69,'DP_Instruction Forfaitaires'!$E339*Listes!$A$70,IF('DP_Instruction Forfaitaires'!$E339&gt;Listes!$D$69,'DP_Instruction Forfaitaires'!$E339*Listes!$D$70,(('DP_Instruction Forfaitaires'!$E339*Listes!$B$70)+Listes!$C$70)))))))</f>
        <v/>
      </c>
      <c r="P339" s="360" t="str">
        <f>IF('Dépenses forfaitaire'!P339="","",'Dépenses forfaitaire'!P339)</f>
        <v/>
      </c>
      <c r="Q339" s="283"/>
      <c r="R339" s="284" t="str">
        <f t="shared" si="22"/>
        <v/>
      </c>
      <c r="S339" s="284" t="str">
        <f t="shared" si="23"/>
        <v/>
      </c>
      <c r="T339" s="28" t="str">
        <f t="shared" si="21"/>
        <v/>
      </c>
      <c r="U339" s="139"/>
      <c r="V339" s="140"/>
      <c r="W339" s="365" t="str">
        <f>IF(AND(OR(Q339="KO",T339&lt;&gt;""),OR(R339="",S339="",T339="")),Listes!$A$74,IF(AND(T339="",Q339&lt;&gt;""),Listes!$A$75,IF(AND(P339&lt;T339,V339=""),Listes!$A$76,IF(AND(R339&gt;S339),Listes!$A$77,IF(AND(P339&lt;&gt;"",P339&gt;T339,U339=""),Listes!$A$78,IF(AND(X339="",OR(Q339&lt;&gt;"",R339&lt;&gt;"",S339&lt;&gt;"")),Listes!$A$79,""))))))</f>
        <v/>
      </c>
      <c r="X339" s="44"/>
      <c r="Y339" s="9">
        <f t="shared" si="24"/>
        <v>0</v>
      </c>
    </row>
    <row r="340" spans="1:25" ht="20.100000000000001" customHeight="1" x14ac:dyDescent="0.25">
      <c r="A340" s="133">
        <v>334</v>
      </c>
      <c r="B340" s="347" t="str">
        <f>IF('Dépenses forfaitaire'!B340="","",'Dépenses forfaitaire'!B340)</f>
        <v/>
      </c>
      <c r="C340" s="347" t="str">
        <f>IF('Dépenses forfaitaire'!C340="","",'Dépenses forfaitaire'!C340)</f>
        <v/>
      </c>
      <c r="D340" s="347" t="str">
        <f>IF('Dépenses forfaitaire'!D340="","",'Dépenses forfaitaire'!D340)</f>
        <v/>
      </c>
      <c r="E340" s="347" t="str">
        <f>IF('Dépenses forfaitaire'!E340="","",'Dépenses forfaitaire'!E340)</f>
        <v/>
      </c>
      <c r="F340" s="347" t="str">
        <f>IF('Dépenses forfaitaire'!F340="","",'Dépenses forfaitaire'!F340)</f>
        <v/>
      </c>
      <c r="G340" s="347" t="str">
        <f>IF('Dépenses forfaitaire'!G340="","",'Dépenses forfaitaire'!G340)</f>
        <v/>
      </c>
      <c r="H340" s="347" t="str">
        <f>IF('Dépenses forfaitaire'!H340="","",'Dépenses forfaitaire'!H340)</f>
        <v/>
      </c>
      <c r="I340" s="347" t="str">
        <f>IF('Dépenses forfaitaire'!I340="","",'Dépenses forfaitaire'!I340)</f>
        <v/>
      </c>
      <c r="J340" s="348" t="str">
        <f>IF('Dépenses forfaitaire'!K340="","",'Dépenses forfaitaire'!K340)</f>
        <v/>
      </c>
      <c r="K340" s="348" t="str">
        <f>IF('Dépenses forfaitaire'!L340="","",'Dépenses forfaitaire'!L340)</f>
        <v/>
      </c>
      <c r="L340" s="347" t="str">
        <f>IF('Dépenses forfaitaire'!J340="","",'Dépenses forfaitaire'!J340)</f>
        <v/>
      </c>
      <c r="M340" s="331" t="str">
        <f>IF($H340="","",IF($C340=Listes!$B$38,IF('DP_Instruction Forfaitaires'!$E340&lt;=Listes!$B$58,('DP_Instruction Forfaitaires'!$E340*(VLOOKUP('DP_Instruction Forfaitaires'!$D340,Listes!$A$59:$E$65,2,FALSE))),IF('DP_Instruction Forfaitaires'!$E340&gt;Listes!$E$58,('DP_Instruction Forfaitaires'!$E340*(VLOOKUP('DP_Instruction Forfaitaires'!$D340,Listes!$A$59:$E$65,5,FALSE))),('DP_Instruction Forfaitaires'!$E340*(VLOOKUP('DP_Instruction Forfaitaires'!$D340,Listes!$A$59:$E$65,3,FALSE))+(VLOOKUP('DP_Instruction Forfaitaires'!$D340,Listes!$A$59:$E$65,4,FALSE)))))))</f>
        <v/>
      </c>
      <c r="N340" s="331" t="str">
        <f>IF($H340="","",IF($C340=Listes!$B$37,IF('DP_Instruction Forfaitaires'!$E340&lt;=Listes!$B$47,('DP_Instruction Forfaitaires'!$E340*(VLOOKUP('DP_Instruction Forfaitaires'!$D340,Listes!$A$48:$E$54,2,FALSE))),IF('DP_Instruction Forfaitaires'!$E340&gt;Listes!$D$47,('DP_Instruction Forfaitaires'!$E340*(VLOOKUP('DP_Instruction Forfaitaires'!$D340,Listes!$A$48:$E$54,5,FALSE))),('DP_Instruction Forfaitaires'!$E340*(VLOOKUP('DP_Instruction Forfaitaires'!$D340,Listes!$A$48:$E$54,3,FALSE))+(VLOOKUP('DP_Instruction Forfaitaires'!$D340,Listes!$A$48:$E$54,4,FALSE)))))))</f>
        <v/>
      </c>
      <c r="O340" s="359" t="str">
        <f>IF($H340="","",IF($C340=Listes!$B$40,Listes!$I$37,IF($C340=Listes!$B$41,(VLOOKUP('DP_Instruction Forfaitaires'!$F340,Listes!$E$37:$F$42,2,FALSE)),IF($C340=Listes!$B$39,IF('DP_Instruction Forfaitaires'!$E340&lt;=Listes!$A$69,'DP_Instruction Forfaitaires'!$E340*Listes!$A$70,IF('DP_Instruction Forfaitaires'!$E340&gt;Listes!$D$69,'DP_Instruction Forfaitaires'!$E340*Listes!$D$70,(('DP_Instruction Forfaitaires'!$E340*Listes!$B$70)+Listes!$C$70)))))))</f>
        <v/>
      </c>
      <c r="P340" s="360" t="str">
        <f>IF('Dépenses forfaitaire'!P340="","",'Dépenses forfaitaire'!P340)</f>
        <v/>
      </c>
      <c r="Q340" s="283"/>
      <c r="R340" s="284" t="str">
        <f t="shared" si="22"/>
        <v/>
      </c>
      <c r="S340" s="284" t="str">
        <f t="shared" si="23"/>
        <v/>
      </c>
      <c r="T340" s="28" t="str">
        <f t="shared" si="21"/>
        <v/>
      </c>
      <c r="U340" s="139"/>
      <c r="V340" s="140"/>
      <c r="W340" s="365" t="str">
        <f>IF(AND(OR(Q340="KO",T340&lt;&gt;""),OR(R340="",S340="",T340="")),Listes!$A$74,IF(AND(T340="",Q340&lt;&gt;""),Listes!$A$75,IF(AND(P340&lt;T340,V340=""),Listes!$A$76,IF(AND(R340&gt;S340),Listes!$A$77,IF(AND(P340&lt;&gt;"",P340&gt;T340,U340=""),Listes!$A$78,IF(AND(X340="",OR(Q340&lt;&gt;"",R340&lt;&gt;"",S340&lt;&gt;"")),Listes!$A$79,""))))))</f>
        <v/>
      </c>
      <c r="X340" s="44"/>
      <c r="Y340" s="9">
        <f t="shared" si="24"/>
        <v>0</v>
      </c>
    </row>
    <row r="341" spans="1:25" ht="20.100000000000001" customHeight="1" x14ac:dyDescent="0.25">
      <c r="A341" s="133">
        <v>335</v>
      </c>
      <c r="B341" s="347" t="str">
        <f>IF('Dépenses forfaitaire'!B341="","",'Dépenses forfaitaire'!B341)</f>
        <v/>
      </c>
      <c r="C341" s="347" t="str">
        <f>IF('Dépenses forfaitaire'!C341="","",'Dépenses forfaitaire'!C341)</f>
        <v/>
      </c>
      <c r="D341" s="347" t="str">
        <f>IF('Dépenses forfaitaire'!D341="","",'Dépenses forfaitaire'!D341)</f>
        <v/>
      </c>
      <c r="E341" s="347" t="str">
        <f>IF('Dépenses forfaitaire'!E341="","",'Dépenses forfaitaire'!E341)</f>
        <v/>
      </c>
      <c r="F341" s="347" t="str">
        <f>IF('Dépenses forfaitaire'!F341="","",'Dépenses forfaitaire'!F341)</f>
        <v/>
      </c>
      <c r="G341" s="347" t="str">
        <f>IF('Dépenses forfaitaire'!G341="","",'Dépenses forfaitaire'!G341)</f>
        <v/>
      </c>
      <c r="H341" s="347" t="str">
        <f>IF('Dépenses forfaitaire'!H341="","",'Dépenses forfaitaire'!H341)</f>
        <v/>
      </c>
      <c r="I341" s="347" t="str">
        <f>IF('Dépenses forfaitaire'!I341="","",'Dépenses forfaitaire'!I341)</f>
        <v/>
      </c>
      <c r="J341" s="348" t="str">
        <f>IF('Dépenses forfaitaire'!K341="","",'Dépenses forfaitaire'!K341)</f>
        <v/>
      </c>
      <c r="K341" s="348" t="str">
        <f>IF('Dépenses forfaitaire'!L341="","",'Dépenses forfaitaire'!L341)</f>
        <v/>
      </c>
      <c r="L341" s="347" t="str">
        <f>IF('Dépenses forfaitaire'!J341="","",'Dépenses forfaitaire'!J341)</f>
        <v/>
      </c>
      <c r="M341" s="331" t="str">
        <f>IF($H341="","",IF($C341=Listes!$B$38,IF('DP_Instruction Forfaitaires'!$E341&lt;=Listes!$B$58,('DP_Instruction Forfaitaires'!$E341*(VLOOKUP('DP_Instruction Forfaitaires'!$D341,Listes!$A$59:$E$65,2,FALSE))),IF('DP_Instruction Forfaitaires'!$E341&gt;Listes!$E$58,('DP_Instruction Forfaitaires'!$E341*(VLOOKUP('DP_Instruction Forfaitaires'!$D341,Listes!$A$59:$E$65,5,FALSE))),('DP_Instruction Forfaitaires'!$E341*(VLOOKUP('DP_Instruction Forfaitaires'!$D341,Listes!$A$59:$E$65,3,FALSE))+(VLOOKUP('DP_Instruction Forfaitaires'!$D341,Listes!$A$59:$E$65,4,FALSE)))))))</f>
        <v/>
      </c>
      <c r="N341" s="331" t="str">
        <f>IF($H341="","",IF($C341=Listes!$B$37,IF('DP_Instruction Forfaitaires'!$E341&lt;=Listes!$B$47,('DP_Instruction Forfaitaires'!$E341*(VLOOKUP('DP_Instruction Forfaitaires'!$D341,Listes!$A$48:$E$54,2,FALSE))),IF('DP_Instruction Forfaitaires'!$E341&gt;Listes!$D$47,('DP_Instruction Forfaitaires'!$E341*(VLOOKUP('DP_Instruction Forfaitaires'!$D341,Listes!$A$48:$E$54,5,FALSE))),('DP_Instruction Forfaitaires'!$E341*(VLOOKUP('DP_Instruction Forfaitaires'!$D341,Listes!$A$48:$E$54,3,FALSE))+(VLOOKUP('DP_Instruction Forfaitaires'!$D341,Listes!$A$48:$E$54,4,FALSE)))))))</f>
        <v/>
      </c>
      <c r="O341" s="359" t="str">
        <f>IF($H341="","",IF($C341=Listes!$B$40,Listes!$I$37,IF($C341=Listes!$B$41,(VLOOKUP('DP_Instruction Forfaitaires'!$F341,Listes!$E$37:$F$42,2,FALSE)),IF($C341=Listes!$B$39,IF('DP_Instruction Forfaitaires'!$E341&lt;=Listes!$A$69,'DP_Instruction Forfaitaires'!$E341*Listes!$A$70,IF('DP_Instruction Forfaitaires'!$E341&gt;Listes!$D$69,'DP_Instruction Forfaitaires'!$E341*Listes!$D$70,(('DP_Instruction Forfaitaires'!$E341*Listes!$B$70)+Listes!$C$70)))))))</f>
        <v/>
      </c>
      <c r="P341" s="360" t="str">
        <f>IF('Dépenses forfaitaire'!P341="","",'Dépenses forfaitaire'!P341)</f>
        <v/>
      </c>
      <c r="Q341" s="283"/>
      <c r="R341" s="284" t="str">
        <f t="shared" si="22"/>
        <v/>
      </c>
      <c r="S341" s="284" t="str">
        <f t="shared" si="23"/>
        <v/>
      </c>
      <c r="T341" s="28" t="str">
        <f t="shared" si="21"/>
        <v/>
      </c>
      <c r="U341" s="139"/>
      <c r="V341" s="140"/>
      <c r="W341" s="365" t="str">
        <f>IF(AND(OR(Q341="KO",T341&lt;&gt;""),OR(R341="",S341="",T341="")),Listes!$A$74,IF(AND(T341="",Q341&lt;&gt;""),Listes!$A$75,IF(AND(P341&lt;T341,V341=""),Listes!$A$76,IF(AND(R341&gt;S341),Listes!$A$77,IF(AND(P341&lt;&gt;"",P341&gt;T341,U341=""),Listes!$A$78,IF(AND(X341="",OR(Q341&lt;&gt;"",R341&lt;&gt;"",S341&lt;&gt;"")),Listes!$A$79,""))))))</f>
        <v/>
      </c>
      <c r="X341" s="44"/>
      <c r="Y341" s="9">
        <f t="shared" si="24"/>
        <v>0</v>
      </c>
    </row>
    <row r="342" spans="1:25" ht="20.100000000000001" customHeight="1" x14ac:dyDescent="0.25">
      <c r="A342" s="133">
        <v>336</v>
      </c>
      <c r="B342" s="347" t="str">
        <f>IF('Dépenses forfaitaire'!B342="","",'Dépenses forfaitaire'!B342)</f>
        <v/>
      </c>
      <c r="C342" s="347" t="str">
        <f>IF('Dépenses forfaitaire'!C342="","",'Dépenses forfaitaire'!C342)</f>
        <v/>
      </c>
      <c r="D342" s="347" t="str">
        <f>IF('Dépenses forfaitaire'!D342="","",'Dépenses forfaitaire'!D342)</f>
        <v/>
      </c>
      <c r="E342" s="347" t="str">
        <f>IF('Dépenses forfaitaire'!E342="","",'Dépenses forfaitaire'!E342)</f>
        <v/>
      </c>
      <c r="F342" s="347" t="str">
        <f>IF('Dépenses forfaitaire'!F342="","",'Dépenses forfaitaire'!F342)</f>
        <v/>
      </c>
      <c r="G342" s="347" t="str">
        <f>IF('Dépenses forfaitaire'!G342="","",'Dépenses forfaitaire'!G342)</f>
        <v/>
      </c>
      <c r="H342" s="347" t="str">
        <f>IF('Dépenses forfaitaire'!H342="","",'Dépenses forfaitaire'!H342)</f>
        <v/>
      </c>
      <c r="I342" s="347" t="str">
        <f>IF('Dépenses forfaitaire'!I342="","",'Dépenses forfaitaire'!I342)</f>
        <v/>
      </c>
      <c r="J342" s="348" t="str">
        <f>IF('Dépenses forfaitaire'!K342="","",'Dépenses forfaitaire'!K342)</f>
        <v/>
      </c>
      <c r="K342" s="348" t="str">
        <f>IF('Dépenses forfaitaire'!L342="","",'Dépenses forfaitaire'!L342)</f>
        <v/>
      </c>
      <c r="L342" s="347" t="str">
        <f>IF('Dépenses forfaitaire'!J342="","",'Dépenses forfaitaire'!J342)</f>
        <v/>
      </c>
      <c r="M342" s="331" t="str">
        <f>IF($H342="","",IF($C342=Listes!$B$38,IF('DP_Instruction Forfaitaires'!$E342&lt;=Listes!$B$58,('DP_Instruction Forfaitaires'!$E342*(VLOOKUP('DP_Instruction Forfaitaires'!$D342,Listes!$A$59:$E$65,2,FALSE))),IF('DP_Instruction Forfaitaires'!$E342&gt;Listes!$E$58,('DP_Instruction Forfaitaires'!$E342*(VLOOKUP('DP_Instruction Forfaitaires'!$D342,Listes!$A$59:$E$65,5,FALSE))),('DP_Instruction Forfaitaires'!$E342*(VLOOKUP('DP_Instruction Forfaitaires'!$D342,Listes!$A$59:$E$65,3,FALSE))+(VLOOKUP('DP_Instruction Forfaitaires'!$D342,Listes!$A$59:$E$65,4,FALSE)))))))</f>
        <v/>
      </c>
      <c r="N342" s="331" t="str">
        <f>IF($H342="","",IF($C342=Listes!$B$37,IF('DP_Instruction Forfaitaires'!$E342&lt;=Listes!$B$47,('DP_Instruction Forfaitaires'!$E342*(VLOOKUP('DP_Instruction Forfaitaires'!$D342,Listes!$A$48:$E$54,2,FALSE))),IF('DP_Instruction Forfaitaires'!$E342&gt;Listes!$D$47,('DP_Instruction Forfaitaires'!$E342*(VLOOKUP('DP_Instruction Forfaitaires'!$D342,Listes!$A$48:$E$54,5,FALSE))),('DP_Instruction Forfaitaires'!$E342*(VLOOKUP('DP_Instruction Forfaitaires'!$D342,Listes!$A$48:$E$54,3,FALSE))+(VLOOKUP('DP_Instruction Forfaitaires'!$D342,Listes!$A$48:$E$54,4,FALSE)))))))</f>
        <v/>
      </c>
      <c r="O342" s="359" t="str">
        <f>IF($H342="","",IF($C342=Listes!$B$40,Listes!$I$37,IF($C342=Listes!$B$41,(VLOOKUP('DP_Instruction Forfaitaires'!$F342,Listes!$E$37:$F$42,2,FALSE)),IF($C342=Listes!$B$39,IF('DP_Instruction Forfaitaires'!$E342&lt;=Listes!$A$69,'DP_Instruction Forfaitaires'!$E342*Listes!$A$70,IF('DP_Instruction Forfaitaires'!$E342&gt;Listes!$D$69,'DP_Instruction Forfaitaires'!$E342*Listes!$D$70,(('DP_Instruction Forfaitaires'!$E342*Listes!$B$70)+Listes!$C$70)))))))</f>
        <v/>
      </c>
      <c r="P342" s="360" t="str">
        <f>IF('Dépenses forfaitaire'!P342="","",'Dépenses forfaitaire'!P342)</f>
        <v/>
      </c>
      <c r="Q342" s="283"/>
      <c r="R342" s="284" t="str">
        <f t="shared" si="22"/>
        <v/>
      </c>
      <c r="S342" s="284" t="str">
        <f t="shared" si="23"/>
        <v/>
      </c>
      <c r="T342" s="28" t="str">
        <f t="shared" si="21"/>
        <v/>
      </c>
      <c r="U342" s="139"/>
      <c r="V342" s="140"/>
      <c r="W342" s="365" t="str">
        <f>IF(AND(OR(Q342="KO",T342&lt;&gt;""),OR(R342="",S342="",T342="")),Listes!$A$74,IF(AND(T342="",Q342&lt;&gt;""),Listes!$A$75,IF(AND(P342&lt;T342,V342=""),Listes!$A$76,IF(AND(R342&gt;S342),Listes!$A$77,IF(AND(P342&lt;&gt;"",P342&gt;T342,U342=""),Listes!$A$78,IF(AND(X342="",OR(Q342&lt;&gt;"",R342&lt;&gt;"",S342&lt;&gt;"")),Listes!$A$79,""))))))</f>
        <v/>
      </c>
      <c r="X342" s="44"/>
      <c r="Y342" s="9">
        <f t="shared" si="24"/>
        <v>0</v>
      </c>
    </row>
    <row r="343" spans="1:25" ht="20.100000000000001" customHeight="1" x14ac:dyDescent="0.25">
      <c r="A343" s="133">
        <v>337</v>
      </c>
      <c r="B343" s="347" t="str">
        <f>IF('Dépenses forfaitaire'!B343="","",'Dépenses forfaitaire'!B343)</f>
        <v/>
      </c>
      <c r="C343" s="347" t="str">
        <f>IF('Dépenses forfaitaire'!C343="","",'Dépenses forfaitaire'!C343)</f>
        <v/>
      </c>
      <c r="D343" s="347" t="str">
        <f>IF('Dépenses forfaitaire'!D343="","",'Dépenses forfaitaire'!D343)</f>
        <v/>
      </c>
      <c r="E343" s="347" t="str">
        <f>IF('Dépenses forfaitaire'!E343="","",'Dépenses forfaitaire'!E343)</f>
        <v/>
      </c>
      <c r="F343" s="347" t="str">
        <f>IF('Dépenses forfaitaire'!F343="","",'Dépenses forfaitaire'!F343)</f>
        <v/>
      </c>
      <c r="G343" s="347" t="str">
        <f>IF('Dépenses forfaitaire'!G343="","",'Dépenses forfaitaire'!G343)</f>
        <v/>
      </c>
      <c r="H343" s="347" t="str">
        <f>IF('Dépenses forfaitaire'!H343="","",'Dépenses forfaitaire'!H343)</f>
        <v/>
      </c>
      <c r="I343" s="347" t="str">
        <f>IF('Dépenses forfaitaire'!I343="","",'Dépenses forfaitaire'!I343)</f>
        <v/>
      </c>
      <c r="J343" s="348" t="str">
        <f>IF('Dépenses forfaitaire'!K343="","",'Dépenses forfaitaire'!K343)</f>
        <v/>
      </c>
      <c r="K343" s="348" t="str">
        <f>IF('Dépenses forfaitaire'!L343="","",'Dépenses forfaitaire'!L343)</f>
        <v/>
      </c>
      <c r="L343" s="347" t="str">
        <f>IF('Dépenses forfaitaire'!J343="","",'Dépenses forfaitaire'!J343)</f>
        <v/>
      </c>
      <c r="M343" s="331" t="str">
        <f>IF($H343="","",IF($C343=Listes!$B$38,IF('DP_Instruction Forfaitaires'!$E343&lt;=Listes!$B$58,('DP_Instruction Forfaitaires'!$E343*(VLOOKUP('DP_Instruction Forfaitaires'!$D343,Listes!$A$59:$E$65,2,FALSE))),IF('DP_Instruction Forfaitaires'!$E343&gt;Listes!$E$58,('DP_Instruction Forfaitaires'!$E343*(VLOOKUP('DP_Instruction Forfaitaires'!$D343,Listes!$A$59:$E$65,5,FALSE))),('DP_Instruction Forfaitaires'!$E343*(VLOOKUP('DP_Instruction Forfaitaires'!$D343,Listes!$A$59:$E$65,3,FALSE))+(VLOOKUP('DP_Instruction Forfaitaires'!$D343,Listes!$A$59:$E$65,4,FALSE)))))))</f>
        <v/>
      </c>
      <c r="N343" s="331" t="str">
        <f>IF($H343="","",IF($C343=Listes!$B$37,IF('DP_Instruction Forfaitaires'!$E343&lt;=Listes!$B$47,('DP_Instruction Forfaitaires'!$E343*(VLOOKUP('DP_Instruction Forfaitaires'!$D343,Listes!$A$48:$E$54,2,FALSE))),IF('DP_Instruction Forfaitaires'!$E343&gt;Listes!$D$47,('DP_Instruction Forfaitaires'!$E343*(VLOOKUP('DP_Instruction Forfaitaires'!$D343,Listes!$A$48:$E$54,5,FALSE))),('DP_Instruction Forfaitaires'!$E343*(VLOOKUP('DP_Instruction Forfaitaires'!$D343,Listes!$A$48:$E$54,3,FALSE))+(VLOOKUP('DP_Instruction Forfaitaires'!$D343,Listes!$A$48:$E$54,4,FALSE)))))))</f>
        <v/>
      </c>
      <c r="O343" s="359" t="str">
        <f>IF($H343="","",IF($C343=Listes!$B$40,Listes!$I$37,IF($C343=Listes!$B$41,(VLOOKUP('DP_Instruction Forfaitaires'!$F343,Listes!$E$37:$F$42,2,FALSE)),IF($C343=Listes!$B$39,IF('DP_Instruction Forfaitaires'!$E343&lt;=Listes!$A$69,'DP_Instruction Forfaitaires'!$E343*Listes!$A$70,IF('DP_Instruction Forfaitaires'!$E343&gt;Listes!$D$69,'DP_Instruction Forfaitaires'!$E343*Listes!$D$70,(('DP_Instruction Forfaitaires'!$E343*Listes!$B$70)+Listes!$C$70)))))))</f>
        <v/>
      </c>
      <c r="P343" s="360" t="str">
        <f>IF('Dépenses forfaitaire'!P343="","",'Dépenses forfaitaire'!P343)</f>
        <v/>
      </c>
      <c r="Q343" s="283"/>
      <c r="R343" s="284" t="str">
        <f t="shared" si="22"/>
        <v/>
      </c>
      <c r="S343" s="284" t="str">
        <f t="shared" si="23"/>
        <v/>
      </c>
      <c r="T343" s="28" t="str">
        <f t="shared" si="21"/>
        <v/>
      </c>
      <c r="U343" s="139"/>
      <c r="V343" s="140"/>
      <c r="W343" s="365" t="str">
        <f>IF(AND(OR(Q343="KO",T343&lt;&gt;""),OR(R343="",S343="",T343="")),Listes!$A$74,IF(AND(T343="",Q343&lt;&gt;""),Listes!$A$75,IF(AND(P343&lt;T343,V343=""),Listes!$A$76,IF(AND(R343&gt;S343),Listes!$A$77,IF(AND(P343&lt;&gt;"",P343&gt;T343,U343=""),Listes!$A$78,IF(AND(X343="",OR(Q343&lt;&gt;"",R343&lt;&gt;"",S343&lt;&gt;"")),Listes!$A$79,""))))))</f>
        <v/>
      </c>
      <c r="X343" s="44"/>
      <c r="Y343" s="9">
        <f t="shared" si="24"/>
        <v>0</v>
      </c>
    </row>
    <row r="344" spans="1:25" ht="20.100000000000001" customHeight="1" x14ac:dyDescent="0.25">
      <c r="A344" s="133">
        <v>338</v>
      </c>
      <c r="B344" s="347" t="str">
        <f>IF('Dépenses forfaitaire'!B344="","",'Dépenses forfaitaire'!B344)</f>
        <v/>
      </c>
      <c r="C344" s="347" t="str">
        <f>IF('Dépenses forfaitaire'!C344="","",'Dépenses forfaitaire'!C344)</f>
        <v/>
      </c>
      <c r="D344" s="347" t="str">
        <f>IF('Dépenses forfaitaire'!D344="","",'Dépenses forfaitaire'!D344)</f>
        <v/>
      </c>
      <c r="E344" s="347" t="str">
        <f>IF('Dépenses forfaitaire'!E344="","",'Dépenses forfaitaire'!E344)</f>
        <v/>
      </c>
      <c r="F344" s="347" t="str">
        <f>IF('Dépenses forfaitaire'!F344="","",'Dépenses forfaitaire'!F344)</f>
        <v/>
      </c>
      <c r="G344" s="347" t="str">
        <f>IF('Dépenses forfaitaire'!G344="","",'Dépenses forfaitaire'!G344)</f>
        <v/>
      </c>
      <c r="H344" s="347" t="str">
        <f>IF('Dépenses forfaitaire'!H344="","",'Dépenses forfaitaire'!H344)</f>
        <v/>
      </c>
      <c r="I344" s="347" t="str">
        <f>IF('Dépenses forfaitaire'!I344="","",'Dépenses forfaitaire'!I344)</f>
        <v/>
      </c>
      <c r="J344" s="348" t="str">
        <f>IF('Dépenses forfaitaire'!K344="","",'Dépenses forfaitaire'!K344)</f>
        <v/>
      </c>
      <c r="K344" s="348" t="str">
        <f>IF('Dépenses forfaitaire'!L344="","",'Dépenses forfaitaire'!L344)</f>
        <v/>
      </c>
      <c r="L344" s="347" t="str">
        <f>IF('Dépenses forfaitaire'!J344="","",'Dépenses forfaitaire'!J344)</f>
        <v/>
      </c>
      <c r="M344" s="331" t="str">
        <f>IF($H344="","",IF($C344=Listes!$B$38,IF('DP_Instruction Forfaitaires'!$E344&lt;=Listes!$B$58,('DP_Instruction Forfaitaires'!$E344*(VLOOKUP('DP_Instruction Forfaitaires'!$D344,Listes!$A$59:$E$65,2,FALSE))),IF('DP_Instruction Forfaitaires'!$E344&gt;Listes!$E$58,('DP_Instruction Forfaitaires'!$E344*(VLOOKUP('DP_Instruction Forfaitaires'!$D344,Listes!$A$59:$E$65,5,FALSE))),('DP_Instruction Forfaitaires'!$E344*(VLOOKUP('DP_Instruction Forfaitaires'!$D344,Listes!$A$59:$E$65,3,FALSE))+(VLOOKUP('DP_Instruction Forfaitaires'!$D344,Listes!$A$59:$E$65,4,FALSE)))))))</f>
        <v/>
      </c>
      <c r="N344" s="331" t="str">
        <f>IF($H344="","",IF($C344=Listes!$B$37,IF('DP_Instruction Forfaitaires'!$E344&lt;=Listes!$B$47,('DP_Instruction Forfaitaires'!$E344*(VLOOKUP('DP_Instruction Forfaitaires'!$D344,Listes!$A$48:$E$54,2,FALSE))),IF('DP_Instruction Forfaitaires'!$E344&gt;Listes!$D$47,('DP_Instruction Forfaitaires'!$E344*(VLOOKUP('DP_Instruction Forfaitaires'!$D344,Listes!$A$48:$E$54,5,FALSE))),('DP_Instruction Forfaitaires'!$E344*(VLOOKUP('DP_Instruction Forfaitaires'!$D344,Listes!$A$48:$E$54,3,FALSE))+(VLOOKUP('DP_Instruction Forfaitaires'!$D344,Listes!$A$48:$E$54,4,FALSE)))))))</f>
        <v/>
      </c>
      <c r="O344" s="359" t="str">
        <f>IF($H344="","",IF($C344=Listes!$B$40,Listes!$I$37,IF($C344=Listes!$B$41,(VLOOKUP('DP_Instruction Forfaitaires'!$F344,Listes!$E$37:$F$42,2,FALSE)),IF($C344=Listes!$B$39,IF('DP_Instruction Forfaitaires'!$E344&lt;=Listes!$A$69,'DP_Instruction Forfaitaires'!$E344*Listes!$A$70,IF('DP_Instruction Forfaitaires'!$E344&gt;Listes!$D$69,'DP_Instruction Forfaitaires'!$E344*Listes!$D$70,(('DP_Instruction Forfaitaires'!$E344*Listes!$B$70)+Listes!$C$70)))))))</f>
        <v/>
      </c>
      <c r="P344" s="360" t="str">
        <f>IF('Dépenses forfaitaire'!P344="","",'Dépenses forfaitaire'!P344)</f>
        <v/>
      </c>
      <c r="Q344" s="283"/>
      <c r="R344" s="284" t="str">
        <f t="shared" si="22"/>
        <v/>
      </c>
      <c r="S344" s="284" t="str">
        <f t="shared" si="23"/>
        <v/>
      </c>
      <c r="T344" s="28" t="str">
        <f t="shared" si="21"/>
        <v/>
      </c>
      <c r="U344" s="139"/>
      <c r="V344" s="140"/>
      <c r="W344" s="365" t="str">
        <f>IF(AND(OR(Q344="KO",T344&lt;&gt;""),OR(R344="",S344="",T344="")),Listes!$A$74,IF(AND(T344="",Q344&lt;&gt;""),Listes!$A$75,IF(AND(P344&lt;T344,V344=""),Listes!$A$76,IF(AND(R344&gt;S344),Listes!$A$77,IF(AND(P344&lt;&gt;"",P344&gt;T344,U344=""),Listes!$A$78,IF(AND(X344="",OR(Q344&lt;&gt;"",R344&lt;&gt;"",S344&lt;&gt;"")),Listes!$A$79,""))))))</f>
        <v/>
      </c>
      <c r="X344" s="44"/>
      <c r="Y344" s="9">
        <f t="shared" si="24"/>
        <v>0</v>
      </c>
    </row>
    <row r="345" spans="1:25" ht="20.100000000000001" customHeight="1" x14ac:dyDescent="0.25">
      <c r="A345" s="133">
        <v>339</v>
      </c>
      <c r="B345" s="347" t="str">
        <f>IF('Dépenses forfaitaire'!B345="","",'Dépenses forfaitaire'!B345)</f>
        <v/>
      </c>
      <c r="C345" s="347" t="str">
        <f>IF('Dépenses forfaitaire'!C345="","",'Dépenses forfaitaire'!C345)</f>
        <v/>
      </c>
      <c r="D345" s="347" t="str">
        <f>IF('Dépenses forfaitaire'!D345="","",'Dépenses forfaitaire'!D345)</f>
        <v/>
      </c>
      <c r="E345" s="347" t="str">
        <f>IF('Dépenses forfaitaire'!E345="","",'Dépenses forfaitaire'!E345)</f>
        <v/>
      </c>
      <c r="F345" s="347" t="str">
        <f>IF('Dépenses forfaitaire'!F345="","",'Dépenses forfaitaire'!F345)</f>
        <v/>
      </c>
      <c r="G345" s="347" t="str">
        <f>IF('Dépenses forfaitaire'!G345="","",'Dépenses forfaitaire'!G345)</f>
        <v/>
      </c>
      <c r="H345" s="347" t="str">
        <f>IF('Dépenses forfaitaire'!H345="","",'Dépenses forfaitaire'!H345)</f>
        <v/>
      </c>
      <c r="I345" s="347" t="str">
        <f>IF('Dépenses forfaitaire'!I345="","",'Dépenses forfaitaire'!I345)</f>
        <v/>
      </c>
      <c r="J345" s="348" t="str">
        <f>IF('Dépenses forfaitaire'!K345="","",'Dépenses forfaitaire'!K345)</f>
        <v/>
      </c>
      <c r="K345" s="348" t="str">
        <f>IF('Dépenses forfaitaire'!L345="","",'Dépenses forfaitaire'!L345)</f>
        <v/>
      </c>
      <c r="L345" s="347" t="str">
        <f>IF('Dépenses forfaitaire'!J345="","",'Dépenses forfaitaire'!J345)</f>
        <v/>
      </c>
      <c r="M345" s="331" t="str">
        <f>IF($H345="","",IF($C345=Listes!$B$38,IF('DP_Instruction Forfaitaires'!$E345&lt;=Listes!$B$58,('DP_Instruction Forfaitaires'!$E345*(VLOOKUP('DP_Instruction Forfaitaires'!$D345,Listes!$A$59:$E$65,2,FALSE))),IF('DP_Instruction Forfaitaires'!$E345&gt;Listes!$E$58,('DP_Instruction Forfaitaires'!$E345*(VLOOKUP('DP_Instruction Forfaitaires'!$D345,Listes!$A$59:$E$65,5,FALSE))),('DP_Instruction Forfaitaires'!$E345*(VLOOKUP('DP_Instruction Forfaitaires'!$D345,Listes!$A$59:$E$65,3,FALSE))+(VLOOKUP('DP_Instruction Forfaitaires'!$D345,Listes!$A$59:$E$65,4,FALSE)))))))</f>
        <v/>
      </c>
      <c r="N345" s="331" t="str">
        <f>IF($H345="","",IF($C345=Listes!$B$37,IF('DP_Instruction Forfaitaires'!$E345&lt;=Listes!$B$47,('DP_Instruction Forfaitaires'!$E345*(VLOOKUP('DP_Instruction Forfaitaires'!$D345,Listes!$A$48:$E$54,2,FALSE))),IF('DP_Instruction Forfaitaires'!$E345&gt;Listes!$D$47,('DP_Instruction Forfaitaires'!$E345*(VLOOKUP('DP_Instruction Forfaitaires'!$D345,Listes!$A$48:$E$54,5,FALSE))),('DP_Instruction Forfaitaires'!$E345*(VLOOKUP('DP_Instruction Forfaitaires'!$D345,Listes!$A$48:$E$54,3,FALSE))+(VLOOKUP('DP_Instruction Forfaitaires'!$D345,Listes!$A$48:$E$54,4,FALSE)))))))</f>
        <v/>
      </c>
      <c r="O345" s="359" t="str">
        <f>IF($H345="","",IF($C345=Listes!$B$40,Listes!$I$37,IF($C345=Listes!$B$41,(VLOOKUP('DP_Instruction Forfaitaires'!$F345,Listes!$E$37:$F$42,2,FALSE)),IF($C345=Listes!$B$39,IF('DP_Instruction Forfaitaires'!$E345&lt;=Listes!$A$69,'DP_Instruction Forfaitaires'!$E345*Listes!$A$70,IF('DP_Instruction Forfaitaires'!$E345&gt;Listes!$D$69,'DP_Instruction Forfaitaires'!$E345*Listes!$D$70,(('DP_Instruction Forfaitaires'!$E345*Listes!$B$70)+Listes!$C$70)))))))</f>
        <v/>
      </c>
      <c r="P345" s="360" t="str">
        <f>IF('Dépenses forfaitaire'!P345="","",'Dépenses forfaitaire'!P345)</f>
        <v/>
      </c>
      <c r="Q345" s="283"/>
      <c r="R345" s="284" t="str">
        <f t="shared" si="22"/>
        <v/>
      </c>
      <c r="S345" s="284" t="str">
        <f t="shared" si="23"/>
        <v/>
      </c>
      <c r="T345" s="28" t="str">
        <f t="shared" si="21"/>
        <v/>
      </c>
      <c r="U345" s="139"/>
      <c r="V345" s="140"/>
      <c r="W345" s="365" t="str">
        <f>IF(AND(OR(Q345="KO",T345&lt;&gt;""),OR(R345="",S345="",T345="")),Listes!$A$74,IF(AND(T345="",Q345&lt;&gt;""),Listes!$A$75,IF(AND(P345&lt;T345,V345=""),Listes!$A$76,IF(AND(R345&gt;S345),Listes!$A$77,IF(AND(P345&lt;&gt;"",P345&gt;T345,U345=""),Listes!$A$78,IF(AND(X345="",OR(Q345&lt;&gt;"",R345&lt;&gt;"",S345&lt;&gt;"")),Listes!$A$79,""))))))</f>
        <v/>
      </c>
      <c r="X345" s="44"/>
      <c r="Y345" s="9">
        <f t="shared" si="24"/>
        <v>0</v>
      </c>
    </row>
    <row r="346" spans="1:25" ht="20.100000000000001" customHeight="1" x14ac:dyDescent="0.25">
      <c r="A346" s="133">
        <v>340</v>
      </c>
      <c r="B346" s="347" t="str">
        <f>IF('Dépenses forfaitaire'!B346="","",'Dépenses forfaitaire'!B346)</f>
        <v/>
      </c>
      <c r="C346" s="347" t="str">
        <f>IF('Dépenses forfaitaire'!C346="","",'Dépenses forfaitaire'!C346)</f>
        <v/>
      </c>
      <c r="D346" s="347" t="str">
        <f>IF('Dépenses forfaitaire'!D346="","",'Dépenses forfaitaire'!D346)</f>
        <v/>
      </c>
      <c r="E346" s="347" t="str">
        <f>IF('Dépenses forfaitaire'!E346="","",'Dépenses forfaitaire'!E346)</f>
        <v/>
      </c>
      <c r="F346" s="347" t="str">
        <f>IF('Dépenses forfaitaire'!F346="","",'Dépenses forfaitaire'!F346)</f>
        <v/>
      </c>
      <c r="G346" s="347" t="str">
        <f>IF('Dépenses forfaitaire'!G346="","",'Dépenses forfaitaire'!G346)</f>
        <v/>
      </c>
      <c r="H346" s="347" t="str">
        <f>IF('Dépenses forfaitaire'!H346="","",'Dépenses forfaitaire'!H346)</f>
        <v/>
      </c>
      <c r="I346" s="347" t="str">
        <f>IF('Dépenses forfaitaire'!I346="","",'Dépenses forfaitaire'!I346)</f>
        <v/>
      </c>
      <c r="J346" s="348" t="str">
        <f>IF('Dépenses forfaitaire'!K346="","",'Dépenses forfaitaire'!K346)</f>
        <v/>
      </c>
      <c r="K346" s="348" t="str">
        <f>IF('Dépenses forfaitaire'!L346="","",'Dépenses forfaitaire'!L346)</f>
        <v/>
      </c>
      <c r="L346" s="347" t="str">
        <f>IF('Dépenses forfaitaire'!J346="","",'Dépenses forfaitaire'!J346)</f>
        <v/>
      </c>
      <c r="M346" s="331" t="str">
        <f>IF($H346="","",IF($C346=Listes!$B$38,IF('DP_Instruction Forfaitaires'!$E346&lt;=Listes!$B$58,('DP_Instruction Forfaitaires'!$E346*(VLOOKUP('DP_Instruction Forfaitaires'!$D346,Listes!$A$59:$E$65,2,FALSE))),IF('DP_Instruction Forfaitaires'!$E346&gt;Listes!$E$58,('DP_Instruction Forfaitaires'!$E346*(VLOOKUP('DP_Instruction Forfaitaires'!$D346,Listes!$A$59:$E$65,5,FALSE))),('DP_Instruction Forfaitaires'!$E346*(VLOOKUP('DP_Instruction Forfaitaires'!$D346,Listes!$A$59:$E$65,3,FALSE))+(VLOOKUP('DP_Instruction Forfaitaires'!$D346,Listes!$A$59:$E$65,4,FALSE)))))))</f>
        <v/>
      </c>
      <c r="N346" s="331" t="str">
        <f>IF($H346="","",IF($C346=Listes!$B$37,IF('DP_Instruction Forfaitaires'!$E346&lt;=Listes!$B$47,('DP_Instruction Forfaitaires'!$E346*(VLOOKUP('DP_Instruction Forfaitaires'!$D346,Listes!$A$48:$E$54,2,FALSE))),IF('DP_Instruction Forfaitaires'!$E346&gt;Listes!$D$47,('DP_Instruction Forfaitaires'!$E346*(VLOOKUP('DP_Instruction Forfaitaires'!$D346,Listes!$A$48:$E$54,5,FALSE))),('DP_Instruction Forfaitaires'!$E346*(VLOOKUP('DP_Instruction Forfaitaires'!$D346,Listes!$A$48:$E$54,3,FALSE))+(VLOOKUP('DP_Instruction Forfaitaires'!$D346,Listes!$A$48:$E$54,4,FALSE)))))))</f>
        <v/>
      </c>
      <c r="O346" s="359" t="str">
        <f>IF($H346="","",IF($C346=Listes!$B$40,Listes!$I$37,IF($C346=Listes!$B$41,(VLOOKUP('DP_Instruction Forfaitaires'!$F346,Listes!$E$37:$F$42,2,FALSE)),IF($C346=Listes!$B$39,IF('DP_Instruction Forfaitaires'!$E346&lt;=Listes!$A$69,'DP_Instruction Forfaitaires'!$E346*Listes!$A$70,IF('DP_Instruction Forfaitaires'!$E346&gt;Listes!$D$69,'DP_Instruction Forfaitaires'!$E346*Listes!$D$70,(('DP_Instruction Forfaitaires'!$E346*Listes!$B$70)+Listes!$C$70)))))))</f>
        <v/>
      </c>
      <c r="P346" s="360" t="str">
        <f>IF('Dépenses forfaitaire'!P346="","",'Dépenses forfaitaire'!P346)</f>
        <v/>
      </c>
      <c r="Q346" s="283"/>
      <c r="R346" s="284" t="str">
        <f t="shared" si="22"/>
        <v/>
      </c>
      <c r="S346" s="284" t="str">
        <f t="shared" si="23"/>
        <v/>
      </c>
      <c r="T346" s="28" t="str">
        <f t="shared" si="21"/>
        <v/>
      </c>
      <c r="U346" s="139"/>
      <c r="V346" s="140"/>
      <c r="W346" s="365" t="str">
        <f>IF(AND(OR(Q346="KO",T346&lt;&gt;""),OR(R346="",S346="",T346="")),Listes!$A$74,IF(AND(T346="",Q346&lt;&gt;""),Listes!$A$75,IF(AND(P346&lt;T346,V346=""),Listes!$A$76,IF(AND(R346&gt;S346),Listes!$A$77,IF(AND(P346&lt;&gt;"",P346&gt;T346,U346=""),Listes!$A$78,IF(AND(X346="",OR(Q346&lt;&gt;"",R346&lt;&gt;"",S346&lt;&gt;"")),Listes!$A$79,""))))))</f>
        <v/>
      </c>
      <c r="X346" s="44"/>
      <c r="Y346" s="9">
        <f t="shared" si="24"/>
        <v>0</v>
      </c>
    </row>
    <row r="347" spans="1:25" ht="20.100000000000001" customHeight="1" x14ac:dyDescent="0.25">
      <c r="A347" s="133">
        <v>341</v>
      </c>
      <c r="B347" s="347" t="str">
        <f>IF('Dépenses forfaitaire'!B347="","",'Dépenses forfaitaire'!B347)</f>
        <v/>
      </c>
      <c r="C347" s="347" t="str">
        <f>IF('Dépenses forfaitaire'!C347="","",'Dépenses forfaitaire'!C347)</f>
        <v/>
      </c>
      <c r="D347" s="347" t="str">
        <f>IF('Dépenses forfaitaire'!D347="","",'Dépenses forfaitaire'!D347)</f>
        <v/>
      </c>
      <c r="E347" s="347" t="str">
        <f>IF('Dépenses forfaitaire'!E347="","",'Dépenses forfaitaire'!E347)</f>
        <v/>
      </c>
      <c r="F347" s="347" t="str">
        <f>IF('Dépenses forfaitaire'!F347="","",'Dépenses forfaitaire'!F347)</f>
        <v/>
      </c>
      <c r="G347" s="347" t="str">
        <f>IF('Dépenses forfaitaire'!G347="","",'Dépenses forfaitaire'!G347)</f>
        <v/>
      </c>
      <c r="H347" s="347" t="str">
        <f>IF('Dépenses forfaitaire'!H347="","",'Dépenses forfaitaire'!H347)</f>
        <v/>
      </c>
      <c r="I347" s="347" t="str">
        <f>IF('Dépenses forfaitaire'!I347="","",'Dépenses forfaitaire'!I347)</f>
        <v/>
      </c>
      <c r="J347" s="348" t="str">
        <f>IF('Dépenses forfaitaire'!K347="","",'Dépenses forfaitaire'!K347)</f>
        <v/>
      </c>
      <c r="K347" s="348" t="str">
        <f>IF('Dépenses forfaitaire'!L347="","",'Dépenses forfaitaire'!L347)</f>
        <v/>
      </c>
      <c r="L347" s="347" t="str">
        <f>IF('Dépenses forfaitaire'!J347="","",'Dépenses forfaitaire'!J347)</f>
        <v/>
      </c>
      <c r="M347" s="331" t="str">
        <f>IF($H347="","",IF($C347=Listes!$B$38,IF('DP_Instruction Forfaitaires'!$E347&lt;=Listes!$B$58,('DP_Instruction Forfaitaires'!$E347*(VLOOKUP('DP_Instruction Forfaitaires'!$D347,Listes!$A$59:$E$65,2,FALSE))),IF('DP_Instruction Forfaitaires'!$E347&gt;Listes!$E$58,('DP_Instruction Forfaitaires'!$E347*(VLOOKUP('DP_Instruction Forfaitaires'!$D347,Listes!$A$59:$E$65,5,FALSE))),('DP_Instruction Forfaitaires'!$E347*(VLOOKUP('DP_Instruction Forfaitaires'!$D347,Listes!$A$59:$E$65,3,FALSE))+(VLOOKUP('DP_Instruction Forfaitaires'!$D347,Listes!$A$59:$E$65,4,FALSE)))))))</f>
        <v/>
      </c>
      <c r="N347" s="331" t="str">
        <f>IF($H347="","",IF($C347=Listes!$B$37,IF('DP_Instruction Forfaitaires'!$E347&lt;=Listes!$B$47,('DP_Instruction Forfaitaires'!$E347*(VLOOKUP('DP_Instruction Forfaitaires'!$D347,Listes!$A$48:$E$54,2,FALSE))),IF('DP_Instruction Forfaitaires'!$E347&gt;Listes!$D$47,('DP_Instruction Forfaitaires'!$E347*(VLOOKUP('DP_Instruction Forfaitaires'!$D347,Listes!$A$48:$E$54,5,FALSE))),('DP_Instruction Forfaitaires'!$E347*(VLOOKUP('DP_Instruction Forfaitaires'!$D347,Listes!$A$48:$E$54,3,FALSE))+(VLOOKUP('DP_Instruction Forfaitaires'!$D347,Listes!$A$48:$E$54,4,FALSE)))))))</f>
        <v/>
      </c>
      <c r="O347" s="359" t="str">
        <f>IF($H347="","",IF($C347=Listes!$B$40,Listes!$I$37,IF($C347=Listes!$B$41,(VLOOKUP('DP_Instruction Forfaitaires'!$F347,Listes!$E$37:$F$42,2,FALSE)),IF($C347=Listes!$B$39,IF('DP_Instruction Forfaitaires'!$E347&lt;=Listes!$A$69,'DP_Instruction Forfaitaires'!$E347*Listes!$A$70,IF('DP_Instruction Forfaitaires'!$E347&gt;Listes!$D$69,'DP_Instruction Forfaitaires'!$E347*Listes!$D$70,(('DP_Instruction Forfaitaires'!$E347*Listes!$B$70)+Listes!$C$70)))))))</f>
        <v/>
      </c>
      <c r="P347" s="360" t="str">
        <f>IF('Dépenses forfaitaire'!P347="","",'Dépenses forfaitaire'!P347)</f>
        <v/>
      </c>
      <c r="Q347" s="283"/>
      <c r="R347" s="284" t="str">
        <f t="shared" si="22"/>
        <v/>
      </c>
      <c r="S347" s="284" t="str">
        <f t="shared" si="23"/>
        <v/>
      </c>
      <c r="T347" s="28" t="str">
        <f t="shared" si="21"/>
        <v/>
      </c>
      <c r="U347" s="139"/>
      <c r="V347" s="140"/>
      <c r="W347" s="365" t="str">
        <f>IF(AND(OR(Q347="KO",T347&lt;&gt;""),OR(R347="",S347="",T347="")),Listes!$A$74,IF(AND(T347="",Q347&lt;&gt;""),Listes!$A$75,IF(AND(P347&lt;T347,V347=""),Listes!$A$76,IF(AND(R347&gt;S347),Listes!$A$77,IF(AND(P347&lt;&gt;"",P347&gt;T347,U347=""),Listes!$A$78,IF(AND(X347="",OR(Q347&lt;&gt;"",R347&lt;&gt;"",S347&lt;&gt;"")),Listes!$A$79,""))))))</f>
        <v/>
      </c>
      <c r="X347" s="44"/>
      <c r="Y347" s="9">
        <f t="shared" si="24"/>
        <v>0</v>
      </c>
    </row>
    <row r="348" spans="1:25" ht="20.100000000000001" customHeight="1" x14ac:dyDescent="0.25">
      <c r="A348" s="133">
        <v>342</v>
      </c>
      <c r="B348" s="347" t="str">
        <f>IF('Dépenses forfaitaire'!B348="","",'Dépenses forfaitaire'!B348)</f>
        <v/>
      </c>
      <c r="C348" s="347" t="str">
        <f>IF('Dépenses forfaitaire'!C348="","",'Dépenses forfaitaire'!C348)</f>
        <v/>
      </c>
      <c r="D348" s="347" t="str">
        <f>IF('Dépenses forfaitaire'!D348="","",'Dépenses forfaitaire'!D348)</f>
        <v/>
      </c>
      <c r="E348" s="347" t="str">
        <f>IF('Dépenses forfaitaire'!E348="","",'Dépenses forfaitaire'!E348)</f>
        <v/>
      </c>
      <c r="F348" s="347" t="str">
        <f>IF('Dépenses forfaitaire'!F348="","",'Dépenses forfaitaire'!F348)</f>
        <v/>
      </c>
      <c r="G348" s="347" t="str">
        <f>IF('Dépenses forfaitaire'!G348="","",'Dépenses forfaitaire'!G348)</f>
        <v/>
      </c>
      <c r="H348" s="347" t="str">
        <f>IF('Dépenses forfaitaire'!H348="","",'Dépenses forfaitaire'!H348)</f>
        <v/>
      </c>
      <c r="I348" s="347" t="str">
        <f>IF('Dépenses forfaitaire'!I348="","",'Dépenses forfaitaire'!I348)</f>
        <v/>
      </c>
      <c r="J348" s="348" t="str">
        <f>IF('Dépenses forfaitaire'!K348="","",'Dépenses forfaitaire'!K348)</f>
        <v/>
      </c>
      <c r="K348" s="348" t="str">
        <f>IF('Dépenses forfaitaire'!L348="","",'Dépenses forfaitaire'!L348)</f>
        <v/>
      </c>
      <c r="L348" s="347" t="str">
        <f>IF('Dépenses forfaitaire'!J348="","",'Dépenses forfaitaire'!J348)</f>
        <v/>
      </c>
      <c r="M348" s="331" t="str">
        <f>IF($H348="","",IF($C348=Listes!$B$38,IF('DP_Instruction Forfaitaires'!$E348&lt;=Listes!$B$58,('DP_Instruction Forfaitaires'!$E348*(VLOOKUP('DP_Instruction Forfaitaires'!$D348,Listes!$A$59:$E$65,2,FALSE))),IF('DP_Instruction Forfaitaires'!$E348&gt;Listes!$E$58,('DP_Instruction Forfaitaires'!$E348*(VLOOKUP('DP_Instruction Forfaitaires'!$D348,Listes!$A$59:$E$65,5,FALSE))),('DP_Instruction Forfaitaires'!$E348*(VLOOKUP('DP_Instruction Forfaitaires'!$D348,Listes!$A$59:$E$65,3,FALSE))+(VLOOKUP('DP_Instruction Forfaitaires'!$D348,Listes!$A$59:$E$65,4,FALSE)))))))</f>
        <v/>
      </c>
      <c r="N348" s="331" t="str">
        <f>IF($H348="","",IF($C348=Listes!$B$37,IF('DP_Instruction Forfaitaires'!$E348&lt;=Listes!$B$47,('DP_Instruction Forfaitaires'!$E348*(VLOOKUP('DP_Instruction Forfaitaires'!$D348,Listes!$A$48:$E$54,2,FALSE))),IF('DP_Instruction Forfaitaires'!$E348&gt;Listes!$D$47,('DP_Instruction Forfaitaires'!$E348*(VLOOKUP('DP_Instruction Forfaitaires'!$D348,Listes!$A$48:$E$54,5,FALSE))),('DP_Instruction Forfaitaires'!$E348*(VLOOKUP('DP_Instruction Forfaitaires'!$D348,Listes!$A$48:$E$54,3,FALSE))+(VLOOKUP('DP_Instruction Forfaitaires'!$D348,Listes!$A$48:$E$54,4,FALSE)))))))</f>
        <v/>
      </c>
      <c r="O348" s="359" t="str">
        <f>IF($H348="","",IF($C348=Listes!$B$40,Listes!$I$37,IF($C348=Listes!$B$41,(VLOOKUP('DP_Instruction Forfaitaires'!$F348,Listes!$E$37:$F$42,2,FALSE)),IF($C348=Listes!$B$39,IF('DP_Instruction Forfaitaires'!$E348&lt;=Listes!$A$69,'DP_Instruction Forfaitaires'!$E348*Listes!$A$70,IF('DP_Instruction Forfaitaires'!$E348&gt;Listes!$D$69,'DP_Instruction Forfaitaires'!$E348*Listes!$D$70,(('DP_Instruction Forfaitaires'!$E348*Listes!$B$70)+Listes!$C$70)))))))</f>
        <v/>
      </c>
      <c r="P348" s="360" t="str">
        <f>IF('Dépenses forfaitaire'!P348="","",'Dépenses forfaitaire'!P348)</f>
        <v/>
      </c>
      <c r="Q348" s="283"/>
      <c r="R348" s="284" t="str">
        <f t="shared" si="22"/>
        <v/>
      </c>
      <c r="S348" s="284" t="str">
        <f t="shared" si="23"/>
        <v/>
      </c>
      <c r="T348" s="28" t="str">
        <f t="shared" si="21"/>
        <v/>
      </c>
      <c r="U348" s="139"/>
      <c r="V348" s="140"/>
      <c r="W348" s="365" t="str">
        <f>IF(AND(OR(Q348="KO",T348&lt;&gt;""),OR(R348="",S348="",T348="")),Listes!$A$74,IF(AND(T348="",Q348&lt;&gt;""),Listes!$A$75,IF(AND(P348&lt;T348,V348=""),Listes!$A$76,IF(AND(R348&gt;S348),Listes!$A$77,IF(AND(P348&lt;&gt;"",P348&gt;T348,U348=""),Listes!$A$78,IF(AND(X348="",OR(Q348&lt;&gt;"",R348&lt;&gt;"",S348&lt;&gt;"")),Listes!$A$79,""))))))</f>
        <v/>
      </c>
      <c r="X348" s="44"/>
      <c r="Y348" s="9">
        <f t="shared" si="24"/>
        <v>0</v>
      </c>
    </row>
    <row r="349" spans="1:25" ht="20.100000000000001" customHeight="1" x14ac:dyDescent="0.25">
      <c r="A349" s="133">
        <v>343</v>
      </c>
      <c r="B349" s="347" t="str">
        <f>IF('Dépenses forfaitaire'!B349="","",'Dépenses forfaitaire'!B349)</f>
        <v/>
      </c>
      <c r="C349" s="347" t="str">
        <f>IF('Dépenses forfaitaire'!C349="","",'Dépenses forfaitaire'!C349)</f>
        <v/>
      </c>
      <c r="D349" s="347" t="str">
        <f>IF('Dépenses forfaitaire'!D349="","",'Dépenses forfaitaire'!D349)</f>
        <v/>
      </c>
      <c r="E349" s="347" t="str">
        <f>IF('Dépenses forfaitaire'!E349="","",'Dépenses forfaitaire'!E349)</f>
        <v/>
      </c>
      <c r="F349" s="347" t="str">
        <f>IF('Dépenses forfaitaire'!F349="","",'Dépenses forfaitaire'!F349)</f>
        <v/>
      </c>
      <c r="G349" s="347" t="str">
        <f>IF('Dépenses forfaitaire'!G349="","",'Dépenses forfaitaire'!G349)</f>
        <v/>
      </c>
      <c r="H349" s="347" t="str">
        <f>IF('Dépenses forfaitaire'!H349="","",'Dépenses forfaitaire'!H349)</f>
        <v/>
      </c>
      <c r="I349" s="347" t="str">
        <f>IF('Dépenses forfaitaire'!I349="","",'Dépenses forfaitaire'!I349)</f>
        <v/>
      </c>
      <c r="J349" s="348" t="str">
        <f>IF('Dépenses forfaitaire'!K349="","",'Dépenses forfaitaire'!K349)</f>
        <v/>
      </c>
      <c r="K349" s="348" t="str">
        <f>IF('Dépenses forfaitaire'!L349="","",'Dépenses forfaitaire'!L349)</f>
        <v/>
      </c>
      <c r="L349" s="347" t="str">
        <f>IF('Dépenses forfaitaire'!J349="","",'Dépenses forfaitaire'!J349)</f>
        <v/>
      </c>
      <c r="M349" s="331" t="str">
        <f>IF($H349="","",IF($C349=Listes!$B$38,IF('DP_Instruction Forfaitaires'!$E349&lt;=Listes!$B$58,('DP_Instruction Forfaitaires'!$E349*(VLOOKUP('DP_Instruction Forfaitaires'!$D349,Listes!$A$59:$E$65,2,FALSE))),IF('DP_Instruction Forfaitaires'!$E349&gt;Listes!$E$58,('DP_Instruction Forfaitaires'!$E349*(VLOOKUP('DP_Instruction Forfaitaires'!$D349,Listes!$A$59:$E$65,5,FALSE))),('DP_Instruction Forfaitaires'!$E349*(VLOOKUP('DP_Instruction Forfaitaires'!$D349,Listes!$A$59:$E$65,3,FALSE))+(VLOOKUP('DP_Instruction Forfaitaires'!$D349,Listes!$A$59:$E$65,4,FALSE)))))))</f>
        <v/>
      </c>
      <c r="N349" s="331" t="str">
        <f>IF($H349="","",IF($C349=Listes!$B$37,IF('DP_Instruction Forfaitaires'!$E349&lt;=Listes!$B$47,('DP_Instruction Forfaitaires'!$E349*(VLOOKUP('DP_Instruction Forfaitaires'!$D349,Listes!$A$48:$E$54,2,FALSE))),IF('DP_Instruction Forfaitaires'!$E349&gt;Listes!$D$47,('DP_Instruction Forfaitaires'!$E349*(VLOOKUP('DP_Instruction Forfaitaires'!$D349,Listes!$A$48:$E$54,5,FALSE))),('DP_Instruction Forfaitaires'!$E349*(VLOOKUP('DP_Instruction Forfaitaires'!$D349,Listes!$A$48:$E$54,3,FALSE))+(VLOOKUP('DP_Instruction Forfaitaires'!$D349,Listes!$A$48:$E$54,4,FALSE)))))))</f>
        <v/>
      </c>
      <c r="O349" s="359" t="str">
        <f>IF($H349="","",IF($C349=Listes!$B$40,Listes!$I$37,IF($C349=Listes!$B$41,(VLOOKUP('DP_Instruction Forfaitaires'!$F349,Listes!$E$37:$F$42,2,FALSE)),IF($C349=Listes!$B$39,IF('DP_Instruction Forfaitaires'!$E349&lt;=Listes!$A$69,'DP_Instruction Forfaitaires'!$E349*Listes!$A$70,IF('DP_Instruction Forfaitaires'!$E349&gt;Listes!$D$69,'DP_Instruction Forfaitaires'!$E349*Listes!$D$70,(('DP_Instruction Forfaitaires'!$E349*Listes!$B$70)+Listes!$C$70)))))))</f>
        <v/>
      </c>
      <c r="P349" s="360" t="str">
        <f>IF('Dépenses forfaitaire'!P349="","",'Dépenses forfaitaire'!P349)</f>
        <v/>
      </c>
      <c r="Q349" s="283"/>
      <c r="R349" s="284" t="str">
        <f t="shared" si="22"/>
        <v/>
      </c>
      <c r="S349" s="284" t="str">
        <f t="shared" si="23"/>
        <v/>
      </c>
      <c r="T349" s="28" t="str">
        <f t="shared" si="21"/>
        <v/>
      </c>
      <c r="U349" s="139"/>
      <c r="V349" s="140"/>
      <c r="W349" s="365" t="str">
        <f>IF(AND(OR(Q349="KO",T349&lt;&gt;""),OR(R349="",S349="",T349="")),Listes!$A$74,IF(AND(T349="",Q349&lt;&gt;""),Listes!$A$75,IF(AND(P349&lt;T349,V349=""),Listes!$A$76,IF(AND(R349&gt;S349),Listes!$A$77,IF(AND(P349&lt;&gt;"",P349&gt;T349,U349=""),Listes!$A$78,IF(AND(X349="",OR(Q349&lt;&gt;"",R349&lt;&gt;"",S349&lt;&gt;"")),Listes!$A$79,""))))))</f>
        <v/>
      </c>
      <c r="X349" s="44"/>
      <c r="Y349" s="9">
        <f t="shared" si="24"/>
        <v>0</v>
      </c>
    </row>
    <row r="350" spans="1:25" ht="20.100000000000001" customHeight="1" x14ac:dyDescent="0.25">
      <c r="A350" s="133">
        <v>344</v>
      </c>
      <c r="B350" s="347" t="str">
        <f>IF('Dépenses forfaitaire'!B350="","",'Dépenses forfaitaire'!B350)</f>
        <v/>
      </c>
      <c r="C350" s="347" t="str">
        <f>IF('Dépenses forfaitaire'!C350="","",'Dépenses forfaitaire'!C350)</f>
        <v/>
      </c>
      <c r="D350" s="347" t="str">
        <f>IF('Dépenses forfaitaire'!D350="","",'Dépenses forfaitaire'!D350)</f>
        <v/>
      </c>
      <c r="E350" s="347" t="str">
        <f>IF('Dépenses forfaitaire'!E350="","",'Dépenses forfaitaire'!E350)</f>
        <v/>
      </c>
      <c r="F350" s="347" t="str">
        <f>IF('Dépenses forfaitaire'!F350="","",'Dépenses forfaitaire'!F350)</f>
        <v/>
      </c>
      <c r="G350" s="347" t="str">
        <f>IF('Dépenses forfaitaire'!G350="","",'Dépenses forfaitaire'!G350)</f>
        <v/>
      </c>
      <c r="H350" s="347" t="str">
        <f>IF('Dépenses forfaitaire'!H350="","",'Dépenses forfaitaire'!H350)</f>
        <v/>
      </c>
      <c r="I350" s="347" t="str">
        <f>IF('Dépenses forfaitaire'!I350="","",'Dépenses forfaitaire'!I350)</f>
        <v/>
      </c>
      <c r="J350" s="348" t="str">
        <f>IF('Dépenses forfaitaire'!K350="","",'Dépenses forfaitaire'!K350)</f>
        <v/>
      </c>
      <c r="K350" s="348" t="str">
        <f>IF('Dépenses forfaitaire'!L350="","",'Dépenses forfaitaire'!L350)</f>
        <v/>
      </c>
      <c r="L350" s="347" t="str">
        <f>IF('Dépenses forfaitaire'!J350="","",'Dépenses forfaitaire'!J350)</f>
        <v/>
      </c>
      <c r="M350" s="331" t="str">
        <f>IF($H350="","",IF($C350=Listes!$B$38,IF('DP_Instruction Forfaitaires'!$E350&lt;=Listes!$B$58,('DP_Instruction Forfaitaires'!$E350*(VLOOKUP('DP_Instruction Forfaitaires'!$D350,Listes!$A$59:$E$65,2,FALSE))),IF('DP_Instruction Forfaitaires'!$E350&gt;Listes!$E$58,('DP_Instruction Forfaitaires'!$E350*(VLOOKUP('DP_Instruction Forfaitaires'!$D350,Listes!$A$59:$E$65,5,FALSE))),('DP_Instruction Forfaitaires'!$E350*(VLOOKUP('DP_Instruction Forfaitaires'!$D350,Listes!$A$59:$E$65,3,FALSE))+(VLOOKUP('DP_Instruction Forfaitaires'!$D350,Listes!$A$59:$E$65,4,FALSE)))))))</f>
        <v/>
      </c>
      <c r="N350" s="331" t="str">
        <f>IF($H350="","",IF($C350=Listes!$B$37,IF('DP_Instruction Forfaitaires'!$E350&lt;=Listes!$B$47,('DP_Instruction Forfaitaires'!$E350*(VLOOKUP('DP_Instruction Forfaitaires'!$D350,Listes!$A$48:$E$54,2,FALSE))),IF('DP_Instruction Forfaitaires'!$E350&gt;Listes!$D$47,('DP_Instruction Forfaitaires'!$E350*(VLOOKUP('DP_Instruction Forfaitaires'!$D350,Listes!$A$48:$E$54,5,FALSE))),('DP_Instruction Forfaitaires'!$E350*(VLOOKUP('DP_Instruction Forfaitaires'!$D350,Listes!$A$48:$E$54,3,FALSE))+(VLOOKUP('DP_Instruction Forfaitaires'!$D350,Listes!$A$48:$E$54,4,FALSE)))))))</f>
        <v/>
      </c>
      <c r="O350" s="359" t="str">
        <f>IF($H350="","",IF($C350=Listes!$B$40,Listes!$I$37,IF($C350=Listes!$B$41,(VLOOKUP('DP_Instruction Forfaitaires'!$F350,Listes!$E$37:$F$42,2,FALSE)),IF($C350=Listes!$B$39,IF('DP_Instruction Forfaitaires'!$E350&lt;=Listes!$A$69,'DP_Instruction Forfaitaires'!$E350*Listes!$A$70,IF('DP_Instruction Forfaitaires'!$E350&gt;Listes!$D$69,'DP_Instruction Forfaitaires'!$E350*Listes!$D$70,(('DP_Instruction Forfaitaires'!$E350*Listes!$B$70)+Listes!$C$70)))))))</f>
        <v/>
      </c>
      <c r="P350" s="360" t="str">
        <f>IF('Dépenses forfaitaire'!P350="","",'Dépenses forfaitaire'!P350)</f>
        <v/>
      </c>
      <c r="Q350" s="283"/>
      <c r="R350" s="284" t="str">
        <f t="shared" si="22"/>
        <v/>
      </c>
      <c r="S350" s="284" t="str">
        <f t="shared" si="23"/>
        <v/>
      </c>
      <c r="T350" s="28" t="str">
        <f t="shared" si="21"/>
        <v/>
      </c>
      <c r="U350" s="139"/>
      <c r="V350" s="140"/>
      <c r="W350" s="365" t="str">
        <f>IF(AND(OR(Q350="KO",T350&lt;&gt;""),OR(R350="",S350="",T350="")),Listes!$A$74,IF(AND(T350="",Q350&lt;&gt;""),Listes!$A$75,IF(AND(P350&lt;T350,V350=""),Listes!$A$76,IF(AND(R350&gt;S350),Listes!$A$77,IF(AND(P350&lt;&gt;"",P350&gt;T350,U350=""),Listes!$A$78,IF(AND(X350="",OR(Q350&lt;&gt;"",R350&lt;&gt;"",S350&lt;&gt;"")),Listes!$A$79,""))))))</f>
        <v/>
      </c>
      <c r="X350" s="44"/>
      <c r="Y350" s="9">
        <f t="shared" si="24"/>
        <v>0</v>
      </c>
    </row>
    <row r="351" spans="1:25" ht="20.100000000000001" customHeight="1" x14ac:dyDescent="0.25">
      <c r="A351" s="133">
        <v>345</v>
      </c>
      <c r="B351" s="347" t="str">
        <f>IF('Dépenses forfaitaire'!B351="","",'Dépenses forfaitaire'!B351)</f>
        <v/>
      </c>
      <c r="C351" s="347" t="str">
        <f>IF('Dépenses forfaitaire'!C351="","",'Dépenses forfaitaire'!C351)</f>
        <v/>
      </c>
      <c r="D351" s="347" t="str">
        <f>IF('Dépenses forfaitaire'!D351="","",'Dépenses forfaitaire'!D351)</f>
        <v/>
      </c>
      <c r="E351" s="347" t="str">
        <f>IF('Dépenses forfaitaire'!E351="","",'Dépenses forfaitaire'!E351)</f>
        <v/>
      </c>
      <c r="F351" s="347" t="str">
        <f>IF('Dépenses forfaitaire'!F351="","",'Dépenses forfaitaire'!F351)</f>
        <v/>
      </c>
      <c r="G351" s="347" t="str">
        <f>IF('Dépenses forfaitaire'!G351="","",'Dépenses forfaitaire'!G351)</f>
        <v/>
      </c>
      <c r="H351" s="347" t="str">
        <f>IF('Dépenses forfaitaire'!H351="","",'Dépenses forfaitaire'!H351)</f>
        <v/>
      </c>
      <c r="I351" s="347" t="str">
        <f>IF('Dépenses forfaitaire'!I351="","",'Dépenses forfaitaire'!I351)</f>
        <v/>
      </c>
      <c r="J351" s="348" t="str">
        <f>IF('Dépenses forfaitaire'!K351="","",'Dépenses forfaitaire'!K351)</f>
        <v/>
      </c>
      <c r="K351" s="348" t="str">
        <f>IF('Dépenses forfaitaire'!L351="","",'Dépenses forfaitaire'!L351)</f>
        <v/>
      </c>
      <c r="L351" s="347" t="str">
        <f>IF('Dépenses forfaitaire'!J351="","",'Dépenses forfaitaire'!J351)</f>
        <v/>
      </c>
      <c r="M351" s="331" t="str">
        <f>IF($H351="","",IF($C351=Listes!$B$38,IF('DP_Instruction Forfaitaires'!$E351&lt;=Listes!$B$58,('DP_Instruction Forfaitaires'!$E351*(VLOOKUP('DP_Instruction Forfaitaires'!$D351,Listes!$A$59:$E$65,2,FALSE))),IF('DP_Instruction Forfaitaires'!$E351&gt;Listes!$E$58,('DP_Instruction Forfaitaires'!$E351*(VLOOKUP('DP_Instruction Forfaitaires'!$D351,Listes!$A$59:$E$65,5,FALSE))),('DP_Instruction Forfaitaires'!$E351*(VLOOKUP('DP_Instruction Forfaitaires'!$D351,Listes!$A$59:$E$65,3,FALSE))+(VLOOKUP('DP_Instruction Forfaitaires'!$D351,Listes!$A$59:$E$65,4,FALSE)))))))</f>
        <v/>
      </c>
      <c r="N351" s="331" t="str">
        <f>IF($H351="","",IF($C351=Listes!$B$37,IF('DP_Instruction Forfaitaires'!$E351&lt;=Listes!$B$47,('DP_Instruction Forfaitaires'!$E351*(VLOOKUP('DP_Instruction Forfaitaires'!$D351,Listes!$A$48:$E$54,2,FALSE))),IF('DP_Instruction Forfaitaires'!$E351&gt;Listes!$D$47,('DP_Instruction Forfaitaires'!$E351*(VLOOKUP('DP_Instruction Forfaitaires'!$D351,Listes!$A$48:$E$54,5,FALSE))),('DP_Instruction Forfaitaires'!$E351*(VLOOKUP('DP_Instruction Forfaitaires'!$D351,Listes!$A$48:$E$54,3,FALSE))+(VLOOKUP('DP_Instruction Forfaitaires'!$D351,Listes!$A$48:$E$54,4,FALSE)))))))</f>
        <v/>
      </c>
      <c r="O351" s="359" t="str">
        <f>IF($H351="","",IF($C351=Listes!$B$40,Listes!$I$37,IF($C351=Listes!$B$41,(VLOOKUP('DP_Instruction Forfaitaires'!$F351,Listes!$E$37:$F$42,2,FALSE)),IF($C351=Listes!$B$39,IF('DP_Instruction Forfaitaires'!$E351&lt;=Listes!$A$69,'DP_Instruction Forfaitaires'!$E351*Listes!$A$70,IF('DP_Instruction Forfaitaires'!$E351&gt;Listes!$D$69,'DP_Instruction Forfaitaires'!$E351*Listes!$D$70,(('DP_Instruction Forfaitaires'!$E351*Listes!$B$70)+Listes!$C$70)))))))</f>
        <v/>
      </c>
      <c r="P351" s="360" t="str">
        <f>IF('Dépenses forfaitaire'!P351="","",'Dépenses forfaitaire'!P351)</f>
        <v/>
      </c>
      <c r="Q351" s="283"/>
      <c r="R351" s="284" t="str">
        <f t="shared" si="22"/>
        <v/>
      </c>
      <c r="S351" s="284" t="str">
        <f t="shared" si="23"/>
        <v/>
      </c>
      <c r="T351" s="28" t="str">
        <f t="shared" si="21"/>
        <v/>
      </c>
      <c r="U351" s="139"/>
      <c r="V351" s="140"/>
      <c r="W351" s="365" t="str">
        <f>IF(AND(OR(Q351="KO",T351&lt;&gt;""),OR(R351="",S351="",T351="")),Listes!$A$74,IF(AND(T351="",Q351&lt;&gt;""),Listes!$A$75,IF(AND(P351&lt;T351,V351=""),Listes!$A$76,IF(AND(R351&gt;S351),Listes!$A$77,IF(AND(P351&lt;&gt;"",P351&gt;T351,U351=""),Listes!$A$78,IF(AND(X351="",OR(Q351&lt;&gt;"",R351&lt;&gt;"",S351&lt;&gt;"")),Listes!$A$79,""))))))</f>
        <v/>
      </c>
      <c r="X351" s="44"/>
      <c r="Y351" s="9">
        <f t="shared" si="24"/>
        <v>0</v>
      </c>
    </row>
    <row r="352" spans="1:25" ht="20.100000000000001" customHeight="1" x14ac:dyDescent="0.25">
      <c r="A352" s="133">
        <v>346</v>
      </c>
      <c r="B352" s="347" t="str">
        <f>IF('Dépenses forfaitaire'!B352="","",'Dépenses forfaitaire'!B352)</f>
        <v/>
      </c>
      <c r="C352" s="347" t="str">
        <f>IF('Dépenses forfaitaire'!C352="","",'Dépenses forfaitaire'!C352)</f>
        <v/>
      </c>
      <c r="D352" s="347" t="str">
        <f>IF('Dépenses forfaitaire'!D352="","",'Dépenses forfaitaire'!D352)</f>
        <v/>
      </c>
      <c r="E352" s="347" t="str">
        <f>IF('Dépenses forfaitaire'!E352="","",'Dépenses forfaitaire'!E352)</f>
        <v/>
      </c>
      <c r="F352" s="347" t="str">
        <f>IF('Dépenses forfaitaire'!F352="","",'Dépenses forfaitaire'!F352)</f>
        <v/>
      </c>
      <c r="G352" s="347" t="str">
        <f>IF('Dépenses forfaitaire'!G352="","",'Dépenses forfaitaire'!G352)</f>
        <v/>
      </c>
      <c r="H352" s="347" t="str">
        <f>IF('Dépenses forfaitaire'!H352="","",'Dépenses forfaitaire'!H352)</f>
        <v/>
      </c>
      <c r="I352" s="347" t="str">
        <f>IF('Dépenses forfaitaire'!I352="","",'Dépenses forfaitaire'!I352)</f>
        <v/>
      </c>
      <c r="J352" s="348" t="str">
        <f>IF('Dépenses forfaitaire'!K352="","",'Dépenses forfaitaire'!K352)</f>
        <v/>
      </c>
      <c r="K352" s="348" t="str">
        <f>IF('Dépenses forfaitaire'!L352="","",'Dépenses forfaitaire'!L352)</f>
        <v/>
      </c>
      <c r="L352" s="347" t="str">
        <f>IF('Dépenses forfaitaire'!J352="","",'Dépenses forfaitaire'!J352)</f>
        <v/>
      </c>
      <c r="M352" s="331" t="str">
        <f>IF($H352="","",IF($C352=Listes!$B$38,IF('DP_Instruction Forfaitaires'!$E352&lt;=Listes!$B$58,('DP_Instruction Forfaitaires'!$E352*(VLOOKUP('DP_Instruction Forfaitaires'!$D352,Listes!$A$59:$E$65,2,FALSE))),IF('DP_Instruction Forfaitaires'!$E352&gt;Listes!$E$58,('DP_Instruction Forfaitaires'!$E352*(VLOOKUP('DP_Instruction Forfaitaires'!$D352,Listes!$A$59:$E$65,5,FALSE))),('DP_Instruction Forfaitaires'!$E352*(VLOOKUP('DP_Instruction Forfaitaires'!$D352,Listes!$A$59:$E$65,3,FALSE))+(VLOOKUP('DP_Instruction Forfaitaires'!$D352,Listes!$A$59:$E$65,4,FALSE)))))))</f>
        <v/>
      </c>
      <c r="N352" s="331" t="str">
        <f>IF($H352="","",IF($C352=Listes!$B$37,IF('DP_Instruction Forfaitaires'!$E352&lt;=Listes!$B$47,('DP_Instruction Forfaitaires'!$E352*(VLOOKUP('DP_Instruction Forfaitaires'!$D352,Listes!$A$48:$E$54,2,FALSE))),IF('DP_Instruction Forfaitaires'!$E352&gt;Listes!$D$47,('DP_Instruction Forfaitaires'!$E352*(VLOOKUP('DP_Instruction Forfaitaires'!$D352,Listes!$A$48:$E$54,5,FALSE))),('DP_Instruction Forfaitaires'!$E352*(VLOOKUP('DP_Instruction Forfaitaires'!$D352,Listes!$A$48:$E$54,3,FALSE))+(VLOOKUP('DP_Instruction Forfaitaires'!$D352,Listes!$A$48:$E$54,4,FALSE)))))))</f>
        <v/>
      </c>
      <c r="O352" s="359" t="str">
        <f>IF($H352="","",IF($C352=Listes!$B$40,Listes!$I$37,IF($C352=Listes!$B$41,(VLOOKUP('DP_Instruction Forfaitaires'!$F352,Listes!$E$37:$F$42,2,FALSE)),IF($C352=Listes!$B$39,IF('DP_Instruction Forfaitaires'!$E352&lt;=Listes!$A$69,'DP_Instruction Forfaitaires'!$E352*Listes!$A$70,IF('DP_Instruction Forfaitaires'!$E352&gt;Listes!$D$69,'DP_Instruction Forfaitaires'!$E352*Listes!$D$70,(('DP_Instruction Forfaitaires'!$E352*Listes!$B$70)+Listes!$C$70)))))))</f>
        <v/>
      </c>
      <c r="P352" s="360" t="str">
        <f>IF('Dépenses forfaitaire'!P352="","",'Dépenses forfaitaire'!P352)</f>
        <v/>
      </c>
      <c r="Q352" s="283"/>
      <c r="R352" s="284" t="str">
        <f t="shared" si="22"/>
        <v/>
      </c>
      <c r="S352" s="284" t="str">
        <f t="shared" si="23"/>
        <v/>
      </c>
      <c r="T352" s="28" t="str">
        <f t="shared" si="21"/>
        <v/>
      </c>
      <c r="U352" s="139"/>
      <c r="V352" s="140"/>
      <c r="W352" s="365" t="str">
        <f>IF(AND(OR(Q352="KO",T352&lt;&gt;""),OR(R352="",S352="",T352="")),Listes!$A$74,IF(AND(T352="",Q352&lt;&gt;""),Listes!$A$75,IF(AND(P352&lt;T352,V352=""),Listes!$A$76,IF(AND(R352&gt;S352),Listes!$A$77,IF(AND(P352&lt;&gt;"",P352&gt;T352,U352=""),Listes!$A$78,IF(AND(X352="",OR(Q352&lt;&gt;"",R352&lt;&gt;"",S352&lt;&gt;"")),Listes!$A$79,""))))))</f>
        <v/>
      </c>
      <c r="X352" s="44"/>
      <c r="Y352" s="9">
        <f t="shared" si="24"/>
        <v>0</v>
      </c>
    </row>
    <row r="353" spans="1:25" ht="20.100000000000001" customHeight="1" x14ac:dyDescent="0.25">
      <c r="A353" s="133">
        <v>347</v>
      </c>
      <c r="B353" s="347" t="str">
        <f>IF('Dépenses forfaitaire'!B353="","",'Dépenses forfaitaire'!B353)</f>
        <v/>
      </c>
      <c r="C353" s="347" t="str">
        <f>IF('Dépenses forfaitaire'!C353="","",'Dépenses forfaitaire'!C353)</f>
        <v/>
      </c>
      <c r="D353" s="347" t="str">
        <f>IF('Dépenses forfaitaire'!D353="","",'Dépenses forfaitaire'!D353)</f>
        <v/>
      </c>
      <c r="E353" s="347" t="str">
        <f>IF('Dépenses forfaitaire'!E353="","",'Dépenses forfaitaire'!E353)</f>
        <v/>
      </c>
      <c r="F353" s="347" t="str">
        <f>IF('Dépenses forfaitaire'!F353="","",'Dépenses forfaitaire'!F353)</f>
        <v/>
      </c>
      <c r="G353" s="347" t="str">
        <f>IF('Dépenses forfaitaire'!G353="","",'Dépenses forfaitaire'!G353)</f>
        <v/>
      </c>
      <c r="H353" s="347" t="str">
        <f>IF('Dépenses forfaitaire'!H353="","",'Dépenses forfaitaire'!H353)</f>
        <v/>
      </c>
      <c r="I353" s="347" t="str">
        <f>IF('Dépenses forfaitaire'!I353="","",'Dépenses forfaitaire'!I353)</f>
        <v/>
      </c>
      <c r="J353" s="348" t="str">
        <f>IF('Dépenses forfaitaire'!K353="","",'Dépenses forfaitaire'!K353)</f>
        <v/>
      </c>
      <c r="K353" s="348" t="str">
        <f>IF('Dépenses forfaitaire'!L353="","",'Dépenses forfaitaire'!L353)</f>
        <v/>
      </c>
      <c r="L353" s="347" t="str">
        <f>IF('Dépenses forfaitaire'!J353="","",'Dépenses forfaitaire'!J353)</f>
        <v/>
      </c>
      <c r="M353" s="331" t="str">
        <f>IF($H353="","",IF($C353=Listes!$B$38,IF('DP_Instruction Forfaitaires'!$E353&lt;=Listes!$B$58,('DP_Instruction Forfaitaires'!$E353*(VLOOKUP('DP_Instruction Forfaitaires'!$D353,Listes!$A$59:$E$65,2,FALSE))),IF('DP_Instruction Forfaitaires'!$E353&gt;Listes!$E$58,('DP_Instruction Forfaitaires'!$E353*(VLOOKUP('DP_Instruction Forfaitaires'!$D353,Listes!$A$59:$E$65,5,FALSE))),('DP_Instruction Forfaitaires'!$E353*(VLOOKUP('DP_Instruction Forfaitaires'!$D353,Listes!$A$59:$E$65,3,FALSE))+(VLOOKUP('DP_Instruction Forfaitaires'!$D353,Listes!$A$59:$E$65,4,FALSE)))))))</f>
        <v/>
      </c>
      <c r="N353" s="331" t="str">
        <f>IF($H353="","",IF($C353=Listes!$B$37,IF('DP_Instruction Forfaitaires'!$E353&lt;=Listes!$B$47,('DP_Instruction Forfaitaires'!$E353*(VLOOKUP('DP_Instruction Forfaitaires'!$D353,Listes!$A$48:$E$54,2,FALSE))),IF('DP_Instruction Forfaitaires'!$E353&gt;Listes!$D$47,('DP_Instruction Forfaitaires'!$E353*(VLOOKUP('DP_Instruction Forfaitaires'!$D353,Listes!$A$48:$E$54,5,FALSE))),('DP_Instruction Forfaitaires'!$E353*(VLOOKUP('DP_Instruction Forfaitaires'!$D353,Listes!$A$48:$E$54,3,FALSE))+(VLOOKUP('DP_Instruction Forfaitaires'!$D353,Listes!$A$48:$E$54,4,FALSE)))))))</f>
        <v/>
      </c>
      <c r="O353" s="359" t="str">
        <f>IF($H353="","",IF($C353=Listes!$B$40,Listes!$I$37,IF($C353=Listes!$B$41,(VLOOKUP('DP_Instruction Forfaitaires'!$F353,Listes!$E$37:$F$42,2,FALSE)),IF($C353=Listes!$B$39,IF('DP_Instruction Forfaitaires'!$E353&lt;=Listes!$A$69,'DP_Instruction Forfaitaires'!$E353*Listes!$A$70,IF('DP_Instruction Forfaitaires'!$E353&gt;Listes!$D$69,'DP_Instruction Forfaitaires'!$E353*Listes!$D$70,(('DP_Instruction Forfaitaires'!$E353*Listes!$B$70)+Listes!$C$70)))))))</f>
        <v/>
      </c>
      <c r="P353" s="360" t="str">
        <f>IF('Dépenses forfaitaire'!P353="","",'Dépenses forfaitaire'!P353)</f>
        <v/>
      </c>
      <c r="Q353" s="283"/>
      <c r="R353" s="284" t="str">
        <f t="shared" si="22"/>
        <v/>
      </c>
      <c r="S353" s="284" t="str">
        <f t="shared" si="23"/>
        <v/>
      </c>
      <c r="T353" s="28" t="str">
        <f t="shared" si="21"/>
        <v/>
      </c>
      <c r="U353" s="139"/>
      <c r="V353" s="140"/>
      <c r="W353" s="365" t="str">
        <f>IF(AND(OR(Q353="KO",T353&lt;&gt;""),OR(R353="",S353="",T353="")),Listes!$A$74,IF(AND(T353="",Q353&lt;&gt;""),Listes!$A$75,IF(AND(P353&lt;T353,V353=""),Listes!$A$76,IF(AND(R353&gt;S353),Listes!$A$77,IF(AND(P353&lt;&gt;"",P353&gt;T353,U353=""),Listes!$A$78,IF(AND(X353="",OR(Q353&lt;&gt;"",R353&lt;&gt;"",S353&lt;&gt;"")),Listes!$A$79,""))))))</f>
        <v/>
      </c>
      <c r="X353" s="44"/>
      <c r="Y353" s="9">
        <f t="shared" si="24"/>
        <v>0</v>
      </c>
    </row>
    <row r="354" spans="1:25" ht="20.100000000000001" customHeight="1" x14ac:dyDescent="0.25">
      <c r="A354" s="133">
        <v>348</v>
      </c>
      <c r="B354" s="347" t="str">
        <f>IF('Dépenses forfaitaire'!B354="","",'Dépenses forfaitaire'!B354)</f>
        <v/>
      </c>
      <c r="C354" s="347" t="str">
        <f>IF('Dépenses forfaitaire'!C354="","",'Dépenses forfaitaire'!C354)</f>
        <v/>
      </c>
      <c r="D354" s="347" t="str">
        <f>IF('Dépenses forfaitaire'!D354="","",'Dépenses forfaitaire'!D354)</f>
        <v/>
      </c>
      <c r="E354" s="347" t="str">
        <f>IF('Dépenses forfaitaire'!E354="","",'Dépenses forfaitaire'!E354)</f>
        <v/>
      </c>
      <c r="F354" s="347" t="str">
        <f>IF('Dépenses forfaitaire'!F354="","",'Dépenses forfaitaire'!F354)</f>
        <v/>
      </c>
      <c r="G354" s="347" t="str">
        <f>IF('Dépenses forfaitaire'!G354="","",'Dépenses forfaitaire'!G354)</f>
        <v/>
      </c>
      <c r="H354" s="347" t="str">
        <f>IF('Dépenses forfaitaire'!H354="","",'Dépenses forfaitaire'!H354)</f>
        <v/>
      </c>
      <c r="I354" s="347" t="str">
        <f>IF('Dépenses forfaitaire'!I354="","",'Dépenses forfaitaire'!I354)</f>
        <v/>
      </c>
      <c r="J354" s="348" t="str">
        <f>IF('Dépenses forfaitaire'!K354="","",'Dépenses forfaitaire'!K354)</f>
        <v/>
      </c>
      <c r="K354" s="348" t="str">
        <f>IF('Dépenses forfaitaire'!L354="","",'Dépenses forfaitaire'!L354)</f>
        <v/>
      </c>
      <c r="L354" s="347" t="str">
        <f>IF('Dépenses forfaitaire'!J354="","",'Dépenses forfaitaire'!J354)</f>
        <v/>
      </c>
      <c r="M354" s="331" t="str">
        <f>IF($H354="","",IF($C354=Listes!$B$38,IF('DP_Instruction Forfaitaires'!$E354&lt;=Listes!$B$58,('DP_Instruction Forfaitaires'!$E354*(VLOOKUP('DP_Instruction Forfaitaires'!$D354,Listes!$A$59:$E$65,2,FALSE))),IF('DP_Instruction Forfaitaires'!$E354&gt;Listes!$E$58,('DP_Instruction Forfaitaires'!$E354*(VLOOKUP('DP_Instruction Forfaitaires'!$D354,Listes!$A$59:$E$65,5,FALSE))),('DP_Instruction Forfaitaires'!$E354*(VLOOKUP('DP_Instruction Forfaitaires'!$D354,Listes!$A$59:$E$65,3,FALSE))+(VLOOKUP('DP_Instruction Forfaitaires'!$D354,Listes!$A$59:$E$65,4,FALSE)))))))</f>
        <v/>
      </c>
      <c r="N354" s="331" t="str">
        <f>IF($H354="","",IF($C354=Listes!$B$37,IF('DP_Instruction Forfaitaires'!$E354&lt;=Listes!$B$47,('DP_Instruction Forfaitaires'!$E354*(VLOOKUP('DP_Instruction Forfaitaires'!$D354,Listes!$A$48:$E$54,2,FALSE))),IF('DP_Instruction Forfaitaires'!$E354&gt;Listes!$D$47,('DP_Instruction Forfaitaires'!$E354*(VLOOKUP('DP_Instruction Forfaitaires'!$D354,Listes!$A$48:$E$54,5,FALSE))),('DP_Instruction Forfaitaires'!$E354*(VLOOKUP('DP_Instruction Forfaitaires'!$D354,Listes!$A$48:$E$54,3,FALSE))+(VLOOKUP('DP_Instruction Forfaitaires'!$D354,Listes!$A$48:$E$54,4,FALSE)))))))</f>
        <v/>
      </c>
      <c r="O354" s="359" t="str">
        <f>IF($H354="","",IF($C354=Listes!$B$40,Listes!$I$37,IF($C354=Listes!$B$41,(VLOOKUP('DP_Instruction Forfaitaires'!$F354,Listes!$E$37:$F$42,2,FALSE)),IF($C354=Listes!$B$39,IF('DP_Instruction Forfaitaires'!$E354&lt;=Listes!$A$69,'DP_Instruction Forfaitaires'!$E354*Listes!$A$70,IF('DP_Instruction Forfaitaires'!$E354&gt;Listes!$D$69,'DP_Instruction Forfaitaires'!$E354*Listes!$D$70,(('DP_Instruction Forfaitaires'!$E354*Listes!$B$70)+Listes!$C$70)))))))</f>
        <v/>
      </c>
      <c r="P354" s="360" t="str">
        <f>IF('Dépenses forfaitaire'!P354="","",'Dépenses forfaitaire'!P354)</f>
        <v/>
      </c>
      <c r="Q354" s="283"/>
      <c r="R354" s="284" t="str">
        <f t="shared" si="22"/>
        <v/>
      </c>
      <c r="S354" s="284" t="str">
        <f t="shared" si="23"/>
        <v/>
      </c>
      <c r="T354" s="28" t="str">
        <f t="shared" si="21"/>
        <v/>
      </c>
      <c r="U354" s="139"/>
      <c r="V354" s="140"/>
      <c r="W354" s="365" t="str">
        <f>IF(AND(OR(Q354="KO",T354&lt;&gt;""),OR(R354="",S354="",T354="")),Listes!$A$74,IF(AND(T354="",Q354&lt;&gt;""),Listes!$A$75,IF(AND(P354&lt;T354,V354=""),Listes!$A$76,IF(AND(R354&gt;S354),Listes!$A$77,IF(AND(P354&lt;&gt;"",P354&gt;T354,U354=""),Listes!$A$78,IF(AND(X354="",OR(Q354&lt;&gt;"",R354&lt;&gt;"",S354&lt;&gt;"")),Listes!$A$79,""))))))</f>
        <v/>
      </c>
      <c r="X354" s="44"/>
      <c r="Y354" s="9">
        <f t="shared" si="24"/>
        <v>0</v>
      </c>
    </row>
    <row r="355" spans="1:25" ht="20.100000000000001" customHeight="1" x14ac:dyDescent="0.25">
      <c r="A355" s="133">
        <v>349</v>
      </c>
      <c r="B355" s="347" t="str">
        <f>IF('Dépenses forfaitaire'!B355="","",'Dépenses forfaitaire'!B355)</f>
        <v/>
      </c>
      <c r="C355" s="347" t="str">
        <f>IF('Dépenses forfaitaire'!C355="","",'Dépenses forfaitaire'!C355)</f>
        <v/>
      </c>
      <c r="D355" s="347" t="str">
        <f>IF('Dépenses forfaitaire'!D355="","",'Dépenses forfaitaire'!D355)</f>
        <v/>
      </c>
      <c r="E355" s="347" t="str">
        <f>IF('Dépenses forfaitaire'!E355="","",'Dépenses forfaitaire'!E355)</f>
        <v/>
      </c>
      <c r="F355" s="347" t="str">
        <f>IF('Dépenses forfaitaire'!F355="","",'Dépenses forfaitaire'!F355)</f>
        <v/>
      </c>
      <c r="G355" s="347" t="str">
        <f>IF('Dépenses forfaitaire'!G355="","",'Dépenses forfaitaire'!G355)</f>
        <v/>
      </c>
      <c r="H355" s="347" t="str">
        <f>IF('Dépenses forfaitaire'!H355="","",'Dépenses forfaitaire'!H355)</f>
        <v/>
      </c>
      <c r="I355" s="347" t="str">
        <f>IF('Dépenses forfaitaire'!I355="","",'Dépenses forfaitaire'!I355)</f>
        <v/>
      </c>
      <c r="J355" s="348" t="str">
        <f>IF('Dépenses forfaitaire'!K355="","",'Dépenses forfaitaire'!K355)</f>
        <v/>
      </c>
      <c r="K355" s="348" t="str">
        <f>IF('Dépenses forfaitaire'!L355="","",'Dépenses forfaitaire'!L355)</f>
        <v/>
      </c>
      <c r="L355" s="347" t="str">
        <f>IF('Dépenses forfaitaire'!J355="","",'Dépenses forfaitaire'!J355)</f>
        <v/>
      </c>
      <c r="M355" s="331" t="str">
        <f>IF($H355="","",IF($C355=Listes!$B$38,IF('DP_Instruction Forfaitaires'!$E355&lt;=Listes!$B$58,('DP_Instruction Forfaitaires'!$E355*(VLOOKUP('DP_Instruction Forfaitaires'!$D355,Listes!$A$59:$E$65,2,FALSE))),IF('DP_Instruction Forfaitaires'!$E355&gt;Listes!$E$58,('DP_Instruction Forfaitaires'!$E355*(VLOOKUP('DP_Instruction Forfaitaires'!$D355,Listes!$A$59:$E$65,5,FALSE))),('DP_Instruction Forfaitaires'!$E355*(VLOOKUP('DP_Instruction Forfaitaires'!$D355,Listes!$A$59:$E$65,3,FALSE))+(VLOOKUP('DP_Instruction Forfaitaires'!$D355,Listes!$A$59:$E$65,4,FALSE)))))))</f>
        <v/>
      </c>
      <c r="N355" s="331" t="str">
        <f>IF($H355="","",IF($C355=Listes!$B$37,IF('DP_Instruction Forfaitaires'!$E355&lt;=Listes!$B$47,('DP_Instruction Forfaitaires'!$E355*(VLOOKUP('DP_Instruction Forfaitaires'!$D355,Listes!$A$48:$E$54,2,FALSE))),IF('DP_Instruction Forfaitaires'!$E355&gt;Listes!$D$47,('DP_Instruction Forfaitaires'!$E355*(VLOOKUP('DP_Instruction Forfaitaires'!$D355,Listes!$A$48:$E$54,5,FALSE))),('DP_Instruction Forfaitaires'!$E355*(VLOOKUP('DP_Instruction Forfaitaires'!$D355,Listes!$A$48:$E$54,3,FALSE))+(VLOOKUP('DP_Instruction Forfaitaires'!$D355,Listes!$A$48:$E$54,4,FALSE)))))))</f>
        <v/>
      </c>
      <c r="O355" s="359" t="str">
        <f>IF($H355="","",IF($C355=Listes!$B$40,Listes!$I$37,IF($C355=Listes!$B$41,(VLOOKUP('DP_Instruction Forfaitaires'!$F355,Listes!$E$37:$F$42,2,FALSE)),IF($C355=Listes!$B$39,IF('DP_Instruction Forfaitaires'!$E355&lt;=Listes!$A$69,'DP_Instruction Forfaitaires'!$E355*Listes!$A$70,IF('DP_Instruction Forfaitaires'!$E355&gt;Listes!$D$69,'DP_Instruction Forfaitaires'!$E355*Listes!$D$70,(('DP_Instruction Forfaitaires'!$E355*Listes!$B$70)+Listes!$C$70)))))))</f>
        <v/>
      </c>
      <c r="P355" s="360" t="str">
        <f>IF('Dépenses forfaitaire'!P355="","",'Dépenses forfaitaire'!P355)</f>
        <v/>
      </c>
      <c r="Q355" s="283"/>
      <c r="R355" s="284" t="str">
        <f t="shared" si="22"/>
        <v/>
      </c>
      <c r="S355" s="284" t="str">
        <f t="shared" si="23"/>
        <v/>
      </c>
      <c r="T355" s="28" t="str">
        <f t="shared" si="21"/>
        <v/>
      </c>
      <c r="U355" s="139"/>
      <c r="V355" s="140"/>
      <c r="W355" s="365" t="str">
        <f>IF(AND(OR(Q355="KO",T355&lt;&gt;""),OR(R355="",S355="",T355="")),Listes!$A$74,IF(AND(T355="",Q355&lt;&gt;""),Listes!$A$75,IF(AND(P355&lt;T355,V355=""),Listes!$A$76,IF(AND(R355&gt;S355),Listes!$A$77,IF(AND(P355&lt;&gt;"",P355&gt;T355,U355=""),Listes!$A$78,IF(AND(X355="",OR(Q355&lt;&gt;"",R355&lt;&gt;"",S355&lt;&gt;"")),Listes!$A$79,""))))))</f>
        <v/>
      </c>
      <c r="X355" s="44"/>
      <c r="Y355" s="9">
        <f t="shared" si="24"/>
        <v>0</v>
      </c>
    </row>
    <row r="356" spans="1:25" ht="20.100000000000001" customHeight="1" x14ac:dyDescent="0.25">
      <c r="A356" s="133">
        <v>350</v>
      </c>
      <c r="B356" s="347" t="str">
        <f>IF('Dépenses forfaitaire'!B356="","",'Dépenses forfaitaire'!B356)</f>
        <v/>
      </c>
      <c r="C356" s="347" t="str">
        <f>IF('Dépenses forfaitaire'!C356="","",'Dépenses forfaitaire'!C356)</f>
        <v/>
      </c>
      <c r="D356" s="347" t="str">
        <f>IF('Dépenses forfaitaire'!D356="","",'Dépenses forfaitaire'!D356)</f>
        <v/>
      </c>
      <c r="E356" s="347" t="str">
        <f>IF('Dépenses forfaitaire'!E356="","",'Dépenses forfaitaire'!E356)</f>
        <v/>
      </c>
      <c r="F356" s="347" t="str">
        <f>IF('Dépenses forfaitaire'!F356="","",'Dépenses forfaitaire'!F356)</f>
        <v/>
      </c>
      <c r="G356" s="347" t="str">
        <f>IF('Dépenses forfaitaire'!G356="","",'Dépenses forfaitaire'!G356)</f>
        <v/>
      </c>
      <c r="H356" s="347" t="str">
        <f>IF('Dépenses forfaitaire'!H356="","",'Dépenses forfaitaire'!H356)</f>
        <v/>
      </c>
      <c r="I356" s="347" t="str">
        <f>IF('Dépenses forfaitaire'!I356="","",'Dépenses forfaitaire'!I356)</f>
        <v/>
      </c>
      <c r="J356" s="348" t="str">
        <f>IF('Dépenses forfaitaire'!K356="","",'Dépenses forfaitaire'!K356)</f>
        <v/>
      </c>
      <c r="K356" s="348" t="str">
        <f>IF('Dépenses forfaitaire'!L356="","",'Dépenses forfaitaire'!L356)</f>
        <v/>
      </c>
      <c r="L356" s="347" t="str">
        <f>IF('Dépenses forfaitaire'!J356="","",'Dépenses forfaitaire'!J356)</f>
        <v/>
      </c>
      <c r="M356" s="331" t="str">
        <f>IF($H356="","",IF($C356=Listes!$B$38,IF('DP_Instruction Forfaitaires'!$E356&lt;=Listes!$B$58,('DP_Instruction Forfaitaires'!$E356*(VLOOKUP('DP_Instruction Forfaitaires'!$D356,Listes!$A$59:$E$65,2,FALSE))),IF('DP_Instruction Forfaitaires'!$E356&gt;Listes!$E$58,('DP_Instruction Forfaitaires'!$E356*(VLOOKUP('DP_Instruction Forfaitaires'!$D356,Listes!$A$59:$E$65,5,FALSE))),('DP_Instruction Forfaitaires'!$E356*(VLOOKUP('DP_Instruction Forfaitaires'!$D356,Listes!$A$59:$E$65,3,FALSE))+(VLOOKUP('DP_Instruction Forfaitaires'!$D356,Listes!$A$59:$E$65,4,FALSE)))))))</f>
        <v/>
      </c>
      <c r="N356" s="331" t="str">
        <f>IF($H356="","",IF($C356=Listes!$B$37,IF('DP_Instruction Forfaitaires'!$E356&lt;=Listes!$B$47,('DP_Instruction Forfaitaires'!$E356*(VLOOKUP('DP_Instruction Forfaitaires'!$D356,Listes!$A$48:$E$54,2,FALSE))),IF('DP_Instruction Forfaitaires'!$E356&gt;Listes!$D$47,('DP_Instruction Forfaitaires'!$E356*(VLOOKUP('DP_Instruction Forfaitaires'!$D356,Listes!$A$48:$E$54,5,FALSE))),('DP_Instruction Forfaitaires'!$E356*(VLOOKUP('DP_Instruction Forfaitaires'!$D356,Listes!$A$48:$E$54,3,FALSE))+(VLOOKUP('DP_Instruction Forfaitaires'!$D356,Listes!$A$48:$E$54,4,FALSE)))))))</f>
        <v/>
      </c>
      <c r="O356" s="359" t="str">
        <f>IF($H356="","",IF($C356=Listes!$B$40,Listes!$I$37,IF($C356=Listes!$B$41,(VLOOKUP('DP_Instruction Forfaitaires'!$F356,Listes!$E$37:$F$42,2,FALSE)),IF($C356=Listes!$B$39,IF('DP_Instruction Forfaitaires'!$E356&lt;=Listes!$A$69,'DP_Instruction Forfaitaires'!$E356*Listes!$A$70,IF('DP_Instruction Forfaitaires'!$E356&gt;Listes!$D$69,'DP_Instruction Forfaitaires'!$E356*Listes!$D$70,(('DP_Instruction Forfaitaires'!$E356*Listes!$B$70)+Listes!$C$70)))))))</f>
        <v/>
      </c>
      <c r="P356" s="360" t="str">
        <f>IF('Dépenses forfaitaire'!P356="","",'Dépenses forfaitaire'!P356)</f>
        <v/>
      </c>
      <c r="Q356" s="283"/>
      <c r="R356" s="284" t="str">
        <f t="shared" si="22"/>
        <v/>
      </c>
      <c r="S356" s="284" t="str">
        <f t="shared" si="23"/>
        <v/>
      </c>
      <c r="T356" s="28" t="str">
        <f t="shared" si="21"/>
        <v/>
      </c>
      <c r="U356" s="139"/>
      <c r="V356" s="140"/>
      <c r="W356" s="365" t="str">
        <f>IF(AND(OR(Q356="KO",T356&lt;&gt;""),OR(R356="",S356="",T356="")),Listes!$A$74,IF(AND(T356="",Q356&lt;&gt;""),Listes!$A$75,IF(AND(P356&lt;T356,V356=""),Listes!$A$76,IF(AND(R356&gt;S356),Listes!$A$77,IF(AND(P356&lt;&gt;"",P356&gt;T356,U356=""),Listes!$A$78,IF(AND(X356="",OR(Q356&lt;&gt;"",R356&lt;&gt;"",S356&lt;&gt;"")),Listes!$A$79,""))))))</f>
        <v/>
      </c>
      <c r="X356" s="44"/>
      <c r="Y356" s="9">
        <f t="shared" si="24"/>
        <v>0</v>
      </c>
    </row>
    <row r="357" spans="1:25" ht="20.100000000000001" customHeight="1" x14ac:dyDescent="0.25">
      <c r="A357" s="133">
        <v>351</v>
      </c>
      <c r="B357" s="347" t="str">
        <f>IF('Dépenses forfaitaire'!B357="","",'Dépenses forfaitaire'!B357)</f>
        <v/>
      </c>
      <c r="C357" s="347" t="str">
        <f>IF('Dépenses forfaitaire'!C357="","",'Dépenses forfaitaire'!C357)</f>
        <v/>
      </c>
      <c r="D357" s="347" t="str">
        <f>IF('Dépenses forfaitaire'!D357="","",'Dépenses forfaitaire'!D357)</f>
        <v/>
      </c>
      <c r="E357" s="347" t="str">
        <f>IF('Dépenses forfaitaire'!E357="","",'Dépenses forfaitaire'!E357)</f>
        <v/>
      </c>
      <c r="F357" s="347" t="str">
        <f>IF('Dépenses forfaitaire'!F357="","",'Dépenses forfaitaire'!F357)</f>
        <v/>
      </c>
      <c r="G357" s="347" t="str">
        <f>IF('Dépenses forfaitaire'!G357="","",'Dépenses forfaitaire'!G357)</f>
        <v/>
      </c>
      <c r="H357" s="347" t="str">
        <f>IF('Dépenses forfaitaire'!H357="","",'Dépenses forfaitaire'!H357)</f>
        <v/>
      </c>
      <c r="I357" s="347" t="str">
        <f>IF('Dépenses forfaitaire'!I357="","",'Dépenses forfaitaire'!I357)</f>
        <v/>
      </c>
      <c r="J357" s="348" t="str">
        <f>IF('Dépenses forfaitaire'!K357="","",'Dépenses forfaitaire'!K357)</f>
        <v/>
      </c>
      <c r="K357" s="348" t="str">
        <f>IF('Dépenses forfaitaire'!L357="","",'Dépenses forfaitaire'!L357)</f>
        <v/>
      </c>
      <c r="L357" s="347" t="str">
        <f>IF('Dépenses forfaitaire'!J357="","",'Dépenses forfaitaire'!J357)</f>
        <v/>
      </c>
      <c r="M357" s="331" t="str">
        <f>IF($H357="","",IF($C357=Listes!$B$38,IF('DP_Instruction Forfaitaires'!$E357&lt;=Listes!$B$58,('DP_Instruction Forfaitaires'!$E357*(VLOOKUP('DP_Instruction Forfaitaires'!$D357,Listes!$A$59:$E$65,2,FALSE))),IF('DP_Instruction Forfaitaires'!$E357&gt;Listes!$E$58,('DP_Instruction Forfaitaires'!$E357*(VLOOKUP('DP_Instruction Forfaitaires'!$D357,Listes!$A$59:$E$65,5,FALSE))),('DP_Instruction Forfaitaires'!$E357*(VLOOKUP('DP_Instruction Forfaitaires'!$D357,Listes!$A$59:$E$65,3,FALSE))+(VLOOKUP('DP_Instruction Forfaitaires'!$D357,Listes!$A$59:$E$65,4,FALSE)))))))</f>
        <v/>
      </c>
      <c r="N357" s="331" t="str">
        <f>IF($H357="","",IF($C357=Listes!$B$37,IF('DP_Instruction Forfaitaires'!$E357&lt;=Listes!$B$47,('DP_Instruction Forfaitaires'!$E357*(VLOOKUP('DP_Instruction Forfaitaires'!$D357,Listes!$A$48:$E$54,2,FALSE))),IF('DP_Instruction Forfaitaires'!$E357&gt;Listes!$D$47,('DP_Instruction Forfaitaires'!$E357*(VLOOKUP('DP_Instruction Forfaitaires'!$D357,Listes!$A$48:$E$54,5,FALSE))),('DP_Instruction Forfaitaires'!$E357*(VLOOKUP('DP_Instruction Forfaitaires'!$D357,Listes!$A$48:$E$54,3,FALSE))+(VLOOKUP('DP_Instruction Forfaitaires'!$D357,Listes!$A$48:$E$54,4,FALSE)))))))</f>
        <v/>
      </c>
      <c r="O357" s="359" t="str">
        <f>IF($H357="","",IF($C357=Listes!$B$40,Listes!$I$37,IF($C357=Listes!$B$41,(VLOOKUP('DP_Instruction Forfaitaires'!$F357,Listes!$E$37:$F$42,2,FALSE)),IF($C357=Listes!$B$39,IF('DP_Instruction Forfaitaires'!$E357&lt;=Listes!$A$69,'DP_Instruction Forfaitaires'!$E357*Listes!$A$70,IF('DP_Instruction Forfaitaires'!$E357&gt;Listes!$D$69,'DP_Instruction Forfaitaires'!$E357*Listes!$D$70,(('DP_Instruction Forfaitaires'!$E357*Listes!$B$70)+Listes!$C$70)))))))</f>
        <v/>
      </c>
      <c r="P357" s="360" t="str">
        <f>IF('Dépenses forfaitaire'!P357="","",'Dépenses forfaitaire'!P357)</f>
        <v/>
      </c>
      <c r="Q357" s="283"/>
      <c r="R357" s="284" t="str">
        <f t="shared" si="22"/>
        <v/>
      </c>
      <c r="S357" s="284" t="str">
        <f t="shared" si="23"/>
        <v/>
      </c>
      <c r="T357" s="28" t="str">
        <f t="shared" si="21"/>
        <v/>
      </c>
      <c r="U357" s="139"/>
      <c r="V357" s="140"/>
      <c r="W357" s="365" t="str">
        <f>IF(AND(OR(Q357="KO",T357&lt;&gt;""),OR(R357="",S357="",T357="")),Listes!$A$74,IF(AND(T357="",Q357&lt;&gt;""),Listes!$A$75,IF(AND(P357&lt;T357,V357=""),Listes!$A$76,IF(AND(R357&gt;S357),Listes!$A$77,IF(AND(P357&lt;&gt;"",P357&gt;T357,U357=""),Listes!$A$78,IF(AND(X357="",OR(Q357&lt;&gt;"",R357&lt;&gt;"",S357&lt;&gt;"")),Listes!$A$79,""))))))</f>
        <v/>
      </c>
      <c r="X357" s="44"/>
      <c r="Y357" s="9">
        <f t="shared" si="24"/>
        <v>0</v>
      </c>
    </row>
    <row r="358" spans="1:25" ht="20.100000000000001" customHeight="1" x14ac:dyDescent="0.25">
      <c r="A358" s="133">
        <v>352</v>
      </c>
      <c r="B358" s="347" t="str">
        <f>IF('Dépenses forfaitaire'!B358="","",'Dépenses forfaitaire'!B358)</f>
        <v/>
      </c>
      <c r="C358" s="347" t="str">
        <f>IF('Dépenses forfaitaire'!C358="","",'Dépenses forfaitaire'!C358)</f>
        <v/>
      </c>
      <c r="D358" s="347" t="str">
        <f>IF('Dépenses forfaitaire'!D358="","",'Dépenses forfaitaire'!D358)</f>
        <v/>
      </c>
      <c r="E358" s="347" t="str">
        <f>IF('Dépenses forfaitaire'!E358="","",'Dépenses forfaitaire'!E358)</f>
        <v/>
      </c>
      <c r="F358" s="347" t="str">
        <f>IF('Dépenses forfaitaire'!F358="","",'Dépenses forfaitaire'!F358)</f>
        <v/>
      </c>
      <c r="G358" s="347" t="str">
        <f>IF('Dépenses forfaitaire'!G358="","",'Dépenses forfaitaire'!G358)</f>
        <v/>
      </c>
      <c r="H358" s="347" t="str">
        <f>IF('Dépenses forfaitaire'!H358="","",'Dépenses forfaitaire'!H358)</f>
        <v/>
      </c>
      <c r="I358" s="347" t="str">
        <f>IF('Dépenses forfaitaire'!I358="","",'Dépenses forfaitaire'!I358)</f>
        <v/>
      </c>
      <c r="J358" s="348" t="str">
        <f>IF('Dépenses forfaitaire'!K358="","",'Dépenses forfaitaire'!K358)</f>
        <v/>
      </c>
      <c r="K358" s="348" t="str">
        <f>IF('Dépenses forfaitaire'!L358="","",'Dépenses forfaitaire'!L358)</f>
        <v/>
      </c>
      <c r="L358" s="347" t="str">
        <f>IF('Dépenses forfaitaire'!J358="","",'Dépenses forfaitaire'!J358)</f>
        <v/>
      </c>
      <c r="M358" s="331" t="str">
        <f>IF($H358="","",IF($C358=Listes!$B$38,IF('DP_Instruction Forfaitaires'!$E358&lt;=Listes!$B$58,('DP_Instruction Forfaitaires'!$E358*(VLOOKUP('DP_Instruction Forfaitaires'!$D358,Listes!$A$59:$E$65,2,FALSE))),IF('DP_Instruction Forfaitaires'!$E358&gt;Listes!$E$58,('DP_Instruction Forfaitaires'!$E358*(VLOOKUP('DP_Instruction Forfaitaires'!$D358,Listes!$A$59:$E$65,5,FALSE))),('DP_Instruction Forfaitaires'!$E358*(VLOOKUP('DP_Instruction Forfaitaires'!$D358,Listes!$A$59:$E$65,3,FALSE))+(VLOOKUP('DP_Instruction Forfaitaires'!$D358,Listes!$A$59:$E$65,4,FALSE)))))))</f>
        <v/>
      </c>
      <c r="N358" s="331" t="str">
        <f>IF($H358="","",IF($C358=Listes!$B$37,IF('DP_Instruction Forfaitaires'!$E358&lt;=Listes!$B$47,('DP_Instruction Forfaitaires'!$E358*(VLOOKUP('DP_Instruction Forfaitaires'!$D358,Listes!$A$48:$E$54,2,FALSE))),IF('DP_Instruction Forfaitaires'!$E358&gt;Listes!$D$47,('DP_Instruction Forfaitaires'!$E358*(VLOOKUP('DP_Instruction Forfaitaires'!$D358,Listes!$A$48:$E$54,5,FALSE))),('DP_Instruction Forfaitaires'!$E358*(VLOOKUP('DP_Instruction Forfaitaires'!$D358,Listes!$A$48:$E$54,3,FALSE))+(VLOOKUP('DP_Instruction Forfaitaires'!$D358,Listes!$A$48:$E$54,4,FALSE)))))))</f>
        <v/>
      </c>
      <c r="O358" s="359" t="str">
        <f>IF($H358="","",IF($C358=Listes!$B$40,Listes!$I$37,IF($C358=Listes!$B$41,(VLOOKUP('DP_Instruction Forfaitaires'!$F358,Listes!$E$37:$F$42,2,FALSE)),IF($C358=Listes!$B$39,IF('DP_Instruction Forfaitaires'!$E358&lt;=Listes!$A$69,'DP_Instruction Forfaitaires'!$E358*Listes!$A$70,IF('DP_Instruction Forfaitaires'!$E358&gt;Listes!$D$69,'DP_Instruction Forfaitaires'!$E358*Listes!$D$70,(('DP_Instruction Forfaitaires'!$E358*Listes!$B$70)+Listes!$C$70)))))))</f>
        <v/>
      </c>
      <c r="P358" s="360" t="str">
        <f>IF('Dépenses forfaitaire'!P358="","",'Dépenses forfaitaire'!P358)</f>
        <v/>
      </c>
      <c r="Q358" s="283"/>
      <c r="R358" s="284" t="str">
        <f t="shared" si="22"/>
        <v/>
      </c>
      <c r="S358" s="284" t="str">
        <f t="shared" si="23"/>
        <v/>
      </c>
      <c r="T358" s="28" t="str">
        <f t="shared" si="21"/>
        <v/>
      </c>
      <c r="U358" s="139"/>
      <c r="V358" s="140"/>
      <c r="W358" s="365" t="str">
        <f>IF(AND(OR(Q358="KO",T358&lt;&gt;""),OR(R358="",S358="",T358="")),Listes!$A$74,IF(AND(T358="",Q358&lt;&gt;""),Listes!$A$75,IF(AND(P358&lt;T358,V358=""),Listes!$A$76,IF(AND(R358&gt;S358),Listes!$A$77,IF(AND(P358&lt;&gt;"",P358&gt;T358,U358=""),Listes!$A$78,IF(AND(X358="",OR(Q358&lt;&gt;"",R358&lt;&gt;"",S358&lt;&gt;"")),Listes!$A$79,""))))))</f>
        <v/>
      </c>
      <c r="X358" s="44"/>
      <c r="Y358" s="9">
        <f t="shared" si="24"/>
        <v>0</v>
      </c>
    </row>
    <row r="359" spans="1:25" ht="20.100000000000001" customHeight="1" x14ac:dyDescent="0.25">
      <c r="A359" s="133">
        <v>353</v>
      </c>
      <c r="B359" s="347" t="str">
        <f>IF('Dépenses forfaitaire'!B359="","",'Dépenses forfaitaire'!B359)</f>
        <v/>
      </c>
      <c r="C359" s="347" t="str">
        <f>IF('Dépenses forfaitaire'!C359="","",'Dépenses forfaitaire'!C359)</f>
        <v/>
      </c>
      <c r="D359" s="347" t="str">
        <f>IF('Dépenses forfaitaire'!D359="","",'Dépenses forfaitaire'!D359)</f>
        <v/>
      </c>
      <c r="E359" s="347" t="str">
        <f>IF('Dépenses forfaitaire'!E359="","",'Dépenses forfaitaire'!E359)</f>
        <v/>
      </c>
      <c r="F359" s="347" t="str">
        <f>IF('Dépenses forfaitaire'!F359="","",'Dépenses forfaitaire'!F359)</f>
        <v/>
      </c>
      <c r="G359" s="347" t="str">
        <f>IF('Dépenses forfaitaire'!G359="","",'Dépenses forfaitaire'!G359)</f>
        <v/>
      </c>
      <c r="H359" s="347" t="str">
        <f>IF('Dépenses forfaitaire'!H359="","",'Dépenses forfaitaire'!H359)</f>
        <v/>
      </c>
      <c r="I359" s="347" t="str">
        <f>IF('Dépenses forfaitaire'!I359="","",'Dépenses forfaitaire'!I359)</f>
        <v/>
      </c>
      <c r="J359" s="348" t="str">
        <f>IF('Dépenses forfaitaire'!K359="","",'Dépenses forfaitaire'!K359)</f>
        <v/>
      </c>
      <c r="K359" s="348" t="str">
        <f>IF('Dépenses forfaitaire'!L359="","",'Dépenses forfaitaire'!L359)</f>
        <v/>
      </c>
      <c r="L359" s="347" t="str">
        <f>IF('Dépenses forfaitaire'!J359="","",'Dépenses forfaitaire'!J359)</f>
        <v/>
      </c>
      <c r="M359" s="331" t="str">
        <f>IF($H359="","",IF($C359=Listes!$B$38,IF('DP_Instruction Forfaitaires'!$E359&lt;=Listes!$B$58,('DP_Instruction Forfaitaires'!$E359*(VLOOKUP('DP_Instruction Forfaitaires'!$D359,Listes!$A$59:$E$65,2,FALSE))),IF('DP_Instruction Forfaitaires'!$E359&gt;Listes!$E$58,('DP_Instruction Forfaitaires'!$E359*(VLOOKUP('DP_Instruction Forfaitaires'!$D359,Listes!$A$59:$E$65,5,FALSE))),('DP_Instruction Forfaitaires'!$E359*(VLOOKUP('DP_Instruction Forfaitaires'!$D359,Listes!$A$59:$E$65,3,FALSE))+(VLOOKUP('DP_Instruction Forfaitaires'!$D359,Listes!$A$59:$E$65,4,FALSE)))))))</f>
        <v/>
      </c>
      <c r="N359" s="331" t="str">
        <f>IF($H359="","",IF($C359=Listes!$B$37,IF('DP_Instruction Forfaitaires'!$E359&lt;=Listes!$B$47,('DP_Instruction Forfaitaires'!$E359*(VLOOKUP('DP_Instruction Forfaitaires'!$D359,Listes!$A$48:$E$54,2,FALSE))),IF('DP_Instruction Forfaitaires'!$E359&gt;Listes!$D$47,('DP_Instruction Forfaitaires'!$E359*(VLOOKUP('DP_Instruction Forfaitaires'!$D359,Listes!$A$48:$E$54,5,FALSE))),('DP_Instruction Forfaitaires'!$E359*(VLOOKUP('DP_Instruction Forfaitaires'!$D359,Listes!$A$48:$E$54,3,FALSE))+(VLOOKUP('DP_Instruction Forfaitaires'!$D359,Listes!$A$48:$E$54,4,FALSE)))))))</f>
        <v/>
      </c>
      <c r="O359" s="359" t="str">
        <f>IF($H359="","",IF($C359=Listes!$B$40,Listes!$I$37,IF($C359=Listes!$B$41,(VLOOKUP('DP_Instruction Forfaitaires'!$F359,Listes!$E$37:$F$42,2,FALSE)),IF($C359=Listes!$B$39,IF('DP_Instruction Forfaitaires'!$E359&lt;=Listes!$A$69,'DP_Instruction Forfaitaires'!$E359*Listes!$A$70,IF('DP_Instruction Forfaitaires'!$E359&gt;Listes!$D$69,'DP_Instruction Forfaitaires'!$E359*Listes!$D$70,(('DP_Instruction Forfaitaires'!$E359*Listes!$B$70)+Listes!$C$70)))))))</f>
        <v/>
      </c>
      <c r="P359" s="360" t="str">
        <f>IF('Dépenses forfaitaire'!P359="","",'Dépenses forfaitaire'!P359)</f>
        <v/>
      </c>
      <c r="Q359" s="283"/>
      <c r="R359" s="284" t="str">
        <f t="shared" si="22"/>
        <v/>
      </c>
      <c r="S359" s="284" t="str">
        <f t="shared" si="23"/>
        <v/>
      </c>
      <c r="T359" s="28" t="str">
        <f t="shared" si="21"/>
        <v/>
      </c>
      <c r="U359" s="139"/>
      <c r="V359" s="140"/>
      <c r="W359" s="365" t="str">
        <f>IF(AND(OR(Q359="KO",T359&lt;&gt;""),OR(R359="",S359="",T359="")),Listes!$A$74,IF(AND(T359="",Q359&lt;&gt;""),Listes!$A$75,IF(AND(P359&lt;T359,V359=""),Listes!$A$76,IF(AND(R359&gt;S359),Listes!$A$77,IF(AND(P359&lt;&gt;"",P359&gt;T359,U359=""),Listes!$A$78,IF(AND(X359="",OR(Q359&lt;&gt;"",R359&lt;&gt;"",S359&lt;&gt;"")),Listes!$A$79,""))))))</f>
        <v/>
      </c>
      <c r="X359" s="44"/>
      <c r="Y359" s="9">
        <f t="shared" si="24"/>
        <v>0</v>
      </c>
    </row>
    <row r="360" spans="1:25" ht="20.100000000000001" customHeight="1" x14ac:dyDescent="0.25">
      <c r="A360" s="133">
        <v>354</v>
      </c>
      <c r="B360" s="347" t="str">
        <f>IF('Dépenses forfaitaire'!B360="","",'Dépenses forfaitaire'!B360)</f>
        <v/>
      </c>
      <c r="C360" s="347" t="str">
        <f>IF('Dépenses forfaitaire'!C360="","",'Dépenses forfaitaire'!C360)</f>
        <v/>
      </c>
      <c r="D360" s="347" t="str">
        <f>IF('Dépenses forfaitaire'!D360="","",'Dépenses forfaitaire'!D360)</f>
        <v/>
      </c>
      <c r="E360" s="347" t="str">
        <f>IF('Dépenses forfaitaire'!E360="","",'Dépenses forfaitaire'!E360)</f>
        <v/>
      </c>
      <c r="F360" s="347" t="str">
        <f>IF('Dépenses forfaitaire'!F360="","",'Dépenses forfaitaire'!F360)</f>
        <v/>
      </c>
      <c r="G360" s="347" t="str">
        <f>IF('Dépenses forfaitaire'!G360="","",'Dépenses forfaitaire'!G360)</f>
        <v/>
      </c>
      <c r="H360" s="347" t="str">
        <f>IF('Dépenses forfaitaire'!H360="","",'Dépenses forfaitaire'!H360)</f>
        <v/>
      </c>
      <c r="I360" s="347" t="str">
        <f>IF('Dépenses forfaitaire'!I360="","",'Dépenses forfaitaire'!I360)</f>
        <v/>
      </c>
      <c r="J360" s="348" t="str">
        <f>IF('Dépenses forfaitaire'!K360="","",'Dépenses forfaitaire'!K360)</f>
        <v/>
      </c>
      <c r="K360" s="348" t="str">
        <f>IF('Dépenses forfaitaire'!L360="","",'Dépenses forfaitaire'!L360)</f>
        <v/>
      </c>
      <c r="L360" s="347" t="str">
        <f>IF('Dépenses forfaitaire'!J360="","",'Dépenses forfaitaire'!J360)</f>
        <v/>
      </c>
      <c r="M360" s="331" t="str">
        <f>IF($H360="","",IF($C360=Listes!$B$38,IF('DP_Instruction Forfaitaires'!$E360&lt;=Listes!$B$58,('DP_Instruction Forfaitaires'!$E360*(VLOOKUP('DP_Instruction Forfaitaires'!$D360,Listes!$A$59:$E$65,2,FALSE))),IF('DP_Instruction Forfaitaires'!$E360&gt;Listes!$E$58,('DP_Instruction Forfaitaires'!$E360*(VLOOKUP('DP_Instruction Forfaitaires'!$D360,Listes!$A$59:$E$65,5,FALSE))),('DP_Instruction Forfaitaires'!$E360*(VLOOKUP('DP_Instruction Forfaitaires'!$D360,Listes!$A$59:$E$65,3,FALSE))+(VLOOKUP('DP_Instruction Forfaitaires'!$D360,Listes!$A$59:$E$65,4,FALSE)))))))</f>
        <v/>
      </c>
      <c r="N360" s="331" t="str">
        <f>IF($H360="","",IF($C360=Listes!$B$37,IF('DP_Instruction Forfaitaires'!$E360&lt;=Listes!$B$47,('DP_Instruction Forfaitaires'!$E360*(VLOOKUP('DP_Instruction Forfaitaires'!$D360,Listes!$A$48:$E$54,2,FALSE))),IF('DP_Instruction Forfaitaires'!$E360&gt;Listes!$D$47,('DP_Instruction Forfaitaires'!$E360*(VLOOKUP('DP_Instruction Forfaitaires'!$D360,Listes!$A$48:$E$54,5,FALSE))),('DP_Instruction Forfaitaires'!$E360*(VLOOKUP('DP_Instruction Forfaitaires'!$D360,Listes!$A$48:$E$54,3,FALSE))+(VLOOKUP('DP_Instruction Forfaitaires'!$D360,Listes!$A$48:$E$54,4,FALSE)))))))</f>
        <v/>
      </c>
      <c r="O360" s="359" t="str">
        <f>IF($H360="","",IF($C360=Listes!$B$40,Listes!$I$37,IF($C360=Listes!$B$41,(VLOOKUP('DP_Instruction Forfaitaires'!$F360,Listes!$E$37:$F$42,2,FALSE)),IF($C360=Listes!$B$39,IF('DP_Instruction Forfaitaires'!$E360&lt;=Listes!$A$69,'DP_Instruction Forfaitaires'!$E360*Listes!$A$70,IF('DP_Instruction Forfaitaires'!$E360&gt;Listes!$D$69,'DP_Instruction Forfaitaires'!$E360*Listes!$D$70,(('DP_Instruction Forfaitaires'!$E360*Listes!$B$70)+Listes!$C$70)))))))</f>
        <v/>
      </c>
      <c r="P360" s="360" t="str">
        <f>IF('Dépenses forfaitaire'!P360="","",'Dépenses forfaitaire'!P360)</f>
        <v/>
      </c>
      <c r="Q360" s="283"/>
      <c r="R360" s="284" t="str">
        <f t="shared" si="22"/>
        <v/>
      </c>
      <c r="S360" s="284" t="str">
        <f t="shared" si="23"/>
        <v/>
      </c>
      <c r="T360" s="28" t="str">
        <f t="shared" si="21"/>
        <v/>
      </c>
      <c r="U360" s="139"/>
      <c r="V360" s="140"/>
      <c r="W360" s="365" t="str">
        <f>IF(AND(OR(Q360="KO",T360&lt;&gt;""),OR(R360="",S360="",T360="")),Listes!$A$74,IF(AND(T360="",Q360&lt;&gt;""),Listes!$A$75,IF(AND(P360&lt;T360,V360=""),Listes!$A$76,IF(AND(R360&gt;S360),Listes!$A$77,IF(AND(P360&lt;&gt;"",P360&gt;T360,U360=""),Listes!$A$78,IF(AND(X360="",OR(Q360&lt;&gt;"",R360&lt;&gt;"",S360&lt;&gt;"")),Listes!$A$79,""))))))</f>
        <v/>
      </c>
      <c r="X360" s="44"/>
      <c r="Y360" s="9">
        <f t="shared" si="24"/>
        <v>0</v>
      </c>
    </row>
    <row r="361" spans="1:25" ht="20.100000000000001" customHeight="1" x14ac:dyDescent="0.25">
      <c r="A361" s="133">
        <v>355</v>
      </c>
      <c r="B361" s="347" t="str">
        <f>IF('Dépenses forfaitaire'!B361="","",'Dépenses forfaitaire'!B361)</f>
        <v/>
      </c>
      <c r="C361" s="347" t="str">
        <f>IF('Dépenses forfaitaire'!C361="","",'Dépenses forfaitaire'!C361)</f>
        <v/>
      </c>
      <c r="D361" s="347" t="str">
        <f>IF('Dépenses forfaitaire'!D361="","",'Dépenses forfaitaire'!D361)</f>
        <v/>
      </c>
      <c r="E361" s="347" t="str">
        <f>IF('Dépenses forfaitaire'!E361="","",'Dépenses forfaitaire'!E361)</f>
        <v/>
      </c>
      <c r="F361" s="347" t="str">
        <f>IF('Dépenses forfaitaire'!F361="","",'Dépenses forfaitaire'!F361)</f>
        <v/>
      </c>
      <c r="G361" s="347" t="str">
        <f>IF('Dépenses forfaitaire'!G361="","",'Dépenses forfaitaire'!G361)</f>
        <v/>
      </c>
      <c r="H361" s="347" t="str">
        <f>IF('Dépenses forfaitaire'!H361="","",'Dépenses forfaitaire'!H361)</f>
        <v/>
      </c>
      <c r="I361" s="347" t="str">
        <f>IF('Dépenses forfaitaire'!I361="","",'Dépenses forfaitaire'!I361)</f>
        <v/>
      </c>
      <c r="J361" s="348" t="str">
        <f>IF('Dépenses forfaitaire'!K361="","",'Dépenses forfaitaire'!K361)</f>
        <v/>
      </c>
      <c r="K361" s="348" t="str">
        <f>IF('Dépenses forfaitaire'!L361="","",'Dépenses forfaitaire'!L361)</f>
        <v/>
      </c>
      <c r="L361" s="347" t="str">
        <f>IF('Dépenses forfaitaire'!J361="","",'Dépenses forfaitaire'!J361)</f>
        <v/>
      </c>
      <c r="M361" s="331" t="str">
        <f>IF($H361="","",IF($C361=Listes!$B$38,IF('DP_Instruction Forfaitaires'!$E361&lt;=Listes!$B$58,('DP_Instruction Forfaitaires'!$E361*(VLOOKUP('DP_Instruction Forfaitaires'!$D361,Listes!$A$59:$E$65,2,FALSE))),IF('DP_Instruction Forfaitaires'!$E361&gt;Listes!$E$58,('DP_Instruction Forfaitaires'!$E361*(VLOOKUP('DP_Instruction Forfaitaires'!$D361,Listes!$A$59:$E$65,5,FALSE))),('DP_Instruction Forfaitaires'!$E361*(VLOOKUP('DP_Instruction Forfaitaires'!$D361,Listes!$A$59:$E$65,3,FALSE))+(VLOOKUP('DP_Instruction Forfaitaires'!$D361,Listes!$A$59:$E$65,4,FALSE)))))))</f>
        <v/>
      </c>
      <c r="N361" s="331" t="str">
        <f>IF($H361="","",IF($C361=Listes!$B$37,IF('DP_Instruction Forfaitaires'!$E361&lt;=Listes!$B$47,('DP_Instruction Forfaitaires'!$E361*(VLOOKUP('DP_Instruction Forfaitaires'!$D361,Listes!$A$48:$E$54,2,FALSE))),IF('DP_Instruction Forfaitaires'!$E361&gt;Listes!$D$47,('DP_Instruction Forfaitaires'!$E361*(VLOOKUP('DP_Instruction Forfaitaires'!$D361,Listes!$A$48:$E$54,5,FALSE))),('DP_Instruction Forfaitaires'!$E361*(VLOOKUP('DP_Instruction Forfaitaires'!$D361,Listes!$A$48:$E$54,3,FALSE))+(VLOOKUP('DP_Instruction Forfaitaires'!$D361,Listes!$A$48:$E$54,4,FALSE)))))))</f>
        <v/>
      </c>
      <c r="O361" s="359" t="str">
        <f>IF($H361="","",IF($C361=Listes!$B$40,Listes!$I$37,IF($C361=Listes!$B$41,(VLOOKUP('DP_Instruction Forfaitaires'!$F361,Listes!$E$37:$F$42,2,FALSE)),IF($C361=Listes!$B$39,IF('DP_Instruction Forfaitaires'!$E361&lt;=Listes!$A$69,'DP_Instruction Forfaitaires'!$E361*Listes!$A$70,IF('DP_Instruction Forfaitaires'!$E361&gt;Listes!$D$69,'DP_Instruction Forfaitaires'!$E361*Listes!$D$70,(('DP_Instruction Forfaitaires'!$E361*Listes!$B$70)+Listes!$C$70)))))))</f>
        <v/>
      </c>
      <c r="P361" s="360" t="str">
        <f>IF('Dépenses forfaitaire'!P361="","",'Dépenses forfaitaire'!P361)</f>
        <v/>
      </c>
      <c r="Q361" s="283"/>
      <c r="R361" s="284" t="str">
        <f t="shared" si="22"/>
        <v/>
      </c>
      <c r="S361" s="284" t="str">
        <f t="shared" si="23"/>
        <v/>
      </c>
      <c r="T361" s="28" t="str">
        <f t="shared" si="21"/>
        <v/>
      </c>
      <c r="U361" s="139"/>
      <c r="V361" s="140"/>
      <c r="W361" s="365" t="str">
        <f>IF(AND(OR(Q361="KO",T361&lt;&gt;""),OR(R361="",S361="",T361="")),Listes!$A$74,IF(AND(T361="",Q361&lt;&gt;""),Listes!$A$75,IF(AND(P361&lt;T361,V361=""),Listes!$A$76,IF(AND(R361&gt;S361),Listes!$A$77,IF(AND(P361&lt;&gt;"",P361&gt;T361,U361=""),Listes!$A$78,IF(AND(X361="",OR(Q361&lt;&gt;"",R361&lt;&gt;"",S361&lt;&gt;"")),Listes!$A$79,""))))))</f>
        <v/>
      </c>
      <c r="X361" s="44"/>
      <c r="Y361" s="9">
        <f t="shared" si="24"/>
        <v>0</v>
      </c>
    </row>
    <row r="362" spans="1:25" ht="20.100000000000001" customHeight="1" x14ac:dyDescent="0.25">
      <c r="A362" s="133">
        <v>356</v>
      </c>
      <c r="B362" s="347" t="str">
        <f>IF('Dépenses forfaitaire'!B362="","",'Dépenses forfaitaire'!B362)</f>
        <v/>
      </c>
      <c r="C362" s="347" t="str">
        <f>IF('Dépenses forfaitaire'!C362="","",'Dépenses forfaitaire'!C362)</f>
        <v/>
      </c>
      <c r="D362" s="347" t="str">
        <f>IF('Dépenses forfaitaire'!D362="","",'Dépenses forfaitaire'!D362)</f>
        <v/>
      </c>
      <c r="E362" s="347" t="str">
        <f>IF('Dépenses forfaitaire'!E362="","",'Dépenses forfaitaire'!E362)</f>
        <v/>
      </c>
      <c r="F362" s="347" t="str">
        <f>IF('Dépenses forfaitaire'!F362="","",'Dépenses forfaitaire'!F362)</f>
        <v/>
      </c>
      <c r="G362" s="347" t="str">
        <f>IF('Dépenses forfaitaire'!G362="","",'Dépenses forfaitaire'!G362)</f>
        <v/>
      </c>
      <c r="H362" s="347" t="str">
        <f>IF('Dépenses forfaitaire'!H362="","",'Dépenses forfaitaire'!H362)</f>
        <v/>
      </c>
      <c r="I362" s="347" t="str">
        <f>IF('Dépenses forfaitaire'!I362="","",'Dépenses forfaitaire'!I362)</f>
        <v/>
      </c>
      <c r="J362" s="348" t="str">
        <f>IF('Dépenses forfaitaire'!K362="","",'Dépenses forfaitaire'!K362)</f>
        <v/>
      </c>
      <c r="K362" s="348" t="str">
        <f>IF('Dépenses forfaitaire'!L362="","",'Dépenses forfaitaire'!L362)</f>
        <v/>
      </c>
      <c r="L362" s="347" t="str">
        <f>IF('Dépenses forfaitaire'!J362="","",'Dépenses forfaitaire'!J362)</f>
        <v/>
      </c>
      <c r="M362" s="331" t="str">
        <f>IF($H362="","",IF($C362=Listes!$B$38,IF('DP_Instruction Forfaitaires'!$E362&lt;=Listes!$B$58,('DP_Instruction Forfaitaires'!$E362*(VLOOKUP('DP_Instruction Forfaitaires'!$D362,Listes!$A$59:$E$65,2,FALSE))),IF('DP_Instruction Forfaitaires'!$E362&gt;Listes!$E$58,('DP_Instruction Forfaitaires'!$E362*(VLOOKUP('DP_Instruction Forfaitaires'!$D362,Listes!$A$59:$E$65,5,FALSE))),('DP_Instruction Forfaitaires'!$E362*(VLOOKUP('DP_Instruction Forfaitaires'!$D362,Listes!$A$59:$E$65,3,FALSE))+(VLOOKUP('DP_Instruction Forfaitaires'!$D362,Listes!$A$59:$E$65,4,FALSE)))))))</f>
        <v/>
      </c>
      <c r="N362" s="331" t="str">
        <f>IF($H362="","",IF($C362=Listes!$B$37,IF('DP_Instruction Forfaitaires'!$E362&lt;=Listes!$B$47,('DP_Instruction Forfaitaires'!$E362*(VLOOKUP('DP_Instruction Forfaitaires'!$D362,Listes!$A$48:$E$54,2,FALSE))),IF('DP_Instruction Forfaitaires'!$E362&gt;Listes!$D$47,('DP_Instruction Forfaitaires'!$E362*(VLOOKUP('DP_Instruction Forfaitaires'!$D362,Listes!$A$48:$E$54,5,FALSE))),('DP_Instruction Forfaitaires'!$E362*(VLOOKUP('DP_Instruction Forfaitaires'!$D362,Listes!$A$48:$E$54,3,FALSE))+(VLOOKUP('DP_Instruction Forfaitaires'!$D362,Listes!$A$48:$E$54,4,FALSE)))))))</f>
        <v/>
      </c>
      <c r="O362" s="359" t="str">
        <f>IF($H362="","",IF($C362=Listes!$B$40,Listes!$I$37,IF($C362=Listes!$B$41,(VLOOKUP('DP_Instruction Forfaitaires'!$F362,Listes!$E$37:$F$42,2,FALSE)),IF($C362=Listes!$B$39,IF('DP_Instruction Forfaitaires'!$E362&lt;=Listes!$A$69,'DP_Instruction Forfaitaires'!$E362*Listes!$A$70,IF('DP_Instruction Forfaitaires'!$E362&gt;Listes!$D$69,'DP_Instruction Forfaitaires'!$E362*Listes!$D$70,(('DP_Instruction Forfaitaires'!$E362*Listes!$B$70)+Listes!$C$70)))))))</f>
        <v/>
      </c>
      <c r="P362" s="360" t="str">
        <f>IF('Dépenses forfaitaire'!P362="","",'Dépenses forfaitaire'!P362)</f>
        <v/>
      </c>
      <c r="Q362" s="283"/>
      <c r="R362" s="284" t="str">
        <f t="shared" si="22"/>
        <v/>
      </c>
      <c r="S362" s="284" t="str">
        <f t="shared" si="23"/>
        <v/>
      </c>
      <c r="T362" s="28" t="str">
        <f t="shared" si="21"/>
        <v/>
      </c>
      <c r="U362" s="139"/>
      <c r="V362" s="140"/>
      <c r="W362" s="365" t="str">
        <f>IF(AND(OR(Q362="KO",T362&lt;&gt;""),OR(R362="",S362="",T362="")),Listes!$A$74,IF(AND(T362="",Q362&lt;&gt;""),Listes!$A$75,IF(AND(P362&lt;T362,V362=""),Listes!$A$76,IF(AND(R362&gt;S362),Listes!$A$77,IF(AND(P362&lt;&gt;"",P362&gt;T362,U362=""),Listes!$A$78,IF(AND(X362="",OR(Q362&lt;&gt;"",R362&lt;&gt;"",S362&lt;&gt;"")),Listes!$A$79,""))))))</f>
        <v/>
      </c>
      <c r="X362" s="44"/>
      <c r="Y362" s="9">
        <f t="shared" si="24"/>
        <v>0</v>
      </c>
    </row>
    <row r="363" spans="1:25" ht="20.100000000000001" customHeight="1" x14ac:dyDescent="0.25">
      <c r="A363" s="133">
        <v>357</v>
      </c>
      <c r="B363" s="347" t="str">
        <f>IF('Dépenses forfaitaire'!B363="","",'Dépenses forfaitaire'!B363)</f>
        <v/>
      </c>
      <c r="C363" s="347" t="str">
        <f>IF('Dépenses forfaitaire'!C363="","",'Dépenses forfaitaire'!C363)</f>
        <v/>
      </c>
      <c r="D363" s="347" t="str">
        <f>IF('Dépenses forfaitaire'!D363="","",'Dépenses forfaitaire'!D363)</f>
        <v/>
      </c>
      <c r="E363" s="347" t="str">
        <f>IF('Dépenses forfaitaire'!E363="","",'Dépenses forfaitaire'!E363)</f>
        <v/>
      </c>
      <c r="F363" s="347" t="str">
        <f>IF('Dépenses forfaitaire'!F363="","",'Dépenses forfaitaire'!F363)</f>
        <v/>
      </c>
      <c r="G363" s="347" t="str">
        <f>IF('Dépenses forfaitaire'!G363="","",'Dépenses forfaitaire'!G363)</f>
        <v/>
      </c>
      <c r="H363" s="347" t="str">
        <f>IF('Dépenses forfaitaire'!H363="","",'Dépenses forfaitaire'!H363)</f>
        <v/>
      </c>
      <c r="I363" s="347" t="str">
        <f>IF('Dépenses forfaitaire'!I363="","",'Dépenses forfaitaire'!I363)</f>
        <v/>
      </c>
      <c r="J363" s="348" t="str">
        <f>IF('Dépenses forfaitaire'!K363="","",'Dépenses forfaitaire'!K363)</f>
        <v/>
      </c>
      <c r="K363" s="348" t="str">
        <f>IF('Dépenses forfaitaire'!L363="","",'Dépenses forfaitaire'!L363)</f>
        <v/>
      </c>
      <c r="L363" s="347" t="str">
        <f>IF('Dépenses forfaitaire'!J363="","",'Dépenses forfaitaire'!J363)</f>
        <v/>
      </c>
      <c r="M363" s="331" t="str">
        <f>IF($H363="","",IF($C363=Listes!$B$38,IF('DP_Instruction Forfaitaires'!$E363&lt;=Listes!$B$58,('DP_Instruction Forfaitaires'!$E363*(VLOOKUP('DP_Instruction Forfaitaires'!$D363,Listes!$A$59:$E$65,2,FALSE))),IF('DP_Instruction Forfaitaires'!$E363&gt;Listes!$E$58,('DP_Instruction Forfaitaires'!$E363*(VLOOKUP('DP_Instruction Forfaitaires'!$D363,Listes!$A$59:$E$65,5,FALSE))),('DP_Instruction Forfaitaires'!$E363*(VLOOKUP('DP_Instruction Forfaitaires'!$D363,Listes!$A$59:$E$65,3,FALSE))+(VLOOKUP('DP_Instruction Forfaitaires'!$D363,Listes!$A$59:$E$65,4,FALSE)))))))</f>
        <v/>
      </c>
      <c r="N363" s="331" t="str">
        <f>IF($H363="","",IF($C363=Listes!$B$37,IF('DP_Instruction Forfaitaires'!$E363&lt;=Listes!$B$47,('DP_Instruction Forfaitaires'!$E363*(VLOOKUP('DP_Instruction Forfaitaires'!$D363,Listes!$A$48:$E$54,2,FALSE))),IF('DP_Instruction Forfaitaires'!$E363&gt;Listes!$D$47,('DP_Instruction Forfaitaires'!$E363*(VLOOKUP('DP_Instruction Forfaitaires'!$D363,Listes!$A$48:$E$54,5,FALSE))),('DP_Instruction Forfaitaires'!$E363*(VLOOKUP('DP_Instruction Forfaitaires'!$D363,Listes!$A$48:$E$54,3,FALSE))+(VLOOKUP('DP_Instruction Forfaitaires'!$D363,Listes!$A$48:$E$54,4,FALSE)))))))</f>
        <v/>
      </c>
      <c r="O363" s="359" t="str">
        <f>IF($H363="","",IF($C363=Listes!$B$40,Listes!$I$37,IF($C363=Listes!$B$41,(VLOOKUP('DP_Instruction Forfaitaires'!$F363,Listes!$E$37:$F$42,2,FALSE)),IF($C363=Listes!$B$39,IF('DP_Instruction Forfaitaires'!$E363&lt;=Listes!$A$69,'DP_Instruction Forfaitaires'!$E363*Listes!$A$70,IF('DP_Instruction Forfaitaires'!$E363&gt;Listes!$D$69,'DP_Instruction Forfaitaires'!$E363*Listes!$D$70,(('DP_Instruction Forfaitaires'!$E363*Listes!$B$70)+Listes!$C$70)))))))</f>
        <v/>
      </c>
      <c r="P363" s="360" t="str">
        <f>IF('Dépenses forfaitaire'!P363="","",'Dépenses forfaitaire'!P363)</f>
        <v/>
      </c>
      <c r="Q363" s="283"/>
      <c r="R363" s="284" t="str">
        <f t="shared" si="22"/>
        <v/>
      </c>
      <c r="S363" s="284" t="str">
        <f t="shared" si="23"/>
        <v/>
      </c>
      <c r="T363" s="28" t="str">
        <f t="shared" si="21"/>
        <v/>
      </c>
      <c r="U363" s="139"/>
      <c r="V363" s="140"/>
      <c r="W363" s="365" t="str">
        <f>IF(AND(OR(Q363="KO",T363&lt;&gt;""),OR(R363="",S363="",T363="")),Listes!$A$74,IF(AND(T363="",Q363&lt;&gt;""),Listes!$A$75,IF(AND(P363&lt;T363,V363=""),Listes!$A$76,IF(AND(R363&gt;S363),Listes!$A$77,IF(AND(P363&lt;&gt;"",P363&gt;T363,U363=""),Listes!$A$78,IF(AND(X363="",OR(Q363&lt;&gt;"",R363&lt;&gt;"",S363&lt;&gt;"")),Listes!$A$79,""))))))</f>
        <v/>
      </c>
      <c r="X363" s="44"/>
      <c r="Y363" s="9">
        <f t="shared" si="24"/>
        <v>0</v>
      </c>
    </row>
    <row r="364" spans="1:25" ht="20.100000000000001" customHeight="1" x14ac:dyDescent="0.25">
      <c r="A364" s="133">
        <v>358</v>
      </c>
      <c r="B364" s="347" t="str">
        <f>IF('Dépenses forfaitaire'!B364="","",'Dépenses forfaitaire'!B364)</f>
        <v/>
      </c>
      <c r="C364" s="347" t="str">
        <f>IF('Dépenses forfaitaire'!C364="","",'Dépenses forfaitaire'!C364)</f>
        <v/>
      </c>
      <c r="D364" s="347" t="str">
        <f>IF('Dépenses forfaitaire'!D364="","",'Dépenses forfaitaire'!D364)</f>
        <v/>
      </c>
      <c r="E364" s="347" t="str">
        <f>IF('Dépenses forfaitaire'!E364="","",'Dépenses forfaitaire'!E364)</f>
        <v/>
      </c>
      <c r="F364" s="347" t="str">
        <f>IF('Dépenses forfaitaire'!F364="","",'Dépenses forfaitaire'!F364)</f>
        <v/>
      </c>
      <c r="G364" s="347" t="str">
        <f>IF('Dépenses forfaitaire'!G364="","",'Dépenses forfaitaire'!G364)</f>
        <v/>
      </c>
      <c r="H364" s="347" t="str">
        <f>IF('Dépenses forfaitaire'!H364="","",'Dépenses forfaitaire'!H364)</f>
        <v/>
      </c>
      <c r="I364" s="347" t="str">
        <f>IF('Dépenses forfaitaire'!I364="","",'Dépenses forfaitaire'!I364)</f>
        <v/>
      </c>
      <c r="J364" s="348" t="str">
        <f>IF('Dépenses forfaitaire'!K364="","",'Dépenses forfaitaire'!K364)</f>
        <v/>
      </c>
      <c r="K364" s="348" t="str">
        <f>IF('Dépenses forfaitaire'!L364="","",'Dépenses forfaitaire'!L364)</f>
        <v/>
      </c>
      <c r="L364" s="347" t="str">
        <f>IF('Dépenses forfaitaire'!J364="","",'Dépenses forfaitaire'!J364)</f>
        <v/>
      </c>
      <c r="M364" s="331" t="str">
        <f>IF($H364="","",IF($C364=Listes!$B$38,IF('DP_Instruction Forfaitaires'!$E364&lt;=Listes!$B$58,('DP_Instruction Forfaitaires'!$E364*(VLOOKUP('DP_Instruction Forfaitaires'!$D364,Listes!$A$59:$E$65,2,FALSE))),IF('DP_Instruction Forfaitaires'!$E364&gt;Listes!$E$58,('DP_Instruction Forfaitaires'!$E364*(VLOOKUP('DP_Instruction Forfaitaires'!$D364,Listes!$A$59:$E$65,5,FALSE))),('DP_Instruction Forfaitaires'!$E364*(VLOOKUP('DP_Instruction Forfaitaires'!$D364,Listes!$A$59:$E$65,3,FALSE))+(VLOOKUP('DP_Instruction Forfaitaires'!$D364,Listes!$A$59:$E$65,4,FALSE)))))))</f>
        <v/>
      </c>
      <c r="N364" s="331" t="str">
        <f>IF($H364="","",IF($C364=Listes!$B$37,IF('DP_Instruction Forfaitaires'!$E364&lt;=Listes!$B$47,('DP_Instruction Forfaitaires'!$E364*(VLOOKUP('DP_Instruction Forfaitaires'!$D364,Listes!$A$48:$E$54,2,FALSE))),IF('DP_Instruction Forfaitaires'!$E364&gt;Listes!$D$47,('DP_Instruction Forfaitaires'!$E364*(VLOOKUP('DP_Instruction Forfaitaires'!$D364,Listes!$A$48:$E$54,5,FALSE))),('DP_Instruction Forfaitaires'!$E364*(VLOOKUP('DP_Instruction Forfaitaires'!$D364,Listes!$A$48:$E$54,3,FALSE))+(VLOOKUP('DP_Instruction Forfaitaires'!$D364,Listes!$A$48:$E$54,4,FALSE)))))))</f>
        <v/>
      </c>
      <c r="O364" s="359" t="str">
        <f>IF($H364="","",IF($C364=Listes!$B$40,Listes!$I$37,IF($C364=Listes!$B$41,(VLOOKUP('DP_Instruction Forfaitaires'!$F364,Listes!$E$37:$F$42,2,FALSE)),IF($C364=Listes!$B$39,IF('DP_Instruction Forfaitaires'!$E364&lt;=Listes!$A$69,'DP_Instruction Forfaitaires'!$E364*Listes!$A$70,IF('DP_Instruction Forfaitaires'!$E364&gt;Listes!$D$69,'DP_Instruction Forfaitaires'!$E364*Listes!$D$70,(('DP_Instruction Forfaitaires'!$E364*Listes!$B$70)+Listes!$C$70)))))))</f>
        <v/>
      </c>
      <c r="P364" s="360" t="str">
        <f>IF('Dépenses forfaitaire'!P364="","",'Dépenses forfaitaire'!P364)</f>
        <v/>
      </c>
      <c r="Q364" s="283"/>
      <c r="R364" s="284" t="str">
        <f t="shared" si="22"/>
        <v/>
      </c>
      <c r="S364" s="284" t="str">
        <f t="shared" si="23"/>
        <v/>
      </c>
      <c r="T364" s="28" t="str">
        <f t="shared" si="21"/>
        <v/>
      </c>
      <c r="U364" s="139"/>
      <c r="V364" s="140"/>
      <c r="W364" s="365" t="str">
        <f>IF(AND(OR(Q364="KO",T364&lt;&gt;""),OR(R364="",S364="",T364="")),Listes!$A$74,IF(AND(T364="",Q364&lt;&gt;""),Listes!$A$75,IF(AND(P364&lt;T364,V364=""),Listes!$A$76,IF(AND(R364&gt;S364),Listes!$A$77,IF(AND(P364&lt;&gt;"",P364&gt;T364,U364=""),Listes!$A$78,IF(AND(X364="",OR(Q364&lt;&gt;"",R364&lt;&gt;"",S364&lt;&gt;"")),Listes!$A$79,""))))))</f>
        <v/>
      </c>
      <c r="X364" s="44"/>
      <c r="Y364" s="9">
        <f t="shared" si="24"/>
        <v>0</v>
      </c>
    </row>
    <row r="365" spans="1:25" ht="20.100000000000001" customHeight="1" x14ac:dyDescent="0.25">
      <c r="A365" s="133">
        <v>359</v>
      </c>
      <c r="B365" s="347" t="str">
        <f>IF('Dépenses forfaitaire'!B365="","",'Dépenses forfaitaire'!B365)</f>
        <v/>
      </c>
      <c r="C365" s="347" t="str">
        <f>IF('Dépenses forfaitaire'!C365="","",'Dépenses forfaitaire'!C365)</f>
        <v/>
      </c>
      <c r="D365" s="347" t="str">
        <f>IF('Dépenses forfaitaire'!D365="","",'Dépenses forfaitaire'!D365)</f>
        <v/>
      </c>
      <c r="E365" s="347" t="str">
        <f>IF('Dépenses forfaitaire'!E365="","",'Dépenses forfaitaire'!E365)</f>
        <v/>
      </c>
      <c r="F365" s="347" t="str">
        <f>IF('Dépenses forfaitaire'!F365="","",'Dépenses forfaitaire'!F365)</f>
        <v/>
      </c>
      <c r="G365" s="347" t="str">
        <f>IF('Dépenses forfaitaire'!G365="","",'Dépenses forfaitaire'!G365)</f>
        <v/>
      </c>
      <c r="H365" s="347" t="str">
        <f>IF('Dépenses forfaitaire'!H365="","",'Dépenses forfaitaire'!H365)</f>
        <v/>
      </c>
      <c r="I365" s="347" t="str">
        <f>IF('Dépenses forfaitaire'!I365="","",'Dépenses forfaitaire'!I365)</f>
        <v/>
      </c>
      <c r="J365" s="348" t="str">
        <f>IF('Dépenses forfaitaire'!K365="","",'Dépenses forfaitaire'!K365)</f>
        <v/>
      </c>
      <c r="K365" s="348" t="str">
        <f>IF('Dépenses forfaitaire'!L365="","",'Dépenses forfaitaire'!L365)</f>
        <v/>
      </c>
      <c r="L365" s="347" t="str">
        <f>IF('Dépenses forfaitaire'!J365="","",'Dépenses forfaitaire'!J365)</f>
        <v/>
      </c>
      <c r="M365" s="331" t="str">
        <f>IF($H365="","",IF($C365=Listes!$B$38,IF('DP_Instruction Forfaitaires'!$E365&lt;=Listes!$B$58,('DP_Instruction Forfaitaires'!$E365*(VLOOKUP('DP_Instruction Forfaitaires'!$D365,Listes!$A$59:$E$65,2,FALSE))),IF('DP_Instruction Forfaitaires'!$E365&gt;Listes!$E$58,('DP_Instruction Forfaitaires'!$E365*(VLOOKUP('DP_Instruction Forfaitaires'!$D365,Listes!$A$59:$E$65,5,FALSE))),('DP_Instruction Forfaitaires'!$E365*(VLOOKUP('DP_Instruction Forfaitaires'!$D365,Listes!$A$59:$E$65,3,FALSE))+(VLOOKUP('DP_Instruction Forfaitaires'!$D365,Listes!$A$59:$E$65,4,FALSE)))))))</f>
        <v/>
      </c>
      <c r="N365" s="331" t="str">
        <f>IF($H365="","",IF($C365=Listes!$B$37,IF('DP_Instruction Forfaitaires'!$E365&lt;=Listes!$B$47,('DP_Instruction Forfaitaires'!$E365*(VLOOKUP('DP_Instruction Forfaitaires'!$D365,Listes!$A$48:$E$54,2,FALSE))),IF('DP_Instruction Forfaitaires'!$E365&gt;Listes!$D$47,('DP_Instruction Forfaitaires'!$E365*(VLOOKUP('DP_Instruction Forfaitaires'!$D365,Listes!$A$48:$E$54,5,FALSE))),('DP_Instruction Forfaitaires'!$E365*(VLOOKUP('DP_Instruction Forfaitaires'!$D365,Listes!$A$48:$E$54,3,FALSE))+(VLOOKUP('DP_Instruction Forfaitaires'!$D365,Listes!$A$48:$E$54,4,FALSE)))))))</f>
        <v/>
      </c>
      <c r="O365" s="359" t="str">
        <f>IF($H365="","",IF($C365=Listes!$B$40,Listes!$I$37,IF($C365=Listes!$B$41,(VLOOKUP('DP_Instruction Forfaitaires'!$F365,Listes!$E$37:$F$42,2,FALSE)),IF($C365=Listes!$B$39,IF('DP_Instruction Forfaitaires'!$E365&lt;=Listes!$A$69,'DP_Instruction Forfaitaires'!$E365*Listes!$A$70,IF('DP_Instruction Forfaitaires'!$E365&gt;Listes!$D$69,'DP_Instruction Forfaitaires'!$E365*Listes!$D$70,(('DP_Instruction Forfaitaires'!$E365*Listes!$B$70)+Listes!$C$70)))))))</f>
        <v/>
      </c>
      <c r="P365" s="360" t="str">
        <f>IF('Dépenses forfaitaire'!P365="","",'Dépenses forfaitaire'!P365)</f>
        <v/>
      </c>
      <c r="Q365" s="283"/>
      <c r="R365" s="284" t="str">
        <f t="shared" si="22"/>
        <v/>
      </c>
      <c r="S365" s="284" t="str">
        <f t="shared" si="23"/>
        <v/>
      </c>
      <c r="T365" s="28" t="str">
        <f t="shared" si="21"/>
        <v/>
      </c>
      <c r="U365" s="139"/>
      <c r="V365" s="140"/>
      <c r="W365" s="365" t="str">
        <f>IF(AND(OR(Q365="KO",T365&lt;&gt;""),OR(R365="",S365="",T365="")),Listes!$A$74,IF(AND(T365="",Q365&lt;&gt;""),Listes!$A$75,IF(AND(P365&lt;T365,V365=""),Listes!$A$76,IF(AND(R365&gt;S365),Listes!$A$77,IF(AND(P365&lt;&gt;"",P365&gt;T365,U365=""),Listes!$A$78,IF(AND(X365="",OR(Q365&lt;&gt;"",R365&lt;&gt;"",S365&lt;&gt;"")),Listes!$A$79,""))))))</f>
        <v/>
      </c>
      <c r="X365" s="44"/>
      <c r="Y365" s="9">
        <f t="shared" si="24"/>
        <v>0</v>
      </c>
    </row>
    <row r="366" spans="1:25" ht="20.100000000000001" customHeight="1" x14ac:dyDescent="0.25">
      <c r="A366" s="133">
        <v>360</v>
      </c>
      <c r="B366" s="347" t="str">
        <f>IF('Dépenses forfaitaire'!B366="","",'Dépenses forfaitaire'!B366)</f>
        <v/>
      </c>
      <c r="C366" s="347" t="str">
        <f>IF('Dépenses forfaitaire'!C366="","",'Dépenses forfaitaire'!C366)</f>
        <v/>
      </c>
      <c r="D366" s="347" t="str">
        <f>IF('Dépenses forfaitaire'!D366="","",'Dépenses forfaitaire'!D366)</f>
        <v/>
      </c>
      <c r="E366" s="347" t="str">
        <f>IF('Dépenses forfaitaire'!E366="","",'Dépenses forfaitaire'!E366)</f>
        <v/>
      </c>
      <c r="F366" s="347" t="str">
        <f>IF('Dépenses forfaitaire'!F366="","",'Dépenses forfaitaire'!F366)</f>
        <v/>
      </c>
      <c r="G366" s="347" t="str">
        <f>IF('Dépenses forfaitaire'!G366="","",'Dépenses forfaitaire'!G366)</f>
        <v/>
      </c>
      <c r="H366" s="347" t="str">
        <f>IF('Dépenses forfaitaire'!H366="","",'Dépenses forfaitaire'!H366)</f>
        <v/>
      </c>
      <c r="I366" s="347" t="str">
        <f>IF('Dépenses forfaitaire'!I366="","",'Dépenses forfaitaire'!I366)</f>
        <v/>
      </c>
      <c r="J366" s="348" t="str">
        <f>IF('Dépenses forfaitaire'!K366="","",'Dépenses forfaitaire'!K366)</f>
        <v/>
      </c>
      <c r="K366" s="348" t="str">
        <f>IF('Dépenses forfaitaire'!L366="","",'Dépenses forfaitaire'!L366)</f>
        <v/>
      </c>
      <c r="L366" s="347" t="str">
        <f>IF('Dépenses forfaitaire'!J366="","",'Dépenses forfaitaire'!J366)</f>
        <v/>
      </c>
      <c r="M366" s="331" t="str">
        <f>IF($H366="","",IF($C366=Listes!$B$38,IF('DP_Instruction Forfaitaires'!$E366&lt;=Listes!$B$58,('DP_Instruction Forfaitaires'!$E366*(VLOOKUP('DP_Instruction Forfaitaires'!$D366,Listes!$A$59:$E$65,2,FALSE))),IF('DP_Instruction Forfaitaires'!$E366&gt;Listes!$E$58,('DP_Instruction Forfaitaires'!$E366*(VLOOKUP('DP_Instruction Forfaitaires'!$D366,Listes!$A$59:$E$65,5,FALSE))),('DP_Instruction Forfaitaires'!$E366*(VLOOKUP('DP_Instruction Forfaitaires'!$D366,Listes!$A$59:$E$65,3,FALSE))+(VLOOKUP('DP_Instruction Forfaitaires'!$D366,Listes!$A$59:$E$65,4,FALSE)))))))</f>
        <v/>
      </c>
      <c r="N366" s="331" t="str">
        <f>IF($H366="","",IF($C366=Listes!$B$37,IF('DP_Instruction Forfaitaires'!$E366&lt;=Listes!$B$47,('DP_Instruction Forfaitaires'!$E366*(VLOOKUP('DP_Instruction Forfaitaires'!$D366,Listes!$A$48:$E$54,2,FALSE))),IF('DP_Instruction Forfaitaires'!$E366&gt;Listes!$D$47,('DP_Instruction Forfaitaires'!$E366*(VLOOKUP('DP_Instruction Forfaitaires'!$D366,Listes!$A$48:$E$54,5,FALSE))),('DP_Instruction Forfaitaires'!$E366*(VLOOKUP('DP_Instruction Forfaitaires'!$D366,Listes!$A$48:$E$54,3,FALSE))+(VLOOKUP('DP_Instruction Forfaitaires'!$D366,Listes!$A$48:$E$54,4,FALSE)))))))</f>
        <v/>
      </c>
      <c r="O366" s="359" t="str">
        <f>IF($H366="","",IF($C366=Listes!$B$40,Listes!$I$37,IF($C366=Listes!$B$41,(VLOOKUP('DP_Instruction Forfaitaires'!$F366,Listes!$E$37:$F$42,2,FALSE)),IF($C366=Listes!$B$39,IF('DP_Instruction Forfaitaires'!$E366&lt;=Listes!$A$69,'DP_Instruction Forfaitaires'!$E366*Listes!$A$70,IF('DP_Instruction Forfaitaires'!$E366&gt;Listes!$D$69,'DP_Instruction Forfaitaires'!$E366*Listes!$D$70,(('DP_Instruction Forfaitaires'!$E366*Listes!$B$70)+Listes!$C$70)))))))</f>
        <v/>
      </c>
      <c r="P366" s="360" t="str">
        <f>IF('Dépenses forfaitaire'!P366="","",'Dépenses forfaitaire'!P366)</f>
        <v/>
      </c>
      <c r="Q366" s="283"/>
      <c r="R366" s="284" t="str">
        <f t="shared" si="22"/>
        <v/>
      </c>
      <c r="S366" s="284" t="str">
        <f t="shared" si="23"/>
        <v/>
      </c>
      <c r="T366" s="28" t="str">
        <f t="shared" si="21"/>
        <v/>
      </c>
      <c r="U366" s="139"/>
      <c r="V366" s="140"/>
      <c r="W366" s="365" t="str">
        <f>IF(AND(OR(Q366="KO",T366&lt;&gt;""),OR(R366="",S366="",T366="")),Listes!$A$74,IF(AND(T366="",Q366&lt;&gt;""),Listes!$A$75,IF(AND(P366&lt;T366,V366=""),Listes!$A$76,IF(AND(R366&gt;S366),Listes!$A$77,IF(AND(P366&lt;&gt;"",P366&gt;T366,U366=""),Listes!$A$78,IF(AND(X366="",OR(Q366&lt;&gt;"",R366&lt;&gt;"",S366&lt;&gt;"")),Listes!$A$79,""))))))</f>
        <v/>
      </c>
      <c r="X366" s="44"/>
      <c r="Y366" s="9">
        <f t="shared" si="24"/>
        <v>0</v>
      </c>
    </row>
    <row r="367" spans="1:25" ht="20.100000000000001" customHeight="1" x14ac:dyDescent="0.25">
      <c r="A367" s="133">
        <v>361</v>
      </c>
      <c r="B367" s="347" t="str">
        <f>IF('Dépenses forfaitaire'!B367="","",'Dépenses forfaitaire'!B367)</f>
        <v/>
      </c>
      <c r="C367" s="347" t="str">
        <f>IF('Dépenses forfaitaire'!C367="","",'Dépenses forfaitaire'!C367)</f>
        <v/>
      </c>
      <c r="D367" s="347" t="str">
        <f>IF('Dépenses forfaitaire'!D367="","",'Dépenses forfaitaire'!D367)</f>
        <v/>
      </c>
      <c r="E367" s="347" t="str">
        <f>IF('Dépenses forfaitaire'!E367="","",'Dépenses forfaitaire'!E367)</f>
        <v/>
      </c>
      <c r="F367" s="347" t="str">
        <f>IF('Dépenses forfaitaire'!F367="","",'Dépenses forfaitaire'!F367)</f>
        <v/>
      </c>
      <c r="G367" s="347" t="str">
        <f>IF('Dépenses forfaitaire'!G367="","",'Dépenses forfaitaire'!G367)</f>
        <v/>
      </c>
      <c r="H367" s="347" t="str">
        <f>IF('Dépenses forfaitaire'!H367="","",'Dépenses forfaitaire'!H367)</f>
        <v/>
      </c>
      <c r="I367" s="347" t="str">
        <f>IF('Dépenses forfaitaire'!I367="","",'Dépenses forfaitaire'!I367)</f>
        <v/>
      </c>
      <c r="J367" s="348" t="str">
        <f>IF('Dépenses forfaitaire'!K367="","",'Dépenses forfaitaire'!K367)</f>
        <v/>
      </c>
      <c r="K367" s="348" t="str">
        <f>IF('Dépenses forfaitaire'!L367="","",'Dépenses forfaitaire'!L367)</f>
        <v/>
      </c>
      <c r="L367" s="347" t="str">
        <f>IF('Dépenses forfaitaire'!J367="","",'Dépenses forfaitaire'!J367)</f>
        <v/>
      </c>
      <c r="M367" s="331" t="str">
        <f>IF($H367="","",IF($C367=Listes!$B$38,IF('DP_Instruction Forfaitaires'!$E367&lt;=Listes!$B$58,('DP_Instruction Forfaitaires'!$E367*(VLOOKUP('DP_Instruction Forfaitaires'!$D367,Listes!$A$59:$E$65,2,FALSE))),IF('DP_Instruction Forfaitaires'!$E367&gt;Listes!$E$58,('DP_Instruction Forfaitaires'!$E367*(VLOOKUP('DP_Instruction Forfaitaires'!$D367,Listes!$A$59:$E$65,5,FALSE))),('DP_Instruction Forfaitaires'!$E367*(VLOOKUP('DP_Instruction Forfaitaires'!$D367,Listes!$A$59:$E$65,3,FALSE))+(VLOOKUP('DP_Instruction Forfaitaires'!$D367,Listes!$A$59:$E$65,4,FALSE)))))))</f>
        <v/>
      </c>
      <c r="N367" s="331" t="str">
        <f>IF($H367="","",IF($C367=Listes!$B$37,IF('DP_Instruction Forfaitaires'!$E367&lt;=Listes!$B$47,('DP_Instruction Forfaitaires'!$E367*(VLOOKUP('DP_Instruction Forfaitaires'!$D367,Listes!$A$48:$E$54,2,FALSE))),IF('DP_Instruction Forfaitaires'!$E367&gt;Listes!$D$47,('DP_Instruction Forfaitaires'!$E367*(VLOOKUP('DP_Instruction Forfaitaires'!$D367,Listes!$A$48:$E$54,5,FALSE))),('DP_Instruction Forfaitaires'!$E367*(VLOOKUP('DP_Instruction Forfaitaires'!$D367,Listes!$A$48:$E$54,3,FALSE))+(VLOOKUP('DP_Instruction Forfaitaires'!$D367,Listes!$A$48:$E$54,4,FALSE)))))))</f>
        <v/>
      </c>
      <c r="O367" s="359" t="str">
        <f>IF($H367="","",IF($C367=Listes!$B$40,Listes!$I$37,IF($C367=Listes!$B$41,(VLOOKUP('DP_Instruction Forfaitaires'!$F367,Listes!$E$37:$F$42,2,FALSE)),IF($C367=Listes!$B$39,IF('DP_Instruction Forfaitaires'!$E367&lt;=Listes!$A$69,'DP_Instruction Forfaitaires'!$E367*Listes!$A$70,IF('DP_Instruction Forfaitaires'!$E367&gt;Listes!$D$69,'DP_Instruction Forfaitaires'!$E367*Listes!$D$70,(('DP_Instruction Forfaitaires'!$E367*Listes!$B$70)+Listes!$C$70)))))))</f>
        <v/>
      </c>
      <c r="P367" s="360" t="str">
        <f>IF('Dépenses forfaitaire'!P367="","",'Dépenses forfaitaire'!P367)</f>
        <v/>
      </c>
      <c r="Q367" s="283"/>
      <c r="R367" s="284" t="str">
        <f t="shared" si="22"/>
        <v/>
      </c>
      <c r="S367" s="284" t="str">
        <f t="shared" si="23"/>
        <v/>
      </c>
      <c r="T367" s="28" t="str">
        <f t="shared" si="21"/>
        <v/>
      </c>
      <c r="U367" s="139"/>
      <c r="V367" s="140"/>
      <c r="W367" s="365" t="str">
        <f>IF(AND(OR(Q367="KO",T367&lt;&gt;""),OR(R367="",S367="",T367="")),Listes!$A$74,IF(AND(T367="",Q367&lt;&gt;""),Listes!$A$75,IF(AND(P367&lt;T367,V367=""),Listes!$A$76,IF(AND(R367&gt;S367),Listes!$A$77,IF(AND(P367&lt;&gt;"",P367&gt;T367,U367=""),Listes!$A$78,IF(AND(X367="",OR(Q367&lt;&gt;"",R367&lt;&gt;"",S367&lt;&gt;"")),Listes!$A$79,""))))))</f>
        <v/>
      </c>
      <c r="X367" s="44"/>
      <c r="Y367" s="9">
        <f t="shared" si="24"/>
        <v>0</v>
      </c>
    </row>
    <row r="368" spans="1:25" ht="20.100000000000001" customHeight="1" x14ac:dyDescent="0.25">
      <c r="A368" s="133">
        <v>362</v>
      </c>
      <c r="B368" s="347" t="str">
        <f>IF('Dépenses forfaitaire'!B368="","",'Dépenses forfaitaire'!B368)</f>
        <v/>
      </c>
      <c r="C368" s="347" t="str">
        <f>IF('Dépenses forfaitaire'!C368="","",'Dépenses forfaitaire'!C368)</f>
        <v/>
      </c>
      <c r="D368" s="347" t="str">
        <f>IF('Dépenses forfaitaire'!D368="","",'Dépenses forfaitaire'!D368)</f>
        <v/>
      </c>
      <c r="E368" s="347" t="str">
        <f>IF('Dépenses forfaitaire'!E368="","",'Dépenses forfaitaire'!E368)</f>
        <v/>
      </c>
      <c r="F368" s="347" t="str">
        <f>IF('Dépenses forfaitaire'!F368="","",'Dépenses forfaitaire'!F368)</f>
        <v/>
      </c>
      <c r="G368" s="347" t="str">
        <f>IF('Dépenses forfaitaire'!G368="","",'Dépenses forfaitaire'!G368)</f>
        <v/>
      </c>
      <c r="H368" s="347" t="str">
        <f>IF('Dépenses forfaitaire'!H368="","",'Dépenses forfaitaire'!H368)</f>
        <v/>
      </c>
      <c r="I368" s="347" t="str">
        <f>IF('Dépenses forfaitaire'!I368="","",'Dépenses forfaitaire'!I368)</f>
        <v/>
      </c>
      <c r="J368" s="348" t="str">
        <f>IF('Dépenses forfaitaire'!K368="","",'Dépenses forfaitaire'!K368)</f>
        <v/>
      </c>
      <c r="K368" s="348" t="str">
        <f>IF('Dépenses forfaitaire'!L368="","",'Dépenses forfaitaire'!L368)</f>
        <v/>
      </c>
      <c r="L368" s="347" t="str">
        <f>IF('Dépenses forfaitaire'!J368="","",'Dépenses forfaitaire'!J368)</f>
        <v/>
      </c>
      <c r="M368" s="331" t="str">
        <f>IF($H368="","",IF($C368=Listes!$B$38,IF('DP_Instruction Forfaitaires'!$E368&lt;=Listes!$B$58,('DP_Instruction Forfaitaires'!$E368*(VLOOKUP('DP_Instruction Forfaitaires'!$D368,Listes!$A$59:$E$65,2,FALSE))),IF('DP_Instruction Forfaitaires'!$E368&gt;Listes!$E$58,('DP_Instruction Forfaitaires'!$E368*(VLOOKUP('DP_Instruction Forfaitaires'!$D368,Listes!$A$59:$E$65,5,FALSE))),('DP_Instruction Forfaitaires'!$E368*(VLOOKUP('DP_Instruction Forfaitaires'!$D368,Listes!$A$59:$E$65,3,FALSE))+(VLOOKUP('DP_Instruction Forfaitaires'!$D368,Listes!$A$59:$E$65,4,FALSE)))))))</f>
        <v/>
      </c>
      <c r="N368" s="331" t="str">
        <f>IF($H368="","",IF($C368=Listes!$B$37,IF('DP_Instruction Forfaitaires'!$E368&lt;=Listes!$B$47,('DP_Instruction Forfaitaires'!$E368*(VLOOKUP('DP_Instruction Forfaitaires'!$D368,Listes!$A$48:$E$54,2,FALSE))),IF('DP_Instruction Forfaitaires'!$E368&gt;Listes!$D$47,('DP_Instruction Forfaitaires'!$E368*(VLOOKUP('DP_Instruction Forfaitaires'!$D368,Listes!$A$48:$E$54,5,FALSE))),('DP_Instruction Forfaitaires'!$E368*(VLOOKUP('DP_Instruction Forfaitaires'!$D368,Listes!$A$48:$E$54,3,FALSE))+(VLOOKUP('DP_Instruction Forfaitaires'!$D368,Listes!$A$48:$E$54,4,FALSE)))))))</f>
        <v/>
      </c>
      <c r="O368" s="359" t="str">
        <f>IF($H368="","",IF($C368=Listes!$B$40,Listes!$I$37,IF($C368=Listes!$B$41,(VLOOKUP('DP_Instruction Forfaitaires'!$F368,Listes!$E$37:$F$42,2,FALSE)),IF($C368=Listes!$B$39,IF('DP_Instruction Forfaitaires'!$E368&lt;=Listes!$A$69,'DP_Instruction Forfaitaires'!$E368*Listes!$A$70,IF('DP_Instruction Forfaitaires'!$E368&gt;Listes!$D$69,'DP_Instruction Forfaitaires'!$E368*Listes!$D$70,(('DP_Instruction Forfaitaires'!$E368*Listes!$B$70)+Listes!$C$70)))))))</f>
        <v/>
      </c>
      <c r="P368" s="360" t="str">
        <f>IF('Dépenses forfaitaire'!P368="","",'Dépenses forfaitaire'!P368)</f>
        <v/>
      </c>
      <c r="Q368" s="283"/>
      <c r="R368" s="284" t="str">
        <f t="shared" si="22"/>
        <v/>
      </c>
      <c r="S368" s="284" t="str">
        <f t="shared" si="23"/>
        <v/>
      </c>
      <c r="T368" s="28" t="str">
        <f t="shared" si="21"/>
        <v/>
      </c>
      <c r="U368" s="139"/>
      <c r="V368" s="140"/>
      <c r="W368" s="365" t="str">
        <f>IF(AND(OR(Q368="KO",T368&lt;&gt;""),OR(R368="",S368="",T368="")),Listes!$A$74,IF(AND(T368="",Q368&lt;&gt;""),Listes!$A$75,IF(AND(P368&lt;T368,V368=""),Listes!$A$76,IF(AND(R368&gt;S368),Listes!$A$77,IF(AND(P368&lt;&gt;"",P368&gt;T368,U368=""),Listes!$A$78,IF(AND(X368="",OR(Q368&lt;&gt;"",R368&lt;&gt;"",S368&lt;&gt;"")),Listes!$A$79,""))))))</f>
        <v/>
      </c>
      <c r="X368" s="44"/>
      <c r="Y368" s="9">
        <f t="shared" si="24"/>
        <v>0</v>
      </c>
    </row>
    <row r="369" spans="1:25" ht="20.100000000000001" customHeight="1" x14ac:dyDescent="0.25">
      <c r="A369" s="133">
        <v>363</v>
      </c>
      <c r="B369" s="347" t="str">
        <f>IF('Dépenses forfaitaire'!B369="","",'Dépenses forfaitaire'!B369)</f>
        <v/>
      </c>
      <c r="C369" s="347" t="str">
        <f>IF('Dépenses forfaitaire'!C369="","",'Dépenses forfaitaire'!C369)</f>
        <v/>
      </c>
      <c r="D369" s="347" t="str">
        <f>IF('Dépenses forfaitaire'!D369="","",'Dépenses forfaitaire'!D369)</f>
        <v/>
      </c>
      <c r="E369" s="347" t="str">
        <f>IF('Dépenses forfaitaire'!E369="","",'Dépenses forfaitaire'!E369)</f>
        <v/>
      </c>
      <c r="F369" s="347" t="str">
        <f>IF('Dépenses forfaitaire'!F369="","",'Dépenses forfaitaire'!F369)</f>
        <v/>
      </c>
      <c r="G369" s="347" t="str">
        <f>IF('Dépenses forfaitaire'!G369="","",'Dépenses forfaitaire'!G369)</f>
        <v/>
      </c>
      <c r="H369" s="347" t="str">
        <f>IF('Dépenses forfaitaire'!H369="","",'Dépenses forfaitaire'!H369)</f>
        <v/>
      </c>
      <c r="I369" s="347" t="str">
        <f>IF('Dépenses forfaitaire'!I369="","",'Dépenses forfaitaire'!I369)</f>
        <v/>
      </c>
      <c r="J369" s="348" t="str">
        <f>IF('Dépenses forfaitaire'!K369="","",'Dépenses forfaitaire'!K369)</f>
        <v/>
      </c>
      <c r="K369" s="348" t="str">
        <f>IF('Dépenses forfaitaire'!L369="","",'Dépenses forfaitaire'!L369)</f>
        <v/>
      </c>
      <c r="L369" s="347" t="str">
        <f>IF('Dépenses forfaitaire'!J369="","",'Dépenses forfaitaire'!J369)</f>
        <v/>
      </c>
      <c r="M369" s="331" t="str">
        <f>IF($H369="","",IF($C369=Listes!$B$38,IF('DP_Instruction Forfaitaires'!$E369&lt;=Listes!$B$58,('DP_Instruction Forfaitaires'!$E369*(VLOOKUP('DP_Instruction Forfaitaires'!$D369,Listes!$A$59:$E$65,2,FALSE))),IF('DP_Instruction Forfaitaires'!$E369&gt;Listes!$E$58,('DP_Instruction Forfaitaires'!$E369*(VLOOKUP('DP_Instruction Forfaitaires'!$D369,Listes!$A$59:$E$65,5,FALSE))),('DP_Instruction Forfaitaires'!$E369*(VLOOKUP('DP_Instruction Forfaitaires'!$D369,Listes!$A$59:$E$65,3,FALSE))+(VLOOKUP('DP_Instruction Forfaitaires'!$D369,Listes!$A$59:$E$65,4,FALSE)))))))</f>
        <v/>
      </c>
      <c r="N369" s="331" t="str">
        <f>IF($H369="","",IF($C369=Listes!$B$37,IF('DP_Instruction Forfaitaires'!$E369&lt;=Listes!$B$47,('DP_Instruction Forfaitaires'!$E369*(VLOOKUP('DP_Instruction Forfaitaires'!$D369,Listes!$A$48:$E$54,2,FALSE))),IF('DP_Instruction Forfaitaires'!$E369&gt;Listes!$D$47,('DP_Instruction Forfaitaires'!$E369*(VLOOKUP('DP_Instruction Forfaitaires'!$D369,Listes!$A$48:$E$54,5,FALSE))),('DP_Instruction Forfaitaires'!$E369*(VLOOKUP('DP_Instruction Forfaitaires'!$D369,Listes!$A$48:$E$54,3,FALSE))+(VLOOKUP('DP_Instruction Forfaitaires'!$D369,Listes!$A$48:$E$54,4,FALSE)))))))</f>
        <v/>
      </c>
      <c r="O369" s="359" t="str">
        <f>IF($H369="","",IF($C369=Listes!$B$40,Listes!$I$37,IF($C369=Listes!$B$41,(VLOOKUP('DP_Instruction Forfaitaires'!$F369,Listes!$E$37:$F$42,2,FALSE)),IF($C369=Listes!$B$39,IF('DP_Instruction Forfaitaires'!$E369&lt;=Listes!$A$69,'DP_Instruction Forfaitaires'!$E369*Listes!$A$70,IF('DP_Instruction Forfaitaires'!$E369&gt;Listes!$D$69,'DP_Instruction Forfaitaires'!$E369*Listes!$D$70,(('DP_Instruction Forfaitaires'!$E369*Listes!$B$70)+Listes!$C$70)))))))</f>
        <v/>
      </c>
      <c r="P369" s="360" t="str">
        <f>IF('Dépenses forfaitaire'!P369="","",'Dépenses forfaitaire'!P369)</f>
        <v/>
      </c>
      <c r="Q369" s="283"/>
      <c r="R369" s="284" t="str">
        <f t="shared" si="22"/>
        <v/>
      </c>
      <c r="S369" s="284" t="str">
        <f t="shared" si="23"/>
        <v/>
      </c>
      <c r="T369" s="28" t="str">
        <f t="shared" si="21"/>
        <v/>
      </c>
      <c r="U369" s="139"/>
      <c r="V369" s="140"/>
      <c r="W369" s="365" t="str">
        <f>IF(AND(OR(Q369="KO",T369&lt;&gt;""),OR(R369="",S369="",T369="")),Listes!$A$74,IF(AND(T369="",Q369&lt;&gt;""),Listes!$A$75,IF(AND(P369&lt;T369,V369=""),Listes!$A$76,IF(AND(R369&gt;S369),Listes!$A$77,IF(AND(P369&lt;&gt;"",P369&gt;T369,U369=""),Listes!$A$78,IF(AND(X369="",OR(Q369&lt;&gt;"",R369&lt;&gt;"",S369&lt;&gt;"")),Listes!$A$79,""))))))</f>
        <v/>
      </c>
      <c r="X369" s="44"/>
      <c r="Y369" s="9">
        <f t="shared" si="24"/>
        <v>0</v>
      </c>
    </row>
    <row r="370" spans="1:25" ht="20.100000000000001" customHeight="1" x14ac:dyDescent="0.25">
      <c r="A370" s="133">
        <v>364</v>
      </c>
      <c r="B370" s="347" t="str">
        <f>IF('Dépenses forfaitaire'!B370="","",'Dépenses forfaitaire'!B370)</f>
        <v/>
      </c>
      <c r="C370" s="347" t="str">
        <f>IF('Dépenses forfaitaire'!C370="","",'Dépenses forfaitaire'!C370)</f>
        <v/>
      </c>
      <c r="D370" s="347" t="str">
        <f>IF('Dépenses forfaitaire'!D370="","",'Dépenses forfaitaire'!D370)</f>
        <v/>
      </c>
      <c r="E370" s="347" t="str">
        <f>IF('Dépenses forfaitaire'!E370="","",'Dépenses forfaitaire'!E370)</f>
        <v/>
      </c>
      <c r="F370" s="347" t="str">
        <f>IF('Dépenses forfaitaire'!F370="","",'Dépenses forfaitaire'!F370)</f>
        <v/>
      </c>
      <c r="G370" s="347" t="str">
        <f>IF('Dépenses forfaitaire'!G370="","",'Dépenses forfaitaire'!G370)</f>
        <v/>
      </c>
      <c r="H370" s="347" t="str">
        <f>IF('Dépenses forfaitaire'!H370="","",'Dépenses forfaitaire'!H370)</f>
        <v/>
      </c>
      <c r="I370" s="347" t="str">
        <f>IF('Dépenses forfaitaire'!I370="","",'Dépenses forfaitaire'!I370)</f>
        <v/>
      </c>
      <c r="J370" s="348" t="str">
        <f>IF('Dépenses forfaitaire'!K370="","",'Dépenses forfaitaire'!K370)</f>
        <v/>
      </c>
      <c r="K370" s="348" t="str">
        <f>IF('Dépenses forfaitaire'!L370="","",'Dépenses forfaitaire'!L370)</f>
        <v/>
      </c>
      <c r="L370" s="347" t="str">
        <f>IF('Dépenses forfaitaire'!J370="","",'Dépenses forfaitaire'!J370)</f>
        <v/>
      </c>
      <c r="M370" s="331" t="str">
        <f>IF($H370="","",IF($C370=Listes!$B$38,IF('DP_Instruction Forfaitaires'!$E370&lt;=Listes!$B$58,('DP_Instruction Forfaitaires'!$E370*(VLOOKUP('DP_Instruction Forfaitaires'!$D370,Listes!$A$59:$E$65,2,FALSE))),IF('DP_Instruction Forfaitaires'!$E370&gt;Listes!$E$58,('DP_Instruction Forfaitaires'!$E370*(VLOOKUP('DP_Instruction Forfaitaires'!$D370,Listes!$A$59:$E$65,5,FALSE))),('DP_Instruction Forfaitaires'!$E370*(VLOOKUP('DP_Instruction Forfaitaires'!$D370,Listes!$A$59:$E$65,3,FALSE))+(VLOOKUP('DP_Instruction Forfaitaires'!$D370,Listes!$A$59:$E$65,4,FALSE)))))))</f>
        <v/>
      </c>
      <c r="N370" s="331" t="str">
        <f>IF($H370="","",IF($C370=Listes!$B$37,IF('DP_Instruction Forfaitaires'!$E370&lt;=Listes!$B$47,('DP_Instruction Forfaitaires'!$E370*(VLOOKUP('DP_Instruction Forfaitaires'!$D370,Listes!$A$48:$E$54,2,FALSE))),IF('DP_Instruction Forfaitaires'!$E370&gt;Listes!$D$47,('DP_Instruction Forfaitaires'!$E370*(VLOOKUP('DP_Instruction Forfaitaires'!$D370,Listes!$A$48:$E$54,5,FALSE))),('DP_Instruction Forfaitaires'!$E370*(VLOOKUP('DP_Instruction Forfaitaires'!$D370,Listes!$A$48:$E$54,3,FALSE))+(VLOOKUP('DP_Instruction Forfaitaires'!$D370,Listes!$A$48:$E$54,4,FALSE)))))))</f>
        <v/>
      </c>
      <c r="O370" s="359" t="str">
        <f>IF($H370="","",IF($C370=Listes!$B$40,Listes!$I$37,IF($C370=Listes!$B$41,(VLOOKUP('DP_Instruction Forfaitaires'!$F370,Listes!$E$37:$F$42,2,FALSE)),IF($C370=Listes!$B$39,IF('DP_Instruction Forfaitaires'!$E370&lt;=Listes!$A$69,'DP_Instruction Forfaitaires'!$E370*Listes!$A$70,IF('DP_Instruction Forfaitaires'!$E370&gt;Listes!$D$69,'DP_Instruction Forfaitaires'!$E370*Listes!$D$70,(('DP_Instruction Forfaitaires'!$E370*Listes!$B$70)+Listes!$C$70)))))))</f>
        <v/>
      </c>
      <c r="P370" s="360" t="str">
        <f>IF('Dépenses forfaitaire'!P370="","",'Dépenses forfaitaire'!P370)</f>
        <v/>
      </c>
      <c r="Q370" s="283"/>
      <c r="R370" s="284" t="str">
        <f t="shared" si="22"/>
        <v/>
      </c>
      <c r="S370" s="284" t="str">
        <f t="shared" si="23"/>
        <v/>
      </c>
      <c r="T370" s="28" t="str">
        <f t="shared" si="21"/>
        <v/>
      </c>
      <c r="U370" s="139"/>
      <c r="V370" s="140"/>
      <c r="W370" s="365" t="str">
        <f>IF(AND(OR(Q370="KO",T370&lt;&gt;""),OR(R370="",S370="",T370="")),Listes!$A$74,IF(AND(T370="",Q370&lt;&gt;""),Listes!$A$75,IF(AND(P370&lt;T370,V370=""),Listes!$A$76,IF(AND(R370&gt;S370),Listes!$A$77,IF(AND(P370&lt;&gt;"",P370&gt;T370,U370=""),Listes!$A$78,IF(AND(X370="",OR(Q370&lt;&gt;"",R370&lt;&gt;"",S370&lt;&gt;"")),Listes!$A$79,""))))))</f>
        <v/>
      </c>
      <c r="X370" s="44"/>
      <c r="Y370" s="9">
        <f t="shared" si="24"/>
        <v>0</v>
      </c>
    </row>
    <row r="371" spans="1:25" ht="20.100000000000001" customHeight="1" x14ac:dyDescent="0.25">
      <c r="A371" s="133">
        <v>365</v>
      </c>
      <c r="B371" s="347" t="str">
        <f>IF('Dépenses forfaitaire'!B371="","",'Dépenses forfaitaire'!B371)</f>
        <v/>
      </c>
      <c r="C371" s="347" t="str">
        <f>IF('Dépenses forfaitaire'!C371="","",'Dépenses forfaitaire'!C371)</f>
        <v/>
      </c>
      <c r="D371" s="347" t="str">
        <f>IF('Dépenses forfaitaire'!D371="","",'Dépenses forfaitaire'!D371)</f>
        <v/>
      </c>
      <c r="E371" s="347" t="str">
        <f>IF('Dépenses forfaitaire'!E371="","",'Dépenses forfaitaire'!E371)</f>
        <v/>
      </c>
      <c r="F371" s="347" t="str">
        <f>IF('Dépenses forfaitaire'!F371="","",'Dépenses forfaitaire'!F371)</f>
        <v/>
      </c>
      <c r="G371" s="347" t="str">
        <f>IF('Dépenses forfaitaire'!G371="","",'Dépenses forfaitaire'!G371)</f>
        <v/>
      </c>
      <c r="H371" s="347" t="str">
        <f>IF('Dépenses forfaitaire'!H371="","",'Dépenses forfaitaire'!H371)</f>
        <v/>
      </c>
      <c r="I371" s="347" t="str">
        <f>IF('Dépenses forfaitaire'!I371="","",'Dépenses forfaitaire'!I371)</f>
        <v/>
      </c>
      <c r="J371" s="348" t="str">
        <f>IF('Dépenses forfaitaire'!K371="","",'Dépenses forfaitaire'!K371)</f>
        <v/>
      </c>
      <c r="K371" s="348" t="str">
        <f>IF('Dépenses forfaitaire'!L371="","",'Dépenses forfaitaire'!L371)</f>
        <v/>
      </c>
      <c r="L371" s="347" t="str">
        <f>IF('Dépenses forfaitaire'!J371="","",'Dépenses forfaitaire'!J371)</f>
        <v/>
      </c>
      <c r="M371" s="331" t="str">
        <f>IF($H371="","",IF($C371=Listes!$B$38,IF('DP_Instruction Forfaitaires'!$E371&lt;=Listes!$B$58,('DP_Instruction Forfaitaires'!$E371*(VLOOKUP('DP_Instruction Forfaitaires'!$D371,Listes!$A$59:$E$65,2,FALSE))),IF('DP_Instruction Forfaitaires'!$E371&gt;Listes!$E$58,('DP_Instruction Forfaitaires'!$E371*(VLOOKUP('DP_Instruction Forfaitaires'!$D371,Listes!$A$59:$E$65,5,FALSE))),('DP_Instruction Forfaitaires'!$E371*(VLOOKUP('DP_Instruction Forfaitaires'!$D371,Listes!$A$59:$E$65,3,FALSE))+(VLOOKUP('DP_Instruction Forfaitaires'!$D371,Listes!$A$59:$E$65,4,FALSE)))))))</f>
        <v/>
      </c>
      <c r="N371" s="331" t="str">
        <f>IF($H371="","",IF($C371=Listes!$B$37,IF('DP_Instruction Forfaitaires'!$E371&lt;=Listes!$B$47,('DP_Instruction Forfaitaires'!$E371*(VLOOKUP('DP_Instruction Forfaitaires'!$D371,Listes!$A$48:$E$54,2,FALSE))),IF('DP_Instruction Forfaitaires'!$E371&gt;Listes!$D$47,('DP_Instruction Forfaitaires'!$E371*(VLOOKUP('DP_Instruction Forfaitaires'!$D371,Listes!$A$48:$E$54,5,FALSE))),('DP_Instruction Forfaitaires'!$E371*(VLOOKUP('DP_Instruction Forfaitaires'!$D371,Listes!$A$48:$E$54,3,FALSE))+(VLOOKUP('DP_Instruction Forfaitaires'!$D371,Listes!$A$48:$E$54,4,FALSE)))))))</f>
        <v/>
      </c>
      <c r="O371" s="359" t="str">
        <f>IF($H371="","",IF($C371=Listes!$B$40,Listes!$I$37,IF($C371=Listes!$B$41,(VLOOKUP('DP_Instruction Forfaitaires'!$F371,Listes!$E$37:$F$42,2,FALSE)),IF($C371=Listes!$B$39,IF('DP_Instruction Forfaitaires'!$E371&lt;=Listes!$A$69,'DP_Instruction Forfaitaires'!$E371*Listes!$A$70,IF('DP_Instruction Forfaitaires'!$E371&gt;Listes!$D$69,'DP_Instruction Forfaitaires'!$E371*Listes!$D$70,(('DP_Instruction Forfaitaires'!$E371*Listes!$B$70)+Listes!$C$70)))))))</f>
        <v/>
      </c>
      <c r="P371" s="360" t="str">
        <f>IF('Dépenses forfaitaire'!P371="","",'Dépenses forfaitaire'!P371)</f>
        <v/>
      </c>
      <c r="Q371" s="283"/>
      <c r="R371" s="284" t="str">
        <f t="shared" si="22"/>
        <v/>
      </c>
      <c r="S371" s="284" t="str">
        <f t="shared" si="23"/>
        <v/>
      </c>
      <c r="T371" s="28" t="str">
        <f t="shared" si="21"/>
        <v/>
      </c>
      <c r="U371" s="139"/>
      <c r="V371" s="140"/>
      <c r="W371" s="365" t="str">
        <f>IF(AND(OR(Q371="KO",T371&lt;&gt;""),OR(R371="",S371="",T371="")),Listes!$A$74,IF(AND(T371="",Q371&lt;&gt;""),Listes!$A$75,IF(AND(P371&lt;T371,V371=""),Listes!$A$76,IF(AND(R371&gt;S371),Listes!$A$77,IF(AND(P371&lt;&gt;"",P371&gt;T371,U371=""),Listes!$A$78,IF(AND(X371="",OR(Q371&lt;&gt;"",R371&lt;&gt;"",S371&lt;&gt;"")),Listes!$A$79,""))))))</f>
        <v/>
      </c>
      <c r="X371" s="44"/>
      <c r="Y371" s="9">
        <f t="shared" si="24"/>
        <v>0</v>
      </c>
    </row>
    <row r="372" spans="1:25" ht="20.100000000000001" customHeight="1" x14ac:dyDescent="0.25">
      <c r="A372" s="133">
        <v>366</v>
      </c>
      <c r="B372" s="347" t="str">
        <f>IF('Dépenses forfaitaire'!B372="","",'Dépenses forfaitaire'!B372)</f>
        <v/>
      </c>
      <c r="C372" s="347" t="str">
        <f>IF('Dépenses forfaitaire'!C372="","",'Dépenses forfaitaire'!C372)</f>
        <v/>
      </c>
      <c r="D372" s="347" t="str">
        <f>IF('Dépenses forfaitaire'!D372="","",'Dépenses forfaitaire'!D372)</f>
        <v/>
      </c>
      <c r="E372" s="347" t="str">
        <f>IF('Dépenses forfaitaire'!E372="","",'Dépenses forfaitaire'!E372)</f>
        <v/>
      </c>
      <c r="F372" s="347" t="str">
        <f>IF('Dépenses forfaitaire'!F372="","",'Dépenses forfaitaire'!F372)</f>
        <v/>
      </c>
      <c r="G372" s="347" t="str">
        <f>IF('Dépenses forfaitaire'!G372="","",'Dépenses forfaitaire'!G372)</f>
        <v/>
      </c>
      <c r="H372" s="347" t="str">
        <f>IF('Dépenses forfaitaire'!H372="","",'Dépenses forfaitaire'!H372)</f>
        <v/>
      </c>
      <c r="I372" s="347" t="str">
        <f>IF('Dépenses forfaitaire'!I372="","",'Dépenses forfaitaire'!I372)</f>
        <v/>
      </c>
      <c r="J372" s="348" t="str">
        <f>IF('Dépenses forfaitaire'!K372="","",'Dépenses forfaitaire'!K372)</f>
        <v/>
      </c>
      <c r="K372" s="348" t="str">
        <f>IF('Dépenses forfaitaire'!L372="","",'Dépenses forfaitaire'!L372)</f>
        <v/>
      </c>
      <c r="L372" s="347" t="str">
        <f>IF('Dépenses forfaitaire'!J372="","",'Dépenses forfaitaire'!J372)</f>
        <v/>
      </c>
      <c r="M372" s="331" t="str">
        <f>IF($H372="","",IF($C372=Listes!$B$38,IF('DP_Instruction Forfaitaires'!$E372&lt;=Listes!$B$58,('DP_Instruction Forfaitaires'!$E372*(VLOOKUP('DP_Instruction Forfaitaires'!$D372,Listes!$A$59:$E$65,2,FALSE))),IF('DP_Instruction Forfaitaires'!$E372&gt;Listes!$E$58,('DP_Instruction Forfaitaires'!$E372*(VLOOKUP('DP_Instruction Forfaitaires'!$D372,Listes!$A$59:$E$65,5,FALSE))),('DP_Instruction Forfaitaires'!$E372*(VLOOKUP('DP_Instruction Forfaitaires'!$D372,Listes!$A$59:$E$65,3,FALSE))+(VLOOKUP('DP_Instruction Forfaitaires'!$D372,Listes!$A$59:$E$65,4,FALSE)))))))</f>
        <v/>
      </c>
      <c r="N372" s="331" t="str">
        <f>IF($H372="","",IF($C372=Listes!$B$37,IF('DP_Instruction Forfaitaires'!$E372&lt;=Listes!$B$47,('DP_Instruction Forfaitaires'!$E372*(VLOOKUP('DP_Instruction Forfaitaires'!$D372,Listes!$A$48:$E$54,2,FALSE))),IF('DP_Instruction Forfaitaires'!$E372&gt;Listes!$D$47,('DP_Instruction Forfaitaires'!$E372*(VLOOKUP('DP_Instruction Forfaitaires'!$D372,Listes!$A$48:$E$54,5,FALSE))),('DP_Instruction Forfaitaires'!$E372*(VLOOKUP('DP_Instruction Forfaitaires'!$D372,Listes!$A$48:$E$54,3,FALSE))+(VLOOKUP('DP_Instruction Forfaitaires'!$D372,Listes!$A$48:$E$54,4,FALSE)))))))</f>
        <v/>
      </c>
      <c r="O372" s="359" t="str">
        <f>IF($H372="","",IF($C372=Listes!$B$40,Listes!$I$37,IF($C372=Listes!$B$41,(VLOOKUP('DP_Instruction Forfaitaires'!$F372,Listes!$E$37:$F$42,2,FALSE)),IF($C372=Listes!$B$39,IF('DP_Instruction Forfaitaires'!$E372&lt;=Listes!$A$69,'DP_Instruction Forfaitaires'!$E372*Listes!$A$70,IF('DP_Instruction Forfaitaires'!$E372&gt;Listes!$D$69,'DP_Instruction Forfaitaires'!$E372*Listes!$D$70,(('DP_Instruction Forfaitaires'!$E372*Listes!$B$70)+Listes!$C$70)))))))</f>
        <v/>
      </c>
      <c r="P372" s="360" t="str">
        <f>IF('Dépenses forfaitaire'!P372="","",'Dépenses forfaitaire'!P372)</f>
        <v/>
      </c>
      <c r="Q372" s="283"/>
      <c r="R372" s="284" t="str">
        <f t="shared" si="22"/>
        <v/>
      </c>
      <c r="S372" s="284" t="str">
        <f t="shared" si="23"/>
        <v/>
      </c>
      <c r="T372" s="28" t="str">
        <f t="shared" si="21"/>
        <v/>
      </c>
      <c r="U372" s="139"/>
      <c r="V372" s="140"/>
      <c r="W372" s="365" t="str">
        <f>IF(AND(OR(Q372="KO",T372&lt;&gt;""),OR(R372="",S372="",T372="")),Listes!$A$74,IF(AND(T372="",Q372&lt;&gt;""),Listes!$A$75,IF(AND(P372&lt;T372,V372=""),Listes!$A$76,IF(AND(R372&gt;S372),Listes!$A$77,IF(AND(P372&lt;&gt;"",P372&gt;T372,U372=""),Listes!$A$78,IF(AND(X372="",OR(Q372&lt;&gt;"",R372&lt;&gt;"",S372&lt;&gt;"")),Listes!$A$79,""))))))</f>
        <v/>
      </c>
      <c r="X372" s="44"/>
      <c r="Y372" s="9">
        <f t="shared" si="24"/>
        <v>0</v>
      </c>
    </row>
    <row r="373" spans="1:25" ht="20.100000000000001" customHeight="1" x14ac:dyDescent="0.25">
      <c r="A373" s="133">
        <v>367</v>
      </c>
      <c r="B373" s="347" t="str">
        <f>IF('Dépenses forfaitaire'!B373="","",'Dépenses forfaitaire'!B373)</f>
        <v/>
      </c>
      <c r="C373" s="347" t="str">
        <f>IF('Dépenses forfaitaire'!C373="","",'Dépenses forfaitaire'!C373)</f>
        <v/>
      </c>
      <c r="D373" s="347" t="str">
        <f>IF('Dépenses forfaitaire'!D373="","",'Dépenses forfaitaire'!D373)</f>
        <v/>
      </c>
      <c r="E373" s="347" t="str">
        <f>IF('Dépenses forfaitaire'!E373="","",'Dépenses forfaitaire'!E373)</f>
        <v/>
      </c>
      <c r="F373" s="347" t="str">
        <f>IF('Dépenses forfaitaire'!F373="","",'Dépenses forfaitaire'!F373)</f>
        <v/>
      </c>
      <c r="G373" s="347" t="str">
        <f>IF('Dépenses forfaitaire'!G373="","",'Dépenses forfaitaire'!G373)</f>
        <v/>
      </c>
      <c r="H373" s="347" t="str">
        <f>IF('Dépenses forfaitaire'!H373="","",'Dépenses forfaitaire'!H373)</f>
        <v/>
      </c>
      <c r="I373" s="347" t="str">
        <f>IF('Dépenses forfaitaire'!I373="","",'Dépenses forfaitaire'!I373)</f>
        <v/>
      </c>
      <c r="J373" s="348" t="str">
        <f>IF('Dépenses forfaitaire'!K373="","",'Dépenses forfaitaire'!K373)</f>
        <v/>
      </c>
      <c r="K373" s="348" t="str">
        <f>IF('Dépenses forfaitaire'!L373="","",'Dépenses forfaitaire'!L373)</f>
        <v/>
      </c>
      <c r="L373" s="347" t="str">
        <f>IF('Dépenses forfaitaire'!J373="","",'Dépenses forfaitaire'!J373)</f>
        <v/>
      </c>
      <c r="M373" s="331" t="str">
        <f>IF($H373="","",IF($C373=Listes!$B$38,IF('DP_Instruction Forfaitaires'!$E373&lt;=Listes!$B$58,('DP_Instruction Forfaitaires'!$E373*(VLOOKUP('DP_Instruction Forfaitaires'!$D373,Listes!$A$59:$E$65,2,FALSE))),IF('DP_Instruction Forfaitaires'!$E373&gt;Listes!$E$58,('DP_Instruction Forfaitaires'!$E373*(VLOOKUP('DP_Instruction Forfaitaires'!$D373,Listes!$A$59:$E$65,5,FALSE))),('DP_Instruction Forfaitaires'!$E373*(VLOOKUP('DP_Instruction Forfaitaires'!$D373,Listes!$A$59:$E$65,3,FALSE))+(VLOOKUP('DP_Instruction Forfaitaires'!$D373,Listes!$A$59:$E$65,4,FALSE)))))))</f>
        <v/>
      </c>
      <c r="N373" s="331" t="str">
        <f>IF($H373="","",IF($C373=Listes!$B$37,IF('DP_Instruction Forfaitaires'!$E373&lt;=Listes!$B$47,('DP_Instruction Forfaitaires'!$E373*(VLOOKUP('DP_Instruction Forfaitaires'!$D373,Listes!$A$48:$E$54,2,FALSE))),IF('DP_Instruction Forfaitaires'!$E373&gt;Listes!$D$47,('DP_Instruction Forfaitaires'!$E373*(VLOOKUP('DP_Instruction Forfaitaires'!$D373,Listes!$A$48:$E$54,5,FALSE))),('DP_Instruction Forfaitaires'!$E373*(VLOOKUP('DP_Instruction Forfaitaires'!$D373,Listes!$A$48:$E$54,3,FALSE))+(VLOOKUP('DP_Instruction Forfaitaires'!$D373,Listes!$A$48:$E$54,4,FALSE)))))))</f>
        <v/>
      </c>
      <c r="O373" s="359" t="str">
        <f>IF($H373="","",IF($C373=Listes!$B$40,Listes!$I$37,IF($C373=Listes!$B$41,(VLOOKUP('DP_Instruction Forfaitaires'!$F373,Listes!$E$37:$F$42,2,FALSE)),IF($C373=Listes!$B$39,IF('DP_Instruction Forfaitaires'!$E373&lt;=Listes!$A$69,'DP_Instruction Forfaitaires'!$E373*Listes!$A$70,IF('DP_Instruction Forfaitaires'!$E373&gt;Listes!$D$69,'DP_Instruction Forfaitaires'!$E373*Listes!$D$70,(('DP_Instruction Forfaitaires'!$E373*Listes!$B$70)+Listes!$C$70)))))))</f>
        <v/>
      </c>
      <c r="P373" s="360" t="str">
        <f>IF('Dépenses forfaitaire'!P373="","",'Dépenses forfaitaire'!P373)</f>
        <v/>
      </c>
      <c r="Q373" s="283"/>
      <c r="R373" s="284" t="str">
        <f t="shared" si="22"/>
        <v/>
      </c>
      <c r="S373" s="284" t="str">
        <f t="shared" si="23"/>
        <v/>
      </c>
      <c r="T373" s="28" t="str">
        <f t="shared" si="21"/>
        <v/>
      </c>
      <c r="U373" s="139"/>
      <c r="V373" s="140"/>
      <c r="W373" s="365" t="str">
        <f>IF(AND(OR(Q373="KO",T373&lt;&gt;""),OR(R373="",S373="",T373="")),Listes!$A$74,IF(AND(T373="",Q373&lt;&gt;""),Listes!$A$75,IF(AND(P373&lt;T373,V373=""),Listes!$A$76,IF(AND(R373&gt;S373),Listes!$A$77,IF(AND(P373&lt;&gt;"",P373&gt;T373,U373=""),Listes!$A$78,IF(AND(X373="",OR(Q373&lt;&gt;"",R373&lt;&gt;"",S373&lt;&gt;"")),Listes!$A$79,""))))))</f>
        <v/>
      </c>
      <c r="X373" s="44"/>
      <c r="Y373" s="9">
        <f t="shared" si="24"/>
        <v>0</v>
      </c>
    </row>
    <row r="374" spans="1:25" ht="20.100000000000001" customHeight="1" x14ac:dyDescent="0.25">
      <c r="A374" s="133">
        <v>368</v>
      </c>
      <c r="B374" s="347" t="str">
        <f>IF('Dépenses forfaitaire'!B374="","",'Dépenses forfaitaire'!B374)</f>
        <v/>
      </c>
      <c r="C374" s="347" t="str">
        <f>IF('Dépenses forfaitaire'!C374="","",'Dépenses forfaitaire'!C374)</f>
        <v/>
      </c>
      <c r="D374" s="347" t="str">
        <f>IF('Dépenses forfaitaire'!D374="","",'Dépenses forfaitaire'!D374)</f>
        <v/>
      </c>
      <c r="E374" s="347" t="str">
        <f>IF('Dépenses forfaitaire'!E374="","",'Dépenses forfaitaire'!E374)</f>
        <v/>
      </c>
      <c r="F374" s="347" t="str">
        <f>IF('Dépenses forfaitaire'!F374="","",'Dépenses forfaitaire'!F374)</f>
        <v/>
      </c>
      <c r="G374" s="347" t="str">
        <f>IF('Dépenses forfaitaire'!G374="","",'Dépenses forfaitaire'!G374)</f>
        <v/>
      </c>
      <c r="H374" s="347" t="str">
        <f>IF('Dépenses forfaitaire'!H374="","",'Dépenses forfaitaire'!H374)</f>
        <v/>
      </c>
      <c r="I374" s="347" t="str">
        <f>IF('Dépenses forfaitaire'!I374="","",'Dépenses forfaitaire'!I374)</f>
        <v/>
      </c>
      <c r="J374" s="348" t="str">
        <f>IF('Dépenses forfaitaire'!K374="","",'Dépenses forfaitaire'!K374)</f>
        <v/>
      </c>
      <c r="K374" s="348" t="str">
        <f>IF('Dépenses forfaitaire'!L374="","",'Dépenses forfaitaire'!L374)</f>
        <v/>
      </c>
      <c r="L374" s="347" t="str">
        <f>IF('Dépenses forfaitaire'!J374="","",'Dépenses forfaitaire'!J374)</f>
        <v/>
      </c>
      <c r="M374" s="331" t="str">
        <f>IF($H374="","",IF($C374=Listes!$B$38,IF('DP_Instruction Forfaitaires'!$E374&lt;=Listes!$B$58,('DP_Instruction Forfaitaires'!$E374*(VLOOKUP('DP_Instruction Forfaitaires'!$D374,Listes!$A$59:$E$65,2,FALSE))),IF('DP_Instruction Forfaitaires'!$E374&gt;Listes!$E$58,('DP_Instruction Forfaitaires'!$E374*(VLOOKUP('DP_Instruction Forfaitaires'!$D374,Listes!$A$59:$E$65,5,FALSE))),('DP_Instruction Forfaitaires'!$E374*(VLOOKUP('DP_Instruction Forfaitaires'!$D374,Listes!$A$59:$E$65,3,FALSE))+(VLOOKUP('DP_Instruction Forfaitaires'!$D374,Listes!$A$59:$E$65,4,FALSE)))))))</f>
        <v/>
      </c>
      <c r="N374" s="331" t="str">
        <f>IF($H374="","",IF($C374=Listes!$B$37,IF('DP_Instruction Forfaitaires'!$E374&lt;=Listes!$B$47,('DP_Instruction Forfaitaires'!$E374*(VLOOKUP('DP_Instruction Forfaitaires'!$D374,Listes!$A$48:$E$54,2,FALSE))),IF('DP_Instruction Forfaitaires'!$E374&gt;Listes!$D$47,('DP_Instruction Forfaitaires'!$E374*(VLOOKUP('DP_Instruction Forfaitaires'!$D374,Listes!$A$48:$E$54,5,FALSE))),('DP_Instruction Forfaitaires'!$E374*(VLOOKUP('DP_Instruction Forfaitaires'!$D374,Listes!$A$48:$E$54,3,FALSE))+(VLOOKUP('DP_Instruction Forfaitaires'!$D374,Listes!$A$48:$E$54,4,FALSE)))))))</f>
        <v/>
      </c>
      <c r="O374" s="359" t="str">
        <f>IF($H374="","",IF($C374=Listes!$B$40,Listes!$I$37,IF($C374=Listes!$B$41,(VLOOKUP('DP_Instruction Forfaitaires'!$F374,Listes!$E$37:$F$42,2,FALSE)),IF($C374=Listes!$B$39,IF('DP_Instruction Forfaitaires'!$E374&lt;=Listes!$A$69,'DP_Instruction Forfaitaires'!$E374*Listes!$A$70,IF('DP_Instruction Forfaitaires'!$E374&gt;Listes!$D$69,'DP_Instruction Forfaitaires'!$E374*Listes!$D$70,(('DP_Instruction Forfaitaires'!$E374*Listes!$B$70)+Listes!$C$70)))))))</f>
        <v/>
      </c>
      <c r="P374" s="360" t="str">
        <f>IF('Dépenses forfaitaire'!P374="","",'Dépenses forfaitaire'!P374)</f>
        <v/>
      </c>
      <c r="Q374" s="283"/>
      <c r="R374" s="284" t="str">
        <f t="shared" si="22"/>
        <v/>
      </c>
      <c r="S374" s="284" t="str">
        <f t="shared" si="23"/>
        <v/>
      </c>
      <c r="T374" s="28" t="str">
        <f t="shared" si="21"/>
        <v/>
      </c>
      <c r="U374" s="139"/>
      <c r="V374" s="140"/>
      <c r="W374" s="365" t="str">
        <f>IF(AND(OR(Q374="KO",T374&lt;&gt;""),OR(R374="",S374="",T374="")),Listes!$A$74,IF(AND(T374="",Q374&lt;&gt;""),Listes!$A$75,IF(AND(P374&lt;T374,V374=""),Listes!$A$76,IF(AND(R374&gt;S374),Listes!$A$77,IF(AND(P374&lt;&gt;"",P374&gt;T374,U374=""),Listes!$A$78,IF(AND(X374="",OR(Q374&lt;&gt;"",R374&lt;&gt;"",S374&lt;&gt;"")),Listes!$A$79,""))))))</f>
        <v/>
      </c>
      <c r="X374" s="44"/>
      <c r="Y374" s="9">
        <f t="shared" si="24"/>
        <v>0</v>
      </c>
    </row>
    <row r="375" spans="1:25" ht="20.100000000000001" customHeight="1" x14ac:dyDescent="0.25">
      <c r="A375" s="133">
        <v>369</v>
      </c>
      <c r="B375" s="347" t="str">
        <f>IF('Dépenses forfaitaire'!B375="","",'Dépenses forfaitaire'!B375)</f>
        <v/>
      </c>
      <c r="C375" s="347" t="str">
        <f>IF('Dépenses forfaitaire'!C375="","",'Dépenses forfaitaire'!C375)</f>
        <v/>
      </c>
      <c r="D375" s="347" t="str">
        <f>IF('Dépenses forfaitaire'!D375="","",'Dépenses forfaitaire'!D375)</f>
        <v/>
      </c>
      <c r="E375" s="347" t="str">
        <f>IF('Dépenses forfaitaire'!E375="","",'Dépenses forfaitaire'!E375)</f>
        <v/>
      </c>
      <c r="F375" s="347" t="str">
        <f>IF('Dépenses forfaitaire'!F375="","",'Dépenses forfaitaire'!F375)</f>
        <v/>
      </c>
      <c r="G375" s="347" t="str">
        <f>IF('Dépenses forfaitaire'!G375="","",'Dépenses forfaitaire'!G375)</f>
        <v/>
      </c>
      <c r="H375" s="347" t="str">
        <f>IF('Dépenses forfaitaire'!H375="","",'Dépenses forfaitaire'!H375)</f>
        <v/>
      </c>
      <c r="I375" s="347" t="str">
        <f>IF('Dépenses forfaitaire'!I375="","",'Dépenses forfaitaire'!I375)</f>
        <v/>
      </c>
      <c r="J375" s="348" t="str">
        <f>IF('Dépenses forfaitaire'!K375="","",'Dépenses forfaitaire'!K375)</f>
        <v/>
      </c>
      <c r="K375" s="348" t="str">
        <f>IF('Dépenses forfaitaire'!L375="","",'Dépenses forfaitaire'!L375)</f>
        <v/>
      </c>
      <c r="L375" s="347" t="str">
        <f>IF('Dépenses forfaitaire'!J375="","",'Dépenses forfaitaire'!J375)</f>
        <v/>
      </c>
      <c r="M375" s="331" t="str">
        <f>IF($H375="","",IF($C375=Listes!$B$38,IF('DP_Instruction Forfaitaires'!$E375&lt;=Listes!$B$58,('DP_Instruction Forfaitaires'!$E375*(VLOOKUP('DP_Instruction Forfaitaires'!$D375,Listes!$A$59:$E$65,2,FALSE))),IF('DP_Instruction Forfaitaires'!$E375&gt;Listes!$E$58,('DP_Instruction Forfaitaires'!$E375*(VLOOKUP('DP_Instruction Forfaitaires'!$D375,Listes!$A$59:$E$65,5,FALSE))),('DP_Instruction Forfaitaires'!$E375*(VLOOKUP('DP_Instruction Forfaitaires'!$D375,Listes!$A$59:$E$65,3,FALSE))+(VLOOKUP('DP_Instruction Forfaitaires'!$D375,Listes!$A$59:$E$65,4,FALSE)))))))</f>
        <v/>
      </c>
      <c r="N375" s="331" t="str">
        <f>IF($H375="","",IF($C375=Listes!$B$37,IF('DP_Instruction Forfaitaires'!$E375&lt;=Listes!$B$47,('DP_Instruction Forfaitaires'!$E375*(VLOOKUP('DP_Instruction Forfaitaires'!$D375,Listes!$A$48:$E$54,2,FALSE))),IF('DP_Instruction Forfaitaires'!$E375&gt;Listes!$D$47,('DP_Instruction Forfaitaires'!$E375*(VLOOKUP('DP_Instruction Forfaitaires'!$D375,Listes!$A$48:$E$54,5,FALSE))),('DP_Instruction Forfaitaires'!$E375*(VLOOKUP('DP_Instruction Forfaitaires'!$D375,Listes!$A$48:$E$54,3,FALSE))+(VLOOKUP('DP_Instruction Forfaitaires'!$D375,Listes!$A$48:$E$54,4,FALSE)))))))</f>
        <v/>
      </c>
      <c r="O375" s="359" t="str">
        <f>IF($H375="","",IF($C375=Listes!$B$40,Listes!$I$37,IF($C375=Listes!$B$41,(VLOOKUP('DP_Instruction Forfaitaires'!$F375,Listes!$E$37:$F$42,2,FALSE)),IF($C375=Listes!$B$39,IF('DP_Instruction Forfaitaires'!$E375&lt;=Listes!$A$69,'DP_Instruction Forfaitaires'!$E375*Listes!$A$70,IF('DP_Instruction Forfaitaires'!$E375&gt;Listes!$D$69,'DP_Instruction Forfaitaires'!$E375*Listes!$D$70,(('DP_Instruction Forfaitaires'!$E375*Listes!$B$70)+Listes!$C$70)))))))</f>
        <v/>
      </c>
      <c r="P375" s="360" t="str">
        <f>IF('Dépenses forfaitaire'!P375="","",'Dépenses forfaitaire'!P375)</f>
        <v/>
      </c>
      <c r="Q375" s="283"/>
      <c r="R375" s="284" t="str">
        <f t="shared" si="22"/>
        <v/>
      </c>
      <c r="S375" s="284" t="str">
        <f t="shared" si="23"/>
        <v/>
      </c>
      <c r="T375" s="28" t="str">
        <f t="shared" si="21"/>
        <v/>
      </c>
      <c r="U375" s="139"/>
      <c r="V375" s="140"/>
      <c r="W375" s="365" t="str">
        <f>IF(AND(OR(Q375="KO",T375&lt;&gt;""),OR(R375="",S375="",T375="")),Listes!$A$74,IF(AND(T375="",Q375&lt;&gt;""),Listes!$A$75,IF(AND(P375&lt;T375,V375=""),Listes!$A$76,IF(AND(R375&gt;S375),Listes!$A$77,IF(AND(P375&lt;&gt;"",P375&gt;T375,U375=""),Listes!$A$78,IF(AND(X375="",OR(Q375&lt;&gt;"",R375&lt;&gt;"",S375&lt;&gt;"")),Listes!$A$79,""))))))</f>
        <v/>
      </c>
      <c r="X375" s="44"/>
      <c r="Y375" s="9">
        <f t="shared" si="24"/>
        <v>0</v>
      </c>
    </row>
    <row r="376" spans="1:25" ht="20.100000000000001" customHeight="1" x14ac:dyDescent="0.25">
      <c r="A376" s="133">
        <v>370</v>
      </c>
      <c r="B376" s="347" t="str">
        <f>IF('Dépenses forfaitaire'!B376="","",'Dépenses forfaitaire'!B376)</f>
        <v/>
      </c>
      <c r="C376" s="347" t="str">
        <f>IF('Dépenses forfaitaire'!C376="","",'Dépenses forfaitaire'!C376)</f>
        <v/>
      </c>
      <c r="D376" s="347" t="str">
        <f>IF('Dépenses forfaitaire'!D376="","",'Dépenses forfaitaire'!D376)</f>
        <v/>
      </c>
      <c r="E376" s="347" t="str">
        <f>IF('Dépenses forfaitaire'!E376="","",'Dépenses forfaitaire'!E376)</f>
        <v/>
      </c>
      <c r="F376" s="347" t="str">
        <f>IF('Dépenses forfaitaire'!F376="","",'Dépenses forfaitaire'!F376)</f>
        <v/>
      </c>
      <c r="G376" s="347" t="str">
        <f>IF('Dépenses forfaitaire'!G376="","",'Dépenses forfaitaire'!G376)</f>
        <v/>
      </c>
      <c r="H376" s="347" t="str">
        <f>IF('Dépenses forfaitaire'!H376="","",'Dépenses forfaitaire'!H376)</f>
        <v/>
      </c>
      <c r="I376" s="347" t="str">
        <f>IF('Dépenses forfaitaire'!I376="","",'Dépenses forfaitaire'!I376)</f>
        <v/>
      </c>
      <c r="J376" s="348" t="str">
        <f>IF('Dépenses forfaitaire'!K376="","",'Dépenses forfaitaire'!K376)</f>
        <v/>
      </c>
      <c r="K376" s="348" t="str">
        <f>IF('Dépenses forfaitaire'!L376="","",'Dépenses forfaitaire'!L376)</f>
        <v/>
      </c>
      <c r="L376" s="347" t="str">
        <f>IF('Dépenses forfaitaire'!J376="","",'Dépenses forfaitaire'!J376)</f>
        <v/>
      </c>
      <c r="M376" s="331" t="str">
        <f>IF($H376="","",IF($C376=Listes!$B$38,IF('DP_Instruction Forfaitaires'!$E376&lt;=Listes!$B$58,('DP_Instruction Forfaitaires'!$E376*(VLOOKUP('DP_Instruction Forfaitaires'!$D376,Listes!$A$59:$E$65,2,FALSE))),IF('DP_Instruction Forfaitaires'!$E376&gt;Listes!$E$58,('DP_Instruction Forfaitaires'!$E376*(VLOOKUP('DP_Instruction Forfaitaires'!$D376,Listes!$A$59:$E$65,5,FALSE))),('DP_Instruction Forfaitaires'!$E376*(VLOOKUP('DP_Instruction Forfaitaires'!$D376,Listes!$A$59:$E$65,3,FALSE))+(VLOOKUP('DP_Instruction Forfaitaires'!$D376,Listes!$A$59:$E$65,4,FALSE)))))))</f>
        <v/>
      </c>
      <c r="N376" s="331" t="str">
        <f>IF($H376="","",IF($C376=Listes!$B$37,IF('DP_Instruction Forfaitaires'!$E376&lt;=Listes!$B$47,('DP_Instruction Forfaitaires'!$E376*(VLOOKUP('DP_Instruction Forfaitaires'!$D376,Listes!$A$48:$E$54,2,FALSE))),IF('DP_Instruction Forfaitaires'!$E376&gt;Listes!$D$47,('DP_Instruction Forfaitaires'!$E376*(VLOOKUP('DP_Instruction Forfaitaires'!$D376,Listes!$A$48:$E$54,5,FALSE))),('DP_Instruction Forfaitaires'!$E376*(VLOOKUP('DP_Instruction Forfaitaires'!$D376,Listes!$A$48:$E$54,3,FALSE))+(VLOOKUP('DP_Instruction Forfaitaires'!$D376,Listes!$A$48:$E$54,4,FALSE)))))))</f>
        <v/>
      </c>
      <c r="O376" s="359" t="str">
        <f>IF($H376="","",IF($C376=Listes!$B$40,Listes!$I$37,IF($C376=Listes!$B$41,(VLOOKUP('DP_Instruction Forfaitaires'!$F376,Listes!$E$37:$F$42,2,FALSE)),IF($C376=Listes!$B$39,IF('DP_Instruction Forfaitaires'!$E376&lt;=Listes!$A$69,'DP_Instruction Forfaitaires'!$E376*Listes!$A$70,IF('DP_Instruction Forfaitaires'!$E376&gt;Listes!$D$69,'DP_Instruction Forfaitaires'!$E376*Listes!$D$70,(('DP_Instruction Forfaitaires'!$E376*Listes!$B$70)+Listes!$C$70)))))))</f>
        <v/>
      </c>
      <c r="P376" s="360" t="str">
        <f>IF('Dépenses forfaitaire'!P376="","",'Dépenses forfaitaire'!P376)</f>
        <v/>
      </c>
      <c r="Q376" s="283"/>
      <c r="R376" s="284" t="str">
        <f t="shared" si="22"/>
        <v/>
      </c>
      <c r="S376" s="284" t="str">
        <f t="shared" si="23"/>
        <v/>
      </c>
      <c r="T376" s="28" t="str">
        <f t="shared" si="21"/>
        <v/>
      </c>
      <c r="U376" s="139"/>
      <c r="V376" s="140"/>
      <c r="W376" s="365" t="str">
        <f>IF(AND(OR(Q376="KO",T376&lt;&gt;""),OR(R376="",S376="",T376="")),Listes!$A$74,IF(AND(T376="",Q376&lt;&gt;""),Listes!$A$75,IF(AND(P376&lt;T376,V376=""),Listes!$A$76,IF(AND(R376&gt;S376),Listes!$A$77,IF(AND(P376&lt;&gt;"",P376&gt;T376,U376=""),Listes!$A$78,IF(AND(X376="",OR(Q376&lt;&gt;"",R376&lt;&gt;"",S376&lt;&gt;"")),Listes!$A$79,""))))))</f>
        <v/>
      </c>
      <c r="X376" s="44"/>
      <c r="Y376" s="9">
        <f t="shared" si="24"/>
        <v>0</v>
      </c>
    </row>
    <row r="377" spans="1:25" ht="20.100000000000001" customHeight="1" x14ac:dyDescent="0.25">
      <c r="A377" s="133">
        <v>371</v>
      </c>
      <c r="B377" s="347" t="str">
        <f>IF('Dépenses forfaitaire'!B377="","",'Dépenses forfaitaire'!B377)</f>
        <v/>
      </c>
      <c r="C377" s="347" t="str">
        <f>IF('Dépenses forfaitaire'!C377="","",'Dépenses forfaitaire'!C377)</f>
        <v/>
      </c>
      <c r="D377" s="347" t="str">
        <f>IF('Dépenses forfaitaire'!D377="","",'Dépenses forfaitaire'!D377)</f>
        <v/>
      </c>
      <c r="E377" s="347" t="str">
        <f>IF('Dépenses forfaitaire'!E377="","",'Dépenses forfaitaire'!E377)</f>
        <v/>
      </c>
      <c r="F377" s="347" t="str">
        <f>IF('Dépenses forfaitaire'!F377="","",'Dépenses forfaitaire'!F377)</f>
        <v/>
      </c>
      <c r="G377" s="347" t="str">
        <f>IF('Dépenses forfaitaire'!G377="","",'Dépenses forfaitaire'!G377)</f>
        <v/>
      </c>
      <c r="H377" s="347" t="str">
        <f>IF('Dépenses forfaitaire'!H377="","",'Dépenses forfaitaire'!H377)</f>
        <v/>
      </c>
      <c r="I377" s="347" t="str">
        <f>IF('Dépenses forfaitaire'!I377="","",'Dépenses forfaitaire'!I377)</f>
        <v/>
      </c>
      <c r="J377" s="348" t="str">
        <f>IF('Dépenses forfaitaire'!K377="","",'Dépenses forfaitaire'!K377)</f>
        <v/>
      </c>
      <c r="K377" s="348" t="str">
        <f>IF('Dépenses forfaitaire'!L377="","",'Dépenses forfaitaire'!L377)</f>
        <v/>
      </c>
      <c r="L377" s="347" t="str">
        <f>IF('Dépenses forfaitaire'!J377="","",'Dépenses forfaitaire'!J377)</f>
        <v/>
      </c>
      <c r="M377" s="331" t="str">
        <f>IF($H377="","",IF($C377=Listes!$B$38,IF('DP_Instruction Forfaitaires'!$E377&lt;=Listes!$B$58,('DP_Instruction Forfaitaires'!$E377*(VLOOKUP('DP_Instruction Forfaitaires'!$D377,Listes!$A$59:$E$65,2,FALSE))),IF('DP_Instruction Forfaitaires'!$E377&gt;Listes!$E$58,('DP_Instruction Forfaitaires'!$E377*(VLOOKUP('DP_Instruction Forfaitaires'!$D377,Listes!$A$59:$E$65,5,FALSE))),('DP_Instruction Forfaitaires'!$E377*(VLOOKUP('DP_Instruction Forfaitaires'!$D377,Listes!$A$59:$E$65,3,FALSE))+(VLOOKUP('DP_Instruction Forfaitaires'!$D377,Listes!$A$59:$E$65,4,FALSE)))))))</f>
        <v/>
      </c>
      <c r="N377" s="331" t="str">
        <f>IF($H377="","",IF($C377=Listes!$B$37,IF('DP_Instruction Forfaitaires'!$E377&lt;=Listes!$B$47,('DP_Instruction Forfaitaires'!$E377*(VLOOKUP('DP_Instruction Forfaitaires'!$D377,Listes!$A$48:$E$54,2,FALSE))),IF('DP_Instruction Forfaitaires'!$E377&gt;Listes!$D$47,('DP_Instruction Forfaitaires'!$E377*(VLOOKUP('DP_Instruction Forfaitaires'!$D377,Listes!$A$48:$E$54,5,FALSE))),('DP_Instruction Forfaitaires'!$E377*(VLOOKUP('DP_Instruction Forfaitaires'!$D377,Listes!$A$48:$E$54,3,FALSE))+(VLOOKUP('DP_Instruction Forfaitaires'!$D377,Listes!$A$48:$E$54,4,FALSE)))))))</f>
        <v/>
      </c>
      <c r="O377" s="359" t="str">
        <f>IF($H377="","",IF($C377=Listes!$B$40,Listes!$I$37,IF($C377=Listes!$B$41,(VLOOKUP('DP_Instruction Forfaitaires'!$F377,Listes!$E$37:$F$42,2,FALSE)),IF($C377=Listes!$B$39,IF('DP_Instruction Forfaitaires'!$E377&lt;=Listes!$A$69,'DP_Instruction Forfaitaires'!$E377*Listes!$A$70,IF('DP_Instruction Forfaitaires'!$E377&gt;Listes!$D$69,'DP_Instruction Forfaitaires'!$E377*Listes!$D$70,(('DP_Instruction Forfaitaires'!$E377*Listes!$B$70)+Listes!$C$70)))))))</f>
        <v/>
      </c>
      <c r="P377" s="360" t="str">
        <f>IF('Dépenses forfaitaire'!P377="","",'Dépenses forfaitaire'!P377)</f>
        <v/>
      </c>
      <c r="Q377" s="283"/>
      <c r="R377" s="284" t="str">
        <f t="shared" si="22"/>
        <v/>
      </c>
      <c r="S377" s="284" t="str">
        <f t="shared" si="23"/>
        <v/>
      </c>
      <c r="T377" s="28" t="str">
        <f t="shared" si="21"/>
        <v/>
      </c>
      <c r="U377" s="139"/>
      <c r="V377" s="140"/>
      <c r="W377" s="365" t="str">
        <f>IF(AND(OR(Q377="KO",T377&lt;&gt;""),OR(R377="",S377="",T377="")),Listes!$A$74,IF(AND(T377="",Q377&lt;&gt;""),Listes!$A$75,IF(AND(P377&lt;T377,V377=""),Listes!$A$76,IF(AND(R377&gt;S377),Listes!$A$77,IF(AND(P377&lt;&gt;"",P377&gt;T377,U377=""),Listes!$A$78,IF(AND(X377="",OR(Q377&lt;&gt;"",R377&lt;&gt;"",S377&lt;&gt;"")),Listes!$A$79,""))))))</f>
        <v/>
      </c>
      <c r="X377" s="44"/>
      <c r="Y377" s="9">
        <f t="shared" si="24"/>
        <v>0</v>
      </c>
    </row>
    <row r="378" spans="1:25" ht="20.100000000000001" customHeight="1" x14ac:dyDescent="0.25">
      <c r="A378" s="133">
        <v>372</v>
      </c>
      <c r="B378" s="347" t="str">
        <f>IF('Dépenses forfaitaire'!B378="","",'Dépenses forfaitaire'!B378)</f>
        <v/>
      </c>
      <c r="C378" s="347" t="str">
        <f>IF('Dépenses forfaitaire'!C378="","",'Dépenses forfaitaire'!C378)</f>
        <v/>
      </c>
      <c r="D378" s="347" t="str">
        <f>IF('Dépenses forfaitaire'!D378="","",'Dépenses forfaitaire'!D378)</f>
        <v/>
      </c>
      <c r="E378" s="347" t="str">
        <f>IF('Dépenses forfaitaire'!E378="","",'Dépenses forfaitaire'!E378)</f>
        <v/>
      </c>
      <c r="F378" s="347" t="str">
        <f>IF('Dépenses forfaitaire'!F378="","",'Dépenses forfaitaire'!F378)</f>
        <v/>
      </c>
      <c r="G378" s="347" t="str">
        <f>IF('Dépenses forfaitaire'!G378="","",'Dépenses forfaitaire'!G378)</f>
        <v/>
      </c>
      <c r="H378" s="347" t="str">
        <f>IF('Dépenses forfaitaire'!H378="","",'Dépenses forfaitaire'!H378)</f>
        <v/>
      </c>
      <c r="I378" s="347" t="str">
        <f>IF('Dépenses forfaitaire'!I378="","",'Dépenses forfaitaire'!I378)</f>
        <v/>
      </c>
      <c r="J378" s="348" t="str">
        <f>IF('Dépenses forfaitaire'!K378="","",'Dépenses forfaitaire'!K378)</f>
        <v/>
      </c>
      <c r="K378" s="348" t="str">
        <f>IF('Dépenses forfaitaire'!L378="","",'Dépenses forfaitaire'!L378)</f>
        <v/>
      </c>
      <c r="L378" s="347" t="str">
        <f>IF('Dépenses forfaitaire'!J378="","",'Dépenses forfaitaire'!J378)</f>
        <v/>
      </c>
      <c r="M378" s="331" t="str">
        <f>IF($H378="","",IF($C378=Listes!$B$38,IF('DP_Instruction Forfaitaires'!$E378&lt;=Listes!$B$58,('DP_Instruction Forfaitaires'!$E378*(VLOOKUP('DP_Instruction Forfaitaires'!$D378,Listes!$A$59:$E$65,2,FALSE))),IF('DP_Instruction Forfaitaires'!$E378&gt;Listes!$E$58,('DP_Instruction Forfaitaires'!$E378*(VLOOKUP('DP_Instruction Forfaitaires'!$D378,Listes!$A$59:$E$65,5,FALSE))),('DP_Instruction Forfaitaires'!$E378*(VLOOKUP('DP_Instruction Forfaitaires'!$D378,Listes!$A$59:$E$65,3,FALSE))+(VLOOKUP('DP_Instruction Forfaitaires'!$D378,Listes!$A$59:$E$65,4,FALSE)))))))</f>
        <v/>
      </c>
      <c r="N378" s="331" t="str">
        <f>IF($H378="","",IF($C378=Listes!$B$37,IF('DP_Instruction Forfaitaires'!$E378&lt;=Listes!$B$47,('DP_Instruction Forfaitaires'!$E378*(VLOOKUP('DP_Instruction Forfaitaires'!$D378,Listes!$A$48:$E$54,2,FALSE))),IF('DP_Instruction Forfaitaires'!$E378&gt;Listes!$D$47,('DP_Instruction Forfaitaires'!$E378*(VLOOKUP('DP_Instruction Forfaitaires'!$D378,Listes!$A$48:$E$54,5,FALSE))),('DP_Instruction Forfaitaires'!$E378*(VLOOKUP('DP_Instruction Forfaitaires'!$D378,Listes!$A$48:$E$54,3,FALSE))+(VLOOKUP('DP_Instruction Forfaitaires'!$D378,Listes!$A$48:$E$54,4,FALSE)))))))</f>
        <v/>
      </c>
      <c r="O378" s="359" t="str">
        <f>IF($H378="","",IF($C378=Listes!$B$40,Listes!$I$37,IF($C378=Listes!$B$41,(VLOOKUP('DP_Instruction Forfaitaires'!$F378,Listes!$E$37:$F$42,2,FALSE)),IF($C378=Listes!$B$39,IF('DP_Instruction Forfaitaires'!$E378&lt;=Listes!$A$69,'DP_Instruction Forfaitaires'!$E378*Listes!$A$70,IF('DP_Instruction Forfaitaires'!$E378&gt;Listes!$D$69,'DP_Instruction Forfaitaires'!$E378*Listes!$D$70,(('DP_Instruction Forfaitaires'!$E378*Listes!$B$70)+Listes!$C$70)))))))</f>
        <v/>
      </c>
      <c r="P378" s="360" t="str">
        <f>IF('Dépenses forfaitaire'!P378="","",'Dépenses forfaitaire'!P378)</f>
        <v/>
      </c>
      <c r="Q378" s="283"/>
      <c r="R378" s="284" t="str">
        <f t="shared" si="22"/>
        <v/>
      </c>
      <c r="S378" s="284" t="str">
        <f t="shared" si="23"/>
        <v/>
      </c>
      <c r="T378" s="28" t="str">
        <f t="shared" si="21"/>
        <v/>
      </c>
      <c r="U378" s="139"/>
      <c r="V378" s="140"/>
      <c r="W378" s="365" t="str">
        <f>IF(AND(OR(Q378="KO",T378&lt;&gt;""),OR(R378="",S378="",T378="")),Listes!$A$74,IF(AND(T378="",Q378&lt;&gt;""),Listes!$A$75,IF(AND(P378&lt;T378,V378=""),Listes!$A$76,IF(AND(R378&gt;S378),Listes!$A$77,IF(AND(P378&lt;&gt;"",P378&gt;T378,U378=""),Listes!$A$78,IF(AND(X378="",OR(Q378&lt;&gt;"",R378&lt;&gt;"",S378&lt;&gt;"")),Listes!$A$79,""))))))</f>
        <v/>
      </c>
      <c r="X378" s="44"/>
      <c r="Y378" s="9">
        <f t="shared" si="24"/>
        <v>0</v>
      </c>
    </row>
    <row r="379" spans="1:25" ht="20.100000000000001" customHeight="1" x14ac:dyDescent="0.25">
      <c r="A379" s="133">
        <v>373</v>
      </c>
      <c r="B379" s="347" t="str">
        <f>IF('Dépenses forfaitaire'!B379="","",'Dépenses forfaitaire'!B379)</f>
        <v/>
      </c>
      <c r="C379" s="347" t="str">
        <f>IF('Dépenses forfaitaire'!C379="","",'Dépenses forfaitaire'!C379)</f>
        <v/>
      </c>
      <c r="D379" s="347" t="str">
        <f>IF('Dépenses forfaitaire'!D379="","",'Dépenses forfaitaire'!D379)</f>
        <v/>
      </c>
      <c r="E379" s="347" t="str">
        <f>IF('Dépenses forfaitaire'!E379="","",'Dépenses forfaitaire'!E379)</f>
        <v/>
      </c>
      <c r="F379" s="347" t="str">
        <f>IF('Dépenses forfaitaire'!F379="","",'Dépenses forfaitaire'!F379)</f>
        <v/>
      </c>
      <c r="G379" s="347" t="str">
        <f>IF('Dépenses forfaitaire'!G379="","",'Dépenses forfaitaire'!G379)</f>
        <v/>
      </c>
      <c r="H379" s="347" t="str">
        <f>IF('Dépenses forfaitaire'!H379="","",'Dépenses forfaitaire'!H379)</f>
        <v/>
      </c>
      <c r="I379" s="347" t="str">
        <f>IF('Dépenses forfaitaire'!I379="","",'Dépenses forfaitaire'!I379)</f>
        <v/>
      </c>
      <c r="J379" s="348" t="str">
        <f>IF('Dépenses forfaitaire'!K379="","",'Dépenses forfaitaire'!K379)</f>
        <v/>
      </c>
      <c r="K379" s="348" t="str">
        <f>IF('Dépenses forfaitaire'!L379="","",'Dépenses forfaitaire'!L379)</f>
        <v/>
      </c>
      <c r="L379" s="347" t="str">
        <f>IF('Dépenses forfaitaire'!J379="","",'Dépenses forfaitaire'!J379)</f>
        <v/>
      </c>
      <c r="M379" s="331" t="str">
        <f>IF($H379="","",IF($C379=Listes!$B$38,IF('DP_Instruction Forfaitaires'!$E379&lt;=Listes!$B$58,('DP_Instruction Forfaitaires'!$E379*(VLOOKUP('DP_Instruction Forfaitaires'!$D379,Listes!$A$59:$E$65,2,FALSE))),IF('DP_Instruction Forfaitaires'!$E379&gt;Listes!$E$58,('DP_Instruction Forfaitaires'!$E379*(VLOOKUP('DP_Instruction Forfaitaires'!$D379,Listes!$A$59:$E$65,5,FALSE))),('DP_Instruction Forfaitaires'!$E379*(VLOOKUP('DP_Instruction Forfaitaires'!$D379,Listes!$A$59:$E$65,3,FALSE))+(VLOOKUP('DP_Instruction Forfaitaires'!$D379,Listes!$A$59:$E$65,4,FALSE)))))))</f>
        <v/>
      </c>
      <c r="N379" s="331" t="str">
        <f>IF($H379="","",IF($C379=Listes!$B$37,IF('DP_Instruction Forfaitaires'!$E379&lt;=Listes!$B$47,('DP_Instruction Forfaitaires'!$E379*(VLOOKUP('DP_Instruction Forfaitaires'!$D379,Listes!$A$48:$E$54,2,FALSE))),IF('DP_Instruction Forfaitaires'!$E379&gt;Listes!$D$47,('DP_Instruction Forfaitaires'!$E379*(VLOOKUP('DP_Instruction Forfaitaires'!$D379,Listes!$A$48:$E$54,5,FALSE))),('DP_Instruction Forfaitaires'!$E379*(VLOOKUP('DP_Instruction Forfaitaires'!$D379,Listes!$A$48:$E$54,3,FALSE))+(VLOOKUP('DP_Instruction Forfaitaires'!$D379,Listes!$A$48:$E$54,4,FALSE)))))))</f>
        <v/>
      </c>
      <c r="O379" s="359" t="str">
        <f>IF($H379="","",IF($C379=Listes!$B$40,Listes!$I$37,IF($C379=Listes!$B$41,(VLOOKUP('DP_Instruction Forfaitaires'!$F379,Listes!$E$37:$F$42,2,FALSE)),IF($C379=Listes!$B$39,IF('DP_Instruction Forfaitaires'!$E379&lt;=Listes!$A$69,'DP_Instruction Forfaitaires'!$E379*Listes!$A$70,IF('DP_Instruction Forfaitaires'!$E379&gt;Listes!$D$69,'DP_Instruction Forfaitaires'!$E379*Listes!$D$70,(('DP_Instruction Forfaitaires'!$E379*Listes!$B$70)+Listes!$C$70)))))))</f>
        <v/>
      </c>
      <c r="P379" s="360" t="str">
        <f>IF('Dépenses forfaitaire'!P379="","",'Dépenses forfaitaire'!P379)</f>
        <v/>
      </c>
      <c r="Q379" s="283"/>
      <c r="R379" s="284" t="str">
        <f t="shared" si="22"/>
        <v/>
      </c>
      <c r="S379" s="284" t="str">
        <f t="shared" si="23"/>
        <v/>
      </c>
      <c r="T379" s="28" t="str">
        <f t="shared" si="21"/>
        <v/>
      </c>
      <c r="U379" s="139"/>
      <c r="V379" s="140"/>
      <c r="W379" s="365" t="str">
        <f>IF(AND(OR(Q379="KO",T379&lt;&gt;""),OR(R379="",S379="",T379="")),Listes!$A$74,IF(AND(T379="",Q379&lt;&gt;""),Listes!$A$75,IF(AND(P379&lt;T379,V379=""),Listes!$A$76,IF(AND(R379&gt;S379),Listes!$A$77,IF(AND(P379&lt;&gt;"",P379&gt;T379,U379=""),Listes!$A$78,IF(AND(X379="",OR(Q379&lt;&gt;"",R379&lt;&gt;"",S379&lt;&gt;"")),Listes!$A$79,""))))))</f>
        <v/>
      </c>
      <c r="X379" s="44"/>
      <c r="Y379" s="9">
        <f t="shared" si="24"/>
        <v>0</v>
      </c>
    </row>
    <row r="380" spans="1:25" ht="20.100000000000001" customHeight="1" x14ac:dyDescent="0.25">
      <c r="A380" s="133">
        <v>374</v>
      </c>
      <c r="B380" s="347" t="str">
        <f>IF('Dépenses forfaitaire'!B380="","",'Dépenses forfaitaire'!B380)</f>
        <v/>
      </c>
      <c r="C380" s="347" t="str">
        <f>IF('Dépenses forfaitaire'!C380="","",'Dépenses forfaitaire'!C380)</f>
        <v/>
      </c>
      <c r="D380" s="347" t="str">
        <f>IF('Dépenses forfaitaire'!D380="","",'Dépenses forfaitaire'!D380)</f>
        <v/>
      </c>
      <c r="E380" s="347" t="str">
        <f>IF('Dépenses forfaitaire'!E380="","",'Dépenses forfaitaire'!E380)</f>
        <v/>
      </c>
      <c r="F380" s="347" t="str">
        <f>IF('Dépenses forfaitaire'!F380="","",'Dépenses forfaitaire'!F380)</f>
        <v/>
      </c>
      <c r="G380" s="347" t="str">
        <f>IF('Dépenses forfaitaire'!G380="","",'Dépenses forfaitaire'!G380)</f>
        <v/>
      </c>
      <c r="H380" s="347" t="str">
        <f>IF('Dépenses forfaitaire'!H380="","",'Dépenses forfaitaire'!H380)</f>
        <v/>
      </c>
      <c r="I380" s="347" t="str">
        <f>IF('Dépenses forfaitaire'!I380="","",'Dépenses forfaitaire'!I380)</f>
        <v/>
      </c>
      <c r="J380" s="348" t="str">
        <f>IF('Dépenses forfaitaire'!K380="","",'Dépenses forfaitaire'!K380)</f>
        <v/>
      </c>
      <c r="K380" s="348" t="str">
        <f>IF('Dépenses forfaitaire'!L380="","",'Dépenses forfaitaire'!L380)</f>
        <v/>
      </c>
      <c r="L380" s="347" t="str">
        <f>IF('Dépenses forfaitaire'!J380="","",'Dépenses forfaitaire'!J380)</f>
        <v/>
      </c>
      <c r="M380" s="331" t="str">
        <f>IF($H380="","",IF($C380=Listes!$B$38,IF('DP_Instruction Forfaitaires'!$E380&lt;=Listes!$B$58,('DP_Instruction Forfaitaires'!$E380*(VLOOKUP('DP_Instruction Forfaitaires'!$D380,Listes!$A$59:$E$65,2,FALSE))),IF('DP_Instruction Forfaitaires'!$E380&gt;Listes!$E$58,('DP_Instruction Forfaitaires'!$E380*(VLOOKUP('DP_Instruction Forfaitaires'!$D380,Listes!$A$59:$E$65,5,FALSE))),('DP_Instruction Forfaitaires'!$E380*(VLOOKUP('DP_Instruction Forfaitaires'!$D380,Listes!$A$59:$E$65,3,FALSE))+(VLOOKUP('DP_Instruction Forfaitaires'!$D380,Listes!$A$59:$E$65,4,FALSE)))))))</f>
        <v/>
      </c>
      <c r="N380" s="331" t="str">
        <f>IF($H380="","",IF($C380=Listes!$B$37,IF('DP_Instruction Forfaitaires'!$E380&lt;=Listes!$B$47,('DP_Instruction Forfaitaires'!$E380*(VLOOKUP('DP_Instruction Forfaitaires'!$D380,Listes!$A$48:$E$54,2,FALSE))),IF('DP_Instruction Forfaitaires'!$E380&gt;Listes!$D$47,('DP_Instruction Forfaitaires'!$E380*(VLOOKUP('DP_Instruction Forfaitaires'!$D380,Listes!$A$48:$E$54,5,FALSE))),('DP_Instruction Forfaitaires'!$E380*(VLOOKUP('DP_Instruction Forfaitaires'!$D380,Listes!$A$48:$E$54,3,FALSE))+(VLOOKUP('DP_Instruction Forfaitaires'!$D380,Listes!$A$48:$E$54,4,FALSE)))))))</f>
        <v/>
      </c>
      <c r="O380" s="359" t="str">
        <f>IF($H380="","",IF($C380=Listes!$B$40,Listes!$I$37,IF($C380=Listes!$B$41,(VLOOKUP('DP_Instruction Forfaitaires'!$F380,Listes!$E$37:$F$42,2,FALSE)),IF($C380=Listes!$B$39,IF('DP_Instruction Forfaitaires'!$E380&lt;=Listes!$A$69,'DP_Instruction Forfaitaires'!$E380*Listes!$A$70,IF('DP_Instruction Forfaitaires'!$E380&gt;Listes!$D$69,'DP_Instruction Forfaitaires'!$E380*Listes!$D$70,(('DP_Instruction Forfaitaires'!$E380*Listes!$B$70)+Listes!$C$70)))))))</f>
        <v/>
      </c>
      <c r="P380" s="360" t="str">
        <f>IF('Dépenses forfaitaire'!P380="","",'Dépenses forfaitaire'!P380)</f>
        <v/>
      </c>
      <c r="Q380" s="283"/>
      <c r="R380" s="284" t="str">
        <f t="shared" si="22"/>
        <v/>
      </c>
      <c r="S380" s="284" t="str">
        <f t="shared" si="23"/>
        <v/>
      </c>
      <c r="T380" s="28" t="str">
        <f t="shared" si="21"/>
        <v/>
      </c>
      <c r="U380" s="139"/>
      <c r="V380" s="140"/>
      <c r="W380" s="365" t="str">
        <f>IF(AND(OR(Q380="KO",T380&lt;&gt;""),OR(R380="",S380="",T380="")),Listes!$A$74,IF(AND(T380="",Q380&lt;&gt;""),Listes!$A$75,IF(AND(P380&lt;T380,V380=""),Listes!$A$76,IF(AND(R380&gt;S380),Listes!$A$77,IF(AND(P380&lt;&gt;"",P380&gt;T380,U380=""),Listes!$A$78,IF(AND(X380="",OR(Q380&lt;&gt;"",R380&lt;&gt;"",S380&lt;&gt;"")),Listes!$A$79,""))))))</f>
        <v/>
      </c>
      <c r="X380" s="44"/>
      <c r="Y380" s="9">
        <f t="shared" si="24"/>
        <v>0</v>
      </c>
    </row>
    <row r="381" spans="1:25" ht="20.100000000000001" customHeight="1" x14ac:dyDescent="0.25">
      <c r="A381" s="133">
        <v>375</v>
      </c>
      <c r="B381" s="347" t="str">
        <f>IF('Dépenses forfaitaire'!B381="","",'Dépenses forfaitaire'!B381)</f>
        <v/>
      </c>
      <c r="C381" s="347" t="str">
        <f>IF('Dépenses forfaitaire'!C381="","",'Dépenses forfaitaire'!C381)</f>
        <v/>
      </c>
      <c r="D381" s="347" t="str">
        <f>IF('Dépenses forfaitaire'!D381="","",'Dépenses forfaitaire'!D381)</f>
        <v/>
      </c>
      <c r="E381" s="347" t="str">
        <f>IF('Dépenses forfaitaire'!E381="","",'Dépenses forfaitaire'!E381)</f>
        <v/>
      </c>
      <c r="F381" s="347" t="str">
        <f>IF('Dépenses forfaitaire'!F381="","",'Dépenses forfaitaire'!F381)</f>
        <v/>
      </c>
      <c r="G381" s="347" t="str">
        <f>IF('Dépenses forfaitaire'!G381="","",'Dépenses forfaitaire'!G381)</f>
        <v/>
      </c>
      <c r="H381" s="347" t="str">
        <f>IF('Dépenses forfaitaire'!H381="","",'Dépenses forfaitaire'!H381)</f>
        <v/>
      </c>
      <c r="I381" s="347" t="str">
        <f>IF('Dépenses forfaitaire'!I381="","",'Dépenses forfaitaire'!I381)</f>
        <v/>
      </c>
      <c r="J381" s="348" t="str">
        <f>IF('Dépenses forfaitaire'!K381="","",'Dépenses forfaitaire'!K381)</f>
        <v/>
      </c>
      <c r="K381" s="348" t="str">
        <f>IF('Dépenses forfaitaire'!L381="","",'Dépenses forfaitaire'!L381)</f>
        <v/>
      </c>
      <c r="L381" s="347" t="str">
        <f>IF('Dépenses forfaitaire'!J381="","",'Dépenses forfaitaire'!J381)</f>
        <v/>
      </c>
      <c r="M381" s="331" t="str">
        <f>IF($H381="","",IF($C381=Listes!$B$38,IF('DP_Instruction Forfaitaires'!$E381&lt;=Listes!$B$58,('DP_Instruction Forfaitaires'!$E381*(VLOOKUP('DP_Instruction Forfaitaires'!$D381,Listes!$A$59:$E$65,2,FALSE))),IF('DP_Instruction Forfaitaires'!$E381&gt;Listes!$E$58,('DP_Instruction Forfaitaires'!$E381*(VLOOKUP('DP_Instruction Forfaitaires'!$D381,Listes!$A$59:$E$65,5,FALSE))),('DP_Instruction Forfaitaires'!$E381*(VLOOKUP('DP_Instruction Forfaitaires'!$D381,Listes!$A$59:$E$65,3,FALSE))+(VLOOKUP('DP_Instruction Forfaitaires'!$D381,Listes!$A$59:$E$65,4,FALSE)))))))</f>
        <v/>
      </c>
      <c r="N381" s="331" t="str">
        <f>IF($H381="","",IF($C381=Listes!$B$37,IF('DP_Instruction Forfaitaires'!$E381&lt;=Listes!$B$47,('DP_Instruction Forfaitaires'!$E381*(VLOOKUP('DP_Instruction Forfaitaires'!$D381,Listes!$A$48:$E$54,2,FALSE))),IF('DP_Instruction Forfaitaires'!$E381&gt;Listes!$D$47,('DP_Instruction Forfaitaires'!$E381*(VLOOKUP('DP_Instruction Forfaitaires'!$D381,Listes!$A$48:$E$54,5,FALSE))),('DP_Instruction Forfaitaires'!$E381*(VLOOKUP('DP_Instruction Forfaitaires'!$D381,Listes!$A$48:$E$54,3,FALSE))+(VLOOKUP('DP_Instruction Forfaitaires'!$D381,Listes!$A$48:$E$54,4,FALSE)))))))</f>
        <v/>
      </c>
      <c r="O381" s="359" t="str">
        <f>IF($H381="","",IF($C381=Listes!$B$40,Listes!$I$37,IF($C381=Listes!$B$41,(VLOOKUP('DP_Instruction Forfaitaires'!$F381,Listes!$E$37:$F$42,2,FALSE)),IF($C381=Listes!$B$39,IF('DP_Instruction Forfaitaires'!$E381&lt;=Listes!$A$69,'DP_Instruction Forfaitaires'!$E381*Listes!$A$70,IF('DP_Instruction Forfaitaires'!$E381&gt;Listes!$D$69,'DP_Instruction Forfaitaires'!$E381*Listes!$D$70,(('DP_Instruction Forfaitaires'!$E381*Listes!$B$70)+Listes!$C$70)))))))</f>
        <v/>
      </c>
      <c r="P381" s="360" t="str">
        <f>IF('Dépenses forfaitaire'!P381="","",'Dépenses forfaitaire'!P381)</f>
        <v/>
      </c>
      <c r="Q381" s="283"/>
      <c r="R381" s="284" t="str">
        <f t="shared" si="22"/>
        <v/>
      </c>
      <c r="S381" s="284" t="str">
        <f t="shared" si="23"/>
        <v/>
      </c>
      <c r="T381" s="28" t="str">
        <f t="shared" si="21"/>
        <v/>
      </c>
      <c r="U381" s="139"/>
      <c r="V381" s="140"/>
      <c r="W381" s="365" t="str">
        <f>IF(AND(OR(Q381="KO",T381&lt;&gt;""),OR(R381="",S381="",T381="")),Listes!$A$74,IF(AND(T381="",Q381&lt;&gt;""),Listes!$A$75,IF(AND(P381&lt;T381,V381=""),Listes!$A$76,IF(AND(R381&gt;S381),Listes!$A$77,IF(AND(P381&lt;&gt;"",P381&gt;T381,U381=""),Listes!$A$78,IF(AND(X381="",OR(Q381&lt;&gt;"",R381&lt;&gt;"",S381&lt;&gt;"")),Listes!$A$79,""))))))</f>
        <v/>
      </c>
      <c r="X381" s="44"/>
      <c r="Y381" s="9">
        <f t="shared" si="24"/>
        <v>0</v>
      </c>
    </row>
    <row r="382" spans="1:25" ht="20.100000000000001" customHeight="1" x14ac:dyDescent="0.25">
      <c r="A382" s="133">
        <v>376</v>
      </c>
      <c r="B382" s="347" t="str">
        <f>IF('Dépenses forfaitaire'!B382="","",'Dépenses forfaitaire'!B382)</f>
        <v/>
      </c>
      <c r="C382" s="347" t="str">
        <f>IF('Dépenses forfaitaire'!C382="","",'Dépenses forfaitaire'!C382)</f>
        <v/>
      </c>
      <c r="D382" s="347" t="str">
        <f>IF('Dépenses forfaitaire'!D382="","",'Dépenses forfaitaire'!D382)</f>
        <v/>
      </c>
      <c r="E382" s="347" t="str">
        <f>IF('Dépenses forfaitaire'!E382="","",'Dépenses forfaitaire'!E382)</f>
        <v/>
      </c>
      <c r="F382" s="347" t="str">
        <f>IF('Dépenses forfaitaire'!F382="","",'Dépenses forfaitaire'!F382)</f>
        <v/>
      </c>
      <c r="G382" s="347" t="str">
        <f>IF('Dépenses forfaitaire'!G382="","",'Dépenses forfaitaire'!G382)</f>
        <v/>
      </c>
      <c r="H382" s="347" t="str">
        <f>IF('Dépenses forfaitaire'!H382="","",'Dépenses forfaitaire'!H382)</f>
        <v/>
      </c>
      <c r="I382" s="347" t="str">
        <f>IF('Dépenses forfaitaire'!I382="","",'Dépenses forfaitaire'!I382)</f>
        <v/>
      </c>
      <c r="J382" s="348" t="str">
        <f>IF('Dépenses forfaitaire'!K382="","",'Dépenses forfaitaire'!K382)</f>
        <v/>
      </c>
      <c r="K382" s="348" t="str">
        <f>IF('Dépenses forfaitaire'!L382="","",'Dépenses forfaitaire'!L382)</f>
        <v/>
      </c>
      <c r="L382" s="347" t="str">
        <f>IF('Dépenses forfaitaire'!J382="","",'Dépenses forfaitaire'!J382)</f>
        <v/>
      </c>
      <c r="M382" s="331" t="str">
        <f>IF($H382="","",IF($C382=Listes!$B$38,IF('DP_Instruction Forfaitaires'!$E382&lt;=Listes!$B$58,('DP_Instruction Forfaitaires'!$E382*(VLOOKUP('DP_Instruction Forfaitaires'!$D382,Listes!$A$59:$E$65,2,FALSE))),IF('DP_Instruction Forfaitaires'!$E382&gt;Listes!$E$58,('DP_Instruction Forfaitaires'!$E382*(VLOOKUP('DP_Instruction Forfaitaires'!$D382,Listes!$A$59:$E$65,5,FALSE))),('DP_Instruction Forfaitaires'!$E382*(VLOOKUP('DP_Instruction Forfaitaires'!$D382,Listes!$A$59:$E$65,3,FALSE))+(VLOOKUP('DP_Instruction Forfaitaires'!$D382,Listes!$A$59:$E$65,4,FALSE)))))))</f>
        <v/>
      </c>
      <c r="N382" s="331" t="str">
        <f>IF($H382="","",IF($C382=Listes!$B$37,IF('DP_Instruction Forfaitaires'!$E382&lt;=Listes!$B$47,('DP_Instruction Forfaitaires'!$E382*(VLOOKUP('DP_Instruction Forfaitaires'!$D382,Listes!$A$48:$E$54,2,FALSE))),IF('DP_Instruction Forfaitaires'!$E382&gt;Listes!$D$47,('DP_Instruction Forfaitaires'!$E382*(VLOOKUP('DP_Instruction Forfaitaires'!$D382,Listes!$A$48:$E$54,5,FALSE))),('DP_Instruction Forfaitaires'!$E382*(VLOOKUP('DP_Instruction Forfaitaires'!$D382,Listes!$A$48:$E$54,3,FALSE))+(VLOOKUP('DP_Instruction Forfaitaires'!$D382,Listes!$A$48:$E$54,4,FALSE)))))))</f>
        <v/>
      </c>
      <c r="O382" s="359" t="str">
        <f>IF($H382="","",IF($C382=Listes!$B$40,Listes!$I$37,IF($C382=Listes!$B$41,(VLOOKUP('DP_Instruction Forfaitaires'!$F382,Listes!$E$37:$F$42,2,FALSE)),IF($C382=Listes!$B$39,IF('DP_Instruction Forfaitaires'!$E382&lt;=Listes!$A$69,'DP_Instruction Forfaitaires'!$E382*Listes!$A$70,IF('DP_Instruction Forfaitaires'!$E382&gt;Listes!$D$69,'DP_Instruction Forfaitaires'!$E382*Listes!$D$70,(('DP_Instruction Forfaitaires'!$E382*Listes!$B$70)+Listes!$C$70)))))))</f>
        <v/>
      </c>
      <c r="P382" s="360" t="str">
        <f>IF('Dépenses forfaitaire'!P382="","",'Dépenses forfaitaire'!P382)</f>
        <v/>
      </c>
      <c r="Q382" s="283"/>
      <c r="R382" s="284" t="str">
        <f t="shared" si="22"/>
        <v/>
      </c>
      <c r="S382" s="284" t="str">
        <f t="shared" si="23"/>
        <v/>
      </c>
      <c r="T382" s="28" t="str">
        <f t="shared" si="21"/>
        <v/>
      </c>
      <c r="U382" s="139"/>
      <c r="V382" s="140"/>
      <c r="W382" s="365" t="str">
        <f>IF(AND(OR(Q382="KO",T382&lt;&gt;""),OR(R382="",S382="",T382="")),Listes!$A$74,IF(AND(T382="",Q382&lt;&gt;""),Listes!$A$75,IF(AND(P382&lt;T382,V382=""),Listes!$A$76,IF(AND(R382&gt;S382),Listes!$A$77,IF(AND(P382&lt;&gt;"",P382&gt;T382,U382=""),Listes!$A$78,IF(AND(X382="",OR(Q382&lt;&gt;"",R382&lt;&gt;"",S382&lt;&gt;"")),Listes!$A$79,""))))))</f>
        <v/>
      </c>
      <c r="X382" s="44"/>
      <c r="Y382" s="9">
        <f t="shared" si="24"/>
        <v>0</v>
      </c>
    </row>
    <row r="383" spans="1:25" ht="20.100000000000001" customHeight="1" x14ac:dyDescent="0.25">
      <c r="A383" s="133">
        <v>377</v>
      </c>
      <c r="B383" s="347" t="str">
        <f>IF('Dépenses forfaitaire'!B383="","",'Dépenses forfaitaire'!B383)</f>
        <v/>
      </c>
      <c r="C383" s="347" t="str">
        <f>IF('Dépenses forfaitaire'!C383="","",'Dépenses forfaitaire'!C383)</f>
        <v/>
      </c>
      <c r="D383" s="347" t="str">
        <f>IF('Dépenses forfaitaire'!D383="","",'Dépenses forfaitaire'!D383)</f>
        <v/>
      </c>
      <c r="E383" s="347" t="str">
        <f>IF('Dépenses forfaitaire'!E383="","",'Dépenses forfaitaire'!E383)</f>
        <v/>
      </c>
      <c r="F383" s="347" t="str">
        <f>IF('Dépenses forfaitaire'!F383="","",'Dépenses forfaitaire'!F383)</f>
        <v/>
      </c>
      <c r="G383" s="347" t="str">
        <f>IF('Dépenses forfaitaire'!G383="","",'Dépenses forfaitaire'!G383)</f>
        <v/>
      </c>
      <c r="H383" s="347" t="str">
        <f>IF('Dépenses forfaitaire'!H383="","",'Dépenses forfaitaire'!H383)</f>
        <v/>
      </c>
      <c r="I383" s="347" t="str">
        <f>IF('Dépenses forfaitaire'!I383="","",'Dépenses forfaitaire'!I383)</f>
        <v/>
      </c>
      <c r="J383" s="348" t="str">
        <f>IF('Dépenses forfaitaire'!K383="","",'Dépenses forfaitaire'!K383)</f>
        <v/>
      </c>
      <c r="K383" s="348" t="str">
        <f>IF('Dépenses forfaitaire'!L383="","",'Dépenses forfaitaire'!L383)</f>
        <v/>
      </c>
      <c r="L383" s="347" t="str">
        <f>IF('Dépenses forfaitaire'!J383="","",'Dépenses forfaitaire'!J383)</f>
        <v/>
      </c>
      <c r="M383" s="331" t="str">
        <f>IF($H383="","",IF($C383=Listes!$B$38,IF('DP_Instruction Forfaitaires'!$E383&lt;=Listes!$B$58,('DP_Instruction Forfaitaires'!$E383*(VLOOKUP('DP_Instruction Forfaitaires'!$D383,Listes!$A$59:$E$65,2,FALSE))),IF('DP_Instruction Forfaitaires'!$E383&gt;Listes!$E$58,('DP_Instruction Forfaitaires'!$E383*(VLOOKUP('DP_Instruction Forfaitaires'!$D383,Listes!$A$59:$E$65,5,FALSE))),('DP_Instruction Forfaitaires'!$E383*(VLOOKUP('DP_Instruction Forfaitaires'!$D383,Listes!$A$59:$E$65,3,FALSE))+(VLOOKUP('DP_Instruction Forfaitaires'!$D383,Listes!$A$59:$E$65,4,FALSE)))))))</f>
        <v/>
      </c>
      <c r="N383" s="331" t="str">
        <f>IF($H383="","",IF($C383=Listes!$B$37,IF('DP_Instruction Forfaitaires'!$E383&lt;=Listes!$B$47,('DP_Instruction Forfaitaires'!$E383*(VLOOKUP('DP_Instruction Forfaitaires'!$D383,Listes!$A$48:$E$54,2,FALSE))),IF('DP_Instruction Forfaitaires'!$E383&gt;Listes!$D$47,('DP_Instruction Forfaitaires'!$E383*(VLOOKUP('DP_Instruction Forfaitaires'!$D383,Listes!$A$48:$E$54,5,FALSE))),('DP_Instruction Forfaitaires'!$E383*(VLOOKUP('DP_Instruction Forfaitaires'!$D383,Listes!$A$48:$E$54,3,FALSE))+(VLOOKUP('DP_Instruction Forfaitaires'!$D383,Listes!$A$48:$E$54,4,FALSE)))))))</f>
        <v/>
      </c>
      <c r="O383" s="359" t="str">
        <f>IF($H383="","",IF($C383=Listes!$B$40,Listes!$I$37,IF($C383=Listes!$B$41,(VLOOKUP('DP_Instruction Forfaitaires'!$F383,Listes!$E$37:$F$42,2,FALSE)),IF($C383=Listes!$B$39,IF('DP_Instruction Forfaitaires'!$E383&lt;=Listes!$A$69,'DP_Instruction Forfaitaires'!$E383*Listes!$A$70,IF('DP_Instruction Forfaitaires'!$E383&gt;Listes!$D$69,'DP_Instruction Forfaitaires'!$E383*Listes!$D$70,(('DP_Instruction Forfaitaires'!$E383*Listes!$B$70)+Listes!$C$70)))))))</f>
        <v/>
      </c>
      <c r="P383" s="360" t="str">
        <f>IF('Dépenses forfaitaire'!P383="","",'Dépenses forfaitaire'!P383)</f>
        <v/>
      </c>
      <c r="Q383" s="283"/>
      <c r="R383" s="284" t="str">
        <f t="shared" si="22"/>
        <v/>
      </c>
      <c r="S383" s="284" t="str">
        <f t="shared" si="23"/>
        <v/>
      </c>
      <c r="T383" s="28" t="str">
        <f t="shared" si="21"/>
        <v/>
      </c>
      <c r="U383" s="139"/>
      <c r="V383" s="140"/>
      <c r="W383" s="365" t="str">
        <f>IF(AND(OR(Q383="KO",T383&lt;&gt;""),OR(R383="",S383="",T383="")),Listes!$A$74,IF(AND(T383="",Q383&lt;&gt;""),Listes!$A$75,IF(AND(P383&lt;T383,V383=""),Listes!$A$76,IF(AND(R383&gt;S383),Listes!$A$77,IF(AND(P383&lt;&gt;"",P383&gt;T383,U383=""),Listes!$A$78,IF(AND(X383="",OR(Q383&lt;&gt;"",R383&lt;&gt;"",S383&lt;&gt;"")),Listes!$A$79,""))))))</f>
        <v/>
      </c>
      <c r="X383" s="44"/>
      <c r="Y383" s="9">
        <f t="shared" si="24"/>
        <v>0</v>
      </c>
    </row>
    <row r="384" spans="1:25" ht="20.100000000000001" customHeight="1" x14ac:dyDescent="0.25">
      <c r="A384" s="133">
        <v>378</v>
      </c>
      <c r="B384" s="347" t="str">
        <f>IF('Dépenses forfaitaire'!B384="","",'Dépenses forfaitaire'!B384)</f>
        <v/>
      </c>
      <c r="C384" s="347" t="str">
        <f>IF('Dépenses forfaitaire'!C384="","",'Dépenses forfaitaire'!C384)</f>
        <v/>
      </c>
      <c r="D384" s="347" t="str">
        <f>IF('Dépenses forfaitaire'!D384="","",'Dépenses forfaitaire'!D384)</f>
        <v/>
      </c>
      <c r="E384" s="347" t="str">
        <f>IF('Dépenses forfaitaire'!E384="","",'Dépenses forfaitaire'!E384)</f>
        <v/>
      </c>
      <c r="F384" s="347" t="str">
        <f>IF('Dépenses forfaitaire'!F384="","",'Dépenses forfaitaire'!F384)</f>
        <v/>
      </c>
      <c r="G384" s="347" t="str">
        <f>IF('Dépenses forfaitaire'!G384="","",'Dépenses forfaitaire'!G384)</f>
        <v/>
      </c>
      <c r="H384" s="347" t="str">
        <f>IF('Dépenses forfaitaire'!H384="","",'Dépenses forfaitaire'!H384)</f>
        <v/>
      </c>
      <c r="I384" s="347" t="str">
        <f>IF('Dépenses forfaitaire'!I384="","",'Dépenses forfaitaire'!I384)</f>
        <v/>
      </c>
      <c r="J384" s="348" t="str">
        <f>IF('Dépenses forfaitaire'!K384="","",'Dépenses forfaitaire'!K384)</f>
        <v/>
      </c>
      <c r="K384" s="348" t="str">
        <f>IF('Dépenses forfaitaire'!L384="","",'Dépenses forfaitaire'!L384)</f>
        <v/>
      </c>
      <c r="L384" s="347" t="str">
        <f>IF('Dépenses forfaitaire'!J384="","",'Dépenses forfaitaire'!J384)</f>
        <v/>
      </c>
      <c r="M384" s="331" t="str">
        <f>IF($H384="","",IF($C384=Listes!$B$38,IF('DP_Instruction Forfaitaires'!$E384&lt;=Listes!$B$58,('DP_Instruction Forfaitaires'!$E384*(VLOOKUP('DP_Instruction Forfaitaires'!$D384,Listes!$A$59:$E$65,2,FALSE))),IF('DP_Instruction Forfaitaires'!$E384&gt;Listes!$E$58,('DP_Instruction Forfaitaires'!$E384*(VLOOKUP('DP_Instruction Forfaitaires'!$D384,Listes!$A$59:$E$65,5,FALSE))),('DP_Instruction Forfaitaires'!$E384*(VLOOKUP('DP_Instruction Forfaitaires'!$D384,Listes!$A$59:$E$65,3,FALSE))+(VLOOKUP('DP_Instruction Forfaitaires'!$D384,Listes!$A$59:$E$65,4,FALSE)))))))</f>
        <v/>
      </c>
      <c r="N384" s="331" t="str">
        <f>IF($H384="","",IF($C384=Listes!$B$37,IF('DP_Instruction Forfaitaires'!$E384&lt;=Listes!$B$47,('DP_Instruction Forfaitaires'!$E384*(VLOOKUP('DP_Instruction Forfaitaires'!$D384,Listes!$A$48:$E$54,2,FALSE))),IF('DP_Instruction Forfaitaires'!$E384&gt;Listes!$D$47,('DP_Instruction Forfaitaires'!$E384*(VLOOKUP('DP_Instruction Forfaitaires'!$D384,Listes!$A$48:$E$54,5,FALSE))),('DP_Instruction Forfaitaires'!$E384*(VLOOKUP('DP_Instruction Forfaitaires'!$D384,Listes!$A$48:$E$54,3,FALSE))+(VLOOKUP('DP_Instruction Forfaitaires'!$D384,Listes!$A$48:$E$54,4,FALSE)))))))</f>
        <v/>
      </c>
      <c r="O384" s="359" t="str">
        <f>IF($H384="","",IF($C384=Listes!$B$40,Listes!$I$37,IF($C384=Listes!$B$41,(VLOOKUP('DP_Instruction Forfaitaires'!$F384,Listes!$E$37:$F$42,2,FALSE)),IF($C384=Listes!$B$39,IF('DP_Instruction Forfaitaires'!$E384&lt;=Listes!$A$69,'DP_Instruction Forfaitaires'!$E384*Listes!$A$70,IF('DP_Instruction Forfaitaires'!$E384&gt;Listes!$D$69,'DP_Instruction Forfaitaires'!$E384*Listes!$D$70,(('DP_Instruction Forfaitaires'!$E384*Listes!$B$70)+Listes!$C$70)))))))</f>
        <v/>
      </c>
      <c r="P384" s="360" t="str">
        <f>IF('Dépenses forfaitaire'!P384="","",'Dépenses forfaitaire'!P384)</f>
        <v/>
      </c>
      <c r="Q384" s="283"/>
      <c r="R384" s="284" t="str">
        <f t="shared" si="22"/>
        <v/>
      </c>
      <c r="S384" s="284" t="str">
        <f t="shared" si="23"/>
        <v/>
      </c>
      <c r="T384" s="28" t="str">
        <f t="shared" si="21"/>
        <v/>
      </c>
      <c r="U384" s="139"/>
      <c r="V384" s="140"/>
      <c r="W384" s="365" t="str">
        <f>IF(AND(OR(Q384="KO",T384&lt;&gt;""),OR(R384="",S384="",T384="")),Listes!$A$74,IF(AND(T384="",Q384&lt;&gt;""),Listes!$A$75,IF(AND(P384&lt;T384,V384=""),Listes!$A$76,IF(AND(R384&gt;S384),Listes!$A$77,IF(AND(P384&lt;&gt;"",P384&gt;T384,U384=""),Listes!$A$78,IF(AND(X384="",OR(Q384&lt;&gt;"",R384&lt;&gt;"",S384&lt;&gt;"")),Listes!$A$79,""))))))</f>
        <v/>
      </c>
      <c r="X384" s="44"/>
      <c r="Y384" s="9">
        <f t="shared" si="24"/>
        <v>0</v>
      </c>
    </row>
    <row r="385" spans="1:25" ht="20.100000000000001" customHeight="1" x14ac:dyDescent="0.25">
      <c r="A385" s="133">
        <v>379</v>
      </c>
      <c r="B385" s="347" t="str">
        <f>IF('Dépenses forfaitaire'!B385="","",'Dépenses forfaitaire'!B385)</f>
        <v/>
      </c>
      <c r="C385" s="347" t="str">
        <f>IF('Dépenses forfaitaire'!C385="","",'Dépenses forfaitaire'!C385)</f>
        <v/>
      </c>
      <c r="D385" s="347" t="str">
        <f>IF('Dépenses forfaitaire'!D385="","",'Dépenses forfaitaire'!D385)</f>
        <v/>
      </c>
      <c r="E385" s="347" t="str">
        <f>IF('Dépenses forfaitaire'!E385="","",'Dépenses forfaitaire'!E385)</f>
        <v/>
      </c>
      <c r="F385" s="347" t="str">
        <f>IF('Dépenses forfaitaire'!F385="","",'Dépenses forfaitaire'!F385)</f>
        <v/>
      </c>
      <c r="G385" s="347" t="str">
        <f>IF('Dépenses forfaitaire'!G385="","",'Dépenses forfaitaire'!G385)</f>
        <v/>
      </c>
      <c r="H385" s="347" t="str">
        <f>IF('Dépenses forfaitaire'!H385="","",'Dépenses forfaitaire'!H385)</f>
        <v/>
      </c>
      <c r="I385" s="347" t="str">
        <f>IF('Dépenses forfaitaire'!I385="","",'Dépenses forfaitaire'!I385)</f>
        <v/>
      </c>
      <c r="J385" s="348" t="str">
        <f>IF('Dépenses forfaitaire'!K385="","",'Dépenses forfaitaire'!K385)</f>
        <v/>
      </c>
      <c r="K385" s="348" t="str">
        <f>IF('Dépenses forfaitaire'!L385="","",'Dépenses forfaitaire'!L385)</f>
        <v/>
      </c>
      <c r="L385" s="347" t="str">
        <f>IF('Dépenses forfaitaire'!J385="","",'Dépenses forfaitaire'!J385)</f>
        <v/>
      </c>
      <c r="M385" s="331" t="str">
        <f>IF($H385="","",IF($C385=Listes!$B$38,IF('DP_Instruction Forfaitaires'!$E385&lt;=Listes!$B$58,('DP_Instruction Forfaitaires'!$E385*(VLOOKUP('DP_Instruction Forfaitaires'!$D385,Listes!$A$59:$E$65,2,FALSE))),IF('DP_Instruction Forfaitaires'!$E385&gt;Listes!$E$58,('DP_Instruction Forfaitaires'!$E385*(VLOOKUP('DP_Instruction Forfaitaires'!$D385,Listes!$A$59:$E$65,5,FALSE))),('DP_Instruction Forfaitaires'!$E385*(VLOOKUP('DP_Instruction Forfaitaires'!$D385,Listes!$A$59:$E$65,3,FALSE))+(VLOOKUP('DP_Instruction Forfaitaires'!$D385,Listes!$A$59:$E$65,4,FALSE)))))))</f>
        <v/>
      </c>
      <c r="N385" s="331" t="str">
        <f>IF($H385="","",IF($C385=Listes!$B$37,IF('DP_Instruction Forfaitaires'!$E385&lt;=Listes!$B$47,('DP_Instruction Forfaitaires'!$E385*(VLOOKUP('DP_Instruction Forfaitaires'!$D385,Listes!$A$48:$E$54,2,FALSE))),IF('DP_Instruction Forfaitaires'!$E385&gt;Listes!$D$47,('DP_Instruction Forfaitaires'!$E385*(VLOOKUP('DP_Instruction Forfaitaires'!$D385,Listes!$A$48:$E$54,5,FALSE))),('DP_Instruction Forfaitaires'!$E385*(VLOOKUP('DP_Instruction Forfaitaires'!$D385,Listes!$A$48:$E$54,3,FALSE))+(VLOOKUP('DP_Instruction Forfaitaires'!$D385,Listes!$A$48:$E$54,4,FALSE)))))))</f>
        <v/>
      </c>
      <c r="O385" s="359" t="str">
        <f>IF($H385="","",IF($C385=Listes!$B$40,Listes!$I$37,IF($C385=Listes!$B$41,(VLOOKUP('DP_Instruction Forfaitaires'!$F385,Listes!$E$37:$F$42,2,FALSE)),IF($C385=Listes!$B$39,IF('DP_Instruction Forfaitaires'!$E385&lt;=Listes!$A$69,'DP_Instruction Forfaitaires'!$E385*Listes!$A$70,IF('DP_Instruction Forfaitaires'!$E385&gt;Listes!$D$69,'DP_Instruction Forfaitaires'!$E385*Listes!$D$70,(('DP_Instruction Forfaitaires'!$E385*Listes!$B$70)+Listes!$C$70)))))))</f>
        <v/>
      </c>
      <c r="P385" s="360" t="str">
        <f>IF('Dépenses forfaitaire'!P385="","",'Dépenses forfaitaire'!P385)</f>
        <v/>
      </c>
      <c r="Q385" s="283"/>
      <c r="R385" s="284" t="str">
        <f t="shared" si="22"/>
        <v/>
      </c>
      <c r="S385" s="284" t="str">
        <f t="shared" si="23"/>
        <v/>
      </c>
      <c r="T385" s="28" t="str">
        <f t="shared" si="21"/>
        <v/>
      </c>
      <c r="U385" s="139"/>
      <c r="V385" s="140"/>
      <c r="W385" s="365" t="str">
        <f>IF(AND(OR(Q385="KO",T385&lt;&gt;""),OR(R385="",S385="",T385="")),Listes!$A$74,IF(AND(T385="",Q385&lt;&gt;""),Listes!$A$75,IF(AND(P385&lt;T385,V385=""),Listes!$A$76,IF(AND(R385&gt;S385),Listes!$A$77,IF(AND(P385&lt;&gt;"",P385&gt;T385,U385=""),Listes!$A$78,IF(AND(X385="",OR(Q385&lt;&gt;"",R385&lt;&gt;"",S385&lt;&gt;"")),Listes!$A$79,""))))))</f>
        <v/>
      </c>
      <c r="X385" s="44"/>
      <c r="Y385" s="9">
        <f t="shared" si="24"/>
        <v>0</v>
      </c>
    </row>
    <row r="386" spans="1:25" ht="20.100000000000001" customHeight="1" x14ac:dyDescent="0.25">
      <c r="A386" s="133">
        <v>380</v>
      </c>
      <c r="B386" s="347" t="str">
        <f>IF('Dépenses forfaitaire'!B386="","",'Dépenses forfaitaire'!B386)</f>
        <v/>
      </c>
      <c r="C386" s="347" t="str">
        <f>IF('Dépenses forfaitaire'!C386="","",'Dépenses forfaitaire'!C386)</f>
        <v/>
      </c>
      <c r="D386" s="347" t="str">
        <f>IF('Dépenses forfaitaire'!D386="","",'Dépenses forfaitaire'!D386)</f>
        <v/>
      </c>
      <c r="E386" s="347" t="str">
        <f>IF('Dépenses forfaitaire'!E386="","",'Dépenses forfaitaire'!E386)</f>
        <v/>
      </c>
      <c r="F386" s="347" t="str">
        <f>IF('Dépenses forfaitaire'!F386="","",'Dépenses forfaitaire'!F386)</f>
        <v/>
      </c>
      <c r="G386" s="347" t="str">
        <f>IF('Dépenses forfaitaire'!G386="","",'Dépenses forfaitaire'!G386)</f>
        <v/>
      </c>
      <c r="H386" s="347" t="str">
        <f>IF('Dépenses forfaitaire'!H386="","",'Dépenses forfaitaire'!H386)</f>
        <v/>
      </c>
      <c r="I386" s="347" t="str">
        <f>IF('Dépenses forfaitaire'!I386="","",'Dépenses forfaitaire'!I386)</f>
        <v/>
      </c>
      <c r="J386" s="348" t="str">
        <f>IF('Dépenses forfaitaire'!K386="","",'Dépenses forfaitaire'!K386)</f>
        <v/>
      </c>
      <c r="K386" s="348" t="str">
        <f>IF('Dépenses forfaitaire'!L386="","",'Dépenses forfaitaire'!L386)</f>
        <v/>
      </c>
      <c r="L386" s="347" t="str">
        <f>IF('Dépenses forfaitaire'!J386="","",'Dépenses forfaitaire'!J386)</f>
        <v/>
      </c>
      <c r="M386" s="331" t="str">
        <f>IF($H386="","",IF($C386=Listes!$B$38,IF('DP_Instruction Forfaitaires'!$E386&lt;=Listes!$B$58,('DP_Instruction Forfaitaires'!$E386*(VLOOKUP('DP_Instruction Forfaitaires'!$D386,Listes!$A$59:$E$65,2,FALSE))),IF('DP_Instruction Forfaitaires'!$E386&gt;Listes!$E$58,('DP_Instruction Forfaitaires'!$E386*(VLOOKUP('DP_Instruction Forfaitaires'!$D386,Listes!$A$59:$E$65,5,FALSE))),('DP_Instruction Forfaitaires'!$E386*(VLOOKUP('DP_Instruction Forfaitaires'!$D386,Listes!$A$59:$E$65,3,FALSE))+(VLOOKUP('DP_Instruction Forfaitaires'!$D386,Listes!$A$59:$E$65,4,FALSE)))))))</f>
        <v/>
      </c>
      <c r="N386" s="331" t="str">
        <f>IF($H386="","",IF($C386=Listes!$B$37,IF('DP_Instruction Forfaitaires'!$E386&lt;=Listes!$B$47,('DP_Instruction Forfaitaires'!$E386*(VLOOKUP('DP_Instruction Forfaitaires'!$D386,Listes!$A$48:$E$54,2,FALSE))),IF('DP_Instruction Forfaitaires'!$E386&gt;Listes!$D$47,('DP_Instruction Forfaitaires'!$E386*(VLOOKUP('DP_Instruction Forfaitaires'!$D386,Listes!$A$48:$E$54,5,FALSE))),('DP_Instruction Forfaitaires'!$E386*(VLOOKUP('DP_Instruction Forfaitaires'!$D386,Listes!$A$48:$E$54,3,FALSE))+(VLOOKUP('DP_Instruction Forfaitaires'!$D386,Listes!$A$48:$E$54,4,FALSE)))))))</f>
        <v/>
      </c>
      <c r="O386" s="359" t="str">
        <f>IF($H386="","",IF($C386=Listes!$B$40,Listes!$I$37,IF($C386=Listes!$B$41,(VLOOKUP('DP_Instruction Forfaitaires'!$F386,Listes!$E$37:$F$42,2,FALSE)),IF($C386=Listes!$B$39,IF('DP_Instruction Forfaitaires'!$E386&lt;=Listes!$A$69,'DP_Instruction Forfaitaires'!$E386*Listes!$A$70,IF('DP_Instruction Forfaitaires'!$E386&gt;Listes!$D$69,'DP_Instruction Forfaitaires'!$E386*Listes!$D$70,(('DP_Instruction Forfaitaires'!$E386*Listes!$B$70)+Listes!$C$70)))))))</f>
        <v/>
      </c>
      <c r="P386" s="360" t="str">
        <f>IF('Dépenses forfaitaire'!P386="","",'Dépenses forfaitaire'!P386)</f>
        <v/>
      </c>
      <c r="Q386" s="283"/>
      <c r="R386" s="284" t="str">
        <f t="shared" si="22"/>
        <v/>
      </c>
      <c r="S386" s="284" t="str">
        <f t="shared" si="23"/>
        <v/>
      </c>
      <c r="T386" s="28" t="str">
        <f t="shared" si="21"/>
        <v/>
      </c>
      <c r="U386" s="139"/>
      <c r="V386" s="140"/>
      <c r="W386" s="365" t="str">
        <f>IF(AND(OR(Q386="KO",T386&lt;&gt;""),OR(R386="",S386="",T386="")),Listes!$A$74,IF(AND(T386="",Q386&lt;&gt;""),Listes!$A$75,IF(AND(P386&lt;T386,V386=""),Listes!$A$76,IF(AND(R386&gt;S386),Listes!$A$77,IF(AND(P386&lt;&gt;"",P386&gt;T386,U386=""),Listes!$A$78,IF(AND(X386="",OR(Q386&lt;&gt;"",R386&lt;&gt;"",S386&lt;&gt;"")),Listes!$A$79,""))))))</f>
        <v/>
      </c>
      <c r="X386" s="44"/>
      <c r="Y386" s="9">
        <f t="shared" si="24"/>
        <v>0</v>
      </c>
    </row>
    <row r="387" spans="1:25" ht="20.100000000000001" customHeight="1" x14ac:dyDescent="0.25">
      <c r="A387" s="133">
        <v>381</v>
      </c>
      <c r="B387" s="347" t="str">
        <f>IF('Dépenses forfaitaire'!B387="","",'Dépenses forfaitaire'!B387)</f>
        <v/>
      </c>
      <c r="C387" s="347" t="str">
        <f>IF('Dépenses forfaitaire'!C387="","",'Dépenses forfaitaire'!C387)</f>
        <v/>
      </c>
      <c r="D387" s="347" t="str">
        <f>IF('Dépenses forfaitaire'!D387="","",'Dépenses forfaitaire'!D387)</f>
        <v/>
      </c>
      <c r="E387" s="347" t="str">
        <f>IF('Dépenses forfaitaire'!E387="","",'Dépenses forfaitaire'!E387)</f>
        <v/>
      </c>
      <c r="F387" s="347" t="str">
        <f>IF('Dépenses forfaitaire'!F387="","",'Dépenses forfaitaire'!F387)</f>
        <v/>
      </c>
      <c r="G387" s="347" t="str">
        <f>IF('Dépenses forfaitaire'!G387="","",'Dépenses forfaitaire'!G387)</f>
        <v/>
      </c>
      <c r="H387" s="347" t="str">
        <f>IF('Dépenses forfaitaire'!H387="","",'Dépenses forfaitaire'!H387)</f>
        <v/>
      </c>
      <c r="I387" s="347" t="str">
        <f>IF('Dépenses forfaitaire'!I387="","",'Dépenses forfaitaire'!I387)</f>
        <v/>
      </c>
      <c r="J387" s="348" t="str">
        <f>IF('Dépenses forfaitaire'!K387="","",'Dépenses forfaitaire'!K387)</f>
        <v/>
      </c>
      <c r="K387" s="348" t="str">
        <f>IF('Dépenses forfaitaire'!L387="","",'Dépenses forfaitaire'!L387)</f>
        <v/>
      </c>
      <c r="L387" s="347" t="str">
        <f>IF('Dépenses forfaitaire'!J387="","",'Dépenses forfaitaire'!J387)</f>
        <v/>
      </c>
      <c r="M387" s="331" t="str">
        <f>IF($H387="","",IF($C387=Listes!$B$38,IF('DP_Instruction Forfaitaires'!$E387&lt;=Listes!$B$58,('DP_Instruction Forfaitaires'!$E387*(VLOOKUP('DP_Instruction Forfaitaires'!$D387,Listes!$A$59:$E$65,2,FALSE))),IF('DP_Instruction Forfaitaires'!$E387&gt;Listes!$E$58,('DP_Instruction Forfaitaires'!$E387*(VLOOKUP('DP_Instruction Forfaitaires'!$D387,Listes!$A$59:$E$65,5,FALSE))),('DP_Instruction Forfaitaires'!$E387*(VLOOKUP('DP_Instruction Forfaitaires'!$D387,Listes!$A$59:$E$65,3,FALSE))+(VLOOKUP('DP_Instruction Forfaitaires'!$D387,Listes!$A$59:$E$65,4,FALSE)))))))</f>
        <v/>
      </c>
      <c r="N387" s="331" t="str">
        <f>IF($H387="","",IF($C387=Listes!$B$37,IF('DP_Instruction Forfaitaires'!$E387&lt;=Listes!$B$47,('DP_Instruction Forfaitaires'!$E387*(VLOOKUP('DP_Instruction Forfaitaires'!$D387,Listes!$A$48:$E$54,2,FALSE))),IF('DP_Instruction Forfaitaires'!$E387&gt;Listes!$D$47,('DP_Instruction Forfaitaires'!$E387*(VLOOKUP('DP_Instruction Forfaitaires'!$D387,Listes!$A$48:$E$54,5,FALSE))),('DP_Instruction Forfaitaires'!$E387*(VLOOKUP('DP_Instruction Forfaitaires'!$D387,Listes!$A$48:$E$54,3,FALSE))+(VLOOKUP('DP_Instruction Forfaitaires'!$D387,Listes!$A$48:$E$54,4,FALSE)))))))</f>
        <v/>
      </c>
      <c r="O387" s="359" t="str">
        <f>IF($H387="","",IF($C387=Listes!$B$40,Listes!$I$37,IF($C387=Listes!$B$41,(VLOOKUP('DP_Instruction Forfaitaires'!$F387,Listes!$E$37:$F$42,2,FALSE)),IF($C387=Listes!$B$39,IF('DP_Instruction Forfaitaires'!$E387&lt;=Listes!$A$69,'DP_Instruction Forfaitaires'!$E387*Listes!$A$70,IF('DP_Instruction Forfaitaires'!$E387&gt;Listes!$D$69,'DP_Instruction Forfaitaires'!$E387*Listes!$D$70,(('DP_Instruction Forfaitaires'!$E387*Listes!$B$70)+Listes!$C$70)))))))</f>
        <v/>
      </c>
      <c r="P387" s="360" t="str">
        <f>IF('Dépenses forfaitaire'!P387="","",'Dépenses forfaitaire'!P387)</f>
        <v/>
      </c>
      <c r="Q387" s="283"/>
      <c r="R387" s="284" t="str">
        <f t="shared" si="22"/>
        <v/>
      </c>
      <c r="S387" s="284" t="str">
        <f t="shared" si="23"/>
        <v/>
      </c>
      <c r="T387" s="28" t="str">
        <f t="shared" si="21"/>
        <v/>
      </c>
      <c r="U387" s="139"/>
      <c r="V387" s="140"/>
      <c r="W387" s="365" t="str">
        <f>IF(AND(OR(Q387="KO",T387&lt;&gt;""),OR(R387="",S387="",T387="")),Listes!$A$74,IF(AND(T387="",Q387&lt;&gt;""),Listes!$A$75,IF(AND(P387&lt;T387,V387=""),Listes!$A$76,IF(AND(R387&gt;S387),Listes!$A$77,IF(AND(P387&lt;&gt;"",P387&gt;T387,U387=""),Listes!$A$78,IF(AND(X387="",OR(Q387&lt;&gt;"",R387&lt;&gt;"",S387&lt;&gt;"")),Listes!$A$79,""))))))</f>
        <v/>
      </c>
      <c r="X387" s="44"/>
      <c r="Y387" s="9">
        <f t="shared" si="24"/>
        <v>0</v>
      </c>
    </row>
    <row r="388" spans="1:25" ht="20.100000000000001" customHeight="1" x14ac:dyDescent="0.25">
      <c r="A388" s="133">
        <v>382</v>
      </c>
      <c r="B388" s="347" t="str">
        <f>IF('Dépenses forfaitaire'!B388="","",'Dépenses forfaitaire'!B388)</f>
        <v/>
      </c>
      <c r="C388" s="347" t="str">
        <f>IF('Dépenses forfaitaire'!C388="","",'Dépenses forfaitaire'!C388)</f>
        <v/>
      </c>
      <c r="D388" s="347" t="str">
        <f>IF('Dépenses forfaitaire'!D388="","",'Dépenses forfaitaire'!D388)</f>
        <v/>
      </c>
      <c r="E388" s="347" t="str">
        <f>IF('Dépenses forfaitaire'!E388="","",'Dépenses forfaitaire'!E388)</f>
        <v/>
      </c>
      <c r="F388" s="347" t="str">
        <f>IF('Dépenses forfaitaire'!F388="","",'Dépenses forfaitaire'!F388)</f>
        <v/>
      </c>
      <c r="G388" s="347" t="str">
        <f>IF('Dépenses forfaitaire'!G388="","",'Dépenses forfaitaire'!G388)</f>
        <v/>
      </c>
      <c r="H388" s="347" t="str">
        <f>IF('Dépenses forfaitaire'!H388="","",'Dépenses forfaitaire'!H388)</f>
        <v/>
      </c>
      <c r="I388" s="347" t="str">
        <f>IF('Dépenses forfaitaire'!I388="","",'Dépenses forfaitaire'!I388)</f>
        <v/>
      </c>
      <c r="J388" s="348" t="str">
        <f>IF('Dépenses forfaitaire'!K388="","",'Dépenses forfaitaire'!K388)</f>
        <v/>
      </c>
      <c r="K388" s="348" t="str">
        <f>IF('Dépenses forfaitaire'!L388="","",'Dépenses forfaitaire'!L388)</f>
        <v/>
      </c>
      <c r="L388" s="347" t="str">
        <f>IF('Dépenses forfaitaire'!J388="","",'Dépenses forfaitaire'!J388)</f>
        <v/>
      </c>
      <c r="M388" s="331" t="str">
        <f>IF($H388="","",IF($C388=Listes!$B$38,IF('DP_Instruction Forfaitaires'!$E388&lt;=Listes!$B$58,('DP_Instruction Forfaitaires'!$E388*(VLOOKUP('DP_Instruction Forfaitaires'!$D388,Listes!$A$59:$E$65,2,FALSE))),IF('DP_Instruction Forfaitaires'!$E388&gt;Listes!$E$58,('DP_Instruction Forfaitaires'!$E388*(VLOOKUP('DP_Instruction Forfaitaires'!$D388,Listes!$A$59:$E$65,5,FALSE))),('DP_Instruction Forfaitaires'!$E388*(VLOOKUP('DP_Instruction Forfaitaires'!$D388,Listes!$A$59:$E$65,3,FALSE))+(VLOOKUP('DP_Instruction Forfaitaires'!$D388,Listes!$A$59:$E$65,4,FALSE)))))))</f>
        <v/>
      </c>
      <c r="N388" s="331" t="str">
        <f>IF($H388="","",IF($C388=Listes!$B$37,IF('DP_Instruction Forfaitaires'!$E388&lt;=Listes!$B$47,('DP_Instruction Forfaitaires'!$E388*(VLOOKUP('DP_Instruction Forfaitaires'!$D388,Listes!$A$48:$E$54,2,FALSE))),IF('DP_Instruction Forfaitaires'!$E388&gt;Listes!$D$47,('DP_Instruction Forfaitaires'!$E388*(VLOOKUP('DP_Instruction Forfaitaires'!$D388,Listes!$A$48:$E$54,5,FALSE))),('DP_Instruction Forfaitaires'!$E388*(VLOOKUP('DP_Instruction Forfaitaires'!$D388,Listes!$A$48:$E$54,3,FALSE))+(VLOOKUP('DP_Instruction Forfaitaires'!$D388,Listes!$A$48:$E$54,4,FALSE)))))))</f>
        <v/>
      </c>
      <c r="O388" s="359" t="str">
        <f>IF($H388="","",IF($C388=Listes!$B$40,Listes!$I$37,IF($C388=Listes!$B$41,(VLOOKUP('DP_Instruction Forfaitaires'!$F388,Listes!$E$37:$F$42,2,FALSE)),IF($C388=Listes!$B$39,IF('DP_Instruction Forfaitaires'!$E388&lt;=Listes!$A$69,'DP_Instruction Forfaitaires'!$E388*Listes!$A$70,IF('DP_Instruction Forfaitaires'!$E388&gt;Listes!$D$69,'DP_Instruction Forfaitaires'!$E388*Listes!$D$70,(('DP_Instruction Forfaitaires'!$E388*Listes!$B$70)+Listes!$C$70)))))))</f>
        <v/>
      </c>
      <c r="P388" s="360" t="str">
        <f>IF('Dépenses forfaitaire'!P388="","",'Dépenses forfaitaire'!P388)</f>
        <v/>
      </c>
      <c r="Q388" s="283"/>
      <c r="R388" s="284" t="str">
        <f t="shared" si="22"/>
        <v/>
      </c>
      <c r="S388" s="284" t="str">
        <f t="shared" si="23"/>
        <v/>
      </c>
      <c r="T388" s="28" t="str">
        <f t="shared" si="21"/>
        <v/>
      </c>
      <c r="U388" s="139"/>
      <c r="V388" s="140"/>
      <c r="W388" s="365" t="str">
        <f>IF(AND(OR(Q388="KO",T388&lt;&gt;""),OR(R388="",S388="",T388="")),Listes!$A$74,IF(AND(T388="",Q388&lt;&gt;""),Listes!$A$75,IF(AND(P388&lt;T388,V388=""),Listes!$A$76,IF(AND(R388&gt;S388),Listes!$A$77,IF(AND(P388&lt;&gt;"",P388&gt;T388,U388=""),Listes!$A$78,IF(AND(X388="",OR(Q388&lt;&gt;"",R388&lt;&gt;"",S388&lt;&gt;"")),Listes!$A$79,""))))))</f>
        <v/>
      </c>
      <c r="X388" s="44"/>
      <c r="Y388" s="9">
        <f t="shared" si="24"/>
        <v>0</v>
      </c>
    </row>
    <row r="389" spans="1:25" ht="20.100000000000001" customHeight="1" x14ac:dyDescent="0.25">
      <c r="A389" s="133">
        <v>383</v>
      </c>
      <c r="B389" s="347" t="str">
        <f>IF('Dépenses forfaitaire'!B389="","",'Dépenses forfaitaire'!B389)</f>
        <v/>
      </c>
      <c r="C389" s="347" t="str">
        <f>IF('Dépenses forfaitaire'!C389="","",'Dépenses forfaitaire'!C389)</f>
        <v/>
      </c>
      <c r="D389" s="347" t="str">
        <f>IF('Dépenses forfaitaire'!D389="","",'Dépenses forfaitaire'!D389)</f>
        <v/>
      </c>
      <c r="E389" s="347" t="str">
        <f>IF('Dépenses forfaitaire'!E389="","",'Dépenses forfaitaire'!E389)</f>
        <v/>
      </c>
      <c r="F389" s="347" t="str">
        <f>IF('Dépenses forfaitaire'!F389="","",'Dépenses forfaitaire'!F389)</f>
        <v/>
      </c>
      <c r="G389" s="347" t="str">
        <f>IF('Dépenses forfaitaire'!G389="","",'Dépenses forfaitaire'!G389)</f>
        <v/>
      </c>
      <c r="H389" s="347" t="str">
        <f>IF('Dépenses forfaitaire'!H389="","",'Dépenses forfaitaire'!H389)</f>
        <v/>
      </c>
      <c r="I389" s="347" t="str">
        <f>IF('Dépenses forfaitaire'!I389="","",'Dépenses forfaitaire'!I389)</f>
        <v/>
      </c>
      <c r="J389" s="348" t="str">
        <f>IF('Dépenses forfaitaire'!K389="","",'Dépenses forfaitaire'!K389)</f>
        <v/>
      </c>
      <c r="K389" s="348" t="str">
        <f>IF('Dépenses forfaitaire'!L389="","",'Dépenses forfaitaire'!L389)</f>
        <v/>
      </c>
      <c r="L389" s="347" t="str">
        <f>IF('Dépenses forfaitaire'!J389="","",'Dépenses forfaitaire'!J389)</f>
        <v/>
      </c>
      <c r="M389" s="331" t="str">
        <f>IF($H389="","",IF($C389=Listes!$B$38,IF('DP_Instruction Forfaitaires'!$E389&lt;=Listes!$B$58,('DP_Instruction Forfaitaires'!$E389*(VLOOKUP('DP_Instruction Forfaitaires'!$D389,Listes!$A$59:$E$65,2,FALSE))),IF('DP_Instruction Forfaitaires'!$E389&gt;Listes!$E$58,('DP_Instruction Forfaitaires'!$E389*(VLOOKUP('DP_Instruction Forfaitaires'!$D389,Listes!$A$59:$E$65,5,FALSE))),('DP_Instruction Forfaitaires'!$E389*(VLOOKUP('DP_Instruction Forfaitaires'!$D389,Listes!$A$59:$E$65,3,FALSE))+(VLOOKUP('DP_Instruction Forfaitaires'!$D389,Listes!$A$59:$E$65,4,FALSE)))))))</f>
        <v/>
      </c>
      <c r="N389" s="331" t="str">
        <f>IF($H389="","",IF($C389=Listes!$B$37,IF('DP_Instruction Forfaitaires'!$E389&lt;=Listes!$B$47,('DP_Instruction Forfaitaires'!$E389*(VLOOKUP('DP_Instruction Forfaitaires'!$D389,Listes!$A$48:$E$54,2,FALSE))),IF('DP_Instruction Forfaitaires'!$E389&gt;Listes!$D$47,('DP_Instruction Forfaitaires'!$E389*(VLOOKUP('DP_Instruction Forfaitaires'!$D389,Listes!$A$48:$E$54,5,FALSE))),('DP_Instruction Forfaitaires'!$E389*(VLOOKUP('DP_Instruction Forfaitaires'!$D389,Listes!$A$48:$E$54,3,FALSE))+(VLOOKUP('DP_Instruction Forfaitaires'!$D389,Listes!$A$48:$E$54,4,FALSE)))))))</f>
        <v/>
      </c>
      <c r="O389" s="359" t="str">
        <f>IF($H389="","",IF($C389=Listes!$B$40,Listes!$I$37,IF($C389=Listes!$B$41,(VLOOKUP('DP_Instruction Forfaitaires'!$F389,Listes!$E$37:$F$42,2,FALSE)),IF($C389=Listes!$B$39,IF('DP_Instruction Forfaitaires'!$E389&lt;=Listes!$A$69,'DP_Instruction Forfaitaires'!$E389*Listes!$A$70,IF('DP_Instruction Forfaitaires'!$E389&gt;Listes!$D$69,'DP_Instruction Forfaitaires'!$E389*Listes!$D$70,(('DP_Instruction Forfaitaires'!$E389*Listes!$B$70)+Listes!$C$70)))))))</f>
        <v/>
      </c>
      <c r="P389" s="360" t="str">
        <f>IF('Dépenses forfaitaire'!P389="","",'Dépenses forfaitaire'!P389)</f>
        <v/>
      </c>
      <c r="Q389" s="283"/>
      <c r="R389" s="284" t="str">
        <f t="shared" si="22"/>
        <v/>
      </c>
      <c r="S389" s="284" t="str">
        <f t="shared" si="23"/>
        <v/>
      </c>
      <c r="T389" s="28" t="str">
        <f t="shared" si="21"/>
        <v/>
      </c>
      <c r="U389" s="139"/>
      <c r="V389" s="140"/>
      <c r="W389" s="365" t="str">
        <f>IF(AND(OR(Q389="KO",T389&lt;&gt;""),OR(R389="",S389="",T389="")),Listes!$A$74,IF(AND(T389="",Q389&lt;&gt;""),Listes!$A$75,IF(AND(P389&lt;T389,V389=""),Listes!$A$76,IF(AND(R389&gt;S389),Listes!$A$77,IF(AND(P389&lt;&gt;"",P389&gt;T389,U389=""),Listes!$A$78,IF(AND(X389="",OR(Q389&lt;&gt;"",R389&lt;&gt;"",S389&lt;&gt;"")),Listes!$A$79,""))))))</f>
        <v/>
      </c>
      <c r="X389" s="44"/>
      <c r="Y389" s="9">
        <f t="shared" si="24"/>
        <v>0</v>
      </c>
    </row>
    <row r="390" spans="1:25" ht="20.100000000000001" customHeight="1" x14ac:dyDescent="0.25">
      <c r="A390" s="133">
        <v>384</v>
      </c>
      <c r="B390" s="347" t="str">
        <f>IF('Dépenses forfaitaire'!B390="","",'Dépenses forfaitaire'!B390)</f>
        <v/>
      </c>
      <c r="C390" s="347" t="str">
        <f>IF('Dépenses forfaitaire'!C390="","",'Dépenses forfaitaire'!C390)</f>
        <v/>
      </c>
      <c r="D390" s="347" t="str">
        <f>IF('Dépenses forfaitaire'!D390="","",'Dépenses forfaitaire'!D390)</f>
        <v/>
      </c>
      <c r="E390" s="347" t="str">
        <f>IF('Dépenses forfaitaire'!E390="","",'Dépenses forfaitaire'!E390)</f>
        <v/>
      </c>
      <c r="F390" s="347" t="str">
        <f>IF('Dépenses forfaitaire'!F390="","",'Dépenses forfaitaire'!F390)</f>
        <v/>
      </c>
      <c r="G390" s="347" t="str">
        <f>IF('Dépenses forfaitaire'!G390="","",'Dépenses forfaitaire'!G390)</f>
        <v/>
      </c>
      <c r="H390" s="347" t="str">
        <f>IF('Dépenses forfaitaire'!H390="","",'Dépenses forfaitaire'!H390)</f>
        <v/>
      </c>
      <c r="I390" s="347" t="str">
        <f>IF('Dépenses forfaitaire'!I390="","",'Dépenses forfaitaire'!I390)</f>
        <v/>
      </c>
      <c r="J390" s="348" t="str">
        <f>IF('Dépenses forfaitaire'!K390="","",'Dépenses forfaitaire'!K390)</f>
        <v/>
      </c>
      <c r="K390" s="348" t="str">
        <f>IF('Dépenses forfaitaire'!L390="","",'Dépenses forfaitaire'!L390)</f>
        <v/>
      </c>
      <c r="L390" s="347" t="str">
        <f>IF('Dépenses forfaitaire'!J390="","",'Dépenses forfaitaire'!J390)</f>
        <v/>
      </c>
      <c r="M390" s="331" t="str">
        <f>IF($H390="","",IF($C390=Listes!$B$38,IF('DP_Instruction Forfaitaires'!$E390&lt;=Listes!$B$58,('DP_Instruction Forfaitaires'!$E390*(VLOOKUP('DP_Instruction Forfaitaires'!$D390,Listes!$A$59:$E$65,2,FALSE))),IF('DP_Instruction Forfaitaires'!$E390&gt;Listes!$E$58,('DP_Instruction Forfaitaires'!$E390*(VLOOKUP('DP_Instruction Forfaitaires'!$D390,Listes!$A$59:$E$65,5,FALSE))),('DP_Instruction Forfaitaires'!$E390*(VLOOKUP('DP_Instruction Forfaitaires'!$D390,Listes!$A$59:$E$65,3,FALSE))+(VLOOKUP('DP_Instruction Forfaitaires'!$D390,Listes!$A$59:$E$65,4,FALSE)))))))</f>
        <v/>
      </c>
      <c r="N390" s="331" t="str">
        <f>IF($H390="","",IF($C390=Listes!$B$37,IF('DP_Instruction Forfaitaires'!$E390&lt;=Listes!$B$47,('DP_Instruction Forfaitaires'!$E390*(VLOOKUP('DP_Instruction Forfaitaires'!$D390,Listes!$A$48:$E$54,2,FALSE))),IF('DP_Instruction Forfaitaires'!$E390&gt;Listes!$D$47,('DP_Instruction Forfaitaires'!$E390*(VLOOKUP('DP_Instruction Forfaitaires'!$D390,Listes!$A$48:$E$54,5,FALSE))),('DP_Instruction Forfaitaires'!$E390*(VLOOKUP('DP_Instruction Forfaitaires'!$D390,Listes!$A$48:$E$54,3,FALSE))+(VLOOKUP('DP_Instruction Forfaitaires'!$D390,Listes!$A$48:$E$54,4,FALSE)))))))</f>
        <v/>
      </c>
      <c r="O390" s="359" t="str">
        <f>IF($H390="","",IF($C390=Listes!$B$40,Listes!$I$37,IF($C390=Listes!$B$41,(VLOOKUP('DP_Instruction Forfaitaires'!$F390,Listes!$E$37:$F$42,2,FALSE)),IF($C390=Listes!$B$39,IF('DP_Instruction Forfaitaires'!$E390&lt;=Listes!$A$69,'DP_Instruction Forfaitaires'!$E390*Listes!$A$70,IF('DP_Instruction Forfaitaires'!$E390&gt;Listes!$D$69,'DP_Instruction Forfaitaires'!$E390*Listes!$D$70,(('DP_Instruction Forfaitaires'!$E390*Listes!$B$70)+Listes!$C$70)))))))</f>
        <v/>
      </c>
      <c r="P390" s="360" t="str">
        <f>IF('Dépenses forfaitaire'!P390="","",'Dépenses forfaitaire'!P390)</f>
        <v/>
      </c>
      <c r="Q390" s="283"/>
      <c r="R390" s="284" t="str">
        <f t="shared" si="22"/>
        <v/>
      </c>
      <c r="S390" s="284" t="str">
        <f t="shared" si="23"/>
        <v/>
      </c>
      <c r="T390" s="28" t="str">
        <f t="shared" si="21"/>
        <v/>
      </c>
      <c r="U390" s="139"/>
      <c r="V390" s="140"/>
      <c r="W390" s="365" t="str">
        <f>IF(AND(OR(Q390="KO",T390&lt;&gt;""),OR(R390="",S390="",T390="")),Listes!$A$74,IF(AND(T390="",Q390&lt;&gt;""),Listes!$A$75,IF(AND(P390&lt;T390,V390=""),Listes!$A$76,IF(AND(R390&gt;S390),Listes!$A$77,IF(AND(P390&lt;&gt;"",P390&gt;T390,U390=""),Listes!$A$78,IF(AND(X390="",OR(Q390&lt;&gt;"",R390&lt;&gt;"",S390&lt;&gt;"")),Listes!$A$79,""))))))</f>
        <v/>
      </c>
      <c r="X390" s="44"/>
      <c r="Y390" s="9">
        <f t="shared" si="24"/>
        <v>0</v>
      </c>
    </row>
    <row r="391" spans="1:25" ht="20.100000000000001" customHeight="1" x14ac:dyDescent="0.25">
      <c r="A391" s="133">
        <v>385</v>
      </c>
      <c r="B391" s="347" t="str">
        <f>IF('Dépenses forfaitaire'!B391="","",'Dépenses forfaitaire'!B391)</f>
        <v/>
      </c>
      <c r="C391" s="347" t="str">
        <f>IF('Dépenses forfaitaire'!C391="","",'Dépenses forfaitaire'!C391)</f>
        <v/>
      </c>
      <c r="D391" s="347" t="str">
        <f>IF('Dépenses forfaitaire'!D391="","",'Dépenses forfaitaire'!D391)</f>
        <v/>
      </c>
      <c r="E391" s="347" t="str">
        <f>IF('Dépenses forfaitaire'!E391="","",'Dépenses forfaitaire'!E391)</f>
        <v/>
      </c>
      <c r="F391" s="347" t="str">
        <f>IF('Dépenses forfaitaire'!F391="","",'Dépenses forfaitaire'!F391)</f>
        <v/>
      </c>
      <c r="G391" s="347" t="str">
        <f>IF('Dépenses forfaitaire'!G391="","",'Dépenses forfaitaire'!G391)</f>
        <v/>
      </c>
      <c r="H391" s="347" t="str">
        <f>IF('Dépenses forfaitaire'!H391="","",'Dépenses forfaitaire'!H391)</f>
        <v/>
      </c>
      <c r="I391" s="347" t="str">
        <f>IF('Dépenses forfaitaire'!I391="","",'Dépenses forfaitaire'!I391)</f>
        <v/>
      </c>
      <c r="J391" s="348" t="str">
        <f>IF('Dépenses forfaitaire'!K391="","",'Dépenses forfaitaire'!K391)</f>
        <v/>
      </c>
      <c r="K391" s="348" t="str">
        <f>IF('Dépenses forfaitaire'!L391="","",'Dépenses forfaitaire'!L391)</f>
        <v/>
      </c>
      <c r="L391" s="347" t="str">
        <f>IF('Dépenses forfaitaire'!J391="","",'Dépenses forfaitaire'!J391)</f>
        <v/>
      </c>
      <c r="M391" s="331" t="str">
        <f>IF($H391="","",IF($C391=Listes!$B$38,IF('DP_Instruction Forfaitaires'!$E391&lt;=Listes!$B$58,('DP_Instruction Forfaitaires'!$E391*(VLOOKUP('DP_Instruction Forfaitaires'!$D391,Listes!$A$59:$E$65,2,FALSE))),IF('DP_Instruction Forfaitaires'!$E391&gt;Listes!$E$58,('DP_Instruction Forfaitaires'!$E391*(VLOOKUP('DP_Instruction Forfaitaires'!$D391,Listes!$A$59:$E$65,5,FALSE))),('DP_Instruction Forfaitaires'!$E391*(VLOOKUP('DP_Instruction Forfaitaires'!$D391,Listes!$A$59:$E$65,3,FALSE))+(VLOOKUP('DP_Instruction Forfaitaires'!$D391,Listes!$A$59:$E$65,4,FALSE)))))))</f>
        <v/>
      </c>
      <c r="N391" s="331" t="str">
        <f>IF($H391="","",IF($C391=Listes!$B$37,IF('DP_Instruction Forfaitaires'!$E391&lt;=Listes!$B$47,('DP_Instruction Forfaitaires'!$E391*(VLOOKUP('DP_Instruction Forfaitaires'!$D391,Listes!$A$48:$E$54,2,FALSE))),IF('DP_Instruction Forfaitaires'!$E391&gt;Listes!$D$47,('DP_Instruction Forfaitaires'!$E391*(VLOOKUP('DP_Instruction Forfaitaires'!$D391,Listes!$A$48:$E$54,5,FALSE))),('DP_Instruction Forfaitaires'!$E391*(VLOOKUP('DP_Instruction Forfaitaires'!$D391,Listes!$A$48:$E$54,3,FALSE))+(VLOOKUP('DP_Instruction Forfaitaires'!$D391,Listes!$A$48:$E$54,4,FALSE)))))))</f>
        <v/>
      </c>
      <c r="O391" s="359" t="str">
        <f>IF($H391="","",IF($C391=Listes!$B$40,Listes!$I$37,IF($C391=Listes!$B$41,(VLOOKUP('DP_Instruction Forfaitaires'!$F391,Listes!$E$37:$F$42,2,FALSE)),IF($C391=Listes!$B$39,IF('DP_Instruction Forfaitaires'!$E391&lt;=Listes!$A$69,'DP_Instruction Forfaitaires'!$E391*Listes!$A$70,IF('DP_Instruction Forfaitaires'!$E391&gt;Listes!$D$69,'DP_Instruction Forfaitaires'!$E391*Listes!$D$70,(('DP_Instruction Forfaitaires'!$E391*Listes!$B$70)+Listes!$C$70)))))))</f>
        <v/>
      </c>
      <c r="P391" s="360" t="str">
        <f>IF('Dépenses forfaitaire'!P391="","",'Dépenses forfaitaire'!P391)</f>
        <v/>
      </c>
      <c r="Q391" s="283"/>
      <c r="R391" s="284" t="str">
        <f t="shared" si="22"/>
        <v/>
      </c>
      <c r="S391" s="284" t="str">
        <f t="shared" si="23"/>
        <v/>
      </c>
      <c r="T391" s="28" t="str">
        <f t="shared" ref="T391:T454" si="25">IF($I391="","",($O391+$N391+$M391)*$I391)</f>
        <v/>
      </c>
      <c r="U391" s="139"/>
      <c r="V391" s="140"/>
      <c r="W391" s="365" t="str">
        <f>IF(AND(OR(Q391="KO",T391&lt;&gt;""),OR(R391="",S391="",T391="")),Listes!$A$74,IF(AND(T391="",Q391&lt;&gt;""),Listes!$A$75,IF(AND(P391&lt;T391,V391=""),Listes!$A$76,IF(AND(R391&gt;S391),Listes!$A$77,IF(AND(P391&lt;&gt;"",P391&gt;T391,U391=""),Listes!$A$78,IF(AND(X391="",OR(Q391&lt;&gt;"",R391&lt;&gt;"",S391&lt;&gt;"")),Listes!$A$79,""))))))</f>
        <v/>
      </c>
      <c r="X391" s="44"/>
      <c r="Y391" s="9">
        <f t="shared" si="24"/>
        <v>0</v>
      </c>
    </row>
    <row r="392" spans="1:25" ht="20.100000000000001" customHeight="1" x14ac:dyDescent="0.25">
      <c r="A392" s="133">
        <v>386</v>
      </c>
      <c r="B392" s="347" t="str">
        <f>IF('Dépenses forfaitaire'!B392="","",'Dépenses forfaitaire'!B392)</f>
        <v/>
      </c>
      <c r="C392" s="347" t="str">
        <f>IF('Dépenses forfaitaire'!C392="","",'Dépenses forfaitaire'!C392)</f>
        <v/>
      </c>
      <c r="D392" s="347" t="str">
        <f>IF('Dépenses forfaitaire'!D392="","",'Dépenses forfaitaire'!D392)</f>
        <v/>
      </c>
      <c r="E392" s="347" t="str">
        <f>IF('Dépenses forfaitaire'!E392="","",'Dépenses forfaitaire'!E392)</f>
        <v/>
      </c>
      <c r="F392" s="347" t="str">
        <f>IF('Dépenses forfaitaire'!F392="","",'Dépenses forfaitaire'!F392)</f>
        <v/>
      </c>
      <c r="G392" s="347" t="str">
        <f>IF('Dépenses forfaitaire'!G392="","",'Dépenses forfaitaire'!G392)</f>
        <v/>
      </c>
      <c r="H392" s="347" t="str">
        <f>IF('Dépenses forfaitaire'!H392="","",'Dépenses forfaitaire'!H392)</f>
        <v/>
      </c>
      <c r="I392" s="347" t="str">
        <f>IF('Dépenses forfaitaire'!I392="","",'Dépenses forfaitaire'!I392)</f>
        <v/>
      </c>
      <c r="J392" s="348" t="str">
        <f>IF('Dépenses forfaitaire'!K392="","",'Dépenses forfaitaire'!K392)</f>
        <v/>
      </c>
      <c r="K392" s="348" t="str">
        <f>IF('Dépenses forfaitaire'!L392="","",'Dépenses forfaitaire'!L392)</f>
        <v/>
      </c>
      <c r="L392" s="347" t="str">
        <f>IF('Dépenses forfaitaire'!J392="","",'Dépenses forfaitaire'!J392)</f>
        <v/>
      </c>
      <c r="M392" s="331" t="str">
        <f>IF($H392="","",IF($C392=Listes!$B$38,IF('DP_Instruction Forfaitaires'!$E392&lt;=Listes!$B$58,('DP_Instruction Forfaitaires'!$E392*(VLOOKUP('DP_Instruction Forfaitaires'!$D392,Listes!$A$59:$E$65,2,FALSE))),IF('DP_Instruction Forfaitaires'!$E392&gt;Listes!$E$58,('DP_Instruction Forfaitaires'!$E392*(VLOOKUP('DP_Instruction Forfaitaires'!$D392,Listes!$A$59:$E$65,5,FALSE))),('DP_Instruction Forfaitaires'!$E392*(VLOOKUP('DP_Instruction Forfaitaires'!$D392,Listes!$A$59:$E$65,3,FALSE))+(VLOOKUP('DP_Instruction Forfaitaires'!$D392,Listes!$A$59:$E$65,4,FALSE)))))))</f>
        <v/>
      </c>
      <c r="N392" s="331" t="str">
        <f>IF($H392="","",IF($C392=Listes!$B$37,IF('DP_Instruction Forfaitaires'!$E392&lt;=Listes!$B$47,('DP_Instruction Forfaitaires'!$E392*(VLOOKUP('DP_Instruction Forfaitaires'!$D392,Listes!$A$48:$E$54,2,FALSE))),IF('DP_Instruction Forfaitaires'!$E392&gt;Listes!$D$47,('DP_Instruction Forfaitaires'!$E392*(VLOOKUP('DP_Instruction Forfaitaires'!$D392,Listes!$A$48:$E$54,5,FALSE))),('DP_Instruction Forfaitaires'!$E392*(VLOOKUP('DP_Instruction Forfaitaires'!$D392,Listes!$A$48:$E$54,3,FALSE))+(VLOOKUP('DP_Instruction Forfaitaires'!$D392,Listes!$A$48:$E$54,4,FALSE)))))))</f>
        <v/>
      </c>
      <c r="O392" s="359" t="str">
        <f>IF($H392="","",IF($C392=Listes!$B$40,Listes!$I$37,IF($C392=Listes!$B$41,(VLOOKUP('DP_Instruction Forfaitaires'!$F392,Listes!$E$37:$F$42,2,FALSE)),IF($C392=Listes!$B$39,IF('DP_Instruction Forfaitaires'!$E392&lt;=Listes!$A$69,'DP_Instruction Forfaitaires'!$E392*Listes!$A$70,IF('DP_Instruction Forfaitaires'!$E392&gt;Listes!$D$69,'DP_Instruction Forfaitaires'!$E392*Listes!$D$70,(('DP_Instruction Forfaitaires'!$E392*Listes!$B$70)+Listes!$C$70)))))))</f>
        <v/>
      </c>
      <c r="P392" s="360" t="str">
        <f>IF('Dépenses forfaitaire'!P392="","",'Dépenses forfaitaire'!P392)</f>
        <v/>
      </c>
      <c r="Q392" s="283"/>
      <c r="R392" s="284" t="str">
        <f t="shared" ref="R392:R455" si="26">IF(Q392="","",IF(Q392="KO","",J392))</f>
        <v/>
      </c>
      <c r="S392" s="284" t="str">
        <f t="shared" ref="S392:S455" si="27">IF(Q392="","",IF(Q392="KO","",K392))</f>
        <v/>
      </c>
      <c r="T392" s="28" t="str">
        <f t="shared" si="25"/>
        <v/>
      </c>
      <c r="U392" s="139"/>
      <c r="V392" s="140"/>
      <c r="W392" s="365" t="str">
        <f>IF(AND(OR(Q392="KO",T392&lt;&gt;""),OR(R392="",S392="",T392="")),Listes!$A$74,IF(AND(T392="",Q392&lt;&gt;""),Listes!$A$75,IF(AND(P392&lt;T392,V392=""),Listes!$A$76,IF(AND(R392&gt;S392),Listes!$A$77,IF(AND(P392&lt;&gt;"",P392&gt;T392,U392=""),Listes!$A$78,IF(AND(X392="",OR(Q392&lt;&gt;"",R392&lt;&gt;"",S392&lt;&gt;"")),Listes!$A$79,""))))))</f>
        <v/>
      </c>
      <c r="X392" s="44"/>
      <c r="Y392" s="9">
        <f t="shared" ref="Y392:Y455" si="28">IF(AND(B392&lt;&gt;"",X392&lt;&gt;"Oui"),1,0)</f>
        <v>0</v>
      </c>
    </row>
    <row r="393" spans="1:25" ht="20.100000000000001" customHeight="1" x14ac:dyDescent="0.25">
      <c r="A393" s="133">
        <v>387</v>
      </c>
      <c r="B393" s="347" t="str">
        <f>IF('Dépenses forfaitaire'!B393="","",'Dépenses forfaitaire'!B393)</f>
        <v/>
      </c>
      <c r="C393" s="347" t="str">
        <f>IF('Dépenses forfaitaire'!C393="","",'Dépenses forfaitaire'!C393)</f>
        <v/>
      </c>
      <c r="D393" s="347" t="str">
        <f>IF('Dépenses forfaitaire'!D393="","",'Dépenses forfaitaire'!D393)</f>
        <v/>
      </c>
      <c r="E393" s="347" t="str">
        <f>IF('Dépenses forfaitaire'!E393="","",'Dépenses forfaitaire'!E393)</f>
        <v/>
      </c>
      <c r="F393" s="347" t="str">
        <f>IF('Dépenses forfaitaire'!F393="","",'Dépenses forfaitaire'!F393)</f>
        <v/>
      </c>
      <c r="G393" s="347" t="str">
        <f>IF('Dépenses forfaitaire'!G393="","",'Dépenses forfaitaire'!G393)</f>
        <v/>
      </c>
      <c r="H393" s="347" t="str">
        <f>IF('Dépenses forfaitaire'!H393="","",'Dépenses forfaitaire'!H393)</f>
        <v/>
      </c>
      <c r="I393" s="347" t="str">
        <f>IF('Dépenses forfaitaire'!I393="","",'Dépenses forfaitaire'!I393)</f>
        <v/>
      </c>
      <c r="J393" s="348" t="str">
        <f>IF('Dépenses forfaitaire'!K393="","",'Dépenses forfaitaire'!K393)</f>
        <v/>
      </c>
      <c r="K393" s="348" t="str">
        <f>IF('Dépenses forfaitaire'!L393="","",'Dépenses forfaitaire'!L393)</f>
        <v/>
      </c>
      <c r="L393" s="347" t="str">
        <f>IF('Dépenses forfaitaire'!J393="","",'Dépenses forfaitaire'!J393)</f>
        <v/>
      </c>
      <c r="M393" s="331" t="str">
        <f>IF($H393="","",IF($C393=Listes!$B$38,IF('DP_Instruction Forfaitaires'!$E393&lt;=Listes!$B$58,('DP_Instruction Forfaitaires'!$E393*(VLOOKUP('DP_Instruction Forfaitaires'!$D393,Listes!$A$59:$E$65,2,FALSE))),IF('DP_Instruction Forfaitaires'!$E393&gt;Listes!$E$58,('DP_Instruction Forfaitaires'!$E393*(VLOOKUP('DP_Instruction Forfaitaires'!$D393,Listes!$A$59:$E$65,5,FALSE))),('DP_Instruction Forfaitaires'!$E393*(VLOOKUP('DP_Instruction Forfaitaires'!$D393,Listes!$A$59:$E$65,3,FALSE))+(VLOOKUP('DP_Instruction Forfaitaires'!$D393,Listes!$A$59:$E$65,4,FALSE)))))))</f>
        <v/>
      </c>
      <c r="N393" s="331" t="str">
        <f>IF($H393="","",IF($C393=Listes!$B$37,IF('DP_Instruction Forfaitaires'!$E393&lt;=Listes!$B$47,('DP_Instruction Forfaitaires'!$E393*(VLOOKUP('DP_Instruction Forfaitaires'!$D393,Listes!$A$48:$E$54,2,FALSE))),IF('DP_Instruction Forfaitaires'!$E393&gt;Listes!$D$47,('DP_Instruction Forfaitaires'!$E393*(VLOOKUP('DP_Instruction Forfaitaires'!$D393,Listes!$A$48:$E$54,5,FALSE))),('DP_Instruction Forfaitaires'!$E393*(VLOOKUP('DP_Instruction Forfaitaires'!$D393,Listes!$A$48:$E$54,3,FALSE))+(VLOOKUP('DP_Instruction Forfaitaires'!$D393,Listes!$A$48:$E$54,4,FALSE)))))))</f>
        <v/>
      </c>
      <c r="O393" s="359" t="str">
        <f>IF($H393="","",IF($C393=Listes!$B$40,Listes!$I$37,IF($C393=Listes!$B$41,(VLOOKUP('DP_Instruction Forfaitaires'!$F393,Listes!$E$37:$F$42,2,FALSE)),IF($C393=Listes!$B$39,IF('DP_Instruction Forfaitaires'!$E393&lt;=Listes!$A$69,'DP_Instruction Forfaitaires'!$E393*Listes!$A$70,IF('DP_Instruction Forfaitaires'!$E393&gt;Listes!$D$69,'DP_Instruction Forfaitaires'!$E393*Listes!$D$70,(('DP_Instruction Forfaitaires'!$E393*Listes!$B$70)+Listes!$C$70)))))))</f>
        <v/>
      </c>
      <c r="P393" s="360" t="str">
        <f>IF('Dépenses forfaitaire'!P393="","",'Dépenses forfaitaire'!P393)</f>
        <v/>
      </c>
      <c r="Q393" s="283"/>
      <c r="R393" s="284" t="str">
        <f t="shared" si="26"/>
        <v/>
      </c>
      <c r="S393" s="284" t="str">
        <f t="shared" si="27"/>
        <v/>
      </c>
      <c r="T393" s="28" t="str">
        <f t="shared" si="25"/>
        <v/>
      </c>
      <c r="U393" s="139"/>
      <c r="V393" s="140"/>
      <c r="W393" s="365" t="str">
        <f>IF(AND(OR(Q393="KO",T393&lt;&gt;""),OR(R393="",S393="",T393="")),Listes!$A$74,IF(AND(T393="",Q393&lt;&gt;""),Listes!$A$75,IF(AND(P393&lt;T393,V393=""),Listes!$A$76,IF(AND(R393&gt;S393),Listes!$A$77,IF(AND(P393&lt;&gt;"",P393&gt;T393,U393=""),Listes!$A$78,IF(AND(X393="",OR(Q393&lt;&gt;"",R393&lt;&gt;"",S393&lt;&gt;"")),Listes!$A$79,""))))))</f>
        <v/>
      </c>
      <c r="X393" s="44"/>
      <c r="Y393" s="9">
        <f t="shared" si="28"/>
        <v>0</v>
      </c>
    </row>
    <row r="394" spans="1:25" ht="20.100000000000001" customHeight="1" x14ac:dyDescent="0.25">
      <c r="A394" s="133">
        <v>388</v>
      </c>
      <c r="B394" s="347" t="str">
        <f>IF('Dépenses forfaitaire'!B394="","",'Dépenses forfaitaire'!B394)</f>
        <v/>
      </c>
      <c r="C394" s="347" t="str">
        <f>IF('Dépenses forfaitaire'!C394="","",'Dépenses forfaitaire'!C394)</f>
        <v/>
      </c>
      <c r="D394" s="347" t="str">
        <f>IF('Dépenses forfaitaire'!D394="","",'Dépenses forfaitaire'!D394)</f>
        <v/>
      </c>
      <c r="E394" s="347" t="str">
        <f>IF('Dépenses forfaitaire'!E394="","",'Dépenses forfaitaire'!E394)</f>
        <v/>
      </c>
      <c r="F394" s="347" t="str">
        <f>IF('Dépenses forfaitaire'!F394="","",'Dépenses forfaitaire'!F394)</f>
        <v/>
      </c>
      <c r="G394" s="347" t="str">
        <f>IF('Dépenses forfaitaire'!G394="","",'Dépenses forfaitaire'!G394)</f>
        <v/>
      </c>
      <c r="H394" s="347" t="str">
        <f>IF('Dépenses forfaitaire'!H394="","",'Dépenses forfaitaire'!H394)</f>
        <v/>
      </c>
      <c r="I394" s="347" t="str">
        <f>IF('Dépenses forfaitaire'!I394="","",'Dépenses forfaitaire'!I394)</f>
        <v/>
      </c>
      <c r="J394" s="348" t="str">
        <f>IF('Dépenses forfaitaire'!K394="","",'Dépenses forfaitaire'!K394)</f>
        <v/>
      </c>
      <c r="K394" s="348" t="str">
        <f>IF('Dépenses forfaitaire'!L394="","",'Dépenses forfaitaire'!L394)</f>
        <v/>
      </c>
      <c r="L394" s="347" t="str">
        <f>IF('Dépenses forfaitaire'!J394="","",'Dépenses forfaitaire'!J394)</f>
        <v/>
      </c>
      <c r="M394" s="331" t="str">
        <f>IF($H394="","",IF($C394=Listes!$B$38,IF('DP_Instruction Forfaitaires'!$E394&lt;=Listes!$B$58,('DP_Instruction Forfaitaires'!$E394*(VLOOKUP('DP_Instruction Forfaitaires'!$D394,Listes!$A$59:$E$65,2,FALSE))),IF('DP_Instruction Forfaitaires'!$E394&gt;Listes!$E$58,('DP_Instruction Forfaitaires'!$E394*(VLOOKUP('DP_Instruction Forfaitaires'!$D394,Listes!$A$59:$E$65,5,FALSE))),('DP_Instruction Forfaitaires'!$E394*(VLOOKUP('DP_Instruction Forfaitaires'!$D394,Listes!$A$59:$E$65,3,FALSE))+(VLOOKUP('DP_Instruction Forfaitaires'!$D394,Listes!$A$59:$E$65,4,FALSE)))))))</f>
        <v/>
      </c>
      <c r="N394" s="331" t="str">
        <f>IF($H394="","",IF($C394=Listes!$B$37,IF('DP_Instruction Forfaitaires'!$E394&lt;=Listes!$B$47,('DP_Instruction Forfaitaires'!$E394*(VLOOKUP('DP_Instruction Forfaitaires'!$D394,Listes!$A$48:$E$54,2,FALSE))),IF('DP_Instruction Forfaitaires'!$E394&gt;Listes!$D$47,('DP_Instruction Forfaitaires'!$E394*(VLOOKUP('DP_Instruction Forfaitaires'!$D394,Listes!$A$48:$E$54,5,FALSE))),('DP_Instruction Forfaitaires'!$E394*(VLOOKUP('DP_Instruction Forfaitaires'!$D394,Listes!$A$48:$E$54,3,FALSE))+(VLOOKUP('DP_Instruction Forfaitaires'!$D394,Listes!$A$48:$E$54,4,FALSE)))))))</f>
        <v/>
      </c>
      <c r="O394" s="359" t="str">
        <f>IF($H394="","",IF($C394=Listes!$B$40,Listes!$I$37,IF($C394=Listes!$B$41,(VLOOKUP('DP_Instruction Forfaitaires'!$F394,Listes!$E$37:$F$42,2,FALSE)),IF($C394=Listes!$B$39,IF('DP_Instruction Forfaitaires'!$E394&lt;=Listes!$A$69,'DP_Instruction Forfaitaires'!$E394*Listes!$A$70,IF('DP_Instruction Forfaitaires'!$E394&gt;Listes!$D$69,'DP_Instruction Forfaitaires'!$E394*Listes!$D$70,(('DP_Instruction Forfaitaires'!$E394*Listes!$B$70)+Listes!$C$70)))))))</f>
        <v/>
      </c>
      <c r="P394" s="360" t="str">
        <f>IF('Dépenses forfaitaire'!P394="","",'Dépenses forfaitaire'!P394)</f>
        <v/>
      </c>
      <c r="Q394" s="283"/>
      <c r="R394" s="284" t="str">
        <f t="shared" si="26"/>
        <v/>
      </c>
      <c r="S394" s="284" t="str">
        <f t="shared" si="27"/>
        <v/>
      </c>
      <c r="T394" s="28" t="str">
        <f t="shared" si="25"/>
        <v/>
      </c>
      <c r="U394" s="139"/>
      <c r="V394" s="140"/>
      <c r="W394" s="365" t="str">
        <f>IF(AND(OR(Q394="KO",T394&lt;&gt;""),OR(R394="",S394="",T394="")),Listes!$A$74,IF(AND(T394="",Q394&lt;&gt;""),Listes!$A$75,IF(AND(P394&lt;T394,V394=""),Listes!$A$76,IF(AND(R394&gt;S394),Listes!$A$77,IF(AND(P394&lt;&gt;"",P394&gt;T394,U394=""),Listes!$A$78,IF(AND(X394="",OR(Q394&lt;&gt;"",R394&lt;&gt;"",S394&lt;&gt;"")),Listes!$A$79,""))))))</f>
        <v/>
      </c>
      <c r="X394" s="44"/>
      <c r="Y394" s="9">
        <f t="shared" si="28"/>
        <v>0</v>
      </c>
    </row>
    <row r="395" spans="1:25" ht="20.100000000000001" customHeight="1" x14ac:dyDescent="0.25">
      <c r="A395" s="133">
        <v>389</v>
      </c>
      <c r="B395" s="347" t="str">
        <f>IF('Dépenses forfaitaire'!B395="","",'Dépenses forfaitaire'!B395)</f>
        <v/>
      </c>
      <c r="C395" s="347" t="str">
        <f>IF('Dépenses forfaitaire'!C395="","",'Dépenses forfaitaire'!C395)</f>
        <v/>
      </c>
      <c r="D395" s="347" t="str">
        <f>IF('Dépenses forfaitaire'!D395="","",'Dépenses forfaitaire'!D395)</f>
        <v/>
      </c>
      <c r="E395" s="347" t="str">
        <f>IF('Dépenses forfaitaire'!E395="","",'Dépenses forfaitaire'!E395)</f>
        <v/>
      </c>
      <c r="F395" s="347" t="str">
        <f>IF('Dépenses forfaitaire'!F395="","",'Dépenses forfaitaire'!F395)</f>
        <v/>
      </c>
      <c r="G395" s="347" t="str">
        <f>IF('Dépenses forfaitaire'!G395="","",'Dépenses forfaitaire'!G395)</f>
        <v/>
      </c>
      <c r="H395" s="347" t="str">
        <f>IF('Dépenses forfaitaire'!H395="","",'Dépenses forfaitaire'!H395)</f>
        <v/>
      </c>
      <c r="I395" s="347" t="str">
        <f>IF('Dépenses forfaitaire'!I395="","",'Dépenses forfaitaire'!I395)</f>
        <v/>
      </c>
      <c r="J395" s="348" t="str">
        <f>IF('Dépenses forfaitaire'!K395="","",'Dépenses forfaitaire'!K395)</f>
        <v/>
      </c>
      <c r="K395" s="348" t="str">
        <f>IF('Dépenses forfaitaire'!L395="","",'Dépenses forfaitaire'!L395)</f>
        <v/>
      </c>
      <c r="L395" s="347" t="str">
        <f>IF('Dépenses forfaitaire'!J395="","",'Dépenses forfaitaire'!J395)</f>
        <v/>
      </c>
      <c r="M395" s="331" t="str">
        <f>IF($H395="","",IF($C395=Listes!$B$38,IF('DP_Instruction Forfaitaires'!$E395&lt;=Listes!$B$58,('DP_Instruction Forfaitaires'!$E395*(VLOOKUP('DP_Instruction Forfaitaires'!$D395,Listes!$A$59:$E$65,2,FALSE))),IF('DP_Instruction Forfaitaires'!$E395&gt;Listes!$E$58,('DP_Instruction Forfaitaires'!$E395*(VLOOKUP('DP_Instruction Forfaitaires'!$D395,Listes!$A$59:$E$65,5,FALSE))),('DP_Instruction Forfaitaires'!$E395*(VLOOKUP('DP_Instruction Forfaitaires'!$D395,Listes!$A$59:$E$65,3,FALSE))+(VLOOKUP('DP_Instruction Forfaitaires'!$D395,Listes!$A$59:$E$65,4,FALSE)))))))</f>
        <v/>
      </c>
      <c r="N395" s="331" t="str">
        <f>IF($H395="","",IF($C395=Listes!$B$37,IF('DP_Instruction Forfaitaires'!$E395&lt;=Listes!$B$47,('DP_Instruction Forfaitaires'!$E395*(VLOOKUP('DP_Instruction Forfaitaires'!$D395,Listes!$A$48:$E$54,2,FALSE))),IF('DP_Instruction Forfaitaires'!$E395&gt;Listes!$D$47,('DP_Instruction Forfaitaires'!$E395*(VLOOKUP('DP_Instruction Forfaitaires'!$D395,Listes!$A$48:$E$54,5,FALSE))),('DP_Instruction Forfaitaires'!$E395*(VLOOKUP('DP_Instruction Forfaitaires'!$D395,Listes!$A$48:$E$54,3,FALSE))+(VLOOKUP('DP_Instruction Forfaitaires'!$D395,Listes!$A$48:$E$54,4,FALSE)))))))</f>
        <v/>
      </c>
      <c r="O395" s="359" t="str">
        <f>IF($H395="","",IF($C395=Listes!$B$40,Listes!$I$37,IF($C395=Listes!$B$41,(VLOOKUP('DP_Instruction Forfaitaires'!$F395,Listes!$E$37:$F$42,2,FALSE)),IF($C395=Listes!$B$39,IF('DP_Instruction Forfaitaires'!$E395&lt;=Listes!$A$69,'DP_Instruction Forfaitaires'!$E395*Listes!$A$70,IF('DP_Instruction Forfaitaires'!$E395&gt;Listes!$D$69,'DP_Instruction Forfaitaires'!$E395*Listes!$D$70,(('DP_Instruction Forfaitaires'!$E395*Listes!$B$70)+Listes!$C$70)))))))</f>
        <v/>
      </c>
      <c r="P395" s="360" t="str">
        <f>IF('Dépenses forfaitaire'!P395="","",'Dépenses forfaitaire'!P395)</f>
        <v/>
      </c>
      <c r="Q395" s="283"/>
      <c r="R395" s="284" t="str">
        <f t="shared" si="26"/>
        <v/>
      </c>
      <c r="S395" s="284" t="str">
        <f t="shared" si="27"/>
        <v/>
      </c>
      <c r="T395" s="28" t="str">
        <f t="shared" si="25"/>
        <v/>
      </c>
      <c r="U395" s="139"/>
      <c r="V395" s="140"/>
      <c r="W395" s="365" t="str">
        <f>IF(AND(OR(Q395="KO",T395&lt;&gt;""),OR(R395="",S395="",T395="")),Listes!$A$74,IF(AND(T395="",Q395&lt;&gt;""),Listes!$A$75,IF(AND(P395&lt;T395,V395=""),Listes!$A$76,IF(AND(R395&gt;S395),Listes!$A$77,IF(AND(P395&lt;&gt;"",P395&gt;T395,U395=""),Listes!$A$78,IF(AND(X395="",OR(Q395&lt;&gt;"",R395&lt;&gt;"",S395&lt;&gt;"")),Listes!$A$79,""))))))</f>
        <v/>
      </c>
      <c r="X395" s="44"/>
      <c r="Y395" s="9">
        <f t="shared" si="28"/>
        <v>0</v>
      </c>
    </row>
    <row r="396" spans="1:25" ht="20.100000000000001" customHeight="1" x14ac:dyDescent="0.25">
      <c r="A396" s="133">
        <v>390</v>
      </c>
      <c r="B396" s="347" t="str">
        <f>IF('Dépenses forfaitaire'!B396="","",'Dépenses forfaitaire'!B396)</f>
        <v/>
      </c>
      <c r="C396" s="347" t="str">
        <f>IF('Dépenses forfaitaire'!C396="","",'Dépenses forfaitaire'!C396)</f>
        <v/>
      </c>
      <c r="D396" s="347" t="str">
        <f>IF('Dépenses forfaitaire'!D396="","",'Dépenses forfaitaire'!D396)</f>
        <v/>
      </c>
      <c r="E396" s="347" t="str">
        <f>IF('Dépenses forfaitaire'!E396="","",'Dépenses forfaitaire'!E396)</f>
        <v/>
      </c>
      <c r="F396" s="347" t="str">
        <f>IF('Dépenses forfaitaire'!F396="","",'Dépenses forfaitaire'!F396)</f>
        <v/>
      </c>
      <c r="G396" s="347" t="str">
        <f>IF('Dépenses forfaitaire'!G396="","",'Dépenses forfaitaire'!G396)</f>
        <v/>
      </c>
      <c r="H396" s="347" t="str">
        <f>IF('Dépenses forfaitaire'!H396="","",'Dépenses forfaitaire'!H396)</f>
        <v/>
      </c>
      <c r="I396" s="347" t="str">
        <f>IF('Dépenses forfaitaire'!I396="","",'Dépenses forfaitaire'!I396)</f>
        <v/>
      </c>
      <c r="J396" s="348" t="str">
        <f>IF('Dépenses forfaitaire'!K396="","",'Dépenses forfaitaire'!K396)</f>
        <v/>
      </c>
      <c r="K396" s="348" t="str">
        <f>IF('Dépenses forfaitaire'!L396="","",'Dépenses forfaitaire'!L396)</f>
        <v/>
      </c>
      <c r="L396" s="347" t="str">
        <f>IF('Dépenses forfaitaire'!J396="","",'Dépenses forfaitaire'!J396)</f>
        <v/>
      </c>
      <c r="M396" s="331" t="str">
        <f>IF($H396="","",IF($C396=Listes!$B$38,IF('DP_Instruction Forfaitaires'!$E396&lt;=Listes!$B$58,('DP_Instruction Forfaitaires'!$E396*(VLOOKUP('DP_Instruction Forfaitaires'!$D396,Listes!$A$59:$E$65,2,FALSE))),IF('DP_Instruction Forfaitaires'!$E396&gt;Listes!$E$58,('DP_Instruction Forfaitaires'!$E396*(VLOOKUP('DP_Instruction Forfaitaires'!$D396,Listes!$A$59:$E$65,5,FALSE))),('DP_Instruction Forfaitaires'!$E396*(VLOOKUP('DP_Instruction Forfaitaires'!$D396,Listes!$A$59:$E$65,3,FALSE))+(VLOOKUP('DP_Instruction Forfaitaires'!$D396,Listes!$A$59:$E$65,4,FALSE)))))))</f>
        <v/>
      </c>
      <c r="N396" s="331" t="str">
        <f>IF($H396="","",IF($C396=Listes!$B$37,IF('DP_Instruction Forfaitaires'!$E396&lt;=Listes!$B$47,('DP_Instruction Forfaitaires'!$E396*(VLOOKUP('DP_Instruction Forfaitaires'!$D396,Listes!$A$48:$E$54,2,FALSE))),IF('DP_Instruction Forfaitaires'!$E396&gt;Listes!$D$47,('DP_Instruction Forfaitaires'!$E396*(VLOOKUP('DP_Instruction Forfaitaires'!$D396,Listes!$A$48:$E$54,5,FALSE))),('DP_Instruction Forfaitaires'!$E396*(VLOOKUP('DP_Instruction Forfaitaires'!$D396,Listes!$A$48:$E$54,3,FALSE))+(VLOOKUP('DP_Instruction Forfaitaires'!$D396,Listes!$A$48:$E$54,4,FALSE)))))))</f>
        <v/>
      </c>
      <c r="O396" s="359" t="str">
        <f>IF($H396="","",IF($C396=Listes!$B$40,Listes!$I$37,IF($C396=Listes!$B$41,(VLOOKUP('DP_Instruction Forfaitaires'!$F396,Listes!$E$37:$F$42,2,FALSE)),IF($C396=Listes!$B$39,IF('DP_Instruction Forfaitaires'!$E396&lt;=Listes!$A$69,'DP_Instruction Forfaitaires'!$E396*Listes!$A$70,IF('DP_Instruction Forfaitaires'!$E396&gt;Listes!$D$69,'DP_Instruction Forfaitaires'!$E396*Listes!$D$70,(('DP_Instruction Forfaitaires'!$E396*Listes!$B$70)+Listes!$C$70)))))))</f>
        <v/>
      </c>
      <c r="P396" s="360" t="str">
        <f>IF('Dépenses forfaitaire'!P396="","",'Dépenses forfaitaire'!P396)</f>
        <v/>
      </c>
      <c r="Q396" s="283"/>
      <c r="R396" s="284" t="str">
        <f t="shared" si="26"/>
        <v/>
      </c>
      <c r="S396" s="284" t="str">
        <f t="shared" si="27"/>
        <v/>
      </c>
      <c r="T396" s="28" t="str">
        <f t="shared" si="25"/>
        <v/>
      </c>
      <c r="U396" s="139"/>
      <c r="V396" s="140"/>
      <c r="W396" s="365" t="str">
        <f>IF(AND(OR(Q396="KO",T396&lt;&gt;""),OR(R396="",S396="",T396="")),Listes!$A$74,IF(AND(T396="",Q396&lt;&gt;""),Listes!$A$75,IF(AND(P396&lt;T396,V396=""),Listes!$A$76,IF(AND(R396&gt;S396),Listes!$A$77,IF(AND(P396&lt;&gt;"",P396&gt;T396,U396=""),Listes!$A$78,IF(AND(X396="",OR(Q396&lt;&gt;"",R396&lt;&gt;"",S396&lt;&gt;"")),Listes!$A$79,""))))))</f>
        <v/>
      </c>
      <c r="X396" s="44"/>
      <c r="Y396" s="9">
        <f t="shared" si="28"/>
        <v>0</v>
      </c>
    </row>
    <row r="397" spans="1:25" ht="20.100000000000001" customHeight="1" x14ac:dyDescent="0.25">
      <c r="A397" s="133">
        <v>391</v>
      </c>
      <c r="B397" s="347" t="str">
        <f>IF('Dépenses forfaitaire'!B397="","",'Dépenses forfaitaire'!B397)</f>
        <v/>
      </c>
      <c r="C397" s="347" t="str">
        <f>IF('Dépenses forfaitaire'!C397="","",'Dépenses forfaitaire'!C397)</f>
        <v/>
      </c>
      <c r="D397" s="347" t="str">
        <f>IF('Dépenses forfaitaire'!D397="","",'Dépenses forfaitaire'!D397)</f>
        <v/>
      </c>
      <c r="E397" s="347" t="str">
        <f>IF('Dépenses forfaitaire'!E397="","",'Dépenses forfaitaire'!E397)</f>
        <v/>
      </c>
      <c r="F397" s="347" t="str">
        <f>IF('Dépenses forfaitaire'!F397="","",'Dépenses forfaitaire'!F397)</f>
        <v/>
      </c>
      <c r="G397" s="347" t="str">
        <f>IF('Dépenses forfaitaire'!G397="","",'Dépenses forfaitaire'!G397)</f>
        <v/>
      </c>
      <c r="H397" s="347" t="str">
        <f>IF('Dépenses forfaitaire'!H397="","",'Dépenses forfaitaire'!H397)</f>
        <v/>
      </c>
      <c r="I397" s="347" t="str">
        <f>IF('Dépenses forfaitaire'!I397="","",'Dépenses forfaitaire'!I397)</f>
        <v/>
      </c>
      <c r="J397" s="348" t="str">
        <f>IF('Dépenses forfaitaire'!K397="","",'Dépenses forfaitaire'!K397)</f>
        <v/>
      </c>
      <c r="K397" s="348" t="str">
        <f>IF('Dépenses forfaitaire'!L397="","",'Dépenses forfaitaire'!L397)</f>
        <v/>
      </c>
      <c r="L397" s="347" t="str">
        <f>IF('Dépenses forfaitaire'!J397="","",'Dépenses forfaitaire'!J397)</f>
        <v/>
      </c>
      <c r="M397" s="331" t="str">
        <f>IF($H397="","",IF($C397=Listes!$B$38,IF('DP_Instruction Forfaitaires'!$E397&lt;=Listes!$B$58,('DP_Instruction Forfaitaires'!$E397*(VLOOKUP('DP_Instruction Forfaitaires'!$D397,Listes!$A$59:$E$65,2,FALSE))),IF('DP_Instruction Forfaitaires'!$E397&gt;Listes!$E$58,('DP_Instruction Forfaitaires'!$E397*(VLOOKUP('DP_Instruction Forfaitaires'!$D397,Listes!$A$59:$E$65,5,FALSE))),('DP_Instruction Forfaitaires'!$E397*(VLOOKUP('DP_Instruction Forfaitaires'!$D397,Listes!$A$59:$E$65,3,FALSE))+(VLOOKUP('DP_Instruction Forfaitaires'!$D397,Listes!$A$59:$E$65,4,FALSE)))))))</f>
        <v/>
      </c>
      <c r="N397" s="331" t="str">
        <f>IF($H397="","",IF($C397=Listes!$B$37,IF('DP_Instruction Forfaitaires'!$E397&lt;=Listes!$B$47,('DP_Instruction Forfaitaires'!$E397*(VLOOKUP('DP_Instruction Forfaitaires'!$D397,Listes!$A$48:$E$54,2,FALSE))),IF('DP_Instruction Forfaitaires'!$E397&gt;Listes!$D$47,('DP_Instruction Forfaitaires'!$E397*(VLOOKUP('DP_Instruction Forfaitaires'!$D397,Listes!$A$48:$E$54,5,FALSE))),('DP_Instruction Forfaitaires'!$E397*(VLOOKUP('DP_Instruction Forfaitaires'!$D397,Listes!$A$48:$E$54,3,FALSE))+(VLOOKUP('DP_Instruction Forfaitaires'!$D397,Listes!$A$48:$E$54,4,FALSE)))))))</f>
        <v/>
      </c>
      <c r="O397" s="359" t="str">
        <f>IF($H397="","",IF($C397=Listes!$B$40,Listes!$I$37,IF($C397=Listes!$B$41,(VLOOKUP('DP_Instruction Forfaitaires'!$F397,Listes!$E$37:$F$42,2,FALSE)),IF($C397=Listes!$B$39,IF('DP_Instruction Forfaitaires'!$E397&lt;=Listes!$A$69,'DP_Instruction Forfaitaires'!$E397*Listes!$A$70,IF('DP_Instruction Forfaitaires'!$E397&gt;Listes!$D$69,'DP_Instruction Forfaitaires'!$E397*Listes!$D$70,(('DP_Instruction Forfaitaires'!$E397*Listes!$B$70)+Listes!$C$70)))))))</f>
        <v/>
      </c>
      <c r="P397" s="360" t="str">
        <f>IF('Dépenses forfaitaire'!P397="","",'Dépenses forfaitaire'!P397)</f>
        <v/>
      </c>
      <c r="Q397" s="283"/>
      <c r="R397" s="284" t="str">
        <f t="shared" si="26"/>
        <v/>
      </c>
      <c r="S397" s="284" t="str">
        <f t="shared" si="27"/>
        <v/>
      </c>
      <c r="T397" s="28" t="str">
        <f t="shared" si="25"/>
        <v/>
      </c>
      <c r="U397" s="139"/>
      <c r="V397" s="140"/>
      <c r="W397" s="365" t="str">
        <f>IF(AND(OR(Q397="KO",T397&lt;&gt;""),OR(R397="",S397="",T397="")),Listes!$A$74,IF(AND(T397="",Q397&lt;&gt;""),Listes!$A$75,IF(AND(P397&lt;T397,V397=""),Listes!$A$76,IF(AND(R397&gt;S397),Listes!$A$77,IF(AND(P397&lt;&gt;"",P397&gt;T397,U397=""),Listes!$A$78,IF(AND(X397="",OR(Q397&lt;&gt;"",R397&lt;&gt;"",S397&lt;&gt;"")),Listes!$A$79,""))))))</f>
        <v/>
      </c>
      <c r="X397" s="44"/>
      <c r="Y397" s="9">
        <f t="shared" si="28"/>
        <v>0</v>
      </c>
    </row>
    <row r="398" spans="1:25" ht="20.100000000000001" customHeight="1" x14ac:dyDescent="0.25">
      <c r="A398" s="133">
        <v>392</v>
      </c>
      <c r="B398" s="347" t="str">
        <f>IF('Dépenses forfaitaire'!B398="","",'Dépenses forfaitaire'!B398)</f>
        <v/>
      </c>
      <c r="C398" s="347" t="str">
        <f>IF('Dépenses forfaitaire'!C398="","",'Dépenses forfaitaire'!C398)</f>
        <v/>
      </c>
      <c r="D398" s="347" t="str">
        <f>IF('Dépenses forfaitaire'!D398="","",'Dépenses forfaitaire'!D398)</f>
        <v/>
      </c>
      <c r="E398" s="347" t="str">
        <f>IF('Dépenses forfaitaire'!E398="","",'Dépenses forfaitaire'!E398)</f>
        <v/>
      </c>
      <c r="F398" s="347" t="str">
        <f>IF('Dépenses forfaitaire'!F398="","",'Dépenses forfaitaire'!F398)</f>
        <v/>
      </c>
      <c r="G398" s="347" t="str">
        <f>IF('Dépenses forfaitaire'!G398="","",'Dépenses forfaitaire'!G398)</f>
        <v/>
      </c>
      <c r="H398" s="347" t="str">
        <f>IF('Dépenses forfaitaire'!H398="","",'Dépenses forfaitaire'!H398)</f>
        <v/>
      </c>
      <c r="I398" s="347" t="str">
        <f>IF('Dépenses forfaitaire'!I398="","",'Dépenses forfaitaire'!I398)</f>
        <v/>
      </c>
      <c r="J398" s="348" t="str">
        <f>IF('Dépenses forfaitaire'!K398="","",'Dépenses forfaitaire'!K398)</f>
        <v/>
      </c>
      <c r="K398" s="348" t="str">
        <f>IF('Dépenses forfaitaire'!L398="","",'Dépenses forfaitaire'!L398)</f>
        <v/>
      </c>
      <c r="L398" s="347" t="str">
        <f>IF('Dépenses forfaitaire'!J398="","",'Dépenses forfaitaire'!J398)</f>
        <v/>
      </c>
      <c r="M398" s="331" t="str">
        <f>IF($H398="","",IF($C398=Listes!$B$38,IF('DP_Instruction Forfaitaires'!$E398&lt;=Listes!$B$58,('DP_Instruction Forfaitaires'!$E398*(VLOOKUP('DP_Instruction Forfaitaires'!$D398,Listes!$A$59:$E$65,2,FALSE))),IF('DP_Instruction Forfaitaires'!$E398&gt;Listes!$E$58,('DP_Instruction Forfaitaires'!$E398*(VLOOKUP('DP_Instruction Forfaitaires'!$D398,Listes!$A$59:$E$65,5,FALSE))),('DP_Instruction Forfaitaires'!$E398*(VLOOKUP('DP_Instruction Forfaitaires'!$D398,Listes!$A$59:$E$65,3,FALSE))+(VLOOKUP('DP_Instruction Forfaitaires'!$D398,Listes!$A$59:$E$65,4,FALSE)))))))</f>
        <v/>
      </c>
      <c r="N398" s="331" t="str">
        <f>IF($H398="","",IF($C398=Listes!$B$37,IF('DP_Instruction Forfaitaires'!$E398&lt;=Listes!$B$47,('DP_Instruction Forfaitaires'!$E398*(VLOOKUP('DP_Instruction Forfaitaires'!$D398,Listes!$A$48:$E$54,2,FALSE))),IF('DP_Instruction Forfaitaires'!$E398&gt;Listes!$D$47,('DP_Instruction Forfaitaires'!$E398*(VLOOKUP('DP_Instruction Forfaitaires'!$D398,Listes!$A$48:$E$54,5,FALSE))),('DP_Instruction Forfaitaires'!$E398*(VLOOKUP('DP_Instruction Forfaitaires'!$D398,Listes!$A$48:$E$54,3,FALSE))+(VLOOKUP('DP_Instruction Forfaitaires'!$D398,Listes!$A$48:$E$54,4,FALSE)))))))</f>
        <v/>
      </c>
      <c r="O398" s="359" t="str">
        <f>IF($H398="","",IF($C398=Listes!$B$40,Listes!$I$37,IF($C398=Listes!$B$41,(VLOOKUP('DP_Instruction Forfaitaires'!$F398,Listes!$E$37:$F$42,2,FALSE)),IF($C398=Listes!$B$39,IF('DP_Instruction Forfaitaires'!$E398&lt;=Listes!$A$69,'DP_Instruction Forfaitaires'!$E398*Listes!$A$70,IF('DP_Instruction Forfaitaires'!$E398&gt;Listes!$D$69,'DP_Instruction Forfaitaires'!$E398*Listes!$D$70,(('DP_Instruction Forfaitaires'!$E398*Listes!$B$70)+Listes!$C$70)))))))</f>
        <v/>
      </c>
      <c r="P398" s="360" t="str">
        <f>IF('Dépenses forfaitaire'!P398="","",'Dépenses forfaitaire'!P398)</f>
        <v/>
      </c>
      <c r="Q398" s="283"/>
      <c r="R398" s="284" t="str">
        <f t="shared" si="26"/>
        <v/>
      </c>
      <c r="S398" s="284" t="str">
        <f t="shared" si="27"/>
        <v/>
      </c>
      <c r="T398" s="28" t="str">
        <f t="shared" si="25"/>
        <v/>
      </c>
      <c r="U398" s="139"/>
      <c r="V398" s="140"/>
      <c r="W398" s="365" t="str">
        <f>IF(AND(OR(Q398="KO",T398&lt;&gt;""),OR(R398="",S398="",T398="")),Listes!$A$74,IF(AND(T398="",Q398&lt;&gt;""),Listes!$A$75,IF(AND(P398&lt;T398,V398=""),Listes!$A$76,IF(AND(R398&gt;S398),Listes!$A$77,IF(AND(P398&lt;&gt;"",P398&gt;T398,U398=""),Listes!$A$78,IF(AND(X398="",OR(Q398&lt;&gt;"",R398&lt;&gt;"",S398&lt;&gt;"")),Listes!$A$79,""))))))</f>
        <v/>
      </c>
      <c r="X398" s="44"/>
      <c r="Y398" s="9">
        <f t="shared" si="28"/>
        <v>0</v>
      </c>
    </row>
    <row r="399" spans="1:25" ht="20.100000000000001" customHeight="1" x14ac:dyDescent="0.25">
      <c r="A399" s="133">
        <v>393</v>
      </c>
      <c r="B399" s="347" t="str">
        <f>IF('Dépenses forfaitaire'!B399="","",'Dépenses forfaitaire'!B399)</f>
        <v/>
      </c>
      <c r="C399" s="347" t="str">
        <f>IF('Dépenses forfaitaire'!C399="","",'Dépenses forfaitaire'!C399)</f>
        <v/>
      </c>
      <c r="D399" s="347" t="str">
        <f>IF('Dépenses forfaitaire'!D399="","",'Dépenses forfaitaire'!D399)</f>
        <v/>
      </c>
      <c r="E399" s="347" t="str">
        <f>IF('Dépenses forfaitaire'!E399="","",'Dépenses forfaitaire'!E399)</f>
        <v/>
      </c>
      <c r="F399" s="347" t="str">
        <f>IF('Dépenses forfaitaire'!F399="","",'Dépenses forfaitaire'!F399)</f>
        <v/>
      </c>
      <c r="G399" s="347" t="str">
        <f>IF('Dépenses forfaitaire'!G399="","",'Dépenses forfaitaire'!G399)</f>
        <v/>
      </c>
      <c r="H399" s="347" t="str">
        <f>IF('Dépenses forfaitaire'!H399="","",'Dépenses forfaitaire'!H399)</f>
        <v/>
      </c>
      <c r="I399" s="347" t="str">
        <f>IF('Dépenses forfaitaire'!I399="","",'Dépenses forfaitaire'!I399)</f>
        <v/>
      </c>
      <c r="J399" s="348" t="str">
        <f>IF('Dépenses forfaitaire'!K399="","",'Dépenses forfaitaire'!K399)</f>
        <v/>
      </c>
      <c r="K399" s="348" t="str">
        <f>IF('Dépenses forfaitaire'!L399="","",'Dépenses forfaitaire'!L399)</f>
        <v/>
      </c>
      <c r="L399" s="347" t="str">
        <f>IF('Dépenses forfaitaire'!J399="","",'Dépenses forfaitaire'!J399)</f>
        <v/>
      </c>
      <c r="M399" s="331" t="str">
        <f>IF($H399="","",IF($C399=Listes!$B$38,IF('DP_Instruction Forfaitaires'!$E399&lt;=Listes!$B$58,('DP_Instruction Forfaitaires'!$E399*(VLOOKUP('DP_Instruction Forfaitaires'!$D399,Listes!$A$59:$E$65,2,FALSE))),IF('DP_Instruction Forfaitaires'!$E399&gt;Listes!$E$58,('DP_Instruction Forfaitaires'!$E399*(VLOOKUP('DP_Instruction Forfaitaires'!$D399,Listes!$A$59:$E$65,5,FALSE))),('DP_Instruction Forfaitaires'!$E399*(VLOOKUP('DP_Instruction Forfaitaires'!$D399,Listes!$A$59:$E$65,3,FALSE))+(VLOOKUP('DP_Instruction Forfaitaires'!$D399,Listes!$A$59:$E$65,4,FALSE)))))))</f>
        <v/>
      </c>
      <c r="N399" s="331" t="str">
        <f>IF($H399="","",IF($C399=Listes!$B$37,IF('DP_Instruction Forfaitaires'!$E399&lt;=Listes!$B$47,('DP_Instruction Forfaitaires'!$E399*(VLOOKUP('DP_Instruction Forfaitaires'!$D399,Listes!$A$48:$E$54,2,FALSE))),IF('DP_Instruction Forfaitaires'!$E399&gt;Listes!$D$47,('DP_Instruction Forfaitaires'!$E399*(VLOOKUP('DP_Instruction Forfaitaires'!$D399,Listes!$A$48:$E$54,5,FALSE))),('DP_Instruction Forfaitaires'!$E399*(VLOOKUP('DP_Instruction Forfaitaires'!$D399,Listes!$A$48:$E$54,3,FALSE))+(VLOOKUP('DP_Instruction Forfaitaires'!$D399,Listes!$A$48:$E$54,4,FALSE)))))))</f>
        <v/>
      </c>
      <c r="O399" s="359" t="str">
        <f>IF($H399="","",IF($C399=Listes!$B$40,Listes!$I$37,IF($C399=Listes!$B$41,(VLOOKUP('DP_Instruction Forfaitaires'!$F399,Listes!$E$37:$F$42,2,FALSE)),IF($C399=Listes!$B$39,IF('DP_Instruction Forfaitaires'!$E399&lt;=Listes!$A$69,'DP_Instruction Forfaitaires'!$E399*Listes!$A$70,IF('DP_Instruction Forfaitaires'!$E399&gt;Listes!$D$69,'DP_Instruction Forfaitaires'!$E399*Listes!$D$70,(('DP_Instruction Forfaitaires'!$E399*Listes!$B$70)+Listes!$C$70)))))))</f>
        <v/>
      </c>
      <c r="P399" s="360" t="str">
        <f>IF('Dépenses forfaitaire'!P399="","",'Dépenses forfaitaire'!P399)</f>
        <v/>
      </c>
      <c r="Q399" s="283"/>
      <c r="R399" s="284" t="str">
        <f t="shared" si="26"/>
        <v/>
      </c>
      <c r="S399" s="284" t="str">
        <f t="shared" si="27"/>
        <v/>
      </c>
      <c r="T399" s="28" t="str">
        <f t="shared" si="25"/>
        <v/>
      </c>
      <c r="U399" s="139"/>
      <c r="V399" s="140"/>
      <c r="W399" s="365" t="str">
        <f>IF(AND(OR(Q399="KO",T399&lt;&gt;""),OR(R399="",S399="",T399="")),Listes!$A$74,IF(AND(T399="",Q399&lt;&gt;""),Listes!$A$75,IF(AND(P399&lt;T399,V399=""),Listes!$A$76,IF(AND(R399&gt;S399),Listes!$A$77,IF(AND(P399&lt;&gt;"",P399&gt;T399,U399=""),Listes!$A$78,IF(AND(X399="",OR(Q399&lt;&gt;"",R399&lt;&gt;"",S399&lt;&gt;"")),Listes!$A$79,""))))))</f>
        <v/>
      </c>
      <c r="X399" s="44"/>
      <c r="Y399" s="9">
        <f t="shared" si="28"/>
        <v>0</v>
      </c>
    </row>
    <row r="400" spans="1:25" ht="20.100000000000001" customHeight="1" x14ac:dyDescent="0.25">
      <c r="A400" s="133">
        <v>394</v>
      </c>
      <c r="B400" s="347" t="str">
        <f>IF('Dépenses forfaitaire'!B400="","",'Dépenses forfaitaire'!B400)</f>
        <v/>
      </c>
      <c r="C400" s="347" t="str">
        <f>IF('Dépenses forfaitaire'!C400="","",'Dépenses forfaitaire'!C400)</f>
        <v/>
      </c>
      <c r="D400" s="347" t="str">
        <f>IF('Dépenses forfaitaire'!D400="","",'Dépenses forfaitaire'!D400)</f>
        <v/>
      </c>
      <c r="E400" s="347" t="str">
        <f>IF('Dépenses forfaitaire'!E400="","",'Dépenses forfaitaire'!E400)</f>
        <v/>
      </c>
      <c r="F400" s="347" t="str">
        <f>IF('Dépenses forfaitaire'!F400="","",'Dépenses forfaitaire'!F400)</f>
        <v/>
      </c>
      <c r="G400" s="347" t="str">
        <f>IF('Dépenses forfaitaire'!G400="","",'Dépenses forfaitaire'!G400)</f>
        <v/>
      </c>
      <c r="H400" s="347" t="str">
        <f>IF('Dépenses forfaitaire'!H400="","",'Dépenses forfaitaire'!H400)</f>
        <v/>
      </c>
      <c r="I400" s="347" t="str">
        <f>IF('Dépenses forfaitaire'!I400="","",'Dépenses forfaitaire'!I400)</f>
        <v/>
      </c>
      <c r="J400" s="348" t="str">
        <f>IF('Dépenses forfaitaire'!K400="","",'Dépenses forfaitaire'!K400)</f>
        <v/>
      </c>
      <c r="K400" s="348" t="str">
        <f>IF('Dépenses forfaitaire'!L400="","",'Dépenses forfaitaire'!L400)</f>
        <v/>
      </c>
      <c r="L400" s="347" t="str">
        <f>IF('Dépenses forfaitaire'!J400="","",'Dépenses forfaitaire'!J400)</f>
        <v/>
      </c>
      <c r="M400" s="331" t="str">
        <f>IF($H400="","",IF($C400=Listes!$B$38,IF('DP_Instruction Forfaitaires'!$E400&lt;=Listes!$B$58,('DP_Instruction Forfaitaires'!$E400*(VLOOKUP('DP_Instruction Forfaitaires'!$D400,Listes!$A$59:$E$65,2,FALSE))),IF('DP_Instruction Forfaitaires'!$E400&gt;Listes!$E$58,('DP_Instruction Forfaitaires'!$E400*(VLOOKUP('DP_Instruction Forfaitaires'!$D400,Listes!$A$59:$E$65,5,FALSE))),('DP_Instruction Forfaitaires'!$E400*(VLOOKUP('DP_Instruction Forfaitaires'!$D400,Listes!$A$59:$E$65,3,FALSE))+(VLOOKUP('DP_Instruction Forfaitaires'!$D400,Listes!$A$59:$E$65,4,FALSE)))))))</f>
        <v/>
      </c>
      <c r="N400" s="331" t="str">
        <f>IF($H400="","",IF($C400=Listes!$B$37,IF('DP_Instruction Forfaitaires'!$E400&lt;=Listes!$B$47,('DP_Instruction Forfaitaires'!$E400*(VLOOKUP('DP_Instruction Forfaitaires'!$D400,Listes!$A$48:$E$54,2,FALSE))),IF('DP_Instruction Forfaitaires'!$E400&gt;Listes!$D$47,('DP_Instruction Forfaitaires'!$E400*(VLOOKUP('DP_Instruction Forfaitaires'!$D400,Listes!$A$48:$E$54,5,FALSE))),('DP_Instruction Forfaitaires'!$E400*(VLOOKUP('DP_Instruction Forfaitaires'!$D400,Listes!$A$48:$E$54,3,FALSE))+(VLOOKUP('DP_Instruction Forfaitaires'!$D400,Listes!$A$48:$E$54,4,FALSE)))))))</f>
        <v/>
      </c>
      <c r="O400" s="359" t="str">
        <f>IF($H400="","",IF($C400=Listes!$B$40,Listes!$I$37,IF($C400=Listes!$B$41,(VLOOKUP('DP_Instruction Forfaitaires'!$F400,Listes!$E$37:$F$42,2,FALSE)),IF($C400=Listes!$B$39,IF('DP_Instruction Forfaitaires'!$E400&lt;=Listes!$A$69,'DP_Instruction Forfaitaires'!$E400*Listes!$A$70,IF('DP_Instruction Forfaitaires'!$E400&gt;Listes!$D$69,'DP_Instruction Forfaitaires'!$E400*Listes!$D$70,(('DP_Instruction Forfaitaires'!$E400*Listes!$B$70)+Listes!$C$70)))))))</f>
        <v/>
      </c>
      <c r="P400" s="360" t="str">
        <f>IF('Dépenses forfaitaire'!P400="","",'Dépenses forfaitaire'!P400)</f>
        <v/>
      </c>
      <c r="Q400" s="283"/>
      <c r="R400" s="284" t="str">
        <f t="shared" si="26"/>
        <v/>
      </c>
      <c r="S400" s="284" t="str">
        <f t="shared" si="27"/>
        <v/>
      </c>
      <c r="T400" s="28" t="str">
        <f t="shared" si="25"/>
        <v/>
      </c>
      <c r="U400" s="139"/>
      <c r="V400" s="140"/>
      <c r="W400" s="365" t="str">
        <f>IF(AND(OR(Q400="KO",T400&lt;&gt;""),OR(R400="",S400="",T400="")),Listes!$A$74,IF(AND(T400="",Q400&lt;&gt;""),Listes!$A$75,IF(AND(P400&lt;T400,V400=""),Listes!$A$76,IF(AND(R400&gt;S400),Listes!$A$77,IF(AND(P400&lt;&gt;"",P400&gt;T400,U400=""),Listes!$A$78,IF(AND(X400="",OR(Q400&lt;&gt;"",R400&lt;&gt;"",S400&lt;&gt;"")),Listes!$A$79,""))))))</f>
        <v/>
      </c>
      <c r="X400" s="44"/>
      <c r="Y400" s="9">
        <f t="shared" si="28"/>
        <v>0</v>
      </c>
    </row>
    <row r="401" spans="1:25" ht="20.100000000000001" customHeight="1" x14ac:dyDescent="0.25">
      <c r="A401" s="133">
        <v>395</v>
      </c>
      <c r="B401" s="347" t="str">
        <f>IF('Dépenses forfaitaire'!B401="","",'Dépenses forfaitaire'!B401)</f>
        <v/>
      </c>
      <c r="C401" s="347" t="str">
        <f>IF('Dépenses forfaitaire'!C401="","",'Dépenses forfaitaire'!C401)</f>
        <v/>
      </c>
      <c r="D401" s="347" t="str">
        <f>IF('Dépenses forfaitaire'!D401="","",'Dépenses forfaitaire'!D401)</f>
        <v/>
      </c>
      <c r="E401" s="347" t="str">
        <f>IF('Dépenses forfaitaire'!E401="","",'Dépenses forfaitaire'!E401)</f>
        <v/>
      </c>
      <c r="F401" s="347" t="str">
        <f>IF('Dépenses forfaitaire'!F401="","",'Dépenses forfaitaire'!F401)</f>
        <v/>
      </c>
      <c r="G401" s="347" t="str">
        <f>IF('Dépenses forfaitaire'!G401="","",'Dépenses forfaitaire'!G401)</f>
        <v/>
      </c>
      <c r="H401" s="347" t="str">
        <f>IF('Dépenses forfaitaire'!H401="","",'Dépenses forfaitaire'!H401)</f>
        <v/>
      </c>
      <c r="I401" s="347" t="str">
        <f>IF('Dépenses forfaitaire'!I401="","",'Dépenses forfaitaire'!I401)</f>
        <v/>
      </c>
      <c r="J401" s="348" t="str">
        <f>IF('Dépenses forfaitaire'!K401="","",'Dépenses forfaitaire'!K401)</f>
        <v/>
      </c>
      <c r="K401" s="348" t="str">
        <f>IF('Dépenses forfaitaire'!L401="","",'Dépenses forfaitaire'!L401)</f>
        <v/>
      </c>
      <c r="L401" s="347" t="str">
        <f>IF('Dépenses forfaitaire'!J401="","",'Dépenses forfaitaire'!J401)</f>
        <v/>
      </c>
      <c r="M401" s="331" t="str">
        <f>IF($H401="","",IF($C401=Listes!$B$38,IF('DP_Instruction Forfaitaires'!$E401&lt;=Listes!$B$58,('DP_Instruction Forfaitaires'!$E401*(VLOOKUP('DP_Instruction Forfaitaires'!$D401,Listes!$A$59:$E$65,2,FALSE))),IF('DP_Instruction Forfaitaires'!$E401&gt;Listes!$E$58,('DP_Instruction Forfaitaires'!$E401*(VLOOKUP('DP_Instruction Forfaitaires'!$D401,Listes!$A$59:$E$65,5,FALSE))),('DP_Instruction Forfaitaires'!$E401*(VLOOKUP('DP_Instruction Forfaitaires'!$D401,Listes!$A$59:$E$65,3,FALSE))+(VLOOKUP('DP_Instruction Forfaitaires'!$D401,Listes!$A$59:$E$65,4,FALSE)))))))</f>
        <v/>
      </c>
      <c r="N401" s="331" t="str">
        <f>IF($H401="","",IF($C401=Listes!$B$37,IF('DP_Instruction Forfaitaires'!$E401&lt;=Listes!$B$47,('DP_Instruction Forfaitaires'!$E401*(VLOOKUP('DP_Instruction Forfaitaires'!$D401,Listes!$A$48:$E$54,2,FALSE))),IF('DP_Instruction Forfaitaires'!$E401&gt;Listes!$D$47,('DP_Instruction Forfaitaires'!$E401*(VLOOKUP('DP_Instruction Forfaitaires'!$D401,Listes!$A$48:$E$54,5,FALSE))),('DP_Instruction Forfaitaires'!$E401*(VLOOKUP('DP_Instruction Forfaitaires'!$D401,Listes!$A$48:$E$54,3,FALSE))+(VLOOKUP('DP_Instruction Forfaitaires'!$D401,Listes!$A$48:$E$54,4,FALSE)))))))</f>
        <v/>
      </c>
      <c r="O401" s="359" t="str">
        <f>IF($H401="","",IF($C401=Listes!$B$40,Listes!$I$37,IF($C401=Listes!$B$41,(VLOOKUP('DP_Instruction Forfaitaires'!$F401,Listes!$E$37:$F$42,2,FALSE)),IF($C401=Listes!$B$39,IF('DP_Instruction Forfaitaires'!$E401&lt;=Listes!$A$69,'DP_Instruction Forfaitaires'!$E401*Listes!$A$70,IF('DP_Instruction Forfaitaires'!$E401&gt;Listes!$D$69,'DP_Instruction Forfaitaires'!$E401*Listes!$D$70,(('DP_Instruction Forfaitaires'!$E401*Listes!$B$70)+Listes!$C$70)))))))</f>
        <v/>
      </c>
      <c r="P401" s="360" t="str">
        <f>IF('Dépenses forfaitaire'!P401="","",'Dépenses forfaitaire'!P401)</f>
        <v/>
      </c>
      <c r="Q401" s="283"/>
      <c r="R401" s="284" t="str">
        <f t="shared" si="26"/>
        <v/>
      </c>
      <c r="S401" s="284" t="str">
        <f t="shared" si="27"/>
        <v/>
      </c>
      <c r="T401" s="28" t="str">
        <f t="shared" si="25"/>
        <v/>
      </c>
      <c r="U401" s="139"/>
      <c r="V401" s="140"/>
      <c r="W401" s="365" t="str">
        <f>IF(AND(OR(Q401="KO",T401&lt;&gt;""),OR(R401="",S401="",T401="")),Listes!$A$74,IF(AND(T401="",Q401&lt;&gt;""),Listes!$A$75,IF(AND(P401&lt;T401,V401=""),Listes!$A$76,IF(AND(R401&gt;S401),Listes!$A$77,IF(AND(P401&lt;&gt;"",P401&gt;T401,U401=""),Listes!$A$78,IF(AND(X401="",OR(Q401&lt;&gt;"",R401&lt;&gt;"",S401&lt;&gt;"")),Listes!$A$79,""))))))</f>
        <v/>
      </c>
      <c r="X401" s="44"/>
      <c r="Y401" s="9">
        <f t="shared" si="28"/>
        <v>0</v>
      </c>
    </row>
    <row r="402" spans="1:25" ht="20.100000000000001" customHeight="1" x14ac:dyDescent="0.25">
      <c r="A402" s="133">
        <v>396</v>
      </c>
      <c r="B402" s="347" t="str">
        <f>IF('Dépenses forfaitaire'!B402="","",'Dépenses forfaitaire'!B402)</f>
        <v/>
      </c>
      <c r="C402" s="347" t="str">
        <f>IF('Dépenses forfaitaire'!C402="","",'Dépenses forfaitaire'!C402)</f>
        <v/>
      </c>
      <c r="D402" s="347" t="str">
        <f>IF('Dépenses forfaitaire'!D402="","",'Dépenses forfaitaire'!D402)</f>
        <v/>
      </c>
      <c r="E402" s="347" t="str">
        <f>IF('Dépenses forfaitaire'!E402="","",'Dépenses forfaitaire'!E402)</f>
        <v/>
      </c>
      <c r="F402" s="347" t="str">
        <f>IF('Dépenses forfaitaire'!F402="","",'Dépenses forfaitaire'!F402)</f>
        <v/>
      </c>
      <c r="G402" s="347" t="str">
        <f>IF('Dépenses forfaitaire'!G402="","",'Dépenses forfaitaire'!G402)</f>
        <v/>
      </c>
      <c r="H402" s="347" t="str">
        <f>IF('Dépenses forfaitaire'!H402="","",'Dépenses forfaitaire'!H402)</f>
        <v/>
      </c>
      <c r="I402" s="347" t="str">
        <f>IF('Dépenses forfaitaire'!I402="","",'Dépenses forfaitaire'!I402)</f>
        <v/>
      </c>
      <c r="J402" s="348" t="str">
        <f>IF('Dépenses forfaitaire'!K402="","",'Dépenses forfaitaire'!K402)</f>
        <v/>
      </c>
      <c r="K402" s="348" t="str">
        <f>IF('Dépenses forfaitaire'!L402="","",'Dépenses forfaitaire'!L402)</f>
        <v/>
      </c>
      <c r="L402" s="347" t="str">
        <f>IF('Dépenses forfaitaire'!J402="","",'Dépenses forfaitaire'!J402)</f>
        <v/>
      </c>
      <c r="M402" s="331" t="str">
        <f>IF($H402="","",IF($C402=Listes!$B$38,IF('DP_Instruction Forfaitaires'!$E402&lt;=Listes!$B$58,('DP_Instruction Forfaitaires'!$E402*(VLOOKUP('DP_Instruction Forfaitaires'!$D402,Listes!$A$59:$E$65,2,FALSE))),IF('DP_Instruction Forfaitaires'!$E402&gt;Listes!$E$58,('DP_Instruction Forfaitaires'!$E402*(VLOOKUP('DP_Instruction Forfaitaires'!$D402,Listes!$A$59:$E$65,5,FALSE))),('DP_Instruction Forfaitaires'!$E402*(VLOOKUP('DP_Instruction Forfaitaires'!$D402,Listes!$A$59:$E$65,3,FALSE))+(VLOOKUP('DP_Instruction Forfaitaires'!$D402,Listes!$A$59:$E$65,4,FALSE)))))))</f>
        <v/>
      </c>
      <c r="N402" s="331" t="str">
        <f>IF($H402="","",IF($C402=Listes!$B$37,IF('DP_Instruction Forfaitaires'!$E402&lt;=Listes!$B$47,('DP_Instruction Forfaitaires'!$E402*(VLOOKUP('DP_Instruction Forfaitaires'!$D402,Listes!$A$48:$E$54,2,FALSE))),IF('DP_Instruction Forfaitaires'!$E402&gt;Listes!$D$47,('DP_Instruction Forfaitaires'!$E402*(VLOOKUP('DP_Instruction Forfaitaires'!$D402,Listes!$A$48:$E$54,5,FALSE))),('DP_Instruction Forfaitaires'!$E402*(VLOOKUP('DP_Instruction Forfaitaires'!$D402,Listes!$A$48:$E$54,3,FALSE))+(VLOOKUP('DP_Instruction Forfaitaires'!$D402,Listes!$A$48:$E$54,4,FALSE)))))))</f>
        <v/>
      </c>
      <c r="O402" s="359" t="str">
        <f>IF($H402="","",IF($C402=Listes!$B$40,Listes!$I$37,IF($C402=Listes!$B$41,(VLOOKUP('DP_Instruction Forfaitaires'!$F402,Listes!$E$37:$F$42,2,FALSE)),IF($C402=Listes!$B$39,IF('DP_Instruction Forfaitaires'!$E402&lt;=Listes!$A$69,'DP_Instruction Forfaitaires'!$E402*Listes!$A$70,IF('DP_Instruction Forfaitaires'!$E402&gt;Listes!$D$69,'DP_Instruction Forfaitaires'!$E402*Listes!$D$70,(('DP_Instruction Forfaitaires'!$E402*Listes!$B$70)+Listes!$C$70)))))))</f>
        <v/>
      </c>
      <c r="P402" s="360" t="str">
        <f>IF('Dépenses forfaitaire'!P402="","",'Dépenses forfaitaire'!P402)</f>
        <v/>
      </c>
      <c r="Q402" s="283"/>
      <c r="R402" s="284" t="str">
        <f t="shared" si="26"/>
        <v/>
      </c>
      <c r="S402" s="284" t="str">
        <f t="shared" si="27"/>
        <v/>
      </c>
      <c r="T402" s="28" t="str">
        <f t="shared" si="25"/>
        <v/>
      </c>
      <c r="U402" s="139"/>
      <c r="V402" s="140"/>
      <c r="W402" s="365" t="str">
        <f>IF(AND(OR(Q402="KO",T402&lt;&gt;""),OR(R402="",S402="",T402="")),Listes!$A$74,IF(AND(T402="",Q402&lt;&gt;""),Listes!$A$75,IF(AND(P402&lt;T402,V402=""),Listes!$A$76,IF(AND(R402&gt;S402),Listes!$A$77,IF(AND(P402&lt;&gt;"",P402&gt;T402,U402=""),Listes!$A$78,IF(AND(X402="",OR(Q402&lt;&gt;"",R402&lt;&gt;"",S402&lt;&gt;"")),Listes!$A$79,""))))))</f>
        <v/>
      </c>
      <c r="X402" s="44"/>
      <c r="Y402" s="9">
        <f t="shared" si="28"/>
        <v>0</v>
      </c>
    </row>
    <row r="403" spans="1:25" ht="20.100000000000001" customHeight="1" x14ac:dyDescent="0.25">
      <c r="A403" s="133">
        <v>397</v>
      </c>
      <c r="B403" s="347" t="str">
        <f>IF('Dépenses forfaitaire'!B403="","",'Dépenses forfaitaire'!B403)</f>
        <v/>
      </c>
      <c r="C403" s="347" t="str">
        <f>IF('Dépenses forfaitaire'!C403="","",'Dépenses forfaitaire'!C403)</f>
        <v/>
      </c>
      <c r="D403" s="347" t="str">
        <f>IF('Dépenses forfaitaire'!D403="","",'Dépenses forfaitaire'!D403)</f>
        <v/>
      </c>
      <c r="E403" s="347" t="str">
        <f>IF('Dépenses forfaitaire'!E403="","",'Dépenses forfaitaire'!E403)</f>
        <v/>
      </c>
      <c r="F403" s="347" t="str">
        <f>IF('Dépenses forfaitaire'!F403="","",'Dépenses forfaitaire'!F403)</f>
        <v/>
      </c>
      <c r="G403" s="347" t="str">
        <f>IF('Dépenses forfaitaire'!G403="","",'Dépenses forfaitaire'!G403)</f>
        <v/>
      </c>
      <c r="H403" s="347" t="str">
        <f>IF('Dépenses forfaitaire'!H403="","",'Dépenses forfaitaire'!H403)</f>
        <v/>
      </c>
      <c r="I403" s="347" t="str">
        <f>IF('Dépenses forfaitaire'!I403="","",'Dépenses forfaitaire'!I403)</f>
        <v/>
      </c>
      <c r="J403" s="348" t="str">
        <f>IF('Dépenses forfaitaire'!K403="","",'Dépenses forfaitaire'!K403)</f>
        <v/>
      </c>
      <c r="K403" s="348" t="str">
        <f>IF('Dépenses forfaitaire'!L403="","",'Dépenses forfaitaire'!L403)</f>
        <v/>
      </c>
      <c r="L403" s="347" t="str">
        <f>IF('Dépenses forfaitaire'!J403="","",'Dépenses forfaitaire'!J403)</f>
        <v/>
      </c>
      <c r="M403" s="331" t="str">
        <f>IF($H403="","",IF($C403=Listes!$B$38,IF('DP_Instruction Forfaitaires'!$E403&lt;=Listes!$B$58,('DP_Instruction Forfaitaires'!$E403*(VLOOKUP('DP_Instruction Forfaitaires'!$D403,Listes!$A$59:$E$65,2,FALSE))),IF('DP_Instruction Forfaitaires'!$E403&gt;Listes!$E$58,('DP_Instruction Forfaitaires'!$E403*(VLOOKUP('DP_Instruction Forfaitaires'!$D403,Listes!$A$59:$E$65,5,FALSE))),('DP_Instruction Forfaitaires'!$E403*(VLOOKUP('DP_Instruction Forfaitaires'!$D403,Listes!$A$59:$E$65,3,FALSE))+(VLOOKUP('DP_Instruction Forfaitaires'!$D403,Listes!$A$59:$E$65,4,FALSE)))))))</f>
        <v/>
      </c>
      <c r="N403" s="331" t="str">
        <f>IF($H403="","",IF($C403=Listes!$B$37,IF('DP_Instruction Forfaitaires'!$E403&lt;=Listes!$B$47,('DP_Instruction Forfaitaires'!$E403*(VLOOKUP('DP_Instruction Forfaitaires'!$D403,Listes!$A$48:$E$54,2,FALSE))),IF('DP_Instruction Forfaitaires'!$E403&gt;Listes!$D$47,('DP_Instruction Forfaitaires'!$E403*(VLOOKUP('DP_Instruction Forfaitaires'!$D403,Listes!$A$48:$E$54,5,FALSE))),('DP_Instruction Forfaitaires'!$E403*(VLOOKUP('DP_Instruction Forfaitaires'!$D403,Listes!$A$48:$E$54,3,FALSE))+(VLOOKUP('DP_Instruction Forfaitaires'!$D403,Listes!$A$48:$E$54,4,FALSE)))))))</f>
        <v/>
      </c>
      <c r="O403" s="359" t="str">
        <f>IF($H403="","",IF($C403=Listes!$B$40,Listes!$I$37,IF($C403=Listes!$B$41,(VLOOKUP('DP_Instruction Forfaitaires'!$F403,Listes!$E$37:$F$42,2,FALSE)),IF($C403=Listes!$B$39,IF('DP_Instruction Forfaitaires'!$E403&lt;=Listes!$A$69,'DP_Instruction Forfaitaires'!$E403*Listes!$A$70,IF('DP_Instruction Forfaitaires'!$E403&gt;Listes!$D$69,'DP_Instruction Forfaitaires'!$E403*Listes!$D$70,(('DP_Instruction Forfaitaires'!$E403*Listes!$B$70)+Listes!$C$70)))))))</f>
        <v/>
      </c>
      <c r="P403" s="360" t="str">
        <f>IF('Dépenses forfaitaire'!P403="","",'Dépenses forfaitaire'!P403)</f>
        <v/>
      </c>
      <c r="Q403" s="283"/>
      <c r="R403" s="284" t="str">
        <f t="shared" si="26"/>
        <v/>
      </c>
      <c r="S403" s="284" t="str">
        <f t="shared" si="27"/>
        <v/>
      </c>
      <c r="T403" s="28" t="str">
        <f t="shared" si="25"/>
        <v/>
      </c>
      <c r="U403" s="139"/>
      <c r="V403" s="140"/>
      <c r="W403" s="365" t="str">
        <f>IF(AND(OR(Q403="KO",T403&lt;&gt;""),OR(R403="",S403="",T403="")),Listes!$A$74,IF(AND(T403="",Q403&lt;&gt;""),Listes!$A$75,IF(AND(P403&lt;T403,V403=""),Listes!$A$76,IF(AND(R403&gt;S403),Listes!$A$77,IF(AND(P403&lt;&gt;"",P403&gt;T403,U403=""),Listes!$A$78,IF(AND(X403="",OR(Q403&lt;&gt;"",R403&lt;&gt;"",S403&lt;&gt;"")),Listes!$A$79,""))))))</f>
        <v/>
      </c>
      <c r="X403" s="44"/>
      <c r="Y403" s="9">
        <f t="shared" si="28"/>
        <v>0</v>
      </c>
    </row>
    <row r="404" spans="1:25" ht="20.100000000000001" customHeight="1" x14ac:dyDescent="0.25">
      <c r="A404" s="133">
        <v>398</v>
      </c>
      <c r="B404" s="347" t="str">
        <f>IF('Dépenses forfaitaire'!B404="","",'Dépenses forfaitaire'!B404)</f>
        <v/>
      </c>
      <c r="C404" s="347" t="str">
        <f>IF('Dépenses forfaitaire'!C404="","",'Dépenses forfaitaire'!C404)</f>
        <v/>
      </c>
      <c r="D404" s="347" t="str">
        <f>IF('Dépenses forfaitaire'!D404="","",'Dépenses forfaitaire'!D404)</f>
        <v/>
      </c>
      <c r="E404" s="347" t="str">
        <f>IF('Dépenses forfaitaire'!E404="","",'Dépenses forfaitaire'!E404)</f>
        <v/>
      </c>
      <c r="F404" s="347" t="str">
        <f>IF('Dépenses forfaitaire'!F404="","",'Dépenses forfaitaire'!F404)</f>
        <v/>
      </c>
      <c r="G404" s="347" t="str">
        <f>IF('Dépenses forfaitaire'!G404="","",'Dépenses forfaitaire'!G404)</f>
        <v/>
      </c>
      <c r="H404" s="347" t="str">
        <f>IF('Dépenses forfaitaire'!H404="","",'Dépenses forfaitaire'!H404)</f>
        <v/>
      </c>
      <c r="I404" s="347" t="str">
        <f>IF('Dépenses forfaitaire'!I404="","",'Dépenses forfaitaire'!I404)</f>
        <v/>
      </c>
      <c r="J404" s="348" t="str">
        <f>IF('Dépenses forfaitaire'!K404="","",'Dépenses forfaitaire'!K404)</f>
        <v/>
      </c>
      <c r="K404" s="348" t="str">
        <f>IF('Dépenses forfaitaire'!L404="","",'Dépenses forfaitaire'!L404)</f>
        <v/>
      </c>
      <c r="L404" s="347" t="str">
        <f>IF('Dépenses forfaitaire'!J404="","",'Dépenses forfaitaire'!J404)</f>
        <v/>
      </c>
      <c r="M404" s="331" t="str">
        <f>IF($H404="","",IF($C404=Listes!$B$38,IF('DP_Instruction Forfaitaires'!$E404&lt;=Listes!$B$58,('DP_Instruction Forfaitaires'!$E404*(VLOOKUP('DP_Instruction Forfaitaires'!$D404,Listes!$A$59:$E$65,2,FALSE))),IF('DP_Instruction Forfaitaires'!$E404&gt;Listes!$E$58,('DP_Instruction Forfaitaires'!$E404*(VLOOKUP('DP_Instruction Forfaitaires'!$D404,Listes!$A$59:$E$65,5,FALSE))),('DP_Instruction Forfaitaires'!$E404*(VLOOKUP('DP_Instruction Forfaitaires'!$D404,Listes!$A$59:$E$65,3,FALSE))+(VLOOKUP('DP_Instruction Forfaitaires'!$D404,Listes!$A$59:$E$65,4,FALSE)))))))</f>
        <v/>
      </c>
      <c r="N404" s="331" t="str">
        <f>IF($H404="","",IF($C404=Listes!$B$37,IF('DP_Instruction Forfaitaires'!$E404&lt;=Listes!$B$47,('DP_Instruction Forfaitaires'!$E404*(VLOOKUP('DP_Instruction Forfaitaires'!$D404,Listes!$A$48:$E$54,2,FALSE))),IF('DP_Instruction Forfaitaires'!$E404&gt;Listes!$D$47,('DP_Instruction Forfaitaires'!$E404*(VLOOKUP('DP_Instruction Forfaitaires'!$D404,Listes!$A$48:$E$54,5,FALSE))),('DP_Instruction Forfaitaires'!$E404*(VLOOKUP('DP_Instruction Forfaitaires'!$D404,Listes!$A$48:$E$54,3,FALSE))+(VLOOKUP('DP_Instruction Forfaitaires'!$D404,Listes!$A$48:$E$54,4,FALSE)))))))</f>
        <v/>
      </c>
      <c r="O404" s="359" t="str">
        <f>IF($H404="","",IF($C404=Listes!$B$40,Listes!$I$37,IF($C404=Listes!$B$41,(VLOOKUP('DP_Instruction Forfaitaires'!$F404,Listes!$E$37:$F$42,2,FALSE)),IF($C404=Listes!$B$39,IF('DP_Instruction Forfaitaires'!$E404&lt;=Listes!$A$69,'DP_Instruction Forfaitaires'!$E404*Listes!$A$70,IF('DP_Instruction Forfaitaires'!$E404&gt;Listes!$D$69,'DP_Instruction Forfaitaires'!$E404*Listes!$D$70,(('DP_Instruction Forfaitaires'!$E404*Listes!$B$70)+Listes!$C$70)))))))</f>
        <v/>
      </c>
      <c r="P404" s="360" t="str">
        <f>IF('Dépenses forfaitaire'!P404="","",'Dépenses forfaitaire'!P404)</f>
        <v/>
      </c>
      <c r="Q404" s="283"/>
      <c r="R404" s="284" t="str">
        <f t="shared" si="26"/>
        <v/>
      </c>
      <c r="S404" s="284" t="str">
        <f t="shared" si="27"/>
        <v/>
      </c>
      <c r="T404" s="28" t="str">
        <f t="shared" si="25"/>
        <v/>
      </c>
      <c r="U404" s="139"/>
      <c r="V404" s="140"/>
      <c r="W404" s="365" t="str">
        <f>IF(AND(OR(Q404="KO",T404&lt;&gt;""),OR(R404="",S404="",T404="")),Listes!$A$74,IF(AND(T404="",Q404&lt;&gt;""),Listes!$A$75,IF(AND(P404&lt;T404,V404=""),Listes!$A$76,IF(AND(R404&gt;S404),Listes!$A$77,IF(AND(P404&lt;&gt;"",P404&gt;T404,U404=""),Listes!$A$78,IF(AND(X404="",OR(Q404&lt;&gt;"",R404&lt;&gt;"",S404&lt;&gt;"")),Listes!$A$79,""))))))</f>
        <v/>
      </c>
      <c r="X404" s="44"/>
      <c r="Y404" s="9">
        <f t="shared" si="28"/>
        <v>0</v>
      </c>
    </row>
    <row r="405" spans="1:25" ht="20.100000000000001" customHeight="1" x14ac:dyDescent="0.25">
      <c r="A405" s="133">
        <v>399</v>
      </c>
      <c r="B405" s="347" t="str">
        <f>IF('Dépenses forfaitaire'!B405="","",'Dépenses forfaitaire'!B405)</f>
        <v/>
      </c>
      <c r="C405" s="347" t="str">
        <f>IF('Dépenses forfaitaire'!C405="","",'Dépenses forfaitaire'!C405)</f>
        <v/>
      </c>
      <c r="D405" s="347" t="str">
        <f>IF('Dépenses forfaitaire'!D405="","",'Dépenses forfaitaire'!D405)</f>
        <v/>
      </c>
      <c r="E405" s="347" t="str">
        <f>IF('Dépenses forfaitaire'!E405="","",'Dépenses forfaitaire'!E405)</f>
        <v/>
      </c>
      <c r="F405" s="347" t="str">
        <f>IF('Dépenses forfaitaire'!F405="","",'Dépenses forfaitaire'!F405)</f>
        <v/>
      </c>
      <c r="G405" s="347" t="str">
        <f>IF('Dépenses forfaitaire'!G405="","",'Dépenses forfaitaire'!G405)</f>
        <v/>
      </c>
      <c r="H405" s="347" t="str">
        <f>IF('Dépenses forfaitaire'!H405="","",'Dépenses forfaitaire'!H405)</f>
        <v/>
      </c>
      <c r="I405" s="347" t="str">
        <f>IF('Dépenses forfaitaire'!I405="","",'Dépenses forfaitaire'!I405)</f>
        <v/>
      </c>
      <c r="J405" s="348" t="str">
        <f>IF('Dépenses forfaitaire'!K405="","",'Dépenses forfaitaire'!K405)</f>
        <v/>
      </c>
      <c r="K405" s="348" t="str">
        <f>IF('Dépenses forfaitaire'!L405="","",'Dépenses forfaitaire'!L405)</f>
        <v/>
      </c>
      <c r="L405" s="347" t="str">
        <f>IF('Dépenses forfaitaire'!J405="","",'Dépenses forfaitaire'!J405)</f>
        <v/>
      </c>
      <c r="M405" s="331" t="str">
        <f>IF($H405="","",IF($C405=Listes!$B$38,IF('DP_Instruction Forfaitaires'!$E405&lt;=Listes!$B$58,('DP_Instruction Forfaitaires'!$E405*(VLOOKUP('DP_Instruction Forfaitaires'!$D405,Listes!$A$59:$E$65,2,FALSE))),IF('DP_Instruction Forfaitaires'!$E405&gt;Listes!$E$58,('DP_Instruction Forfaitaires'!$E405*(VLOOKUP('DP_Instruction Forfaitaires'!$D405,Listes!$A$59:$E$65,5,FALSE))),('DP_Instruction Forfaitaires'!$E405*(VLOOKUP('DP_Instruction Forfaitaires'!$D405,Listes!$A$59:$E$65,3,FALSE))+(VLOOKUP('DP_Instruction Forfaitaires'!$D405,Listes!$A$59:$E$65,4,FALSE)))))))</f>
        <v/>
      </c>
      <c r="N405" s="331" t="str">
        <f>IF($H405="","",IF($C405=Listes!$B$37,IF('DP_Instruction Forfaitaires'!$E405&lt;=Listes!$B$47,('DP_Instruction Forfaitaires'!$E405*(VLOOKUP('DP_Instruction Forfaitaires'!$D405,Listes!$A$48:$E$54,2,FALSE))),IF('DP_Instruction Forfaitaires'!$E405&gt;Listes!$D$47,('DP_Instruction Forfaitaires'!$E405*(VLOOKUP('DP_Instruction Forfaitaires'!$D405,Listes!$A$48:$E$54,5,FALSE))),('DP_Instruction Forfaitaires'!$E405*(VLOOKUP('DP_Instruction Forfaitaires'!$D405,Listes!$A$48:$E$54,3,FALSE))+(VLOOKUP('DP_Instruction Forfaitaires'!$D405,Listes!$A$48:$E$54,4,FALSE)))))))</f>
        <v/>
      </c>
      <c r="O405" s="359" t="str">
        <f>IF($H405="","",IF($C405=Listes!$B$40,Listes!$I$37,IF($C405=Listes!$B$41,(VLOOKUP('DP_Instruction Forfaitaires'!$F405,Listes!$E$37:$F$42,2,FALSE)),IF($C405=Listes!$B$39,IF('DP_Instruction Forfaitaires'!$E405&lt;=Listes!$A$69,'DP_Instruction Forfaitaires'!$E405*Listes!$A$70,IF('DP_Instruction Forfaitaires'!$E405&gt;Listes!$D$69,'DP_Instruction Forfaitaires'!$E405*Listes!$D$70,(('DP_Instruction Forfaitaires'!$E405*Listes!$B$70)+Listes!$C$70)))))))</f>
        <v/>
      </c>
      <c r="P405" s="360" t="str">
        <f>IF('Dépenses forfaitaire'!P405="","",'Dépenses forfaitaire'!P405)</f>
        <v/>
      </c>
      <c r="Q405" s="283"/>
      <c r="R405" s="284" t="str">
        <f t="shared" si="26"/>
        <v/>
      </c>
      <c r="S405" s="284" t="str">
        <f t="shared" si="27"/>
        <v/>
      </c>
      <c r="T405" s="28" t="str">
        <f t="shared" si="25"/>
        <v/>
      </c>
      <c r="U405" s="139"/>
      <c r="V405" s="140"/>
      <c r="W405" s="365" t="str">
        <f>IF(AND(OR(Q405="KO",T405&lt;&gt;""),OR(R405="",S405="",T405="")),Listes!$A$74,IF(AND(T405="",Q405&lt;&gt;""),Listes!$A$75,IF(AND(P405&lt;T405,V405=""),Listes!$A$76,IF(AND(R405&gt;S405),Listes!$A$77,IF(AND(P405&lt;&gt;"",P405&gt;T405,U405=""),Listes!$A$78,IF(AND(X405="",OR(Q405&lt;&gt;"",R405&lt;&gt;"",S405&lt;&gt;"")),Listes!$A$79,""))))))</f>
        <v/>
      </c>
      <c r="X405" s="44"/>
      <c r="Y405" s="9">
        <f t="shared" si="28"/>
        <v>0</v>
      </c>
    </row>
    <row r="406" spans="1:25" ht="20.100000000000001" customHeight="1" x14ac:dyDescent="0.25">
      <c r="A406" s="133">
        <v>400</v>
      </c>
      <c r="B406" s="347" t="str">
        <f>IF('Dépenses forfaitaire'!B406="","",'Dépenses forfaitaire'!B406)</f>
        <v/>
      </c>
      <c r="C406" s="347" t="str">
        <f>IF('Dépenses forfaitaire'!C406="","",'Dépenses forfaitaire'!C406)</f>
        <v/>
      </c>
      <c r="D406" s="347" t="str">
        <f>IF('Dépenses forfaitaire'!D406="","",'Dépenses forfaitaire'!D406)</f>
        <v/>
      </c>
      <c r="E406" s="347" t="str">
        <f>IF('Dépenses forfaitaire'!E406="","",'Dépenses forfaitaire'!E406)</f>
        <v/>
      </c>
      <c r="F406" s="347" t="str">
        <f>IF('Dépenses forfaitaire'!F406="","",'Dépenses forfaitaire'!F406)</f>
        <v/>
      </c>
      <c r="G406" s="347" t="str">
        <f>IF('Dépenses forfaitaire'!G406="","",'Dépenses forfaitaire'!G406)</f>
        <v/>
      </c>
      <c r="H406" s="347" t="str">
        <f>IF('Dépenses forfaitaire'!H406="","",'Dépenses forfaitaire'!H406)</f>
        <v/>
      </c>
      <c r="I406" s="347" t="str">
        <f>IF('Dépenses forfaitaire'!I406="","",'Dépenses forfaitaire'!I406)</f>
        <v/>
      </c>
      <c r="J406" s="348" t="str">
        <f>IF('Dépenses forfaitaire'!K406="","",'Dépenses forfaitaire'!K406)</f>
        <v/>
      </c>
      <c r="K406" s="348" t="str">
        <f>IF('Dépenses forfaitaire'!L406="","",'Dépenses forfaitaire'!L406)</f>
        <v/>
      </c>
      <c r="L406" s="347" t="str">
        <f>IF('Dépenses forfaitaire'!J406="","",'Dépenses forfaitaire'!J406)</f>
        <v/>
      </c>
      <c r="M406" s="331" t="str">
        <f>IF($H406="","",IF($C406=Listes!$B$38,IF('DP_Instruction Forfaitaires'!$E406&lt;=Listes!$B$58,('DP_Instruction Forfaitaires'!$E406*(VLOOKUP('DP_Instruction Forfaitaires'!$D406,Listes!$A$59:$E$65,2,FALSE))),IF('DP_Instruction Forfaitaires'!$E406&gt;Listes!$E$58,('DP_Instruction Forfaitaires'!$E406*(VLOOKUP('DP_Instruction Forfaitaires'!$D406,Listes!$A$59:$E$65,5,FALSE))),('DP_Instruction Forfaitaires'!$E406*(VLOOKUP('DP_Instruction Forfaitaires'!$D406,Listes!$A$59:$E$65,3,FALSE))+(VLOOKUP('DP_Instruction Forfaitaires'!$D406,Listes!$A$59:$E$65,4,FALSE)))))))</f>
        <v/>
      </c>
      <c r="N406" s="331" t="str">
        <f>IF($H406="","",IF($C406=Listes!$B$37,IF('DP_Instruction Forfaitaires'!$E406&lt;=Listes!$B$47,('DP_Instruction Forfaitaires'!$E406*(VLOOKUP('DP_Instruction Forfaitaires'!$D406,Listes!$A$48:$E$54,2,FALSE))),IF('DP_Instruction Forfaitaires'!$E406&gt;Listes!$D$47,('DP_Instruction Forfaitaires'!$E406*(VLOOKUP('DP_Instruction Forfaitaires'!$D406,Listes!$A$48:$E$54,5,FALSE))),('DP_Instruction Forfaitaires'!$E406*(VLOOKUP('DP_Instruction Forfaitaires'!$D406,Listes!$A$48:$E$54,3,FALSE))+(VLOOKUP('DP_Instruction Forfaitaires'!$D406,Listes!$A$48:$E$54,4,FALSE)))))))</f>
        <v/>
      </c>
      <c r="O406" s="359" t="str">
        <f>IF($H406="","",IF($C406=Listes!$B$40,Listes!$I$37,IF($C406=Listes!$B$41,(VLOOKUP('DP_Instruction Forfaitaires'!$F406,Listes!$E$37:$F$42,2,FALSE)),IF($C406=Listes!$B$39,IF('DP_Instruction Forfaitaires'!$E406&lt;=Listes!$A$69,'DP_Instruction Forfaitaires'!$E406*Listes!$A$70,IF('DP_Instruction Forfaitaires'!$E406&gt;Listes!$D$69,'DP_Instruction Forfaitaires'!$E406*Listes!$D$70,(('DP_Instruction Forfaitaires'!$E406*Listes!$B$70)+Listes!$C$70)))))))</f>
        <v/>
      </c>
      <c r="P406" s="360" t="str">
        <f>IF('Dépenses forfaitaire'!P406="","",'Dépenses forfaitaire'!P406)</f>
        <v/>
      </c>
      <c r="Q406" s="283"/>
      <c r="R406" s="284" t="str">
        <f t="shared" si="26"/>
        <v/>
      </c>
      <c r="S406" s="284" t="str">
        <f t="shared" si="27"/>
        <v/>
      </c>
      <c r="T406" s="28" t="str">
        <f t="shared" si="25"/>
        <v/>
      </c>
      <c r="U406" s="139"/>
      <c r="V406" s="140"/>
      <c r="W406" s="365" t="str">
        <f>IF(AND(OR(Q406="KO",T406&lt;&gt;""),OR(R406="",S406="",T406="")),Listes!$A$74,IF(AND(T406="",Q406&lt;&gt;""),Listes!$A$75,IF(AND(P406&lt;T406,V406=""),Listes!$A$76,IF(AND(R406&gt;S406),Listes!$A$77,IF(AND(P406&lt;&gt;"",P406&gt;T406,U406=""),Listes!$A$78,IF(AND(X406="",OR(Q406&lt;&gt;"",R406&lt;&gt;"",S406&lt;&gt;"")),Listes!$A$79,""))))))</f>
        <v/>
      </c>
      <c r="X406" s="44"/>
      <c r="Y406" s="9">
        <f t="shared" si="28"/>
        <v>0</v>
      </c>
    </row>
    <row r="407" spans="1:25" ht="20.100000000000001" customHeight="1" x14ac:dyDescent="0.25">
      <c r="A407" s="133">
        <v>401</v>
      </c>
      <c r="B407" s="347" t="str">
        <f>IF('Dépenses forfaitaire'!B407="","",'Dépenses forfaitaire'!B407)</f>
        <v/>
      </c>
      <c r="C407" s="347" t="str">
        <f>IF('Dépenses forfaitaire'!C407="","",'Dépenses forfaitaire'!C407)</f>
        <v/>
      </c>
      <c r="D407" s="347" t="str">
        <f>IF('Dépenses forfaitaire'!D407="","",'Dépenses forfaitaire'!D407)</f>
        <v/>
      </c>
      <c r="E407" s="347" t="str">
        <f>IF('Dépenses forfaitaire'!E407="","",'Dépenses forfaitaire'!E407)</f>
        <v/>
      </c>
      <c r="F407" s="347" t="str">
        <f>IF('Dépenses forfaitaire'!F407="","",'Dépenses forfaitaire'!F407)</f>
        <v/>
      </c>
      <c r="G407" s="347" t="str">
        <f>IF('Dépenses forfaitaire'!G407="","",'Dépenses forfaitaire'!G407)</f>
        <v/>
      </c>
      <c r="H407" s="347" t="str">
        <f>IF('Dépenses forfaitaire'!H407="","",'Dépenses forfaitaire'!H407)</f>
        <v/>
      </c>
      <c r="I407" s="347" t="str">
        <f>IF('Dépenses forfaitaire'!I407="","",'Dépenses forfaitaire'!I407)</f>
        <v/>
      </c>
      <c r="J407" s="348" t="str">
        <f>IF('Dépenses forfaitaire'!K407="","",'Dépenses forfaitaire'!K407)</f>
        <v/>
      </c>
      <c r="K407" s="348" t="str">
        <f>IF('Dépenses forfaitaire'!L407="","",'Dépenses forfaitaire'!L407)</f>
        <v/>
      </c>
      <c r="L407" s="347" t="str">
        <f>IF('Dépenses forfaitaire'!J407="","",'Dépenses forfaitaire'!J407)</f>
        <v/>
      </c>
      <c r="M407" s="331" t="str">
        <f>IF($H407="","",IF($C407=Listes!$B$38,IF('DP_Instruction Forfaitaires'!$E407&lt;=Listes!$B$58,('DP_Instruction Forfaitaires'!$E407*(VLOOKUP('DP_Instruction Forfaitaires'!$D407,Listes!$A$59:$E$65,2,FALSE))),IF('DP_Instruction Forfaitaires'!$E407&gt;Listes!$E$58,('DP_Instruction Forfaitaires'!$E407*(VLOOKUP('DP_Instruction Forfaitaires'!$D407,Listes!$A$59:$E$65,5,FALSE))),('DP_Instruction Forfaitaires'!$E407*(VLOOKUP('DP_Instruction Forfaitaires'!$D407,Listes!$A$59:$E$65,3,FALSE))+(VLOOKUP('DP_Instruction Forfaitaires'!$D407,Listes!$A$59:$E$65,4,FALSE)))))))</f>
        <v/>
      </c>
      <c r="N407" s="331" t="str">
        <f>IF($H407="","",IF($C407=Listes!$B$37,IF('DP_Instruction Forfaitaires'!$E407&lt;=Listes!$B$47,('DP_Instruction Forfaitaires'!$E407*(VLOOKUP('DP_Instruction Forfaitaires'!$D407,Listes!$A$48:$E$54,2,FALSE))),IF('DP_Instruction Forfaitaires'!$E407&gt;Listes!$D$47,('DP_Instruction Forfaitaires'!$E407*(VLOOKUP('DP_Instruction Forfaitaires'!$D407,Listes!$A$48:$E$54,5,FALSE))),('DP_Instruction Forfaitaires'!$E407*(VLOOKUP('DP_Instruction Forfaitaires'!$D407,Listes!$A$48:$E$54,3,FALSE))+(VLOOKUP('DP_Instruction Forfaitaires'!$D407,Listes!$A$48:$E$54,4,FALSE)))))))</f>
        <v/>
      </c>
      <c r="O407" s="359" t="str">
        <f>IF($H407="","",IF($C407=Listes!$B$40,Listes!$I$37,IF($C407=Listes!$B$41,(VLOOKUP('DP_Instruction Forfaitaires'!$F407,Listes!$E$37:$F$42,2,FALSE)),IF($C407=Listes!$B$39,IF('DP_Instruction Forfaitaires'!$E407&lt;=Listes!$A$69,'DP_Instruction Forfaitaires'!$E407*Listes!$A$70,IF('DP_Instruction Forfaitaires'!$E407&gt;Listes!$D$69,'DP_Instruction Forfaitaires'!$E407*Listes!$D$70,(('DP_Instruction Forfaitaires'!$E407*Listes!$B$70)+Listes!$C$70)))))))</f>
        <v/>
      </c>
      <c r="P407" s="360" t="str">
        <f>IF('Dépenses forfaitaire'!P407="","",'Dépenses forfaitaire'!P407)</f>
        <v/>
      </c>
      <c r="Q407" s="283"/>
      <c r="R407" s="284" t="str">
        <f t="shared" si="26"/>
        <v/>
      </c>
      <c r="S407" s="284" t="str">
        <f t="shared" si="27"/>
        <v/>
      </c>
      <c r="T407" s="28" t="str">
        <f t="shared" si="25"/>
        <v/>
      </c>
      <c r="U407" s="139"/>
      <c r="V407" s="140"/>
      <c r="W407" s="365" t="str">
        <f>IF(AND(OR(Q407="KO",T407&lt;&gt;""),OR(R407="",S407="",T407="")),Listes!$A$74,IF(AND(T407="",Q407&lt;&gt;""),Listes!$A$75,IF(AND(P407&lt;T407,V407=""),Listes!$A$76,IF(AND(R407&gt;S407),Listes!$A$77,IF(AND(P407&lt;&gt;"",P407&gt;T407,U407=""),Listes!$A$78,IF(AND(X407="",OR(Q407&lt;&gt;"",R407&lt;&gt;"",S407&lt;&gt;"")),Listes!$A$79,""))))))</f>
        <v/>
      </c>
      <c r="X407" s="44"/>
      <c r="Y407" s="9">
        <f t="shared" si="28"/>
        <v>0</v>
      </c>
    </row>
    <row r="408" spans="1:25" ht="20.100000000000001" customHeight="1" x14ac:dyDescent="0.25">
      <c r="A408" s="133">
        <v>402</v>
      </c>
      <c r="B408" s="347" t="str">
        <f>IF('Dépenses forfaitaire'!B408="","",'Dépenses forfaitaire'!B408)</f>
        <v/>
      </c>
      <c r="C408" s="347" t="str">
        <f>IF('Dépenses forfaitaire'!C408="","",'Dépenses forfaitaire'!C408)</f>
        <v/>
      </c>
      <c r="D408" s="347" t="str">
        <f>IF('Dépenses forfaitaire'!D408="","",'Dépenses forfaitaire'!D408)</f>
        <v/>
      </c>
      <c r="E408" s="347" t="str">
        <f>IF('Dépenses forfaitaire'!E408="","",'Dépenses forfaitaire'!E408)</f>
        <v/>
      </c>
      <c r="F408" s="347" t="str">
        <f>IF('Dépenses forfaitaire'!F408="","",'Dépenses forfaitaire'!F408)</f>
        <v/>
      </c>
      <c r="G408" s="347" t="str">
        <f>IF('Dépenses forfaitaire'!G408="","",'Dépenses forfaitaire'!G408)</f>
        <v/>
      </c>
      <c r="H408" s="347" t="str">
        <f>IF('Dépenses forfaitaire'!H408="","",'Dépenses forfaitaire'!H408)</f>
        <v/>
      </c>
      <c r="I408" s="347" t="str">
        <f>IF('Dépenses forfaitaire'!I408="","",'Dépenses forfaitaire'!I408)</f>
        <v/>
      </c>
      <c r="J408" s="348" t="str">
        <f>IF('Dépenses forfaitaire'!K408="","",'Dépenses forfaitaire'!K408)</f>
        <v/>
      </c>
      <c r="K408" s="348" t="str">
        <f>IF('Dépenses forfaitaire'!L408="","",'Dépenses forfaitaire'!L408)</f>
        <v/>
      </c>
      <c r="L408" s="347" t="str">
        <f>IF('Dépenses forfaitaire'!J408="","",'Dépenses forfaitaire'!J408)</f>
        <v/>
      </c>
      <c r="M408" s="331" t="str">
        <f>IF($H408="","",IF($C408=Listes!$B$38,IF('DP_Instruction Forfaitaires'!$E408&lt;=Listes!$B$58,('DP_Instruction Forfaitaires'!$E408*(VLOOKUP('DP_Instruction Forfaitaires'!$D408,Listes!$A$59:$E$65,2,FALSE))),IF('DP_Instruction Forfaitaires'!$E408&gt;Listes!$E$58,('DP_Instruction Forfaitaires'!$E408*(VLOOKUP('DP_Instruction Forfaitaires'!$D408,Listes!$A$59:$E$65,5,FALSE))),('DP_Instruction Forfaitaires'!$E408*(VLOOKUP('DP_Instruction Forfaitaires'!$D408,Listes!$A$59:$E$65,3,FALSE))+(VLOOKUP('DP_Instruction Forfaitaires'!$D408,Listes!$A$59:$E$65,4,FALSE)))))))</f>
        <v/>
      </c>
      <c r="N408" s="331" t="str">
        <f>IF($H408="","",IF($C408=Listes!$B$37,IF('DP_Instruction Forfaitaires'!$E408&lt;=Listes!$B$47,('DP_Instruction Forfaitaires'!$E408*(VLOOKUP('DP_Instruction Forfaitaires'!$D408,Listes!$A$48:$E$54,2,FALSE))),IF('DP_Instruction Forfaitaires'!$E408&gt;Listes!$D$47,('DP_Instruction Forfaitaires'!$E408*(VLOOKUP('DP_Instruction Forfaitaires'!$D408,Listes!$A$48:$E$54,5,FALSE))),('DP_Instruction Forfaitaires'!$E408*(VLOOKUP('DP_Instruction Forfaitaires'!$D408,Listes!$A$48:$E$54,3,FALSE))+(VLOOKUP('DP_Instruction Forfaitaires'!$D408,Listes!$A$48:$E$54,4,FALSE)))))))</f>
        <v/>
      </c>
      <c r="O408" s="359" t="str">
        <f>IF($H408="","",IF($C408=Listes!$B$40,Listes!$I$37,IF($C408=Listes!$B$41,(VLOOKUP('DP_Instruction Forfaitaires'!$F408,Listes!$E$37:$F$42,2,FALSE)),IF($C408=Listes!$B$39,IF('DP_Instruction Forfaitaires'!$E408&lt;=Listes!$A$69,'DP_Instruction Forfaitaires'!$E408*Listes!$A$70,IF('DP_Instruction Forfaitaires'!$E408&gt;Listes!$D$69,'DP_Instruction Forfaitaires'!$E408*Listes!$D$70,(('DP_Instruction Forfaitaires'!$E408*Listes!$B$70)+Listes!$C$70)))))))</f>
        <v/>
      </c>
      <c r="P408" s="360" t="str">
        <f>IF('Dépenses forfaitaire'!P408="","",'Dépenses forfaitaire'!P408)</f>
        <v/>
      </c>
      <c r="Q408" s="283"/>
      <c r="R408" s="284" t="str">
        <f t="shared" si="26"/>
        <v/>
      </c>
      <c r="S408" s="284" t="str">
        <f t="shared" si="27"/>
        <v/>
      </c>
      <c r="T408" s="28" t="str">
        <f t="shared" si="25"/>
        <v/>
      </c>
      <c r="U408" s="139"/>
      <c r="V408" s="140"/>
      <c r="W408" s="365" t="str">
        <f>IF(AND(OR(Q408="KO",T408&lt;&gt;""),OR(R408="",S408="",T408="")),Listes!$A$74,IF(AND(T408="",Q408&lt;&gt;""),Listes!$A$75,IF(AND(P408&lt;T408,V408=""),Listes!$A$76,IF(AND(R408&gt;S408),Listes!$A$77,IF(AND(P408&lt;&gt;"",P408&gt;T408,U408=""),Listes!$A$78,IF(AND(X408="",OR(Q408&lt;&gt;"",R408&lt;&gt;"",S408&lt;&gt;"")),Listes!$A$79,""))))))</f>
        <v/>
      </c>
      <c r="X408" s="44"/>
      <c r="Y408" s="9">
        <f t="shared" si="28"/>
        <v>0</v>
      </c>
    </row>
    <row r="409" spans="1:25" ht="20.100000000000001" customHeight="1" x14ac:dyDescent="0.25">
      <c r="A409" s="133">
        <v>403</v>
      </c>
      <c r="B409" s="347" t="str">
        <f>IF('Dépenses forfaitaire'!B409="","",'Dépenses forfaitaire'!B409)</f>
        <v/>
      </c>
      <c r="C409" s="347" t="str">
        <f>IF('Dépenses forfaitaire'!C409="","",'Dépenses forfaitaire'!C409)</f>
        <v/>
      </c>
      <c r="D409" s="347" t="str">
        <f>IF('Dépenses forfaitaire'!D409="","",'Dépenses forfaitaire'!D409)</f>
        <v/>
      </c>
      <c r="E409" s="347" t="str">
        <f>IF('Dépenses forfaitaire'!E409="","",'Dépenses forfaitaire'!E409)</f>
        <v/>
      </c>
      <c r="F409" s="347" t="str">
        <f>IF('Dépenses forfaitaire'!F409="","",'Dépenses forfaitaire'!F409)</f>
        <v/>
      </c>
      <c r="G409" s="347" t="str">
        <f>IF('Dépenses forfaitaire'!G409="","",'Dépenses forfaitaire'!G409)</f>
        <v/>
      </c>
      <c r="H409" s="347" t="str">
        <f>IF('Dépenses forfaitaire'!H409="","",'Dépenses forfaitaire'!H409)</f>
        <v/>
      </c>
      <c r="I409" s="347" t="str">
        <f>IF('Dépenses forfaitaire'!I409="","",'Dépenses forfaitaire'!I409)</f>
        <v/>
      </c>
      <c r="J409" s="348" t="str">
        <f>IF('Dépenses forfaitaire'!K409="","",'Dépenses forfaitaire'!K409)</f>
        <v/>
      </c>
      <c r="K409" s="348" t="str">
        <f>IF('Dépenses forfaitaire'!L409="","",'Dépenses forfaitaire'!L409)</f>
        <v/>
      </c>
      <c r="L409" s="347" t="str">
        <f>IF('Dépenses forfaitaire'!J409="","",'Dépenses forfaitaire'!J409)</f>
        <v/>
      </c>
      <c r="M409" s="331" t="str">
        <f>IF($H409="","",IF($C409=Listes!$B$38,IF('DP_Instruction Forfaitaires'!$E409&lt;=Listes!$B$58,('DP_Instruction Forfaitaires'!$E409*(VLOOKUP('DP_Instruction Forfaitaires'!$D409,Listes!$A$59:$E$65,2,FALSE))),IF('DP_Instruction Forfaitaires'!$E409&gt;Listes!$E$58,('DP_Instruction Forfaitaires'!$E409*(VLOOKUP('DP_Instruction Forfaitaires'!$D409,Listes!$A$59:$E$65,5,FALSE))),('DP_Instruction Forfaitaires'!$E409*(VLOOKUP('DP_Instruction Forfaitaires'!$D409,Listes!$A$59:$E$65,3,FALSE))+(VLOOKUP('DP_Instruction Forfaitaires'!$D409,Listes!$A$59:$E$65,4,FALSE)))))))</f>
        <v/>
      </c>
      <c r="N409" s="331" t="str">
        <f>IF($H409="","",IF($C409=Listes!$B$37,IF('DP_Instruction Forfaitaires'!$E409&lt;=Listes!$B$47,('DP_Instruction Forfaitaires'!$E409*(VLOOKUP('DP_Instruction Forfaitaires'!$D409,Listes!$A$48:$E$54,2,FALSE))),IF('DP_Instruction Forfaitaires'!$E409&gt;Listes!$D$47,('DP_Instruction Forfaitaires'!$E409*(VLOOKUP('DP_Instruction Forfaitaires'!$D409,Listes!$A$48:$E$54,5,FALSE))),('DP_Instruction Forfaitaires'!$E409*(VLOOKUP('DP_Instruction Forfaitaires'!$D409,Listes!$A$48:$E$54,3,FALSE))+(VLOOKUP('DP_Instruction Forfaitaires'!$D409,Listes!$A$48:$E$54,4,FALSE)))))))</f>
        <v/>
      </c>
      <c r="O409" s="359" t="str">
        <f>IF($H409="","",IF($C409=Listes!$B$40,Listes!$I$37,IF($C409=Listes!$B$41,(VLOOKUP('DP_Instruction Forfaitaires'!$F409,Listes!$E$37:$F$42,2,FALSE)),IF($C409=Listes!$B$39,IF('DP_Instruction Forfaitaires'!$E409&lt;=Listes!$A$69,'DP_Instruction Forfaitaires'!$E409*Listes!$A$70,IF('DP_Instruction Forfaitaires'!$E409&gt;Listes!$D$69,'DP_Instruction Forfaitaires'!$E409*Listes!$D$70,(('DP_Instruction Forfaitaires'!$E409*Listes!$B$70)+Listes!$C$70)))))))</f>
        <v/>
      </c>
      <c r="P409" s="360" t="str">
        <f>IF('Dépenses forfaitaire'!P409="","",'Dépenses forfaitaire'!P409)</f>
        <v/>
      </c>
      <c r="Q409" s="283"/>
      <c r="R409" s="284" t="str">
        <f t="shared" si="26"/>
        <v/>
      </c>
      <c r="S409" s="284" t="str">
        <f t="shared" si="27"/>
        <v/>
      </c>
      <c r="T409" s="28" t="str">
        <f t="shared" si="25"/>
        <v/>
      </c>
      <c r="U409" s="139"/>
      <c r="V409" s="140"/>
      <c r="W409" s="365" t="str">
        <f>IF(AND(OR(Q409="KO",T409&lt;&gt;""),OR(R409="",S409="",T409="")),Listes!$A$74,IF(AND(T409="",Q409&lt;&gt;""),Listes!$A$75,IF(AND(P409&lt;T409,V409=""),Listes!$A$76,IF(AND(R409&gt;S409),Listes!$A$77,IF(AND(P409&lt;&gt;"",P409&gt;T409,U409=""),Listes!$A$78,IF(AND(X409="",OR(Q409&lt;&gt;"",R409&lt;&gt;"",S409&lt;&gt;"")),Listes!$A$79,""))))))</f>
        <v/>
      </c>
      <c r="X409" s="44"/>
      <c r="Y409" s="9">
        <f t="shared" si="28"/>
        <v>0</v>
      </c>
    </row>
    <row r="410" spans="1:25" ht="20.100000000000001" customHeight="1" x14ac:dyDescent="0.25">
      <c r="A410" s="133">
        <v>404</v>
      </c>
      <c r="B410" s="347" t="str">
        <f>IF('Dépenses forfaitaire'!B410="","",'Dépenses forfaitaire'!B410)</f>
        <v/>
      </c>
      <c r="C410" s="347" t="str">
        <f>IF('Dépenses forfaitaire'!C410="","",'Dépenses forfaitaire'!C410)</f>
        <v/>
      </c>
      <c r="D410" s="347" t="str">
        <f>IF('Dépenses forfaitaire'!D410="","",'Dépenses forfaitaire'!D410)</f>
        <v/>
      </c>
      <c r="E410" s="347" t="str">
        <f>IF('Dépenses forfaitaire'!E410="","",'Dépenses forfaitaire'!E410)</f>
        <v/>
      </c>
      <c r="F410" s="347" t="str">
        <f>IF('Dépenses forfaitaire'!F410="","",'Dépenses forfaitaire'!F410)</f>
        <v/>
      </c>
      <c r="G410" s="347" t="str">
        <f>IF('Dépenses forfaitaire'!G410="","",'Dépenses forfaitaire'!G410)</f>
        <v/>
      </c>
      <c r="H410" s="347" t="str">
        <f>IF('Dépenses forfaitaire'!H410="","",'Dépenses forfaitaire'!H410)</f>
        <v/>
      </c>
      <c r="I410" s="347" t="str">
        <f>IF('Dépenses forfaitaire'!I410="","",'Dépenses forfaitaire'!I410)</f>
        <v/>
      </c>
      <c r="J410" s="348" t="str">
        <f>IF('Dépenses forfaitaire'!K410="","",'Dépenses forfaitaire'!K410)</f>
        <v/>
      </c>
      <c r="K410" s="348" t="str">
        <f>IF('Dépenses forfaitaire'!L410="","",'Dépenses forfaitaire'!L410)</f>
        <v/>
      </c>
      <c r="L410" s="347" t="str">
        <f>IF('Dépenses forfaitaire'!J410="","",'Dépenses forfaitaire'!J410)</f>
        <v/>
      </c>
      <c r="M410" s="331" t="str">
        <f>IF($H410="","",IF($C410=Listes!$B$38,IF('DP_Instruction Forfaitaires'!$E410&lt;=Listes!$B$58,('DP_Instruction Forfaitaires'!$E410*(VLOOKUP('DP_Instruction Forfaitaires'!$D410,Listes!$A$59:$E$65,2,FALSE))),IF('DP_Instruction Forfaitaires'!$E410&gt;Listes!$E$58,('DP_Instruction Forfaitaires'!$E410*(VLOOKUP('DP_Instruction Forfaitaires'!$D410,Listes!$A$59:$E$65,5,FALSE))),('DP_Instruction Forfaitaires'!$E410*(VLOOKUP('DP_Instruction Forfaitaires'!$D410,Listes!$A$59:$E$65,3,FALSE))+(VLOOKUP('DP_Instruction Forfaitaires'!$D410,Listes!$A$59:$E$65,4,FALSE)))))))</f>
        <v/>
      </c>
      <c r="N410" s="331" t="str">
        <f>IF($H410="","",IF($C410=Listes!$B$37,IF('DP_Instruction Forfaitaires'!$E410&lt;=Listes!$B$47,('DP_Instruction Forfaitaires'!$E410*(VLOOKUP('DP_Instruction Forfaitaires'!$D410,Listes!$A$48:$E$54,2,FALSE))),IF('DP_Instruction Forfaitaires'!$E410&gt;Listes!$D$47,('DP_Instruction Forfaitaires'!$E410*(VLOOKUP('DP_Instruction Forfaitaires'!$D410,Listes!$A$48:$E$54,5,FALSE))),('DP_Instruction Forfaitaires'!$E410*(VLOOKUP('DP_Instruction Forfaitaires'!$D410,Listes!$A$48:$E$54,3,FALSE))+(VLOOKUP('DP_Instruction Forfaitaires'!$D410,Listes!$A$48:$E$54,4,FALSE)))))))</f>
        <v/>
      </c>
      <c r="O410" s="359" t="str">
        <f>IF($H410="","",IF($C410=Listes!$B$40,Listes!$I$37,IF($C410=Listes!$B$41,(VLOOKUP('DP_Instruction Forfaitaires'!$F410,Listes!$E$37:$F$42,2,FALSE)),IF($C410=Listes!$B$39,IF('DP_Instruction Forfaitaires'!$E410&lt;=Listes!$A$69,'DP_Instruction Forfaitaires'!$E410*Listes!$A$70,IF('DP_Instruction Forfaitaires'!$E410&gt;Listes!$D$69,'DP_Instruction Forfaitaires'!$E410*Listes!$D$70,(('DP_Instruction Forfaitaires'!$E410*Listes!$B$70)+Listes!$C$70)))))))</f>
        <v/>
      </c>
      <c r="P410" s="360" t="str">
        <f>IF('Dépenses forfaitaire'!P410="","",'Dépenses forfaitaire'!P410)</f>
        <v/>
      </c>
      <c r="Q410" s="283"/>
      <c r="R410" s="284" t="str">
        <f t="shared" si="26"/>
        <v/>
      </c>
      <c r="S410" s="284" t="str">
        <f t="shared" si="27"/>
        <v/>
      </c>
      <c r="T410" s="28" t="str">
        <f t="shared" si="25"/>
        <v/>
      </c>
      <c r="U410" s="139"/>
      <c r="V410" s="140"/>
      <c r="W410" s="365" t="str">
        <f>IF(AND(OR(Q410="KO",T410&lt;&gt;""),OR(R410="",S410="",T410="")),Listes!$A$74,IF(AND(T410="",Q410&lt;&gt;""),Listes!$A$75,IF(AND(P410&lt;T410,V410=""),Listes!$A$76,IF(AND(R410&gt;S410),Listes!$A$77,IF(AND(P410&lt;&gt;"",P410&gt;T410,U410=""),Listes!$A$78,IF(AND(X410="",OR(Q410&lt;&gt;"",R410&lt;&gt;"",S410&lt;&gt;"")),Listes!$A$79,""))))))</f>
        <v/>
      </c>
      <c r="X410" s="44"/>
      <c r="Y410" s="9">
        <f t="shared" si="28"/>
        <v>0</v>
      </c>
    </row>
    <row r="411" spans="1:25" ht="20.100000000000001" customHeight="1" x14ac:dyDescent="0.25">
      <c r="A411" s="133">
        <v>405</v>
      </c>
      <c r="B411" s="347" t="str">
        <f>IF('Dépenses forfaitaire'!B411="","",'Dépenses forfaitaire'!B411)</f>
        <v/>
      </c>
      <c r="C411" s="347" t="str">
        <f>IF('Dépenses forfaitaire'!C411="","",'Dépenses forfaitaire'!C411)</f>
        <v/>
      </c>
      <c r="D411" s="347" t="str">
        <f>IF('Dépenses forfaitaire'!D411="","",'Dépenses forfaitaire'!D411)</f>
        <v/>
      </c>
      <c r="E411" s="347" t="str">
        <f>IF('Dépenses forfaitaire'!E411="","",'Dépenses forfaitaire'!E411)</f>
        <v/>
      </c>
      <c r="F411" s="347" t="str">
        <f>IF('Dépenses forfaitaire'!F411="","",'Dépenses forfaitaire'!F411)</f>
        <v/>
      </c>
      <c r="G411" s="347" t="str">
        <f>IF('Dépenses forfaitaire'!G411="","",'Dépenses forfaitaire'!G411)</f>
        <v/>
      </c>
      <c r="H411" s="347" t="str">
        <f>IF('Dépenses forfaitaire'!H411="","",'Dépenses forfaitaire'!H411)</f>
        <v/>
      </c>
      <c r="I411" s="347" t="str">
        <f>IF('Dépenses forfaitaire'!I411="","",'Dépenses forfaitaire'!I411)</f>
        <v/>
      </c>
      <c r="J411" s="348" t="str">
        <f>IF('Dépenses forfaitaire'!K411="","",'Dépenses forfaitaire'!K411)</f>
        <v/>
      </c>
      <c r="K411" s="348" t="str">
        <f>IF('Dépenses forfaitaire'!L411="","",'Dépenses forfaitaire'!L411)</f>
        <v/>
      </c>
      <c r="L411" s="347" t="str">
        <f>IF('Dépenses forfaitaire'!J411="","",'Dépenses forfaitaire'!J411)</f>
        <v/>
      </c>
      <c r="M411" s="331" t="str">
        <f>IF($H411="","",IF($C411=Listes!$B$38,IF('DP_Instruction Forfaitaires'!$E411&lt;=Listes!$B$58,('DP_Instruction Forfaitaires'!$E411*(VLOOKUP('DP_Instruction Forfaitaires'!$D411,Listes!$A$59:$E$65,2,FALSE))),IF('DP_Instruction Forfaitaires'!$E411&gt;Listes!$E$58,('DP_Instruction Forfaitaires'!$E411*(VLOOKUP('DP_Instruction Forfaitaires'!$D411,Listes!$A$59:$E$65,5,FALSE))),('DP_Instruction Forfaitaires'!$E411*(VLOOKUP('DP_Instruction Forfaitaires'!$D411,Listes!$A$59:$E$65,3,FALSE))+(VLOOKUP('DP_Instruction Forfaitaires'!$D411,Listes!$A$59:$E$65,4,FALSE)))))))</f>
        <v/>
      </c>
      <c r="N411" s="331" t="str">
        <f>IF($H411="","",IF($C411=Listes!$B$37,IF('DP_Instruction Forfaitaires'!$E411&lt;=Listes!$B$47,('DP_Instruction Forfaitaires'!$E411*(VLOOKUP('DP_Instruction Forfaitaires'!$D411,Listes!$A$48:$E$54,2,FALSE))),IF('DP_Instruction Forfaitaires'!$E411&gt;Listes!$D$47,('DP_Instruction Forfaitaires'!$E411*(VLOOKUP('DP_Instruction Forfaitaires'!$D411,Listes!$A$48:$E$54,5,FALSE))),('DP_Instruction Forfaitaires'!$E411*(VLOOKUP('DP_Instruction Forfaitaires'!$D411,Listes!$A$48:$E$54,3,FALSE))+(VLOOKUP('DP_Instruction Forfaitaires'!$D411,Listes!$A$48:$E$54,4,FALSE)))))))</f>
        <v/>
      </c>
      <c r="O411" s="359" t="str">
        <f>IF($H411="","",IF($C411=Listes!$B$40,Listes!$I$37,IF($C411=Listes!$B$41,(VLOOKUP('DP_Instruction Forfaitaires'!$F411,Listes!$E$37:$F$42,2,FALSE)),IF($C411=Listes!$B$39,IF('DP_Instruction Forfaitaires'!$E411&lt;=Listes!$A$69,'DP_Instruction Forfaitaires'!$E411*Listes!$A$70,IF('DP_Instruction Forfaitaires'!$E411&gt;Listes!$D$69,'DP_Instruction Forfaitaires'!$E411*Listes!$D$70,(('DP_Instruction Forfaitaires'!$E411*Listes!$B$70)+Listes!$C$70)))))))</f>
        <v/>
      </c>
      <c r="P411" s="360" t="str">
        <f>IF('Dépenses forfaitaire'!P411="","",'Dépenses forfaitaire'!P411)</f>
        <v/>
      </c>
      <c r="Q411" s="283"/>
      <c r="R411" s="284" t="str">
        <f t="shared" si="26"/>
        <v/>
      </c>
      <c r="S411" s="284" t="str">
        <f t="shared" si="27"/>
        <v/>
      </c>
      <c r="T411" s="28" t="str">
        <f t="shared" si="25"/>
        <v/>
      </c>
      <c r="U411" s="139"/>
      <c r="V411" s="140"/>
      <c r="W411" s="365" t="str">
        <f>IF(AND(OR(Q411="KO",T411&lt;&gt;""),OR(R411="",S411="",T411="")),Listes!$A$74,IF(AND(T411="",Q411&lt;&gt;""),Listes!$A$75,IF(AND(P411&lt;T411,V411=""),Listes!$A$76,IF(AND(R411&gt;S411),Listes!$A$77,IF(AND(P411&lt;&gt;"",P411&gt;T411,U411=""),Listes!$A$78,IF(AND(X411="",OR(Q411&lt;&gt;"",R411&lt;&gt;"",S411&lt;&gt;"")),Listes!$A$79,""))))))</f>
        <v/>
      </c>
      <c r="X411" s="44"/>
      <c r="Y411" s="9">
        <f t="shared" si="28"/>
        <v>0</v>
      </c>
    </row>
    <row r="412" spans="1:25" ht="20.100000000000001" customHeight="1" x14ac:dyDescent="0.25">
      <c r="A412" s="133">
        <v>406</v>
      </c>
      <c r="B412" s="347" t="str">
        <f>IF('Dépenses forfaitaire'!B412="","",'Dépenses forfaitaire'!B412)</f>
        <v/>
      </c>
      <c r="C412" s="347" t="str">
        <f>IF('Dépenses forfaitaire'!C412="","",'Dépenses forfaitaire'!C412)</f>
        <v/>
      </c>
      <c r="D412" s="347" t="str">
        <f>IF('Dépenses forfaitaire'!D412="","",'Dépenses forfaitaire'!D412)</f>
        <v/>
      </c>
      <c r="E412" s="347" t="str">
        <f>IF('Dépenses forfaitaire'!E412="","",'Dépenses forfaitaire'!E412)</f>
        <v/>
      </c>
      <c r="F412" s="347" t="str">
        <f>IF('Dépenses forfaitaire'!F412="","",'Dépenses forfaitaire'!F412)</f>
        <v/>
      </c>
      <c r="G412" s="347" t="str">
        <f>IF('Dépenses forfaitaire'!G412="","",'Dépenses forfaitaire'!G412)</f>
        <v/>
      </c>
      <c r="H412" s="347" t="str">
        <f>IF('Dépenses forfaitaire'!H412="","",'Dépenses forfaitaire'!H412)</f>
        <v/>
      </c>
      <c r="I412" s="347" t="str">
        <f>IF('Dépenses forfaitaire'!I412="","",'Dépenses forfaitaire'!I412)</f>
        <v/>
      </c>
      <c r="J412" s="348" t="str">
        <f>IF('Dépenses forfaitaire'!K412="","",'Dépenses forfaitaire'!K412)</f>
        <v/>
      </c>
      <c r="K412" s="348" t="str">
        <f>IF('Dépenses forfaitaire'!L412="","",'Dépenses forfaitaire'!L412)</f>
        <v/>
      </c>
      <c r="L412" s="347" t="str">
        <f>IF('Dépenses forfaitaire'!J412="","",'Dépenses forfaitaire'!J412)</f>
        <v/>
      </c>
      <c r="M412" s="331" t="str">
        <f>IF($H412="","",IF($C412=Listes!$B$38,IF('DP_Instruction Forfaitaires'!$E412&lt;=Listes!$B$58,('DP_Instruction Forfaitaires'!$E412*(VLOOKUP('DP_Instruction Forfaitaires'!$D412,Listes!$A$59:$E$65,2,FALSE))),IF('DP_Instruction Forfaitaires'!$E412&gt;Listes!$E$58,('DP_Instruction Forfaitaires'!$E412*(VLOOKUP('DP_Instruction Forfaitaires'!$D412,Listes!$A$59:$E$65,5,FALSE))),('DP_Instruction Forfaitaires'!$E412*(VLOOKUP('DP_Instruction Forfaitaires'!$D412,Listes!$A$59:$E$65,3,FALSE))+(VLOOKUP('DP_Instruction Forfaitaires'!$D412,Listes!$A$59:$E$65,4,FALSE)))))))</f>
        <v/>
      </c>
      <c r="N412" s="331" t="str">
        <f>IF($H412="","",IF($C412=Listes!$B$37,IF('DP_Instruction Forfaitaires'!$E412&lt;=Listes!$B$47,('DP_Instruction Forfaitaires'!$E412*(VLOOKUP('DP_Instruction Forfaitaires'!$D412,Listes!$A$48:$E$54,2,FALSE))),IF('DP_Instruction Forfaitaires'!$E412&gt;Listes!$D$47,('DP_Instruction Forfaitaires'!$E412*(VLOOKUP('DP_Instruction Forfaitaires'!$D412,Listes!$A$48:$E$54,5,FALSE))),('DP_Instruction Forfaitaires'!$E412*(VLOOKUP('DP_Instruction Forfaitaires'!$D412,Listes!$A$48:$E$54,3,FALSE))+(VLOOKUP('DP_Instruction Forfaitaires'!$D412,Listes!$A$48:$E$54,4,FALSE)))))))</f>
        <v/>
      </c>
      <c r="O412" s="359" t="str">
        <f>IF($H412="","",IF($C412=Listes!$B$40,Listes!$I$37,IF($C412=Listes!$B$41,(VLOOKUP('DP_Instruction Forfaitaires'!$F412,Listes!$E$37:$F$42,2,FALSE)),IF($C412=Listes!$B$39,IF('DP_Instruction Forfaitaires'!$E412&lt;=Listes!$A$69,'DP_Instruction Forfaitaires'!$E412*Listes!$A$70,IF('DP_Instruction Forfaitaires'!$E412&gt;Listes!$D$69,'DP_Instruction Forfaitaires'!$E412*Listes!$D$70,(('DP_Instruction Forfaitaires'!$E412*Listes!$B$70)+Listes!$C$70)))))))</f>
        <v/>
      </c>
      <c r="P412" s="360" t="str">
        <f>IF('Dépenses forfaitaire'!P412="","",'Dépenses forfaitaire'!P412)</f>
        <v/>
      </c>
      <c r="Q412" s="283"/>
      <c r="R412" s="284" t="str">
        <f t="shared" si="26"/>
        <v/>
      </c>
      <c r="S412" s="284" t="str">
        <f t="shared" si="27"/>
        <v/>
      </c>
      <c r="T412" s="28" t="str">
        <f t="shared" si="25"/>
        <v/>
      </c>
      <c r="U412" s="139"/>
      <c r="V412" s="140"/>
      <c r="W412" s="365" t="str">
        <f>IF(AND(OR(Q412="KO",T412&lt;&gt;""),OR(R412="",S412="",T412="")),Listes!$A$74,IF(AND(T412="",Q412&lt;&gt;""),Listes!$A$75,IF(AND(P412&lt;T412,V412=""),Listes!$A$76,IF(AND(R412&gt;S412),Listes!$A$77,IF(AND(P412&lt;&gt;"",P412&gt;T412,U412=""),Listes!$A$78,IF(AND(X412="",OR(Q412&lt;&gt;"",R412&lt;&gt;"",S412&lt;&gt;"")),Listes!$A$79,""))))))</f>
        <v/>
      </c>
      <c r="X412" s="44"/>
      <c r="Y412" s="9">
        <f t="shared" si="28"/>
        <v>0</v>
      </c>
    </row>
    <row r="413" spans="1:25" ht="20.100000000000001" customHeight="1" x14ac:dyDescent="0.25">
      <c r="A413" s="133">
        <v>407</v>
      </c>
      <c r="B413" s="347" t="str">
        <f>IF('Dépenses forfaitaire'!B413="","",'Dépenses forfaitaire'!B413)</f>
        <v/>
      </c>
      <c r="C413" s="347" t="str">
        <f>IF('Dépenses forfaitaire'!C413="","",'Dépenses forfaitaire'!C413)</f>
        <v/>
      </c>
      <c r="D413" s="347" t="str">
        <f>IF('Dépenses forfaitaire'!D413="","",'Dépenses forfaitaire'!D413)</f>
        <v/>
      </c>
      <c r="E413" s="347" t="str">
        <f>IF('Dépenses forfaitaire'!E413="","",'Dépenses forfaitaire'!E413)</f>
        <v/>
      </c>
      <c r="F413" s="347" t="str">
        <f>IF('Dépenses forfaitaire'!F413="","",'Dépenses forfaitaire'!F413)</f>
        <v/>
      </c>
      <c r="G413" s="347" t="str">
        <f>IF('Dépenses forfaitaire'!G413="","",'Dépenses forfaitaire'!G413)</f>
        <v/>
      </c>
      <c r="H413" s="347" t="str">
        <f>IF('Dépenses forfaitaire'!H413="","",'Dépenses forfaitaire'!H413)</f>
        <v/>
      </c>
      <c r="I413" s="347" t="str">
        <f>IF('Dépenses forfaitaire'!I413="","",'Dépenses forfaitaire'!I413)</f>
        <v/>
      </c>
      <c r="J413" s="348" t="str">
        <f>IF('Dépenses forfaitaire'!K413="","",'Dépenses forfaitaire'!K413)</f>
        <v/>
      </c>
      <c r="K413" s="348" t="str">
        <f>IF('Dépenses forfaitaire'!L413="","",'Dépenses forfaitaire'!L413)</f>
        <v/>
      </c>
      <c r="L413" s="347" t="str">
        <f>IF('Dépenses forfaitaire'!J413="","",'Dépenses forfaitaire'!J413)</f>
        <v/>
      </c>
      <c r="M413" s="331" t="str">
        <f>IF($H413="","",IF($C413=Listes!$B$38,IF('DP_Instruction Forfaitaires'!$E413&lt;=Listes!$B$58,('DP_Instruction Forfaitaires'!$E413*(VLOOKUP('DP_Instruction Forfaitaires'!$D413,Listes!$A$59:$E$65,2,FALSE))),IF('DP_Instruction Forfaitaires'!$E413&gt;Listes!$E$58,('DP_Instruction Forfaitaires'!$E413*(VLOOKUP('DP_Instruction Forfaitaires'!$D413,Listes!$A$59:$E$65,5,FALSE))),('DP_Instruction Forfaitaires'!$E413*(VLOOKUP('DP_Instruction Forfaitaires'!$D413,Listes!$A$59:$E$65,3,FALSE))+(VLOOKUP('DP_Instruction Forfaitaires'!$D413,Listes!$A$59:$E$65,4,FALSE)))))))</f>
        <v/>
      </c>
      <c r="N413" s="331" t="str">
        <f>IF($H413="","",IF($C413=Listes!$B$37,IF('DP_Instruction Forfaitaires'!$E413&lt;=Listes!$B$47,('DP_Instruction Forfaitaires'!$E413*(VLOOKUP('DP_Instruction Forfaitaires'!$D413,Listes!$A$48:$E$54,2,FALSE))),IF('DP_Instruction Forfaitaires'!$E413&gt;Listes!$D$47,('DP_Instruction Forfaitaires'!$E413*(VLOOKUP('DP_Instruction Forfaitaires'!$D413,Listes!$A$48:$E$54,5,FALSE))),('DP_Instruction Forfaitaires'!$E413*(VLOOKUP('DP_Instruction Forfaitaires'!$D413,Listes!$A$48:$E$54,3,FALSE))+(VLOOKUP('DP_Instruction Forfaitaires'!$D413,Listes!$A$48:$E$54,4,FALSE)))))))</f>
        <v/>
      </c>
      <c r="O413" s="359" t="str">
        <f>IF($H413="","",IF($C413=Listes!$B$40,Listes!$I$37,IF($C413=Listes!$B$41,(VLOOKUP('DP_Instruction Forfaitaires'!$F413,Listes!$E$37:$F$42,2,FALSE)),IF($C413=Listes!$B$39,IF('DP_Instruction Forfaitaires'!$E413&lt;=Listes!$A$69,'DP_Instruction Forfaitaires'!$E413*Listes!$A$70,IF('DP_Instruction Forfaitaires'!$E413&gt;Listes!$D$69,'DP_Instruction Forfaitaires'!$E413*Listes!$D$70,(('DP_Instruction Forfaitaires'!$E413*Listes!$B$70)+Listes!$C$70)))))))</f>
        <v/>
      </c>
      <c r="P413" s="360" t="str">
        <f>IF('Dépenses forfaitaire'!P413="","",'Dépenses forfaitaire'!P413)</f>
        <v/>
      </c>
      <c r="Q413" s="283"/>
      <c r="R413" s="284" t="str">
        <f t="shared" si="26"/>
        <v/>
      </c>
      <c r="S413" s="284" t="str">
        <f t="shared" si="27"/>
        <v/>
      </c>
      <c r="T413" s="28" t="str">
        <f t="shared" si="25"/>
        <v/>
      </c>
      <c r="U413" s="139"/>
      <c r="V413" s="140"/>
      <c r="W413" s="365" t="str">
        <f>IF(AND(OR(Q413="KO",T413&lt;&gt;""),OR(R413="",S413="",T413="")),Listes!$A$74,IF(AND(T413="",Q413&lt;&gt;""),Listes!$A$75,IF(AND(P413&lt;T413,V413=""),Listes!$A$76,IF(AND(R413&gt;S413),Listes!$A$77,IF(AND(P413&lt;&gt;"",P413&gt;T413,U413=""),Listes!$A$78,IF(AND(X413="",OR(Q413&lt;&gt;"",R413&lt;&gt;"",S413&lt;&gt;"")),Listes!$A$79,""))))))</f>
        <v/>
      </c>
      <c r="X413" s="44"/>
      <c r="Y413" s="9">
        <f t="shared" si="28"/>
        <v>0</v>
      </c>
    </row>
    <row r="414" spans="1:25" ht="20.100000000000001" customHeight="1" x14ac:dyDescent="0.25">
      <c r="A414" s="133">
        <v>408</v>
      </c>
      <c r="B414" s="347" t="str">
        <f>IF('Dépenses forfaitaire'!B414="","",'Dépenses forfaitaire'!B414)</f>
        <v/>
      </c>
      <c r="C414" s="347" t="str">
        <f>IF('Dépenses forfaitaire'!C414="","",'Dépenses forfaitaire'!C414)</f>
        <v/>
      </c>
      <c r="D414" s="347" t="str">
        <f>IF('Dépenses forfaitaire'!D414="","",'Dépenses forfaitaire'!D414)</f>
        <v/>
      </c>
      <c r="E414" s="347" t="str">
        <f>IF('Dépenses forfaitaire'!E414="","",'Dépenses forfaitaire'!E414)</f>
        <v/>
      </c>
      <c r="F414" s="347" t="str">
        <f>IF('Dépenses forfaitaire'!F414="","",'Dépenses forfaitaire'!F414)</f>
        <v/>
      </c>
      <c r="G414" s="347" t="str">
        <f>IF('Dépenses forfaitaire'!G414="","",'Dépenses forfaitaire'!G414)</f>
        <v/>
      </c>
      <c r="H414" s="347" t="str">
        <f>IF('Dépenses forfaitaire'!H414="","",'Dépenses forfaitaire'!H414)</f>
        <v/>
      </c>
      <c r="I414" s="347" t="str">
        <f>IF('Dépenses forfaitaire'!I414="","",'Dépenses forfaitaire'!I414)</f>
        <v/>
      </c>
      <c r="J414" s="348" t="str">
        <f>IF('Dépenses forfaitaire'!K414="","",'Dépenses forfaitaire'!K414)</f>
        <v/>
      </c>
      <c r="K414" s="348" t="str">
        <f>IF('Dépenses forfaitaire'!L414="","",'Dépenses forfaitaire'!L414)</f>
        <v/>
      </c>
      <c r="L414" s="347" t="str">
        <f>IF('Dépenses forfaitaire'!J414="","",'Dépenses forfaitaire'!J414)</f>
        <v/>
      </c>
      <c r="M414" s="331" t="str">
        <f>IF($H414="","",IF($C414=Listes!$B$38,IF('DP_Instruction Forfaitaires'!$E414&lt;=Listes!$B$58,('DP_Instruction Forfaitaires'!$E414*(VLOOKUP('DP_Instruction Forfaitaires'!$D414,Listes!$A$59:$E$65,2,FALSE))),IF('DP_Instruction Forfaitaires'!$E414&gt;Listes!$E$58,('DP_Instruction Forfaitaires'!$E414*(VLOOKUP('DP_Instruction Forfaitaires'!$D414,Listes!$A$59:$E$65,5,FALSE))),('DP_Instruction Forfaitaires'!$E414*(VLOOKUP('DP_Instruction Forfaitaires'!$D414,Listes!$A$59:$E$65,3,FALSE))+(VLOOKUP('DP_Instruction Forfaitaires'!$D414,Listes!$A$59:$E$65,4,FALSE)))))))</f>
        <v/>
      </c>
      <c r="N414" s="331" t="str">
        <f>IF($H414="","",IF($C414=Listes!$B$37,IF('DP_Instruction Forfaitaires'!$E414&lt;=Listes!$B$47,('DP_Instruction Forfaitaires'!$E414*(VLOOKUP('DP_Instruction Forfaitaires'!$D414,Listes!$A$48:$E$54,2,FALSE))),IF('DP_Instruction Forfaitaires'!$E414&gt;Listes!$D$47,('DP_Instruction Forfaitaires'!$E414*(VLOOKUP('DP_Instruction Forfaitaires'!$D414,Listes!$A$48:$E$54,5,FALSE))),('DP_Instruction Forfaitaires'!$E414*(VLOOKUP('DP_Instruction Forfaitaires'!$D414,Listes!$A$48:$E$54,3,FALSE))+(VLOOKUP('DP_Instruction Forfaitaires'!$D414,Listes!$A$48:$E$54,4,FALSE)))))))</f>
        <v/>
      </c>
      <c r="O414" s="359" t="str">
        <f>IF($H414="","",IF($C414=Listes!$B$40,Listes!$I$37,IF($C414=Listes!$B$41,(VLOOKUP('DP_Instruction Forfaitaires'!$F414,Listes!$E$37:$F$42,2,FALSE)),IF($C414=Listes!$B$39,IF('DP_Instruction Forfaitaires'!$E414&lt;=Listes!$A$69,'DP_Instruction Forfaitaires'!$E414*Listes!$A$70,IF('DP_Instruction Forfaitaires'!$E414&gt;Listes!$D$69,'DP_Instruction Forfaitaires'!$E414*Listes!$D$70,(('DP_Instruction Forfaitaires'!$E414*Listes!$B$70)+Listes!$C$70)))))))</f>
        <v/>
      </c>
      <c r="P414" s="360" t="str">
        <f>IF('Dépenses forfaitaire'!P414="","",'Dépenses forfaitaire'!P414)</f>
        <v/>
      </c>
      <c r="Q414" s="283"/>
      <c r="R414" s="284" t="str">
        <f t="shared" si="26"/>
        <v/>
      </c>
      <c r="S414" s="284" t="str">
        <f t="shared" si="27"/>
        <v/>
      </c>
      <c r="T414" s="28" t="str">
        <f t="shared" si="25"/>
        <v/>
      </c>
      <c r="U414" s="139"/>
      <c r="V414" s="140"/>
      <c r="W414" s="365" t="str">
        <f>IF(AND(OR(Q414="KO",T414&lt;&gt;""),OR(R414="",S414="",T414="")),Listes!$A$74,IF(AND(T414="",Q414&lt;&gt;""),Listes!$A$75,IF(AND(P414&lt;T414,V414=""),Listes!$A$76,IF(AND(R414&gt;S414),Listes!$A$77,IF(AND(P414&lt;&gt;"",P414&gt;T414,U414=""),Listes!$A$78,IF(AND(X414="",OR(Q414&lt;&gt;"",R414&lt;&gt;"",S414&lt;&gt;"")),Listes!$A$79,""))))))</f>
        <v/>
      </c>
      <c r="X414" s="44"/>
      <c r="Y414" s="9">
        <f t="shared" si="28"/>
        <v>0</v>
      </c>
    </row>
    <row r="415" spans="1:25" ht="20.100000000000001" customHeight="1" x14ac:dyDescent="0.25">
      <c r="A415" s="133">
        <v>409</v>
      </c>
      <c r="B415" s="347" t="str">
        <f>IF('Dépenses forfaitaire'!B415="","",'Dépenses forfaitaire'!B415)</f>
        <v/>
      </c>
      <c r="C415" s="347" t="str">
        <f>IF('Dépenses forfaitaire'!C415="","",'Dépenses forfaitaire'!C415)</f>
        <v/>
      </c>
      <c r="D415" s="347" t="str">
        <f>IF('Dépenses forfaitaire'!D415="","",'Dépenses forfaitaire'!D415)</f>
        <v/>
      </c>
      <c r="E415" s="347" t="str">
        <f>IF('Dépenses forfaitaire'!E415="","",'Dépenses forfaitaire'!E415)</f>
        <v/>
      </c>
      <c r="F415" s="347" t="str">
        <f>IF('Dépenses forfaitaire'!F415="","",'Dépenses forfaitaire'!F415)</f>
        <v/>
      </c>
      <c r="G415" s="347" t="str">
        <f>IF('Dépenses forfaitaire'!G415="","",'Dépenses forfaitaire'!G415)</f>
        <v/>
      </c>
      <c r="H415" s="347" t="str">
        <f>IF('Dépenses forfaitaire'!H415="","",'Dépenses forfaitaire'!H415)</f>
        <v/>
      </c>
      <c r="I415" s="347" t="str">
        <f>IF('Dépenses forfaitaire'!I415="","",'Dépenses forfaitaire'!I415)</f>
        <v/>
      </c>
      <c r="J415" s="348" t="str">
        <f>IF('Dépenses forfaitaire'!K415="","",'Dépenses forfaitaire'!K415)</f>
        <v/>
      </c>
      <c r="K415" s="348" t="str">
        <f>IF('Dépenses forfaitaire'!L415="","",'Dépenses forfaitaire'!L415)</f>
        <v/>
      </c>
      <c r="L415" s="347" t="str">
        <f>IF('Dépenses forfaitaire'!J415="","",'Dépenses forfaitaire'!J415)</f>
        <v/>
      </c>
      <c r="M415" s="331" t="str">
        <f>IF($H415="","",IF($C415=Listes!$B$38,IF('DP_Instruction Forfaitaires'!$E415&lt;=Listes!$B$58,('DP_Instruction Forfaitaires'!$E415*(VLOOKUP('DP_Instruction Forfaitaires'!$D415,Listes!$A$59:$E$65,2,FALSE))),IF('DP_Instruction Forfaitaires'!$E415&gt;Listes!$E$58,('DP_Instruction Forfaitaires'!$E415*(VLOOKUP('DP_Instruction Forfaitaires'!$D415,Listes!$A$59:$E$65,5,FALSE))),('DP_Instruction Forfaitaires'!$E415*(VLOOKUP('DP_Instruction Forfaitaires'!$D415,Listes!$A$59:$E$65,3,FALSE))+(VLOOKUP('DP_Instruction Forfaitaires'!$D415,Listes!$A$59:$E$65,4,FALSE)))))))</f>
        <v/>
      </c>
      <c r="N415" s="331" t="str">
        <f>IF($H415="","",IF($C415=Listes!$B$37,IF('DP_Instruction Forfaitaires'!$E415&lt;=Listes!$B$47,('DP_Instruction Forfaitaires'!$E415*(VLOOKUP('DP_Instruction Forfaitaires'!$D415,Listes!$A$48:$E$54,2,FALSE))),IF('DP_Instruction Forfaitaires'!$E415&gt;Listes!$D$47,('DP_Instruction Forfaitaires'!$E415*(VLOOKUP('DP_Instruction Forfaitaires'!$D415,Listes!$A$48:$E$54,5,FALSE))),('DP_Instruction Forfaitaires'!$E415*(VLOOKUP('DP_Instruction Forfaitaires'!$D415,Listes!$A$48:$E$54,3,FALSE))+(VLOOKUP('DP_Instruction Forfaitaires'!$D415,Listes!$A$48:$E$54,4,FALSE)))))))</f>
        <v/>
      </c>
      <c r="O415" s="359" t="str">
        <f>IF($H415="","",IF($C415=Listes!$B$40,Listes!$I$37,IF($C415=Listes!$B$41,(VLOOKUP('DP_Instruction Forfaitaires'!$F415,Listes!$E$37:$F$42,2,FALSE)),IF($C415=Listes!$B$39,IF('DP_Instruction Forfaitaires'!$E415&lt;=Listes!$A$69,'DP_Instruction Forfaitaires'!$E415*Listes!$A$70,IF('DP_Instruction Forfaitaires'!$E415&gt;Listes!$D$69,'DP_Instruction Forfaitaires'!$E415*Listes!$D$70,(('DP_Instruction Forfaitaires'!$E415*Listes!$B$70)+Listes!$C$70)))))))</f>
        <v/>
      </c>
      <c r="P415" s="360" t="str">
        <f>IF('Dépenses forfaitaire'!P415="","",'Dépenses forfaitaire'!P415)</f>
        <v/>
      </c>
      <c r="Q415" s="283"/>
      <c r="R415" s="284" t="str">
        <f t="shared" si="26"/>
        <v/>
      </c>
      <c r="S415" s="284" t="str">
        <f t="shared" si="27"/>
        <v/>
      </c>
      <c r="T415" s="28" t="str">
        <f t="shared" si="25"/>
        <v/>
      </c>
      <c r="U415" s="139"/>
      <c r="V415" s="140"/>
      <c r="W415" s="365" t="str">
        <f>IF(AND(OR(Q415="KO",T415&lt;&gt;""),OR(R415="",S415="",T415="")),Listes!$A$74,IF(AND(T415="",Q415&lt;&gt;""),Listes!$A$75,IF(AND(P415&lt;T415,V415=""),Listes!$A$76,IF(AND(R415&gt;S415),Listes!$A$77,IF(AND(P415&lt;&gt;"",P415&gt;T415,U415=""),Listes!$A$78,IF(AND(X415="",OR(Q415&lt;&gt;"",R415&lt;&gt;"",S415&lt;&gt;"")),Listes!$A$79,""))))))</f>
        <v/>
      </c>
      <c r="X415" s="44"/>
      <c r="Y415" s="9">
        <f t="shared" si="28"/>
        <v>0</v>
      </c>
    </row>
    <row r="416" spans="1:25" ht="20.100000000000001" customHeight="1" x14ac:dyDescent="0.25">
      <c r="A416" s="133">
        <v>410</v>
      </c>
      <c r="B416" s="347" t="str">
        <f>IF('Dépenses forfaitaire'!B416="","",'Dépenses forfaitaire'!B416)</f>
        <v/>
      </c>
      <c r="C416" s="347" t="str">
        <f>IF('Dépenses forfaitaire'!C416="","",'Dépenses forfaitaire'!C416)</f>
        <v/>
      </c>
      <c r="D416" s="347" t="str">
        <f>IF('Dépenses forfaitaire'!D416="","",'Dépenses forfaitaire'!D416)</f>
        <v/>
      </c>
      <c r="E416" s="347" t="str">
        <f>IF('Dépenses forfaitaire'!E416="","",'Dépenses forfaitaire'!E416)</f>
        <v/>
      </c>
      <c r="F416" s="347" t="str">
        <f>IF('Dépenses forfaitaire'!F416="","",'Dépenses forfaitaire'!F416)</f>
        <v/>
      </c>
      <c r="G416" s="347" t="str">
        <f>IF('Dépenses forfaitaire'!G416="","",'Dépenses forfaitaire'!G416)</f>
        <v/>
      </c>
      <c r="H416" s="347" t="str">
        <f>IF('Dépenses forfaitaire'!H416="","",'Dépenses forfaitaire'!H416)</f>
        <v/>
      </c>
      <c r="I416" s="347" t="str">
        <f>IF('Dépenses forfaitaire'!I416="","",'Dépenses forfaitaire'!I416)</f>
        <v/>
      </c>
      <c r="J416" s="348" t="str">
        <f>IF('Dépenses forfaitaire'!K416="","",'Dépenses forfaitaire'!K416)</f>
        <v/>
      </c>
      <c r="K416" s="348" t="str">
        <f>IF('Dépenses forfaitaire'!L416="","",'Dépenses forfaitaire'!L416)</f>
        <v/>
      </c>
      <c r="L416" s="347" t="str">
        <f>IF('Dépenses forfaitaire'!J416="","",'Dépenses forfaitaire'!J416)</f>
        <v/>
      </c>
      <c r="M416" s="331" t="str">
        <f>IF($H416="","",IF($C416=Listes!$B$38,IF('DP_Instruction Forfaitaires'!$E416&lt;=Listes!$B$58,('DP_Instruction Forfaitaires'!$E416*(VLOOKUP('DP_Instruction Forfaitaires'!$D416,Listes!$A$59:$E$65,2,FALSE))),IF('DP_Instruction Forfaitaires'!$E416&gt;Listes!$E$58,('DP_Instruction Forfaitaires'!$E416*(VLOOKUP('DP_Instruction Forfaitaires'!$D416,Listes!$A$59:$E$65,5,FALSE))),('DP_Instruction Forfaitaires'!$E416*(VLOOKUP('DP_Instruction Forfaitaires'!$D416,Listes!$A$59:$E$65,3,FALSE))+(VLOOKUP('DP_Instruction Forfaitaires'!$D416,Listes!$A$59:$E$65,4,FALSE)))))))</f>
        <v/>
      </c>
      <c r="N416" s="331" t="str">
        <f>IF($H416="","",IF($C416=Listes!$B$37,IF('DP_Instruction Forfaitaires'!$E416&lt;=Listes!$B$47,('DP_Instruction Forfaitaires'!$E416*(VLOOKUP('DP_Instruction Forfaitaires'!$D416,Listes!$A$48:$E$54,2,FALSE))),IF('DP_Instruction Forfaitaires'!$E416&gt;Listes!$D$47,('DP_Instruction Forfaitaires'!$E416*(VLOOKUP('DP_Instruction Forfaitaires'!$D416,Listes!$A$48:$E$54,5,FALSE))),('DP_Instruction Forfaitaires'!$E416*(VLOOKUP('DP_Instruction Forfaitaires'!$D416,Listes!$A$48:$E$54,3,FALSE))+(VLOOKUP('DP_Instruction Forfaitaires'!$D416,Listes!$A$48:$E$54,4,FALSE)))))))</f>
        <v/>
      </c>
      <c r="O416" s="359" t="str">
        <f>IF($H416="","",IF($C416=Listes!$B$40,Listes!$I$37,IF($C416=Listes!$B$41,(VLOOKUP('DP_Instruction Forfaitaires'!$F416,Listes!$E$37:$F$42,2,FALSE)),IF($C416=Listes!$B$39,IF('DP_Instruction Forfaitaires'!$E416&lt;=Listes!$A$69,'DP_Instruction Forfaitaires'!$E416*Listes!$A$70,IF('DP_Instruction Forfaitaires'!$E416&gt;Listes!$D$69,'DP_Instruction Forfaitaires'!$E416*Listes!$D$70,(('DP_Instruction Forfaitaires'!$E416*Listes!$B$70)+Listes!$C$70)))))))</f>
        <v/>
      </c>
      <c r="P416" s="360" t="str">
        <f>IF('Dépenses forfaitaire'!P416="","",'Dépenses forfaitaire'!P416)</f>
        <v/>
      </c>
      <c r="Q416" s="283"/>
      <c r="R416" s="284" t="str">
        <f t="shared" si="26"/>
        <v/>
      </c>
      <c r="S416" s="284" t="str">
        <f t="shared" si="27"/>
        <v/>
      </c>
      <c r="T416" s="28" t="str">
        <f t="shared" si="25"/>
        <v/>
      </c>
      <c r="U416" s="139"/>
      <c r="V416" s="140"/>
      <c r="W416" s="365" t="str">
        <f>IF(AND(OR(Q416="KO",T416&lt;&gt;""),OR(R416="",S416="",T416="")),Listes!$A$74,IF(AND(T416="",Q416&lt;&gt;""),Listes!$A$75,IF(AND(P416&lt;T416,V416=""),Listes!$A$76,IF(AND(R416&gt;S416),Listes!$A$77,IF(AND(P416&lt;&gt;"",P416&gt;T416,U416=""),Listes!$A$78,IF(AND(X416="",OR(Q416&lt;&gt;"",R416&lt;&gt;"",S416&lt;&gt;"")),Listes!$A$79,""))))))</f>
        <v/>
      </c>
      <c r="X416" s="44"/>
      <c r="Y416" s="9">
        <f t="shared" si="28"/>
        <v>0</v>
      </c>
    </row>
    <row r="417" spans="1:25" ht="20.100000000000001" customHeight="1" x14ac:dyDescent="0.25">
      <c r="A417" s="133">
        <v>411</v>
      </c>
      <c r="B417" s="347" t="str">
        <f>IF('Dépenses forfaitaire'!B417="","",'Dépenses forfaitaire'!B417)</f>
        <v/>
      </c>
      <c r="C417" s="347" t="str">
        <f>IF('Dépenses forfaitaire'!C417="","",'Dépenses forfaitaire'!C417)</f>
        <v/>
      </c>
      <c r="D417" s="347" t="str">
        <f>IF('Dépenses forfaitaire'!D417="","",'Dépenses forfaitaire'!D417)</f>
        <v/>
      </c>
      <c r="E417" s="347" t="str">
        <f>IF('Dépenses forfaitaire'!E417="","",'Dépenses forfaitaire'!E417)</f>
        <v/>
      </c>
      <c r="F417" s="347" t="str">
        <f>IF('Dépenses forfaitaire'!F417="","",'Dépenses forfaitaire'!F417)</f>
        <v/>
      </c>
      <c r="G417" s="347" t="str">
        <f>IF('Dépenses forfaitaire'!G417="","",'Dépenses forfaitaire'!G417)</f>
        <v/>
      </c>
      <c r="H417" s="347" t="str">
        <f>IF('Dépenses forfaitaire'!H417="","",'Dépenses forfaitaire'!H417)</f>
        <v/>
      </c>
      <c r="I417" s="347" t="str">
        <f>IF('Dépenses forfaitaire'!I417="","",'Dépenses forfaitaire'!I417)</f>
        <v/>
      </c>
      <c r="J417" s="348" t="str">
        <f>IF('Dépenses forfaitaire'!K417="","",'Dépenses forfaitaire'!K417)</f>
        <v/>
      </c>
      <c r="K417" s="348" t="str">
        <f>IF('Dépenses forfaitaire'!L417="","",'Dépenses forfaitaire'!L417)</f>
        <v/>
      </c>
      <c r="L417" s="347" t="str">
        <f>IF('Dépenses forfaitaire'!J417="","",'Dépenses forfaitaire'!J417)</f>
        <v/>
      </c>
      <c r="M417" s="331" t="str">
        <f>IF($H417="","",IF($C417=Listes!$B$38,IF('DP_Instruction Forfaitaires'!$E417&lt;=Listes!$B$58,('DP_Instruction Forfaitaires'!$E417*(VLOOKUP('DP_Instruction Forfaitaires'!$D417,Listes!$A$59:$E$65,2,FALSE))),IF('DP_Instruction Forfaitaires'!$E417&gt;Listes!$E$58,('DP_Instruction Forfaitaires'!$E417*(VLOOKUP('DP_Instruction Forfaitaires'!$D417,Listes!$A$59:$E$65,5,FALSE))),('DP_Instruction Forfaitaires'!$E417*(VLOOKUP('DP_Instruction Forfaitaires'!$D417,Listes!$A$59:$E$65,3,FALSE))+(VLOOKUP('DP_Instruction Forfaitaires'!$D417,Listes!$A$59:$E$65,4,FALSE)))))))</f>
        <v/>
      </c>
      <c r="N417" s="331" t="str">
        <f>IF($H417="","",IF($C417=Listes!$B$37,IF('DP_Instruction Forfaitaires'!$E417&lt;=Listes!$B$47,('DP_Instruction Forfaitaires'!$E417*(VLOOKUP('DP_Instruction Forfaitaires'!$D417,Listes!$A$48:$E$54,2,FALSE))),IF('DP_Instruction Forfaitaires'!$E417&gt;Listes!$D$47,('DP_Instruction Forfaitaires'!$E417*(VLOOKUP('DP_Instruction Forfaitaires'!$D417,Listes!$A$48:$E$54,5,FALSE))),('DP_Instruction Forfaitaires'!$E417*(VLOOKUP('DP_Instruction Forfaitaires'!$D417,Listes!$A$48:$E$54,3,FALSE))+(VLOOKUP('DP_Instruction Forfaitaires'!$D417,Listes!$A$48:$E$54,4,FALSE)))))))</f>
        <v/>
      </c>
      <c r="O417" s="359" t="str">
        <f>IF($H417="","",IF($C417=Listes!$B$40,Listes!$I$37,IF($C417=Listes!$B$41,(VLOOKUP('DP_Instruction Forfaitaires'!$F417,Listes!$E$37:$F$42,2,FALSE)),IF($C417=Listes!$B$39,IF('DP_Instruction Forfaitaires'!$E417&lt;=Listes!$A$69,'DP_Instruction Forfaitaires'!$E417*Listes!$A$70,IF('DP_Instruction Forfaitaires'!$E417&gt;Listes!$D$69,'DP_Instruction Forfaitaires'!$E417*Listes!$D$70,(('DP_Instruction Forfaitaires'!$E417*Listes!$B$70)+Listes!$C$70)))))))</f>
        <v/>
      </c>
      <c r="P417" s="360" t="str">
        <f>IF('Dépenses forfaitaire'!P417="","",'Dépenses forfaitaire'!P417)</f>
        <v/>
      </c>
      <c r="Q417" s="283"/>
      <c r="R417" s="284" t="str">
        <f t="shared" si="26"/>
        <v/>
      </c>
      <c r="S417" s="284" t="str">
        <f t="shared" si="27"/>
        <v/>
      </c>
      <c r="T417" s="28" t="str">
        <f t="shared" si="25"/>
        <v/>
      </c>
      <c r="U417" s="139"/>
      <c r="V417" s="140"/>
      <c r="W417" s="365" t="str">
        <f>IF(AND(OR(Q417="KO",T417&lt;&gt;""),OR(R417="",S417="",T417="")),Listes!$A$74,IF(AND(T417="",Q417&lt;&gt;""),Listes!$A$75,IF(AND(P417&lt;T417,V417=""),Listes!$A$76,IF(AND(R417&gt;S417),Listes!$A$77,IF(AND(P417&lt;&gt;"",P417&gt;T417,U417=""),Listes!$A$78,IF(AND(X417="",OR(Q417&lt;&gt;"",R417&lt;&gt;"",S417&lt;&gt;"")),Listes!$A$79,""))))))</f>
        <v/>
      </c>
      <c r="X417" s="44"/>
      <c r="Y417" s="9">
        <f t="shared" si="28"/>
        <v>0</v>
      </c>
    </row>
    <row r="418" spans="1:25" ht="20.100000000000001" customHeight="1" x14ac:dyDescent="0.25">
      <c r="A418" s="133">
        <v>412</v>
      </c>
      <c r="B418" s="347" t="str">
        <f>IF('Dépenses forfaitaire'!B418="","",'Dépenses forfaitaire'!B418)</f>
        <v/>
      </c>
      <c r="C418" s="347" t="str">
        <f>IF('Dépenses forfaitaire'!C418="","",'Dépenses forfaitaire'!C418)</f>
        <v/>
      </c>
      <c r="D418" s="347" t="str">
        <f>IF('Dépenses forfaitaire'!D418="","",'Dépenses forfaitaire'!D418)</f>
        <v/>
      </c>
      <c r="E418" s="347" t="str">
        <f>IF('Dépenses forfaitaire'!E418="","",'Dépenses forfaitaire'!E418)</f>
        <v/>
      </c>
      <c r="F418" s="347" t="str">
        <f>IF('Dépenses forfaitaire'!F418="","",'Dépenses forfaitaire'!F418)</f>
        <v/>
      </c>
      <c r="G418" s="347" t="str">
        <f>IF('Dépenses forfaitaire'!G418="","",'Dépenses forfaitaire'!G418)</f>
        <v/>
      </c>
      <c r="H418" s="347" t="str">
        <f>IF('Dépenses forfaitaire'!H418="","",'Dépenses forfaitaire'!H418)</f>
        <v/>
      </c>
      <c r="I418" s="347" t="str">
        <f>IF('Dépenses forfaitaire'!I418="","",'Dépenses forfaitaire'!I418)</f>
        <v/>
      </c>
      <c r="J418" s="348" t="str">
        <f>IF('Dépenses forfaitaire'!K418="","",'Dépenses forfaitaire'!K418)</f>
        <v/>
      </c>
      <c r="K418" s="348" t="str">
        <f>IF('Dépenses forfaitaire'!L418="","",'Dépenses forfaitaire'!L418)</f>
        <v/>
      </c>
      <c r="L418" s="347" t="str">
        <f>IF('Dépenses forfaitaire'!J418="","",'Dépenses forfaitaire'!J418)</f>
        <v/>
      </c>
      <c r="M418" s="331" t="str">
        <f>IF($H418="","",IF($C418=Listes!$B$38,IF('DP_Instruction Forfaitaires'!$E418&lt;=Listes!$B$58,('DP_Instruction Forfaitaires'!$E418*(VLOOKUP('DP_Instruction Forfaitaires'!$D418,Listes!$A$59:$E$65,2,FALSE))),IF('DP_Instruction Forfaitaires'!$E418&gt;Listes!$E$58,('DP_Instruction Forfaitaires'!$E418*(VLOOKUP('DP_Instruction Forfaitaires'!$D418,Listes!$A$59:$E$65,5,FALSE))),('DP_Instruction Forfaitaires'!$E418*(VLOOKUP('DP_Instruction Forfaitaires'!$D418,Listes!$A$59:$E$65,3,FALSE))+(VLOOKUP('DP_Instruction Forfaitaires'!$D418,Listes!$A$59:$E$65,4,FALSE)))))))</f>
        <v/>
      </c>
      <c r="N418" s="331" t="str">
        <f>IF($H418="","",IF($C418=Listes!$B$37,IF('DP_Instruction Forfaitaires'!$E418&lt;=Listes!$B$47,('DP_Instruction Forfaitaires'!$E418*(VLOOKUP('DP_Instruction Forfaitaires'!$D418,Listes!$A$48:$E$54,2,FALSE))),IF('DP_Instruction Forfaitaires'!$E418&gt;Listes!$D$47,('DP_Instruction Forfaitaires'!$E418*(VLOOKUP('DP_Instruction Forfaitaires'!$D418,Listes!$A$48:$E$54,5,FALSE))),('DP_Instruction Forfaitaires'!$E418*(VLOOKUP('DP_Instruction Forfaitaires'!$D418,Listes!$A$48:$E$54,3,FALSE))+(VLOOKUP('DP_Instruction Forfaitaires'!$D418,Listes!$A$48:$E$54,4,FALSE)))))))</f>
        <v/>
      </c>
      <c r="O418" s="359" t="str">
        <f>IF($H418="","",IF($C418=Listes!$B$40,Listes!$I$37,IF($C418=Listes!$B$41,(VLOOKUP('DP_Instruction Forfaitaires'!$F418,Listes!$E$37:$F$42,2,FALSE)),IF($C418=Listes!$B$39,IF('DP_Instruction Forfaitaires'!$E418&lt;=Listes!$A$69,'DP_Instruction Forfaitaires'!$E418*Listes!$A$70,IF('DP_Instruction Forfaitaires'!$E418&gt;Listes!$D$69,'DP_Instruction Forfaitaires'!$E418*Listes!$D$70,(('DP_Instruction Forfaitaires'!$E418*Listes!$B$70)+Listes!$C$70)))))))</f>
        <v/>
      </c>
      <c r="P418" s="360" t="str">
        <f>IF('Dépenses forfaitaire'!P418="","",'Dépenses forfaitaire'!P418)</f>
        <v/>
      </c>
      <c r="Q418" s="283"/>
      <c r="R418" s="284" t="str">
        <f t="shared" si="26"/>
        <v/>
      </c>
      <c r="S418" s="284" t="str">
        <f t="shared" si="27"/>
        <v/>
      </c>
      <c r="T418" s="28" t="str">
        <f t="shared" si="25"/>
        <v/>
      </c>
      <c r="U418" s="139"/>
      <c r="V418" s="140"/>
      <c r="W418" s="365" t="str">
        <f>IF(AND(OR(Q418="KO",T418&lt;&gt;""),OR(R418="",S418="",T418="")),Listes!$A$74,IF(AND(T418="",Q418&lt;&gt;""),Listes!$A$75,IF(AND(P418&lt;T418,V418=""),Listes!$A$76,IF(AND(R418&gt;S418),Listes!$A$77,IF(AND(P418&lt;&gt;"",P418&gt;T418,U418=""),Listes!$A$78,IF(AND(X418="",OR(Q418&lt;&gt;"",R418&lt;&gt;"",S418&lt;&gt;"")),Listes!$A$79,""))))))</f>
        <v/>
      </c>
      <c r="X418" s="44"/>
      <c r="Y418" s="9">
        <f t="shared" si="28"/>
        <v>0</v>
      </c>
    </row>
    <row r="419" spans="1:25" ht="20.100000000000001" customHeight="1" x14ac:dyDescent="0.25">
      <c r="A419" s="133">
        <v>413</v>
      </c>
      <c r="B419" s="347" t="str">
        <f>IF('Dépenses forfaitaire'!B419="","",'Dépenses forfaitaire'!B419)</f>
        <v/>
      </c>
      <c r="C419" s="347" t="str">
        <f>IF('Dépenses forfaitaire'!C419="","",'Dépenses forfaitaire'!C419)</f>
        <v/>
      </c>
      <c r="D419" s="347" t="str">
        <f>IF('Dépenses forfaitaire'!D419="","",'Dépenses forfaitaire'!D419)</f>
        <v/>
      </c>
      <c r="E419" s="347" t="str">
        <f>IF('Dépenses forfaitaire'!E419="","",'Dépenses forfaitaire'!E419)</f>
        <v/>
      </c>
      <c r="F419" s="347" t="str">
        <f>IF('Dépenses forfaitaire'!F419="","",'Dépenses forfaitaire'!F419)</f>
        <v/>
      </c>
      <c r="G419" s="347" t="str">
        <f>IF('Dépenses forfaitaire'!G419="","",'Dépenses forfaitaire'!G419)</f>
        <v/>
      </c>
      <c r="H419" s="347" t="str">
        <f>IF('Dépenses forfaitaire'!H419="","",'Dépenses forfaitaire'!H419)</f>
        <v/>
      </c>
      <c r="I419" s="347" t="str">
        <f>IF('Dépenses forfaitaire'!I419="","",'Dépenses forfaitaire'!I419)</f>
        <v/>
      </c>
      <c r="J419" s="348" t="str">
        <f>IF('Dépenses forfaitaire'!K419="","",'Dépenses forfaitaire'!K419)</f>
        <v/>
      </c>
      <c r="K419" s="348" t="str">
        <f>IF('Dépenses forfaitaire'!L419="","",'Dépenses forfaitaire'!L419)</f>
        <v/>
      </c>
      <c r="L419" s="347" t="str">
        <f>IF('Dépenses forfaitaire'!J419="","",'Dépenses forfaitaire'!J419)</f>
        <v/>
      </c>
      <c r="M419" s="331" t="str">
        <f>IF($H419="","",IF($C419=Listes!$B$38,IF('DP_Instruction Forfaitaires'!$E419&lt;=Listes!$B$58,('DP_Instruction Forfaitaires'!$E419*(VLOOKUP('DP_Instruction Forfaitaires'!$D419,Listes!$A$59:$E$65,2,FALSE))),IF('DP_Instruction Forfaitaires'!$E419&gt;Listes!$E$58,('DP_Instruction Forfaitaires'!$E419*(VLOOKUP('DP_Instruction Forfaitaires'!$D419,Listes!$A$59:$E$65,5,FALSE))),('DP_Instruction Forfaitaires'!$E419*(VLOOKUP('DP_Instruction Forfaitaires'!$D419,Listes!$A$59:$E$65,3,FALSE))+(VLOOKUP('DP_Instruction Forfaitaires'!$D419,Listes!$A$59:$E$65,4,FALSE)))))))</f>
        <v/>
      </c>
      <c r="N419" s="331" t="str">
        <f>IF($H419="","",IF($C419=Listes!$B$37,IF('DP_Instruction Forfaitaires'!$E419&lt;=Listes!$B$47,('DP_Instruction Forfaitaires'!$E419*(VLOOKUP('DP_Instruction Forfaitaires'!$D419,Listes!$A$48:$E$54,2,FALSE))),IF('DP_Instruction Forfaitaires'!$E419&gt;Listes!$D$47,('DP_Instruction Forfaitaires'!$E419*(VLOOKUP('DP_Instruction Forfaitaires'!$D419,Listes!$A$48:$E$54,5,FALSE))),('DP_Instruction Forfaitaires'!$E419*(VLOOKUP('DP_Instruction Forfaitaires'!$D419,Listes!$A$48:$E$54,3,FALSE))+(VLOOKUP('DP_Instruction Forfaitaires'!$D419,Listes!$A$48:$E$54,4,FALSE)))))))</f>
        <v/>
      </c>
      <c r="O419" s="359" t="str">
        <f>IF($H419="","",IF($C419=Listes!$B$40,Listes!$I$37,IF($C419=Listes!$B$41,(VLOOKUP('DP_Instruction Forfaitaires'!$F419,Listes!$E$37:$F$42,2,FALSE)),IF($C419=Listes!$B$39,IF('DP_Instruction Forfaitaires'!$E419&lt;=Listes!$A$69,'DP_Instruction Forfaitaires'!$E419*Listes!$A$70,IF('DP_Instruction Forfaitaires'!$E419&gt;Listes!$D$69,'DP_Instruction Forfaitaires'!$E419*Listes!$D$70,(('DP_Instruction Forfaitaires'!$E419*Listes!$B$70)+Listes!$C$70)))))))</f>
        <v/>
      </c>
      <c r="P419" s="360" t="str">
        <f>IF('Dépenses forfaitaire'!P419="","",'Dépenses forfaitaire'!P419)</f>
        <v/>
      </c>
      <c r="Q419" s="283"/>
      <c r="R419" s="284" t="str">
        <f t="shared" si="26"/>
        <v/>
      </c>
      <c r="S419" s="284" t="str">
        <f t="shared" si="27"/>
        <v/>
      </c>
      <c r="T419" s="28" t="str">
        <f t="shared" si="25"/>
        <v/>
      </c>
      <c r="U419" s="139"/>
      <c r="V419" s="140"/>
      <c r="W419" s="365" t="str">
        <f>IF(AND(OR(Q419="KO",T419&lt;&gt;""),OR(R419="",S419="",T419="")),Listes!$A$74,IF(AND(T419="",Q419&lt;&gt;""),Listes!$A$75,IF(AND(P419&lt;T419,V419=""),Listes!$A$76,IF(AND(R419&gt;S419),Listes!$A$77,IF(AND(P419&lt;&gt;"",P419&gt;T419,U419=""),Listes!$A$78,IF(AND(X419="",OR(Q419&lt;&gt;"",R419&lt;&gt;"",S419&lt;&gt;"")),Listes!$A$79,""))))))</f>
        <v/>
      </c>
      <c r="X419" s="44"/>
      <c r="Y419" s="9">
        <f t="shared" si="28"/>
        <v>0</v>
      </c>
    </row>
    <row r="420" spans="1:25" ht="20.100000000000001" customHeight="1" x14ac:dyDescent="0.25">
      <c r="A420" s="133">
        <v>414</v>
      </c>
      <c r="B420" s="347" t="str">
        <f>IF('Dépenses forfaitaire'!B420="","",'Dépenses forfaitaire'!B420)</f>
        <v/>
      </c>
      <c r="C420" s="347" t="str">
        <f>IF('Dépenses forfaitaire'!C420="","",'Dépenses forfaitaire'!C420)</f>
        <v/>
      </c>
      <c r="D420" s="347" t="str">
        <f>IF('Dépenses forfaitaire'!D420="","",'Dépenses forfaitaire'!D420)</f>
        <v/>
      </c>
      <c r="E420" s="347" t="str">
        <f>IF('Dépenses forfaitaire'!E420="","",'Dépenses forfaitaire'!E420)</f>
        <v/>
      </c>
      <c r="F420" s="347" t="str">
        <f>IF('Dépenses forfaitaire'!F420="","",'Dépenses forfaitaire'!F420)</f>
        <v/>
      </c>
      <c r="G420" s="347" t="str">
        <f>IF('Dépenses forfaitaire'!G420="","",'Dépenses forfaitaire'!G420)</f>
        <v/>
      </c>
      <c r="H420" s="347" t="str">
        <f>IF('Dépenses forfaitaire'!H420="","",'Dépenses forfaitaire'!H420)</f>
        <v/>
      </c>
      <c r="I420" s="347" t="str">
        <f>IF('Dépenses forfaitaire'!I420="","",'Dépenses forfaitaire'!I420)</f>
        <v/>
      </c>
      <c r="J420" s="348" t="str">
        <f>IF('Dépenses forfaitaire'!K420="","",'Dépenses forfaitaire'!K420)</f>
        <v/>
      </c>
      <c r="K420" s="348" t="str">
        <f>IF('Dépenses forfaitaire'!L420="","",'Dépenses forfaitaire'!L420)</f>
        <v/>
      </c>
      <c r="L420" s="347" t="str">
        <f>IF('Dépenses forfaitaire'!J420="","",'Dépenses forfaitaire'!J420)</f>
        <v/>
      </c>
      <c r="M420" s="331" t="str">
        <f>IF($H420="","",IF($C420=Listes!$B$38,IF('DP_Instruction Forfaitaires'!$E420&lt;=Listes!$B$58,('DP_Instruction Forfaitaires'!$E420*(VLOOKUP('DP_Instruction Forfaitaires'!$D420,Listes!$A$59:$E$65,2,FALSE))),IF('DP_Instruction Forfaitaires'!$E420&gt;Listes!$E$58,('DP_Instruction Forfaitaires'!$E420*(VLOOKUP('DP_Instruction Forfaitaires'!$D420,Listes!$A$59:$E$65,5,FALSE))),('DP_Instruction Forfaitaires'!$E420*(VLOOKUP('DP_Instruction Forfaitaires'!$D420,Listes!$A$59:$E$65,3,FALSE))+(VLOOKUP('DP_Instruction Forfaitaires'!$D420,Listes!$A$59:$E$65,4,FALSE)))))))</f>
        <v/>
      </c>
      <c r="N420" s="331" t="str">
        <f>IF($H420="","",IF($C420=Listes!$B$37,IF('DP_Instruction Forfaitaires'!$E420&lt;=Listes!$B$47,('DP_Instruction Forfaitaires'!$E420*(VLOOKUP('DP_Instruction Forfaitaires'!$D420,Listes!$A$48:$E$54,2,FALSE))),IF('DP_Instruction Forfaitaires'!$E420&gt;Listes!$D$47,('DP_Instruction Forfaitaires'!$E420*(VLOOKUP('DP_Instruction Forfaitaires'!$D420,Listes!$A$48:$E$54,5,FALSE))),('DP_Instruction Forfaitaires'!$E420*(VLOOKUP('DP_Instruction Forfaitaires'!$D420,Listes!$A$48:$E$54,3,FALSE))+(VLOOKUP('DP_Instruction Forfaitaires'!$D420,Listes!$A$48:$E$54,4,FALSE)))))))</f>
        <v/>
      </c>
      <c r="O420" s="359" t="str">
        <f>IF($H420="","",IF($C420=Listes!$B$40,Listes!$I$37,IF($C420=Listes!$B$41,(VLOOKUP('DP_Instruction Forfaitaires'!$F420,Listes!$E$37:$F$42,2,FALSE)),IF($C420=Listes!$B$39,IF('DP_Instruction Forfaitaires'!$E420&lt;=Listes!$A$69,'DP_Instruction Forfaitaires'!$E420*Listes!$A$70,IF('DP_Instruction Forfaitaires'!$E420&gt;Listes!$D$69,'DP_Instruction Forfaitaires'!$E420*Listes!$D$70,(('DP_Instruction Forfaitaires'!$E420*Listes!$B$70)+Listes!$C$70)))))))</f>
        <v/>
      </c>
      <c r="P420" s="360" t="str">
        <f>IF('Dépenses forfaitaire'!P420="","",'Dépenses forfaitaire'!P420)</f>
        <v/>
      </c>
      <c r="Q420" s="283"/>
      <c r="R420" s="284" t="str">
        <f t="shared" si="26"/>
        <v/>
      </c>
      <c r="S420" s="284" t="str">
        <f t="shared" si="27"/>
        <v/>
      </c>
      <c r="T420" s="28" t="str">
        <f t="shared" si="25"/>
        <v/>
      </c>
      <c r="U420" s="139"/>
      <c r="V420" s="140"/>
      <c r="W420" s="365" t="str">
        <f>IF(AND(OR(Q420="KO",T420&lt;&gt;""),OR(R420="",S420="",T420="")),Listes!$A$74,IF(AND(T420="",Q420&lt;&gt;""),Listes!$A$75,IF(AND(P420&lt;T420,V420=""),Listes!$A$76,IF(AND(R420&gt;S420),Listes!$A$77,IF(AND(P420&lt;&gt;"",P420&gt;T420,U420=""),Listes!$A$78,IF(AND(X420="",OR(Q420&lt;&gt;"",R420&lt;&gt;"",S420&lt;&gt;"")),Listes!$A$79,""))))))</f>
        <v/>
      </c>
      <c r="X420" s="44"/>
      <c r="Y420" s="9">
        <f t="shared" si="28"/>
        <v>0</v>
      </c>
    </row>
    <row r="421" spans="1:25" ht="20.100000000000001" customHeight="1" x14ac:dyDescent="0.25">
      <c r="A421" s="133">
        <v>415</v>
      </c>
      <c r="B421" s="347" t="str">
        <f>IF('Dépenses forfaitaire'!B421="","",'Dépenses forfaitaire'!B421)</f>
        <v/>
      </c>
      <c r="C421" s="347" t="str">
        <f>IF('Dépenses forfaitaire'!C421="","",'Dépenses forfaitaire'!C421)</f>
        <v/>
      </c>
      <c r="D421" s="347" t="str">
        <f>IF('Dépenses forfaitaire'!D421="","",'Dépenses forfaitaire'!D421)</f>
        <v/>
      </c>
      <c r="E421" s="347" t="str">
        <f>IF('Dépenses forfaitaire'!E421="","",'Dépenses forfaitaire'!E421)</f>
        <v/>
      </c>
      <c r="F421" s="347" t="str">
        <f>IF('Dépenses forfaitaire'!F421="","",'Dépenses forfaitaire'!F421)</f>
        <v/>
      </c>
      <c r="G421" s="347" t="str">
        <f>IF('Dépenses forfaitaire'!G421="","",'Dépenses forfaitaire'!G421)</f>
        <v/>
      </c>
      <c r="H421" s="347" t="str">
        <f>IF('Dépenses forfaitaire'!H421="","",'Dépenses forfaitaire'!H421)</f>
        <v/>
      </c>
      <c r="I421" s="347" t="str">
        <f>IF('Dépenses forfaitaire'!I421="","",'Dépenses forfaitaire'!I421)</f>
        <v/>
      </c>
      <c r="J421" s="348" t="str">
        <f>IF('Dépenses forfaitaire'!K421="","",'Dépenses forfaitaire'!K421)</f>
        <v/>
      </c>
      <c r="K421" s="348" t="str">
        <f>IF('Dépenses forfaitaire'!L421="","",'Dépenses forfaitaire'!L421)</f>
        <v/>
      </c>
      <c r="L421" s="347" t="str">
        <f>IF('Dépenses forfaitaire'!J421="","",'Dépenses forfaitaire'!J421)</f>
        <v/>
      </c>
      <c r="M421" s="331" t="str">
        <f>IF($H421="","",IF($C421=Listes!$B$38,IF('DP_Instruction Forfaitaires'!$E421&lt;=Listes!$B$58,('DP_Instruction Forfaitaires'!$E421*(VLOOKUP('DP_Instruction Forfaitaires'!$D421,Listes!$A$59:$E$65,2,FALSE))),IF('DP_Instruction Forfaitaires'!$E421&gt;Listes!$E$58,('DP_Instruction Forfaitaires'!$E421*(VLOOKUP('DP_Instruction Forfaitaires'!$D421,Listes!$A$59:$E$65,5,FALSE))),('DP_Instruction Forfaitaires'!$E421*(VLOOKUP('DP_Instruction Forfaitaires'!$D421,Listes!$A$59:$E$65,3,FALSE))+(VLOOKUP('DP_Instruction Forfaitaires'!$D421,Listes!$A$59:$E$65,4,FALSE)))))))</f>
        <v/>
      </c>
      <c r="N421" s="331" t="str">
        <f>IF($H421="","",IF($C421=Listes!$B$37,IF('DP_Instruction Forfaitaires'!$E421&lt;=Listes!$B$47,('DP_Instruction Forfaitaires'!$E421*(VLOOKUP('DP_Instruction Forfaitaires'!$D421,Listes!$A$48:$E$54,2,FALSE))),IF('DP_Instruction Forfaitaires'!$E421&gt;Listes!$D$47,('DP_Instruction Forfaitaires'!$E421*(VLOOKUP('DP_Instruction Forfaitaires'!$D421,Listes!$A$48:$E$54,5,FALSE))),('DP_Instruction Forfaitaires'!$E421*(VLOOKUP('DP_Instruction Forfaitaires'!$D421,Listes!$A$48:$E$54,3,FALSE))+(VLOOKUP('DP_Instruction Forfaitaires'!$D421,Listes!$A$48:$E$54,4,FALSE)))))))</f>
        <v/>
      </c>
      <c r="O421" s="359" t="str">
        <f>IF($H421="","",IF($C421=Listes!$B$40,Listes!$I$37,IF($C421=Listes!$B$41,(VLOOKUP('DP_Instruction Forfaitaires'!$F421,Listes!$E$37:$F$42,2,FALSE)),IF($C421=Listes!$B$39,IF('DP_Instruction Forfaitaires'!$E421&lt;=Listes!$A$69,'DP_Instruction Forfaitaires'!$E421*Listes!$A$70,IF('DP_Instruction Forfaitaires'!$E421&gt;Listes!$D$69,'DP_Instruction Forfaitaires'!$E421*Listes!$D$70,(('DP_Instruction Forfaitaires'!$E421*Listes!$B$70)+Listes!$C$70)))))))</f>
        <v/>
      </c>
      <c r="P421" s="360" t="str">
        <f>IF('Dépenses forfaitaire'!P421="","",'Dépenses forfaitaire'!P421)</f>
        <v/>
      </c>
      <c r="Q421" s="283"/>
      <c r="R421" s="284" t="str">
        <f t="shared" si="26"/>
        <v/>
      </c>
      <c r="S421" s="284" t="str">
        <f t="shared" si="27"/>
        <v/>
      </c>
      <c r="T421" s="28" t="str">
        <f t="shared" si="25"/>
        <v/>
      </c>
      <c r="U421" s="139"/>
      <c r="V421" s="140"/>
      <c r="W421" s="365" t="str">
        <f>IF(AND(OR(Q421="KO",T421&lt;&gt;""),OR(R421="",S421="",T421="")),Listes!$A$74,IF(AND(T421="",Q421&lt;&gt;""),Listes!$A$75,IF(AND(P421&lt;T421,V421=""),Listes!$A$76,IF(AND(R421&gt;S421),Listes!$A$77,IF(AND(P421&lt;&gt;"",P421&gt;T421,U421=""),Listes!$A$78,IF(AND(X421="",OR(Q421&lt;&gt;"",R421&lt;&gt;"",S421&lt;&gt;"")),Listes!$A$79,""))))))</f>
        <v/>
      </c>
      <c r="X421" s="44"/>
      <c r="Y421" s="9">
        <f t="shared" si="28"/>
        <v>0</v>
      </c>
    </row>
    <row r="422" spans="1:25" ht="20.100000000000001" customHeight="1" x14ac:dyDescent="0.25">
      <c r="A422" s="133">
        <v>416</v>
      </c>
      <c r="B422" s="347" t="str">
        <f>IF('Dépenses forfaitaire'!B422="","",'Dépenses forfaitaire'!B422)</f>
        <v/>
      </c>
      <c r="C422" s="347" t="str">
        <f>IF('Dépenses forfaitaire'!C422="","",'Dépenses forfaitaire'!C422)</f>
        <v/>
      </c>
      <c r="D422" s="347" t="str">
        <f>IF('Dépenses forfaitaire'!D422="","",'Dépenses forfaitaire'!D422)</f>
        <v/>
      </c>
      <c r="E422" s="347" t="str">
        <f>IF('Dépenses forfaitaire'!E422="","",'Dépenses forfaitaire'!E422)</f>
        <v/>
      </c>
      <c r="F422" s="347" t="str">
        <f>IF('Dépenses forfaitaire'!F422="","",'Dépenses forfaitaire'!F422)</f>
        <v/>
      </c>
      <c r="G422" s="347" t="str">
        <f>IF('Dépenses forfaitaire'!G422="","",'Dépenses forfaitaire'!G422)</f>
        <v/>
      </c>
      <c r="H422" s="347" t="str">
        <f>IF('Dépenses forfaitaire'!H422="","",'Dépenses forfaitaire'!H422)</f>
        <v/>
      </c>
      <c r="I422" s="347" t="str">
        <f>IF('Dépenses forfaitaire'!I422="","",'Dépenses forfaitaire'!I422)</f>
        <v/>
      </c>
      <c r="J422" s="348" t="str">
        <f>IF('Dépenses forfaitaire'!K422="","",'Dépenses forfaitaire'!K422)</f>
        <v/>
      </c>
      <c r="K422" s="348" t="str">
        <f>IF('Dépenses forfaitaire'!L422="","",'Dépenses forfaitaire'!L422)</f>
        <v/>
      </c>
      <c r="L422" s="347" t="str">
        <f>IF('Dépenses forfaitaire'!J422="","",'Dépenses forfaitaire'!J422)</f>
        <v/>
      </c>
      <c r="M422" s="331" t="str">
        <f>IF($H422="","",IF($C422=Listes!$B$38,IF('DP_Instruction Forfaitaires'!$E422&lt;=Listes!$B$58,('DP_Instruction Forfaitaires'!$E422*(VLOOKUP('DP_Instruction Forfaitaires'!$D422,Listes!$A$59:$E$65,2,FALSE))),IF('DP_Instruction Forfaitaires'!$E422&gt;Listes!$E$58,('DP_Instruction Forfaitaires'!$E422*(VLOOKUP('DP_Instruction Forfaitaires'!$D422,Listes!$A$59:$E$65,5,FALSE))),('DP_Instruction Forfaitaires'!$E422*(VLOOKUP('DP_Instruction Forfaitaires'!$D422,Listes!$A$59:$E$65,3,FALSE))+(VLOOKUP('DP_Instruction Forfaitaires'!$D422,Listes!$A$59:$E$65,4,FALSE)))))))</f>
        <v/>
      </c>
      <c r="N422" s="331" t="str">
        <f>IF($H422="","",IF($C422=Listes!$B$37,IF('DP_Instruction Forfaitaires'!$E422&lt;=Listes!$B$47,('DP_Instruction Forfaitaires'!$E422*(VLOOKUP('DP_Instruction Forfaitaires'!$D422,Listes!$A$48:$E$54,2,FALSE))),IF('DP_Instruction Forfaitaires'!$E422&gt;Listes!$D$47,('DP_Instruction Forfaitaires'!$E422*(VLOOKUP('DP_Instruction Forfaitaires'!$D422,Listes!$A$48:$E$54,5,FALSE))),('DP_Instruction Forfaitaires'!$E422*(VLOOKUP('DP_Instruction Forfaitaires'!$D422,Listes!$A$48:$E$54,3,FALSE))+(VLOOKUP('DP_Instruction Forfaitaires'!$D422,Listes!$A$48:$E$54,4,FALSE)))))))</f>
        <v/>
      </c>
      <c r="O422" s="359" t="str">
        <f>IF($H422="","",IF($C422=Listes!$B$40,Listes!$I$37,IF($C422=Listes!$B$41,(VLOOKUP('DP_Instruction Forfaitaires'!$F422,Listes!$E$37:$F$42,2,FALSE)),IF($C422=Listes!$B$39,IF('DP_Instruction Forfaitaires'!$E422&lt;=Listes!$A$69,'DP_Instruction Forfaitaires'!$E422*Listes!$A$70,IF('DP_Instruction Forfaitaires'!$E422&gt;Listes!$D$69,'DP_Instruction Forfaitaires'!$E422*Listes!$D$70,(('DP_Instruction Forfaitaires'!$E422*Listes!$B$70)+Listes!$C$70)))))))</f>
        <v/>
      </c>
      <c r="P422" s="360" t="str">
        <f>IF('Dépenses forfaitaire'!P422="","",'Dépenses forfaitaire'!P422)</f>
        <v/>
      </c>
      <c r="Q422" s="283"/>
      <c r="R422" s="284" t="str">
        <f t="shared" si="26"/>
        <v/>
      </c>
      <c r="S422" s="284" t="str">
        <f t="shared" si="27"/>
        <v/>
      </c>
      <c r="T422" s="28" t="str">
        <f t="shared" si="25"/>
        <v/>
      </c>
      <c r="U422" s="139"/>
      <c r="V422" s="140"/>
      <c r="W422" s="365" t="str">
        <f>IF(AND(OR(Q422="KO",T422&lt;&gt;""),OR(R422="",S422="",T422="")),Listes!$A$74,IF(AND(T422="",Q422&lt;&gt;""),Listes!$A$75,IF(AND(P422&lt;T422,V422=""),Listes!$A$76,IF(AND(R422&gt;S422),Listes!$A$77,IF(AND(P422&lt;&gt;"",P422&gt;T422,U422=""),Listes!$A$78,IF(AND(X422="",OR(Q422&lt;&gt;"",R422&lt;&gt;"",S422&lt;&gt;"")),Listes!$A$79,""))))))</f>
        <v/>
      </c>
      <c r="X422" s="44"/>
      <c r="Y422" s="9">
        <f t="shared" si="28"/>
        <v>0</v>
      </c>
    </row>
    <row r="423" spans="1:25" ht="20.100000000000001" customHeight="1" x14ac:dyDescent="0.25">
      <c r="A423" s="133">
        <v>417</v>
      </c>
      <c r="B423" s="347" t="str">
        <f>IF('Dépenses forfaitaire'!B423="","",'Dépenses forfaitaire'!B423)</f>
        <v/>
      </c>
      <c r="C423" s="347" t="str">
        <f>IF('Dépenses forfaitaire'!C423="","",'Dépenses forfaitaire'!C423)</f>
        <v/>
      </c>
      <c r="D423" s="347" t="str">
        <f>IF('Dépenses forfaitaire'!D423="","",'Dépenses forfaitaire'!D423)</f>
        <v/>
      </c>
      <c r="E423" s="347" t="str">
        <f>IF('Dépenses forfaitaire'!E423="","",'Dépenses forfaitaire'!E423)</f>
        <v/>
      </c>
      <c r="F423" s="347" t="str">
        <f>IF('Dépenses forfaitaire'!F423="","",'Dépenses forfaitaire'!F423)</f>
        <v/>
      </c>
      <c r="G423" s="347" t="str">
        <f>IF('Dépenses forfaitaire'!G423="","",'Dépenses forfaitaire'!G423)</f>
        <v/>
      </c>
      <c r="H423" s="347" t="str">
        <f>IF('Dépenses forfaitaire'!H423="","",'Dépenses forfaitaire'!H423)</f>
        <v/>
      </c>
      <c r="I423" s="347" t="str">
        <f>IF('Dépenses forfaitaire'!I423="","",'Dépenses forfaitaire'!I423)</f>
        <v/>
      </c>
      <c r="J423" s="348" t="str">
        <f>IF('Dépenses forfaitaire'!K423="","",'Dépenses forfaitaire'!K423)</f>
        <v/>
      </c>
      <c r="K423" s="348" t="str">
        <f>IF('Dépenses forfaitaire'!L423="","",'Dépenses forfaitaire'!L423)</f>
        <v/>
      </c>
      <c r="L423" s="347" t="str">
        <f>IF('Dépenses forfaitaire'!J423="","",'Dépenses forfaitaire'!J423)</f>
        <v/>
      </c>
      <c r="M423" s="331" t="str">
        <f>IF($H423="","",IF($C423=Listes!$B$38,IF('DP_Instruction Forfaitaires'!$E423&lt;=Listes!$B$58,('DP_Instruction Forfaitaires'!$E423*(VLOOKUP('DP_Instruction Forfaitaires'!$D423,Listes!$A$59:$E$65,2,FALSE))),IF('DP_Instruction Forfaitaires'!$E423&gt;Listes!$E$58,('DP_Instruction Forfaitaires'!$E423*(VLOOKUP('DP_Instruction Forfaitaires'!$D423,Listes!$A$59:$E$65,5,FALSE))),('DP_Instruction Forfaitaires'!$E423*(VLOOKUP('DP_Instruction Forfaitaires'!$D423,Listes!$A$59:$E$65,3,FALSE))+(VLOOKUP('DP_Instruction Forfaitaires'!$D423,Listes!$A$59:$E$65,4,FALSE)))))))</f>
        <v/>
      </c>
      <c r="N423" s="331" t="str">
        <f>IF($H423="","",IF($C423=Listes!$B$37,IF('DP_Instruction Forfaitaires'!$E423&lt;=Listes!$B$47,('DP_Instruction Forfaitaires'!$E423*(VLOOKUP('DP_Instruction Forfaitaires'!$D423,Listes!$A$48:$E$54,2,FALSE))),IF('DP_Instruction Forfaitaires'!$E423&gt;Listes!$D$47,('DP_Instruction Forfaitaires'!$E423*(VLOOKUP('DP_Instruction Forfaitaires'!$D423,Listes!$A$48:$E$54,5,FALSE))),('DP_Instruction Forfaitaires'!$E423*(VLOOKUP('DP_Instruction Forfaitaires'!$D423,Listes!$A$48:$E$54,3,FALSE))+(VLOOKUP('DP_Instruction Forfaitaires'!$D423,Listes!$A$48:$E$54,4,FALSE)))))))</f>
        <v/>
      </c>
      <c r="O423" s="359" t="str">
        <f>IF($H423="","",IF($C423=Listes!$B$40,Listes!$I$37,IF($C423=Listes!$B$41,(VLOOKUP('DP_Instruction Forfaitaires'!$F423,Listes!$E$37:$F$42,2,FALSE)),IF($C423=Listes!$B$39,IF('DP_Instruction Forfaitaires'!$E423&lt;=Listes!$A$69,'DP_Instruction Forfaitaires'!$E423*Listes!$A$70,IF('DP_Instruction Forfaitaires'!$E423&gt;Listes!$D$69,'DP_Instruction Forfaitaires'!$E423*Listes!$D$70,(('DP_Instruction Forfaitaires'!$E423*Listes!$B$70)+Listes!$C$70)))))))</f>
        <v/>
      </c>
      <c r="P423" s="360" t="str">
        <f>IF('Dépenses forfaitaire'!P423="","",'Dépenses forfaitaire'!P423)</f>
        <v/>
      </c>
      <c r="Q423" s="283"/>
      <c r="R423" s="284" t="str">
        <f t="shared" si="26"/>
        <v/>
      </c>
      <c r="S423" s="284" t="str">
        <f t="shared" si="27"/>
        <v/>
      </c>
      <c r="T423" s="28" t="str">
        <f t="shared" si="25"/>
        <v/>
      </c>
      <c r="U423" s="139"/>
      <c r="V423" s="140"/>
      <c r="W423" s="365" t="str">
        <f>IF(AND(OR(Q423="KO",T423&lt;&gt;""),OR(R423="",S423="",T423="")),Listes!$A$74,IF(AND(T423="",Q423&lt;&gt;""),Listes!$A$75,IF(AND(P423&lt;T423,V423=""),Listes!$A$76,IF(AND(R423&gt;S423),Listes!$A$77,IF(AND(P423&lt;&gt;"",P423&gt;T423,U423=""),Listes!$A$78,IF(AND(X423="",OR(Q423&lt;&gt;"",R423&lt;&gt;"",S423&lt;&gt;"")),Listes!$A$79,""))))))</f>
        <v/>
      </c>
      <c r="X423" s="44"/>
      <c r="Y423" s="9">
        <f t="shared" si="28"/>
        <v>0</v>
      </c>
    </row>
    <row r="424" spans="1:25" ht="20.100000000000001" customHeight="1" x14ac:dyDescent="0.25">
      <c r="A424" s="133">
        <v>418</v>
      </c>
      <c r="B424" s="347" t="str">
        <f>IF('Dépenses forfaitaire'!B424="","",'Dépenses forfaitaire'!B424)</f>
        <v/>
      </c>
      <c r="C424" s="347" t="str">
        <f>IF('Dépenses forfaitaire'!C424="","",'Dépenses forfaitaire'!C424)</f>
        <v/>
      </c>
      <c r="D424" s="347" t="str">
        <f>IF('Dépenses forfaitaire'!D424="","",'Dépenses forfaitaire'!D424)</f>
        <v/>
      </c>
      <c r="E424" s="347" t="str">
        <f>IF('Dépenses forfaitaire'!E424="","",'Dépenses forfaitaire'!E424)</f>
        <v/>
      </c>
      <c r="F424" s="347" t="str">
        <f>IF('Dépenses forfaitaire'!F424="","",'Dépenses forfaitaire'!F424)</f>
        <v/>
      </c>
      <c r="G424" s="347" t="str">
        <f>IF('Dépenses forfaitaire'!G424="","",'Dépenses forfaitaire'!G424)</f>
        <v/>
      </c>
      <c r="H424" s="347" t="str">
        <f>IF('Dépenses forfaitaire'!H424="","",'Dépenses forfaitaire'!H424)</f>
        <v/>
      </c>
      <c r="I424" s="347" t="str">
        <f>IF('Dépenses forfaitaire'!I424="","",'Dépenses forfaitaire'!I424)</f>
        <v/>
      </c>
      <c r="J424" s="348" t="str">
        <f>IF('Dépenses forfaitaire'!K424="","",'Dépenses forfaitaire'!K424)</f>
        <v/>
      </c>
      <c r="K424" s="348" t="str">
        <f>IF('Dépenses forfaitaire'!L424="","",'Dépenses forfaitaire'!L424)</f>
        <v/>
      </c>
      <c r="L424" s="347" t="str">
        <f>IF('Dépenses forfaitaire'!J424="","",'Dépenses forfaitaire'!J424)</f>
        <v/>
      </c>
      <c r="M424" s="331" t="str">
        <f>IF($H424="","",IF($C424=Listes!$B$38,IF('DP_Instruction Forfaitaires'!$E424&lt;=Listes!$B$58,('DP_Instruction Forfaitaires'!$E424*(VLOOKUP('DP_Instruction Forfaitaires'!$D424,Listes!$A$59:$E$65,2,FALSE))),IF('DP_Instruction Forfaitaires'!$E424&gt;Listes!$E$58,('DP_Instruction Forfaitaires'!$E424*(VLOOKUP('DP_Instruction Forfaitaires'!$D424,Listes!$A$59:$E$65,5,FALSE))),('DP_Instruction Forfaitaires'!$E424*(VLOOKUP('DP_Instruction Forfaitaires'!$D424,Listes!$A$59:$E$65,3,FALSE))+(VLOOKUP('DP_Instruction Forfaitaires'!$D424,Listes!$A$59:$E$65,4,FALSE)))))))</f>
        <v/>
      </c>
      <c r="N424" s="331" t="str">
        <f>IF($H424="","",IF($C424=Listes!$B$37,IF('DP_Instruction Forfaitaires'!$E424&lt;=Listes!$B$47,('DP_Instruction Forfaitaires'!$E424*(VLOOKUP('DP_Instruction Forfaitaires'!$D424,Listes!$A$48:$E$54,2,FALSE))),IF('DP_Instruction Forfaitaires'!$E424&gt;Listes!$D$47,('DP_Instruction Forfaitaires'!$E424*(VLOOKUP('DP_Instruction Forfaitaires'!$D424,Listes!$A$48:$E$54,5,FALSE))),('DP_Instruction Forfaitaires'!$E424*(VLOOKUP('DP_Instruction Forfaitaires'!$D424,Listes!$A$48:$E$54,3,FALSE))+(VLOOKUP('DP_Instruction Forfaitaires'!$D424,Listes!$A$48:$E$54,4,FALSE)))))))</f>
        <v/>
      </c>
      <c r="O424" s="359" t="str">
        <f>IF($H424="","",IF($C424=Listes!$B$40,Listes!$I$37,IF($C424=Listes!$B$41,(VLOOKUP('DP_Instruction Forfaitaires'!$F424,Listes!$E$37:$F$42,2,FALSE)),IF($C424=Listes!$B$39,IF('DP_Instruction Forfaitaires'!$E424&lt;=Listes!$A$69,'DP_Instruction Forfaitaires'!$E424*Listes!$A$70,IF('DP_Instruction Forfaitaires'!$E424&gt;Listes!$D$69,'DP_Instruction Forfaitaires'!$E424*Listes!$D$70,(('DP_Instruction Forfaitaires'!$E424*Listes!$B$70)+Listes!$C$70)))))))</f>
        <v/>
      </c>
      <c r="P424" s="360" t="str">
        <f>IF('Dépenses forfaitaire'!P424="","",'Dépenses forfaitaire'!P424)</f>
        <v/>
      </c>
      <c r="Q424" s="283"/>
      <c r="R424" s="284" t="str">
        <f t="shared" si="26"/>
        <v/>
      </c>
      <c r="S424" s="284" t="str">
        <f t="shared" si="27"/>
        <v/>
      </c>
      <c r="T424" s="28" t="str">
        <f t="shared" si="25"/>
        <v/>
      </c>
      <c r="U424" s="139"/>
      <c r="V424" s="140"/>
      <c r="W424" s="365" t="str">
        <f>IF(AND(OR(Q424="KO",T424&lt;&gt;""),OR(R424="",S424="",T424="")),Listes!$A$74,IF(AND(T424="",Q424&lt;&gt;""),Listes!$A$75,IF(AND(P424&lt;T424,V424=""),Listes!$A$76,IF(AND(R424&gt;S424),Listes!$A$77,IF(AND(P424&lt;&gt;"",P424&gt;T424,U424=""),Listes!$A$78,IF(AND(X424="",OR(Q424&lt;&gt;"",R424&lt;&gt;"",S424&lt;&gt;"")),Listes!$A$79,""))))))</f>
        <v/>
      </c>
      <c r="X424" s="44"/>
      <c r="Y424" s="9">
        <f t="shared" si="28"/>
        <v>0</v>
      </c>
    </row>
    <row r="425" spans="1:25" ht="20.100000000000001" customHeight="1" x14ac:dyDescent="0.25">
      <c r="A425" s="133">
        <v>419</v>
      </c>
      <c r="B425" s="347" t="str">
        <f>IF('Dépenses forfaitaire'!B425="","",'Dépenses forfaitaire'!B425)</f>
        <v/>
      </c>
      <c r="C425" s="347" t="str">
        <f>IF('Dépenses forfaitaire'!C425="","",'Dépenses forfaitaire'!C425)</f>
        <v/>
      </c>
      <c r="D425" s="347" t="str">
        <f>IF('Dépenses forfaitaire'!D425="","",'Dépenses forfaitaire'!D425)</f>
        <v/>
      </c>
      <c r="E425" s="347" t="str">
        <f>IF('Dépenses forfaitaire'!E425="","",'Dépenses forfaitaire'!E425)</f>
        <v/>
      </c>
      <c r="F425" s="347" t="str">
        <f>IF('Dépenses forfaitaire'!F425="","",'Dépenses forfaitaire'!F425)</f>
        <v/>
      </c>
      <c r="G425" s="347" t="str">
        <f>IF('Dépenses forfaitaire'!G425="","",'Dépenses forfaitaire'!G425)</f>
        <v/>
      </c>
      <c r="H425" s="347" t="str">
        <f>IF('Dépenses forfaitaire'!H425="","",'Dépenses forfaitaire'!H425)</f>
        <v/>
      </c>
      <c r="I425" s="347" t="str">
        <f>IF('Dépenses forfaitaire'!I425="","",'Dépenses forfaitaire'!I425)</f>
        <v/>
      </c>
      <c r="J425" s="348" t="str">
        <f>IF('Dépenses forfaitaire'!K425="","",'Dépenses forfaitaire'!K425)</f>
        <v/>
      </c>
      <c r="K425" s="348" t="str">
        <f>IF('Dépenses forfaitaire'!L425="","",'Dépenses forfaitaire'!L425)</f>
        <v/>
      </c>
      <c r="L425" s="347" t="str">
        <f>IF('Dépenses forfaitaire'!J425="","",'Dépenses forfaitaire'!J425)</f>
        <v/>
      </c>
      <c r="M425" s="331" t="str">
        <f>IF($H425="","",IF($C425=Listes!$B$38,IF('DP_Instruction Forfaitaires'!$E425&lt;=Listes!$B$58,('DP_Instruction Forfaitaires'!$E425*(VLOOKUP('DP_Instruction Forfaitaires'!$D425,Listes!$A$59:$E$65,2,FALSE))),IF('DP_Instruction Forfaitaires'!$E425&gt;Listes!$E$58,('DP_Instruction Forfaitaires'!$E425*(VLOOKUP('DP_Instruction Forfaitaires'!$D425,Listes!$A$59:$E$65,5,FALSE))),('DP_Instruction Forfaitaires'!$E425*(VLOOKUP('DP_Instruction Forfaitaires'!$D425,Listes!$A$59:$E$65,3,FALSE))+(VLOOKUP('DP_Instruction Forfaitaires'!$D425,Listes!$A$59:$E$65,4,FALSE)))))))</f>
        <v/>
      </c>
      <c r="N425" s="331" t="str">
        <f>IF($H425="","",IF($C425=Listes!$B$37,IF('DP_Instruction Forfaitaires'!$E425&lt;=Listes!$B$47,('DP_Instruction Forfaitaires'!$E425*(VLOOKUP('DP_Instruction Forfaitaires'!$D425,Listes!$A$48:$E$54,2,FALSE))),IF('DP_Instruction Forfaitaires'!$E425&gt;Listes!$D$47,('DP_Instruction Forfaitaires'!$E425*(VLOOKUP('DP_Instruction Forfaitaires'!$D425,Listes!$A$48:$E$54,5,FALSE))),('DP_Instruction Forfaitaires'!$E425*(VLOOKUP('DP_Instruction Forfaitaires'!$D425,Listes!$A$48:$E$54,3,FALSE))+(VLOOKUP('DP_Instruction Forfaitaires'!$D425,Listes!$A$48:$E$54,4,FALSE)))))))</f>
        <v/>
      </c>
      <c r="O425" s="359" t="str">
        <f>IF($H425="","",IF($C425=Listes!$B$40,Listes!$I$37,IF($C425=Listes!$B$41,(VLOOKUP('DP_Instruction Forfaitaires'!$F425,Listes!$E$37:$F$42,2,FALSE)),IF($C425=Listes!$B$39,IF('DP_Instruction Forfaitaires'!$E425&lt;=Listes!$A$69,'DP_Instruction Forfaitaires'!$E425*Listes!$A$70,IF('DP_Instruction Forfaitaires'!$E425&gt;Listes!$D$69,'DP_Instruction Forfaitaires'!$E425*Listes!$D$70,(('DP_Instruction Forfaitaires'!$E425*Listes!$B$70)+Listes!$C$70)))))))</f>
        <v/>
      </c>
      <c r="P425" s="360" t="str">
        <f>IF('Dépenses forfaitaire'!P425="","",'Dépenses forfaitaire'!P425)</f>
        <v/>
      </c>
      <c r="Q425" s="283"/>
      <c r="R425" s="284" t="str">
        <f t="shared" si="26"/>
        <v/>
      </c>
      <c r="S425" s="284" t="str">
        <f t="shared" si="27"/>
        <v/>
      </c>
      <c r="T425" s="28" t="str">
        <f t="shared" si="25"/>
        <v/>
      </c>
      <c r="U425" s="139"/>
      <c r="V425" s="140"/>
      <c r="W425" s="365" t="str">
        <f>IF(AND(OR(Q425="KO",T425&lt;&gt;""),OR(R425="",S425="",T425="")),Listes!$A$74,IF(AND(T425="",Q425&lt;&gt;""),Listes!$A$75,IF(AND(P425&lt;T425,V425=""),Listes!$A$76,IF(AND(R425&gt;S425),Listes!$A$77,IF(AND(P425&lt;&gt;"",P425&gt;T425,U425=""),Listes!$A$78,IF(AND(X425="",OR(Q425&lt;&gt;"",R425&lt;&gt;"",S425&lt;&gt;"")),Listes!$A$79,""))))))</f>
        <v/>
      </c>
      <c r="X425" s="44"/>
      <c r="Y425" s="9">
        <f t="shared" si="28"/>
        <v>0</v>
      </c>
    </row>
    <row r="426" spans="1:25" ht="20.100000000000001" customHeight="1" x14ac:dyDescent="0.25">
      <c r="A426" s="133">
        <v>420</v>
      </c>
      <c r="B426" s="347" t="str">
        <f>IF('Dépenses forfaitaire'!B426="","",'Dépenses forfaitaire'!B426)</f>
        <v/>
      </c>
      <c r="C426" s="347" t="str">
        <f>IF('Dépenses forfaitaire'!C426="","",'Dépenses forfaitaire'!C426)</f>
        <v/>
      </c>
      <c r="D426" s="347" t="str">
        <f>IF('Dépenses forfaitaire'!D426="","",'Dépenses forfaitaire'!D426)</f>
        <v/>
      </c>
      <c r="E426" s="347" t="str">
        <f>IF('Dépenses forfaitaire'!E426="","",'Dépenses forfaitaire'!E426)</f>
        <v/>
      </c>
      <c r="F426" s="347" t="str">
        <f>IF('Dépenses forfaitaire'!F426="","",'Dépenses forfaitaire'!F426)</f>
        <v/>
      </c>
      <c r="G426" s="347" t="str">
        <f>IF('Dépenses forfaitaire'!G426="","",'Dépenses forfaitaire'!G426)</f>
        <v/>
      </c>
      <c r="H426" s="347" t="str">
        <f>IF('Dépenses forfaitaire'!H426="","",'Dépenses forfaitaire'!H426)</f>
        <v/>
      </c>
      <c r="I426" s="347" t="str">
        <f>IF('Dépenses forfaitaire'!I426="","",'Dépenses forfaitaire'!I426)</f>
        <v/>
      </c>
      <c r="J426" s="348" t="str">
        <f>IF('Dépenses forfaitaire'!K426="","",'Dépenses forfaitaire'!K426)</f>
        <v/>
      </c>
      <c r="K426" s="348" t="str">
        <f>IF('Dépenses forfaitaire'!L426="","",'Dépenses forfaitaire'!L426)</f>
        <v/>
      </c>
      <c r="L426" s="347" t="str">
        <f>IF('Dépenses forfaitaire'!J426="","",'Dépenses forfaitaire'!J426)</f>
        <v/>
      </c>
      <c r="M426" s="331" t="str">
        <f>IF($H426="","",IF($C426=Listes!$B$38,IF('DP_Instruction Forfaitaires'!$E426&lt;=Listes!$B$58,('DP_Instruction Forfaitaires'!$E426*(VLOOKUP('DP_Instruction Forfaitaires'!$D426,Listes!$A$59:$E$65,2,FALSE))),IF('DP_Instruction Forfaitaires'!$E426&gt;Listes!$E$58,('DP_Instruction Forfaitaires'!$E426*(VLOOKUP('DP_Instruction Forfaitaires'!$D426,Listes!$A$59:$E$65,5,FALSE))),('DP_Instruction Forfaitaires'!$E426*(VLOOKUP('DP_Instruction Forfaitaires'!$D426,Listes!$A$59:$E$65,3,FALSE))+(VLOOKUP('DP_Instruction Forfaitaires'!$D426,Listes!$A$59:$E$65,4,FALSE)))))))</f>
        <v/>
      </c>
      <c r="N426" s="331" t="str">
        <f>IF($H426="","",IF($C426=Listes!$B$37,IF('DP_Instruction Forfaitaires'!$E426&lt;=Listes!$B$47,('DP_Instruction Forfaitaires'!$E426*(VLOOKUP('DP_Instruction Forfaitaires'!$D426,Listes!$A$48:$E$54,2,FALSE))),IF('DP_Instruction Forfaitaires'!$E426&gt;Listes!$D$47,('DP_Instruction Forfaitaires'!$E426*(VLOOKUP('DP_Instruction Forfaitaires'!$D426,Listes!$A$48:$E$54,5,FALSE))),('DP_Instruction Forfaitaires'!$E426*(VLOOKUP('DP_Instruction Forfaitaires'!$D426,Listes!$A$48:$E$54,3,FALSE))+(VLOOKUP('DP_Instruction Forfaitaires'!$D426,Listes!$A$48:$E$54,4,FALSE)))))))</f>
        <v/>
      </c>
      <c r="O426" s="359" t="str">
        <f>IF($H426="","",IF($C426=Listes!$B$40,Listes!$I$37,IF($C426=Listes!$B$41,(VLOOKUP('DP_Instruction Forfaitaires'!$F426,Listes!$E$37:$F$42,2,FALSE)),IF($C426=Listes!$B$39,IF('DP_Instruction Forfaitaires'!$E426&lt;=Listes!$A$69,'DP_Instruction Forfaitaires'!$E426*Listes!$A$70,IF('DP_Instruction Forfaitaires'!$E426&gt;Listes!$D$69,'DP_Instruction Forfaitaires'!$E426*Listes!$D$70,(('DP_Instruction Forfaitaires'!$E426*Listes!$B$70)+Listes!$C$70)))))))</f>
        <v/>
      </c>
      <c r="P426" s="360" t="str">
        <f>IF('Dépenses forfaitaire'!P426="","",'Dépenses forfaitaire'!P426)</f>
        <v/>
      </c>
      <c r="Q426" s="283"/>
      <c r="R426" s="284" t="str">
        <f t="shared" si="26"/>
        <v/>
      </c>
      <c r="S426" s="284" t="str">
        <f t="shared" si="27"/>
        <v/>
      </c>
      <c r="T426" s="28" t="str">
        <f t="shared" si="25"/>
        <v/>
      </c>
      <c r="U426" s="139"/>
      <c r="V426" s="140"/>
      <c r="W426" s="365" t="str">
        <f>IF(AND(OR(Q426="KO",T426&lt;&gt;""),OR(R426="",S426="",T426="")),Listes!$A$74,IF(AND(T426="",Q426&lt;&gt;""),Listes!$A$75,IF(AND(P426&lt;T426,V426=""),Listes!$A$76,IF(AND(R426&gt;S426),Listes!$A$77,IF(AND(P426&lt;&gt;"",P426&gt;T426,U426=""),Listes!$A$78,IF(AND(X426="",OR(Q426&lt;&gt;"",R426&lt;&gt;"",S426&lt;&gt;"")),Listes!$A$79,""))))))</f>
        <v/>
      </c>
      <c r="X426" s="44"/>
      <c r="Y426" s="9">
        <f t="shared" si="28"/>
        <v>0</v>
      </c>
    </row>
    <row r="427" spans="1:25" ht="20.100000000000001" customHeight="1" x14ac:dyDescent="0.25">
      <c r="A427" s="133">
        <v>421</v>
      </c>
      <c r="B427" s="347" t="str">
        <f>IF('Dépenses forfaitaire'!B427="","",'Dépenses forfaitaire'!B427)</f>
        <v/>
      </c>
      <c r="C427" s="347" t="str">
        <f>IF('Dépenses forfaitaire'!C427="","",'Dépenses forfaitaire'!C427)</f>
        <v/>
      </c>
      <c r="D427" s="347" t="str">
        <f>IF('Dépenses forfaitaire'!D427="","",'Dépenses forfaitaire'!D427)</f>
        <v/>
      </c>
      <c r="E427" s="347" t="str">
        <f>IF('Dépenses forfaitaire'!E427="","",'Dépenses forfaitaire'!E427)</f>
        <v/>
      </c>
      <c r="F427" s="347" t="str">
        <f>IF('Dépenses forfaitaire'!F427="","",'Dépenses forfaitaire'!F427)</f>
        <v/>
      </c>
      <c r="G427" s="347" t="str">
        <f>IF('Dépenses forfaitaire'!G427="","",'Dépenses forfaitaire'!G427)</f>
        <v/>
      </c>
      <c r="H427" s="347" t="str">
        <f>IF('Dépenses forfaitaire'!H427="","",'Dépenses forfaitaire'!H427)</f>
        <v/>
      </c>
      <c r="I427" s="347" t="str">
        <f>IF('Dépenses forfaitaire'!I427="","",'Dépenses forfaitaire'!I427)</f>
        <v/>
      </c>
      <c r="J427" s="348" t="str">
        <f>IF('Dépenses forfaitaire'!K427="","",'Dépenses forfaitaire'!K427)</f>
        <v/>
      </c>
      <c r="K427" s="348" t="str">
        <f>IF('Dépenses forfaitaire'!L427="","",'Dépenses forfaitaire'!L427)</f>
        <v/>
      </c>
      <c r="L427" s="347" t="str">
        <f>IF('Dépenses forfaitaire'!J427="","",'Dépenses forfaitaire'!J427)</f>
        <v/>
      </c>
      <c r="M427" s="331" t="str">
        <f>IF($H427="","",IF($C427=Listes!$B$38,IF('DP_Instruction Forfaitaires'!$E427&lt;=Listes!$B$58,('DP_Instruction Forfaitaires'!$E427*(VLOOKUP('DP_Instruction Forfaitaires'!$D427,Listes!$A$59:$E$65,2,FALSE))),IF('DP_Instruction Forfaitaires'!$E427&gt;Listes!$E$58,('DP_Instruction Forfaitaires'!$E427*(VLOOKUP('DP_Instruction Forfaitaires'!$D427,Listes!$A$59:$E$65,5,FALSE))),('DP_Instruction Forfaitaires'!$E427*(VLOOKUP('DP_Instruction Forfaitaires'!$D427,Listes!$A$59:$E$65,3,FALSE))+(VLOOKUP('DP_Instruction Forfaitaires'!$D427,Listes!$A$59:$E$65,4,FALSE)))))))</f>
        <v/>
      </c>
      <c r="N427" s="331" t="str">
        <f>IF($H427="","",IF($C427=Listes!$B$37,IF('DP_Instruction Forfaitaires'!$E427&lt;=Listes!$B$47,('DP_Instruction Forfaitaires'!$E427*(VLOOKUP('DP_Instruction Forfaitaires'!$D427,Listes!$A$48:$E$54,2,FALSE))),IF('DP_Instruction Forfaitaires'!$E427&gt;Listes!$D$47,('DP_Instruction Forfaitaires'!$E427*(VLOOKUP('DP_Instruction Forfaitaires'!$D427,Listes!$A$48:$E$54,5,FALSE))),('DP_Instruction Forfaitaires'!$E427*(VLOOKUP('DP_Instruction Forfaitaires'!$D427,Listes!$A$48:$E$54,3,FALSE))+(VLOOKUP('DP_Instruction Forfaitaires'!$D427,Listes!$A$48:$E$54,4,FALSE)))))))</f>
        <v/>
      </c>
      <c r="O427" s="359" t="str">
        <f>IF($H427="","",IF($C427=Listes!$B$40,Listes!$I$37,IF($C427=Listes!$B$41,(VLOOKUP('DP_Instruction Forfaitaires'!$F427,Listes!$E$37:$F$42,2,FALSE)),IF($C427=Listes!$B$39,IF('DP_Instruction Forfaitaires'!$E427&lt;=Listes!$A$69,'DP_Instruction Forfaitaires'!$E427*Listes!$A$70,IF('DP_Instruction Forfaitaires'!$E427&gt;Listes!$D$69,'DP_Instruction Forfaitaires'!$E427*Listes!$D$70,(('DP_Instruction Forfaitaires'!$E427*Listes!$B$70)+Listes!$C$70)))))))</f>
        <v/>
      </c>
      <c r="P427" s="360" t="str">
        <f>IF('Dépenses forfaitaire'!P427="","",'Dépenses forfaitaire'!P427)</f>
        <v/>
      </c>
      <c r="Q427" s="283"/>
      <c r="R427" s="284" t="str">
        <f t="shared" si="26"/>
        <v/>
      </c>
      <c r="S427" s="284" t="str">
        <f t="shared" si="27"/>
        <v/>
      </c>
      <c r="T427" s="28" t="str">
        <f t="shared" si="25"/>
        <v/>
      </c>
      <c r="U427" s="139"/>
      <c r="V427" s="140"/>
      <c r="W427" s="365" t="str">
        <f>IF(AND(OR(Q427="KO",T427&lt;&gt;""),OR(R427="",S427="",T427="")),Listes!$A$74,IF(AND(T427="",Q427&lt;&gt;""),Listes!$A$75,IF(AND(P427&lt;T427,V427=""),Listes!$A$76,IF(AND(R427&gt;S427),Listes!$A$77,IF(AND(P427&lt;&gt;"",P427&gt;T427,U427=""),Listes!$A$78,IF(AND(X427="",OR(Q427&lt;&gt;"",R427&lt;&gt;"",S427&lt;&gt;"")),Listes!$A$79,""))))))</f>
        <v/>
      </c>
      <c r="X427" s="44"/>
      <c r="Y427" s="9">
        <f t="shared" si="28"/>
        <v>0</v>
      </c>
    </row>
    <row r="428" spans="1:25" ht="20.100000000000001" customHeight="1" x14ac:dyDescent="0.25">
      <c r="A428" s="133">
        <v>422</v>
      </c>
      <c r="B428" s="347" t="str">
        <f>IF('Dépenses forfaitaire'!B428="","",'Dépenses forfaitaire'!B428)</f>
        <v/>
      </c>
      <c r="C428" s="347" t="str">
        <f>IF('Dépenses forfaitaire'!C428="","",'Dépenses forfaitaire'!C428)</f>
        <v/>
      </c>
      <c r="D428" s="347" t="str">
        <f>IF('Dépenses forfaitaire'!D428="","",'Dépenses forfaitaire'!D428)</f>
        <v/>
      </c>
      <c r="E428" s="347" t="str">
        <f>IF('Dépenses forfaitaire'!E428="","",'Dépenses forfaitaire'!E428)</f>
        <v/>
      </c>
      <c r="F428" s="347" t="str">
        <f>IF('Dépenses forfaitaire'!F428="","",'Dépenses forfaitaire'!F428)</f>
        <v/>
      </c>
      <c r="G428" s="347" t="str">
        <f>IF('Dépenses forfaitaire'!G428="","",'Dépenses forfaitaire'!G428)</f>
        <v/>
      </c>
      <c r="H428" s="347" t="str">
        <f>IF('Dépenses forfaitaire'!H428="","",'Dépenses forfaitaire'!H428)</f>
        <v/>
      </c>
      <c r="I428" s="347" t="str">
        <f>IF('Dépenses forfaitaire'!I428="","",'Dépenses forfaitaire'!I428)</f>
        <v/>
      </c>
      <c r="J428" s="348" t="str">
        <f>IF('Dépenses forfaitaire'!K428="","",'Dépenses forfaitaire'!K428)</f>
        <v/>
      </c>
      <c r="K428" s="348" t="str">
        <f>IF('Dépenses forfaitaire'!L428="","",'Dépenses forfaitaire'!L428)</f>
        <v/>
      </c>
      <c r="L428" s="347" t="str">
        <f>IF('Dépenses forfaitaire'!J428="","",'Dépenses forfaitaire'!J428)</f>
        <v/>
      </c>
      <c r="M428" s="331" t="str">
        <f>IF($H428="","",IF($C428=Listes!$B$38,IF('DP_Instruction Forfaitaires'!$E428&lt;=Listes!$B$58,('DP_Instruction Forfaitaires'!$E428*(VLOOKUP('DP_Instruction Forfaitaires'!$D428,Listes!$A$59:$E$65,2,FALSE))),IF('DP_Instruction Forfaitaires'!$E428&gt;Listes!$E$58,('DP_Instruction Forfaitaires'!$E428*(VLOOKUP('DP_Instruction Forfaitaires'!$D428,Listes!$A$59:$E$65,5,FALSE))),('DP_Instruction Forfaitaires'!$E428*(VLOOKUP('DP_Instruction Forfaitaires'!$D428,Listes!$A$59:$E$65,3,FALSE))+(VLOOKUP('DP_Instruction Forfaitaires'!$D428,Listes!$A$59:$E$65,4,FALSE)))))))</f>
        <v/>
      </c>
      <c r="N428" s="331" t="str">
        <f>IF($H428="","",IF($C428=Listes!$B$37,IF('DP_Instruction Forfaitaires'!$E428&lt;=Listes!$B$47,('DP_Instruction Forfaitaires'!$E428*(VLOOKUP('DP_Instruction Forfaitaires'!$D428,Listes!$A$48:$E$54,2,FALSE))),IF('DP_Instruction Forfaitaires'!$E428&gt;Listes!$D$47,('DP_Instruction Forfaitaires'!$E428*(VLOOKUP('DP_Instruction Forfaitaires'!$D428,Listes!$A$48:$E$54,5,FALSE))),('DP_Instruction Forfaitaires'!$E428*(VLOOKUP('DP_Instruction Forfaitaires'!$D428,Listes!$A$48:$E$54,3,FALSE))+(VLOOKUP('DP_Instruction Forfaitaires'!$D428,Listes!$A$48:$E$54,4,FALSE)))))))</f>
        <v/>
      </c>
      <c r="O428" s="359" t="str">
        <f>IF($H428="","",IF($C428=Listes!$B$40,Listes!$I$37,IF($C428=Listes!$B$41,(VLOOKUP('DP_Instruction Forfaitaires'!$F428,Listes!$E$37:$F$42,2,FALSE)),IF($C428=Listes!$B$39,IF('DP_Instruction Forfaitaires'!$E428&lt;=Listes!$A$69,'DP_Instruction Forfaitaires'!$E428*Listes!$A$70,IF('DP_Instruction Forfaitaires'!$E428&gt;Listes!$D$69,'DP_Instruction Forfaitaires'!$E428*Listes!$D$70,(('DP_Instruction Forfaitaires'!$E428*Listes!$B$70)+Listes!$C$70)))))))</f>
        <v/>
      </c>
      <c r="P428" s="360" t="str">
        <f>IF('Dépenses forfaitaire'!P428="","",'Dépenses forfaitaire'!P428)</f>
        <v/>
      </c>
      <c r="Q428" s="283"/>
      <c r="R428" s="284" t="str">
        <f t="shared" si="26"/>
        <v/>
      </c>
      <c r="S428" s="284" t="str">
        <f t="shared" si="27"/>
        <v/>
      </c>
      <c r="T428" s="28" t="str">
        <f t="shared" si="25"/>
        <v/>
      </c>
      <c r="U428" s="139"/>
      <c r="V428" s="140"/>
      <c r="W428" s="365" t="str">
        <f>IF(AND(OR(Q428="KO",T428&lt;&gt;""),OR(R428="",S428="",T428="")),Listes!$A$74,IF(AND(T428="",Q428&lt;&gt;""),Listes!$A$75,IF(AND(P428&lt;T428,V428=""),Listes!$A$76,IF(AND(R428&gt;S428),Listes!$A$77,IF(AND(P428&lt;&gt;"",P428&gt;T428,U428=""),Listes!$A$78,IF(AND(X428="",OR(Q428&lt;&gt;"",R428&lt;&gt;"",S428&lt;&gt;"")),Listes!$A$79,""))))))</f>
        <v/>
      </c>
      <c r="X428" s="44"/>
      <c r="Y428" s="9">
        <f t="shared" si="28"/>
        <v>0</v>
      </c>
    </row>
    <row r="429" spans="1:25" ht="20.100000000000001" customHeight="1" x14ac:dyDescent="0.25">
      <c r="A429" s="133">
        <v>423</v>
      </c>
      <c r="B429" s="347" t="str">
        <f>IF('Dépenses forfaitaire'!B429="","",'Dépenses forfaitaire'!B429)</f>
        <v/>
      </c>
      <c r="C429" s="347" t="str">
        <f>IF('Dépenses forfaitaire'!C429="","",'Dépenses forfaitaire'!C429)</f>
        <v/>
      </c>
      <c r="D429" s="347" t="str">
        <f>IF('Dépenses forfaitaire'!D429="","",'Dépenses forfaitaire'!D429)</f>
        <v/>
      </c>
      <c r="E429" s="347" t="str">
        <f>IF('Dépenses forfaitaire'!E429="","",'Dépenses forfaitaire'!E429)</f>
        <v/>
      </c>
      <c r="F429" s="347" t="str">
        <f>IF('Dépenses forfaitaire'!F429="","",'Dépenses forfaitaire'!F429)</f>
        <v/>
      </c>
      <c r="G429" s="347" t="str">
        <f>IF('Dépenses forfaitaire'!G429="","",'Dépenses forfaitaire'!G429)</f>
        <v/>
      </c>
      <c r="H429" s="347" t="str">
        <f>IF('Dépenses forfaitaire'!H429="","",'Dépenses forfaitaire'!H429)</f>
        <v/>
      </c>
      <c r="I429" s="347" t="str">
        <f>IF('Dépenses forfaitaire'!I429="","",'Dépenses forfaitaire'!I429)</f>
        <v/>
      </c>
      <c r="J429" s="348" t="str">
        <f>IF('Dépenses forfaitaire'!K429="","",'Dépenses forfaitaire'!K429)</f>
        <v/>
      </c>
      <c r="K429" s="348" t="str">
        <f>IF('Dépenses forfaitaire'!L429="","",'Dépenses forfaitaire'!L429)</f>
        <v/>
      </c>
      <c r="L429" s="347" t="str">
        <f>IF('Dépenses forfaitaire'!J429="","",'Dépenses forfaitaire'!J429)</f>
        <v/>
      </c>
      <c r="M429" s="331" t="str">
        <f>IF($H429="","",IF($C429=Listes!$B$38,IF('DP_Instruction Forfaitaires'!$E429&lt;=Listes!$B$58,('DP_Instruction Forfaitaires'!$E429*(VLOOKUP('DP_Instruction Forfaitaires'!$D429,Listes!$A$59:$E$65,2,FALSE))),IF('DP_Instruction Forfaitaires'!$E429&gt;Listes!$E$58,('DP_Instruction Forfaitaires'!$E429*(VLOOKUP('DP_Instruction Forfaitaires'!$D429,Listes!$A$59:$E$65,5,FALSE))),('DP_Instruction Forfaitaires'!$E429*(VLOOKUP('DP_Instruction Forfaitaires'!$D429,Listes!$A$59:$E$65,3,FALSE))+(VLOOKUP('DP_Instruction Forfaitaires'!$D429,Listes!$A$59:$E$65,4,FALSE)))))))</f>
        <v/>
      </c>
      <c r="N429" s="331" t="str">
        <f>IF($H429="","",IF($C429=Listes!$B$37,IF('DP_Instruction Forfaitaires'!$E429&lt;=Listes!$B$47,('DP_Instruction Forfaitaires'!$E429*(VLOOKUP('DP_Instruction Forfaitaires'!$D429,Listes!$A$48:$E$54,2,FALSE))),IF('DP_Instruction Forfaitaires'!$E429&gt;Listes!$D$47,('DP_Instruction Forfaitaires'!$E429*(VLOOKUP('DP_Instruction Forfaitaires'!$D429,Listes!$A$48:$E$54,5,FALSE))),('DP_Instruction Forfaitaires'!$E429*(VLOOKUP('DP_Instruction Forfaitaires'!$D429,Listes!$A$48:$E$54,3,FALSE))+(VLOOKUP('DP_Instruction Forfaitaires'!$D429,Listes!$A$48:$E$54,4,FALSE)))))))</f>
        <v/>
      </c>
      <c r="O429" s="359" t="str">
        <f>IF($H429="","",IF($C429=Listes!$B$40,Listes!$I$37,IF($C429=Listes!$B$41,(VLOOKUP('DP_Instruction Forfaitaires'!$F429,Listes!$E$37:$F$42,2,FALSE)),IF($C429=Listes!$B$39,IF('DP_Instruction Forfaitaires'!$E429&lt;=Listes!$A$69,'DP_Instruction Forfaitaires'!$E429*Listes!$A$70,IF('DP_Instruction Forfaitaires'!$E429&gt;Listes!$D$69,'DP_Instruction Forfaitaires'!$E429*Listes!$D$70,(('DP_Instruction Forfaitaires'!$E429*Listes!$B$70)+Listes!$C$70)))))))</f>
        <v/>
      </c>
      <c r="P429" s="360" t="str">
        <f>IF('Dépenses forfaitaire'!P429="","",'Dépenses forfaitaire'!P429)</f>
        <v/>
      </c>
      <c r="Q429" s="283"/>
      <c r="R429" s="284" t="str">
        <f t="shared" si="26"/>
        <v/>
      </c>
      <c r="S429" s="284" t="str">
        <f t="shared" si="27"/>
        <v/>
      </c>
      <c r="T429" s="28" t="str">
        <f t="shared" si="25"/>
        <v/>
      </c>
      <c r="U429" s="139"/>
      <c r="V429" s="140"/>
      <c r="W429" s="365" t="str">
        <f>IF(AND(OR(Q429="KO",T429&lt;&gt;""),OR(R429="",S429="",T429="")),Listes!$A$74,IF(AND(T429="",Q429&lt;&gt;""),Listes!$A$75,IF(AND(P429&lt;T429,V429=""),Listes!$A$76,IF(AND(R429&gt;S429),Listes!$A$77,IF(AND(P429&lt;&gt;"",P429&gt;T429,U429=""),Listes!$A$78,IF(AND(X429="",OR(Q429&lt;&gt;"",R429&lt;&gt;"",S429&lt;&gt;"")),Listes!$A$79,""))))))</f>
        <v/>
      </c>
      <c r="X429" s="44"/>
      <c r="Y429" s="9">
        <f t="shared" si="28"/>
        <v>0</v>
      </c>
    </row>
    <row r="430" spans="1:25" ht="20.100000000000001" customHeight="1" x14ac:dyDescent="0.25">
      <c r="A430" s="133">
        <v>424</v>
      </c>
      <c r="B430" s="347" t="str">
        <f>IF('Dépenses forfaitaire'!B430="","",'Dépenses forfaitaire'!B430)</f>
        <v/>
      </c>
      <c r="C430" s="347" t="str">
        <f>IF('Dépenses forfaitaire'!C430="","",'Dépenses forfaitaire'!C430)</f>
        <v/>
      </c>
      <c r="D430" s="347" t="str">
        <f>IF('Dépenses forfaitaire'!D430="","",'Dépenses forfaitaire'!D430)</f>
        <v/>
      </c>
      <c r="E430" s="347" t="str">
        <f>IF('Dépenses forfaitaire'!E430="","",'Dépenses forfaitaire'!E430)</f>
        <v/>
      </c>
      <c r="F430" s="347" t="str">
        <f>IF('Dépenses forfaitaire'!F430="","",'Dépenses forfaitaire'!F430)</f>
        <v/>
      </c>
      <c r="G430" s="347" t="str">
        <f>IF('Dépenses forfaitaire'!G430="","",'Dépenses forfaitaire'!G430)</f>
        <v/>
      </c>
      <c r="H430" s="347" t="str">
        <f>IF('Dépenses forfaitaire'!H430="","",'Dépenses forfaitaire'!H430)</f>
        <v/>
      </c>
      <c r="I430" s="347" t="str">
        <f>IF('Dépenses forfaitaire'!I430="","",'Dépenses forfaitaire'!I430)</f>
        <v/>
      </c>
      <c r="J430" s="348" t="str">
        <f>IF('Dépenses forfaitaire'!K430="","",'Dépenses forfaitaire'!K430)</f>
        <v/>
      </c>
      <c r="K430" s="348" t="str">
        <f>IF('Dépenses forfaitaire'!L430="","",'Dépenses forfaitaire'!L430)</f>
        <v/>
      </c>
      <c r="L430" s="347" t="str">
        <f>IF('Dépenses forfaitaire'!J430="","",'Dépenses forfaitaire'!J430)</f>
        <v/>
      </c>
      <c r="M430" s="331" t="str">
        <f>IF($H430="","",IF($C430=Listes!$B$38,IF('DP_Instruction Forfaitaires'!$E430&lt;=Listes!$B$58,('DP_Instruction Forfaitaires'!$E430*(VLOOKUP('DP_Instruction Forfaitaires'!$D430,Listes!$A$59:$E$65,2,FALSE))),IF('DP_Instruction Forfaitaires'!$E430&gt;Listes!$E$58,('DP_Instruction Forfaitaires'!$E430*(VLOOKUP('DP_Instruction Forfaitaires'!$D430,Listes!$A$59:$E$65,5,FALSE))),('DP_Instruction Forfaitaires'!$E430*(VLOOKUP('DP_Instruction Forfaitaires'!$D430,Listes!$A$59:$E$65,3,FALSE))+(VLOOKUP('DP_Instruction Forfaitaires'!$D430,Listes!$A$59:$E$65,4,FALSE)))))))</f>
        <v/>
      </c>
      <c r="N430" s="331" t="str">
        <f>IF($H430="","",IF($C430=Listes!$B$37,IF('DP_Instruction Forfaitaires'!$E430&lt;=Listes!$B$47,('DP_Instruction Forfaitaires'!$E430*(VLOOKUP('DP_Instruction Forfaitaires'!$D430,Listes!$A$48:$E$54,2,FALSE))),IF('DP_Instruction Forfaitaires'!$E430&gt;Listes!$D$47,('DP_Instruction Forfaitaires'!$E430*(VLOOKUP('DP_Instruction Forfaitaires'!$D430,Listes!$A$48:$E$54,5,FALSE))),('DP_Instruction Forfaitaires'!$E430*(VLOOKUP('DP_Instruction Forfaitaires'!$D430,Listes!$A$48:$E$54,3,FALSE))+(VLOOKUP('DP_Instruction Forfaitaires'!$D430,Listes!$A$48:$E$54,4,FALSE)))))))</f>
        <v/>
      </c>
      <c r="O430" s="359" t="str">
        <f>IF($H430="","",IF($C430=Listes!$B$40,Listes!$I$37,IF($C430=Listes!$B$41,(VLOOKUP('DP_Instruction Forfaitaires'!$F430,Listes!$E$37:$F$42,2,FALSE)),IF($C430=Listes!$B$39,IF('DP_Instruction Forfaitaires'!$E430&lt;=Listes!$A$69,'DP_Instruction Forfaitaires'!$E430*Listes!$A$70,IF('DP_Instruction Forfaitaires'!$E430&gt;Listes!$D$69,'DP_Instruction Forfaitaires'!$E430*Listes!$D$70,(('DP_Instruction Forfaitaires'!$E430*Listes!$B$70)+Listes!$C$70)))))))</f>
        <v/>
      </c>
      <c r="P430" s="360" t="str">
        <f>IF('Dépenses forfaitaire'!P430="","",'Dépenses forfaitaire'!P430)</f>
        <v/>
      </c>
      <c r="Q430" s="283"/>
      <c r="R430" s="284" t="str">
        <f t="shared" si="26"/>
        <v/>
      </c>
      <c r="S430" s="284" t="str">
        <f t="shared" si="27"/>
        <v/>
      </c>
      <c r="T430" s="28" t="str">
        <f t="shared" si="25"/>
        <v/>
      </c>
      <c r="U430" s="139"/>
      <c r="V430" s="140"/>
      <c r="W430" s="365" t="str">
        <f>IF(AND(OR(Q430="KO",T430&lt;&gt;""),OR(R430="",S430="",T430="")),Listes!$A$74,IF(AND(T430="",Q430&lt;&gt;""),Listes!$A$75,IF(AND(P430&lt;T430,V430=""),Listes!$A$76,IF(AND(R430&gt;S430),Listes!$A$77,IF(AND(P430&lt;&gt;"",P430&gt;T430,U430=""),Listes!$A$78,IF(AND(X430="",OR(Q430&lt;&gt;"",R430&lt;&gt;"",S430&lt;&gt;"")),Listes!$A$79,""))))))</f>
        <v/>
      </c>
      <c r="X430" s="44"/>
      <c r="Y430" s="9">
        <f t="shared" si="28"/>
        <v>0</v>
      </c>
    </row>
    <row r="431" spans="1:25" ht="20.100000000000001" customHeight="1" x14ac:dyDescent="0.25">
      <c r="A431" s="133">
        <v>425</v>
      </c>
      <c r="B431" s="347" t="str">
        <f>IF('Dépenses forfaitaire'!B431="","",'Dépenses forfaitaire'!B431)</f>
        <v/>
      </c>
      <c r="C431" s="347" t="str">
        <f>IF('Dépenses forfaitaire'!C431="","",'Dépenses forfaitaire'!C431)</f>
        <v/>
      </c>
      <c r="D431" s="347" t="str">
        <f>IF('Dépenses forfaitaire'!D431="","",'Dépenses forfaitaire'!D431)</f>
        <v/>
      </c>
      <c r="E431" s="347" t="str">
        <f>IF('Dépenses forfaitaire'!E431="","",'Dépenses forfaitaire'!E431)</f>
        <v/>
      </c>
      <c r="F431" s="347" t="str">
        <f>IF('Dépenses forfaitaire'!F431="","",'Dépenses forfaitaire'!F431)</f>
        <v/>
      </c>
      <c r="G431" s="347" t="str">
        <f>IF('Dépenses forfaitaire'!G431="","",'Dépenses forfaitaire'!G431)</f>
        <v/>
      </c>
      <c r="H431" s="347" t="str">
        <f>IF('Dépenses forfaitaire'!H431="","",'Dépenses forfaitaire'!H431)</f>
        <v/>
      </c>
      <c r="I431" s="347" t="str">
        <f>IF('Dépenses forfaitaire'!I431="","",'Dépenses forfaitaire'!I431)</f>
        <v/>
      </c>
      <c r="J431" s="348" t="str">
        <f>IF('Dépenses forfaitaire'!K431="","",'Dépenses forfaitaire'!K431)</f>
        <v/>
      </c>
      <c r="K431" s="348" t="str">
        <f>IF('Dépenses forfaitaire'!L431="","",'Dépenses forfaitaire'!L431)</f>
        <v/>
      </c>
      <c r="L431" s="347" t="str">
        <f>IF('Dépenses forfaitaire'!J431="","",'Dépenses forfaitaire'!J431)</f>
        <v/>
      </c>
      <c r="M431" s="331" t="str">
        <f>IF($H431="","",IF($C431=Listes!$B$38,IF('DP_Instruction Forfaitaires'!$E431&lt;=Listes!$B$58,('DP_Instruction Forfaitaires'!$E431*(VLOOKUP('DP_Instruction Forfaitaires'!$D431,Listes!$A$59:$E$65,2,FALSE))),IF('DP_Instruction Forfaitaires'!$E431&gt;Listes!$E$58,('DP_Instruction Forfaitaires'!$E431*(VLOOKUP('DP_Instruction Forfaitaires'!$D431,Listes!$A$59:$E$65,5,FALSE))),('DP_Instruction Forfaitaires'!$E431*(VLOOKUP('DP_Instruction Forfaitaires'!$D431,Listes!$A$59:$E$65,3,FALSE))+(VLOOKUP('DP_Instruction Forfaitaires'!$D431,Listes!$A$59:$E$65,4,FALSE)))))))</f>
        <v/>
      </c>
      <c r="N431" s="331" t="str">
        <f>IF($H431="","",IF($C431=Listes!$B$37,IF('DP_Instruction Forfaitaires'!$E431&lt;=Listes!$B$47,('DP_Instruction Forfaitaires'!$E431*(VLOOKUP('DP_Instruction Forfaitaires'!$D431,Listes!$A$48:$E$54,2,FALSE))),IF('DP_Instruction Forfaitaires'!$E431&gt;Listes!$D$47,('DP_Instruction Forfaitaires'!$E431*(VLOOKUP('DP_Instruction Forfaitaires'!$D431,Listes!$A$48:$E$54,5,FALSE))),('DP_Instruction Forfaitaires'!$E431*(VLOOKUP('DP_Instruction Forfaitaires'!$D431,Listes!$A$48:$E$54,3,FALSE))+(VLOOKUP('DP_Instruction Forfaitaires'!$D431,Listes!$A$48:$E$54,4,FALSE)))))))</f>
        <v/>
      </c>
      <c r="O431" s="359" t="str">
        <f>IF($H431="","",IF($C431=Listes!$B$40,Listes!$I$37,IF($C431=Listes!$B$41,(VLOOKUP('DP_Instruction Forfaitaires'!$F431,Listes!$E$37:$F$42,2,FALSE)),IF($C431=Listes!$B$39,IF('DP_Instruction Forfaitaires'!$E431&lt;=Listes!$A$69,'DP_Instruction Forfaitaires'!$E431*Listes!$A$70,IF('DP_Instruction Forfaitaires'!$E431&gt;Listes!$D$69,'DP_Instruction Forfaitaires'!$E431*Listes!$D$70,(('DP_Instruction Forfaitaires'!$E431*Listes!$B$70)+Listes!$C$70)))))))</f>
        <v/>
      </c>
      <c r="P431" s="360" t="str">
        <f>IF('Dépenses forfaitaire'!P431="","",'Dépenses forfaitaire'!P431)</f>
        <v/>
      </c>
      <c r="Q431" s="283"/>
      <c r="R431" s="284" t="str">
        <f t="shared" si="26"/>
        <v/>
      </c>
      <c r="S431" s="284" t="str">
        <f t="shared" si="27"/>
        <v/>
      </c>
      <c r="T431" s="28" t="str">
        <f t="shared" si="25"/>
        <v/>
      </c>
      <c r="U431" s="139"/>
      <c r="V431" s="140"/>
      <c r="W431" s="365" t="str">
        <f>IF(AND(OR(Q431="KO",T431&lt;&gt;""),OR(R431="",S431="",T431="")),Listes!$A$74,IF(AND(T431="",Q431&lt;&gt;""),Listes!$A$75,IF(AND(P431&lt;T431,V431=""),Listes!$A$76,IF(AND(R431&gt;S431),Listes!$A$77,IF(AND(P431&lt;&gt;"",P431&gt;T431,U431=""),Listes!$A$78,IF(AND(X431="",OR(Q431&lt;&gt;"",R431&lt;&gt;"",S431&lt;&gt;"")),Listes!$A$79,""))))))</f>
        <v/>
      </c>
      <c r="X431" s="44"/>
      <c r="Y431" s="9">
        <f t="shared" si="28"/>
        <v>0</v>
      </c>
    </row>
    <row r="432" spans="1:25" ht="20.100000000000001" customHeight="1" x14ac:dyDescent="0.25">
      <c r="A432" s="133">
        <v>426</v>
      </c>
      <c r="B432" s="347" t="str">
        <f>IF('Dépenses forfaitaire'!B432="","",'Dépenses forfaitaire'!B432)</f>
        <v/>
      </c>
      <c r="C432" s="347" t="str">
        <f>IF('Dépenses forfaitaire'!C432="","",'Dépenses forfaitaire'!C432)</f>
        <v/>
      </c>
      <c r="D432" s="347" t="str">
        <f>IF('Dépenses forfaitaire'!D432="","",'Dépenses forfaitaire'!D432)</f>
        <v/>
      </c>
      <c r="E432" s="347" t="str">
        <f>IF('Dépenses forfaitaire'!E432="","",'Dépenses forfaitaire'!E432)</f>
        <v/>
      </c>
      <c r="F432" s="347" t="str">
        <f>IF('Dépenses forfaitaire'!F432="","",'Dépenses forfaitaire'!F432)</f>
        <v/>
      </c>
      <c r="G432" s="347" t="str">
        <f>IF('Dépenses forfaitaire'!G432="","",'Dépenses forfaitaire'!G432)</f>
        <v/>
      </c>
      <c r="H432" s="347" t="str">
        <f>IF('Dépenses forfaitaire'!H432="","",'Dépenses forfaitaire'!H432)</f>
        <v/>
      </c>
      <c r="I432" s="347" t="str">
        <f>IF('Dépenses forfaitaire'!I432="","",'Dépenses forfaitaire'!I432)</f>
        <v/>
      </c>
      <c r="J432" s="348" t="str">
        <f>IF('Dépenses forfaitaire'!K432="","",'Dépenses forfaitaire'!K432)</f>
        <v/>
      </c>
      <c r="K432" s="348" t="str">
        <f>IF('Dépenses forfaitaire'!L432="","",'Dépenses forfaitaire'!L432)</f>
        <v/>
      </c>
      <c r="L432" s="347" t="str">
        <f>IF('Dépenses forfaitaire'!J432="","",'Dépenses forfaitaire'!J432)</f>
        <v/>
      </c>
      <c r="M432" s="331" t="str">
        <f>IF($H432="","",IF($C432=Listes!$B$38,IF('DP_Instruction Forfaitaires'!$E432&lt;=Listes!$B$58,('DP_Instruction Forfaitaires'!$E432*(VLOOKUP('DP_Instruction Forfaitaires'!$D432,Listes!$A$59:$E$65,2,FALSE))),IF('DP_Instruction Forfaitaires'!$E432&gt;Listes!$E$58,('DP_Instruction Forfaitaires'!$E432*(VLOOKUP('DP_Instruction Forfaitaires'!$D432,Listes!$A$59:$E$65,5,FALSE))),('DP_Instruction Forfaitaires'!$E432*(VLOOKUP('DP_Instruction Forfaitaires'!$D432,Listes!$A$59:$E$65,3,FALSE))+(VLOOKUP('DP_Instruction Forfaitaires'!$D432,Listes!$A$59:$E$65,4,FALSE)))))))</f>
        <v/>
      </c>
      <c r="N432" s="331" t="str">
        <f>IF($H432="","",IF($C432=Listes!$B$37,IF('DP_Instruction Forfaitaires'!$E432&lt;=Listes!$B$47,('DP_Instruction Forfaitaires'!$E432*(VLOOKUP('DP_Instruction Forfaitaires'!$D432,Listes!$A$48:$E$54,2,FALSE))),IF('DP_Instruction Forfaitaires'!$E432&gt;Listes!$D$47,('DP_Instruction Forfaitaires'!$E432*(VLOOKUP('DP_Instruction Forfaitaires'!$D432,Listes!$A$48:$E$54,5,FALSE))),('DP_Instruction Forfaitaires'!$E432*(VLOOKUP('DP_Instruction Forfaitaires'!$D432,Listes!$A$48:$E$54,3,FALSE))+(VLOOKUP('DP_Instruction Forfaitaires'!$D432,Listes!$A$48:$E$54,4,FALSE)))))))</f>
        <v/>
      </c>
      <c r="O432" s="359" t="str">
        <f>IF($H432="","",IF($C432=Listes!$B$40,Listes!$I$37,IF($C432=Listes!$B$41,(VLOOKUP('DP_Instruction Forfaitaires'!$F432,Listes!$E$37:$F$42,2,FALSE)),IF($C432=Listes!$B$39,IF('DP_Instruction Forfaitaires'!$E432&lt;=Listes!$A$69,'DP_Instruction Forfaitaires'!$E432*Listes!$A$70,IF('DP_Instruction Forfaitaires'!$E432&gt;Listes!$D$69,'DP_Instruction Forfaitaires'!$E432*Listes!$D$70,(('DP_Instruction Forfaitaires'!$E432*Listes!$B$70)+Listes!$C$70)))))))</f>
        <v/>
      </c>
      <c r="P432" s="360" t="str">
        <f>IF('Dépenses forfaitaire'!P432="","",'Dépenses forfaitaire'!P432)</f>
        <v/>
      </c>
      <c r="Q432" s="283"/>
      <c r="R432" s="284" t="str">
        <f t="shared" si="26"/>
        <v/>
      </c>
      <c r="S432" s="284" t="str">
        <f t="shared" si="27"/>
        <v/>
      </c>
      <c r="T432" s="28" t="str">
        <f t="shared" si="25"/>
        <v/>
      </c>
      <c r="U432" s="139"/>
      <c r="V432" s="140"/>
      <c r="W432" s="365" t="str">
        <f>IF(AND(OR(Q432="KO",T432&lt;&gt;""),OR(R432="",S432="",T432="")),Listes!$A$74,IF(AND(T432="",Q432&lt;&gt;""),Listes!$A$75,IF(AND(P432&lt;T432,V432=""),Listes!$A$76,IF(AND(R432&gt;S432),Listes!$A$77,IF(AND(P432&lt;&gt;"",P432&gt;T432,U432=""),Listes!$A$78,IF(AND(X432="",OR(Q432&lt;&gt;"",R432&lt;&gt;"",S432&lt;&gt;"")),Listes!$A$79,""))))))</f>
        <v/>
      </c>
      <c r="X432" s="44"/>
      <c r="Y432" s="9">
        <f t="shared" si="28"/>
        <v>0</v>
      </c>
    </row>
    <row r="433" spans="1:25" ht="20.100000000000001" customHeight="1" x14ac:dyDescent="0.25">
      <c r="A433" s="133">
        <v>427</v>
      </c>
      <c r="B433" s="347" t="str">
        <f>IF('Dépenses forfaitaire'!B433="","",'Dépenses forfaitaire'!B433)</f>
        <v/>
      </c>
      <c r="C433" s="347" t="str">
        <f>IF('Dépenses forfaitaire'!C433="","",'Dépenses forfaitaire'!C433)</f>
        <v/>
      </c>
      <c r="D433" s="347" t="str">
        <f>IF('Dépenses forfaitaire'!D433="","",'Dépenses forfaitaire'!D433)</f>
        <v/>
      </c>
      <c r="E433" s="347" t="str">
        <f>IF('Dépenses forfaitaire'!E433="","",'Dépenses forfaitaire'!E433)</f>
        <v/>
      </c>
      <c r="F433" s="347" t="str">
        <f>IF('Dépenses forfaitaire'!F433="","",'Dépenses forfaitaire'!F433)</f>
        <v/>
      </c>
      <c r="G433" s="347" t="str">
        <f>IF('Dépenses forfaitaire'!G433="","",'Dépenses forfaitaire'!G433)</f>
        <v/>
      </c>
      <c r="H433" s="347" t="str">
        <f>IF('Dépenses forfaitaire'!H433="","",'Dépenses forfaitaire'!H433)</f>
        <v/>
      </c>
      <c r="I433" s="347" t="str">
        <f>IF('Dépenses forfaitaire'!I433="","",'Dépenses forfaitaire'!I433)</f>
        <v/>
      </c>
      <c r="J433" s="348" t="str">
        <f>IF('Dépenses forfaitaire'!K433="","",'Dépenses forfaitaire'!K433)</f>
        <v/>
      </c>
      <c r="K433" s="348" t="str">
        <f>IF('Dépenses forfaitaire'!L433="","",'Dépenses forfaitaire'!L433)</f>
        <v/>
      </c>
      <c r="L433" s="347" t="str">
        <f>IF('Dépenses forfaitaire'!J433="","",'Dépenses forfaitaire'!J433)</f>
        <v/>
      </c>
      <c r="M433" s="331" t="str">
        <f>IF($H433="","",IF($C433=Listes!$B$38,IF('DP_Instruction Forfaitaires'!$E433&lt;=Listes!$B$58,('DP_Instruction Forfaitaires'!$E433*(VLOOKUP('DP_Instruction Forfaitaires'!$D433,Listes!$A$59:$E$65,2,FALSE))),IF('DP_Instruction Forfaitaires'!$E433&gt;Listes!$E$58,('DP_Instruction Forfaitaires'!$E433*(VLOOKUP('DP_Instruction Forfaitaires'!$D433,Listes!$A$59:$E$65,5,FALSE))),('DP_Instruction Forfaitaires'!$E433*(VLOOKUP('DP_Instruction Forfaitaires'!$D433,Listes!$A$59:$E$65,3,FALSE))+(VLOOKUP('DP_Instruction Forfaitaires'!$D433,Listes!$A$59:$E$65,4,FALSE)))))))</f>
        <v/>
      </c>
      <c r="N433" s="331" t="str">
        <f>IF($H433="","",IF($C433=Listes!$B$37,IF('DP_Instruction Forfaitaires'!$E433&lt;=Listes!$B$47,('DP_Instruction Forfaitaires'!$E433*(VLOOKUP('DP_Instruction Forfaitaires'!$D433,Listes!$A$48:$E$54,2,FALSE))),IF('DP_Instruction Forfaitaires'!$E433&gt;Listes!$D$47,('DP_Instruction Forfaitaires'!$E433*(VLOOKUP('DP_Instruction Forfaitaires'!$D433,Listes!$A$48:$E$54,5,FALSE))),('DP_Instruction Forfaitaires'!$E433*(VLOOKUP('DP_Instruction Forfaitaires'!$D433,Listes!$A$48:$E$54,3,FALSE))+(VLOOKUP('DP_Instruction Forfaitaires'!$D433,Listes!$A$48:$E$54,4,FALSE)))))))</f>
        <v/>
      </c>
      <c r="O433" s="359" t="str">
        <f>IF($H433="","",IF($C433=Listes!$B$40,Listes!$I$37,IF($C433=Listes!$B$41,(VLOOKUP('DP_Instruction Forfaitaires'!$F433,Listes!$E$37:$F$42,2,FALSE)),IF($C433=Listes!$B$39,IF('DP_Instruction Forfaitaires'!$E433&lt;=Listes!$A$69,'DP_Instruction Forfaitaires'!$E433*Listes!$A$70,IF('DP_Instruction Forfaitaires'!$E433&gt;Listes!$D$69,'DP_Instruction Forfaitaires'!$E433*Listes!$D$70,(('DP_Instruction Forfaitaires'!$E433*Listes!$B$70)+Listes!$C$70)))))))</f>
        <v/>
      </c>
      <c r="P433" s="360" t="str">
        <f>IF('Dépenses forfaitaire'!P433="","",'Dépenses forfaitaire'!P433)</f>
        <v/>
      </c>
      <c r="Q433" s="283"/>
      <c r="R433" s="284" t="str">
        <f t="shared" si="26"/>
        <v/>
      </c>
      <c r="S433" s="284" t="str">
        <f t="shared" si="27"/>
        <v/>
      </c>
      <c r="T433" s="28" t="str">
        <f t="shared" si="25"/>
        <v/>
      </c>
      <c r="U433" s="139"/>
      <c r="V433" s="140"/>
      <c r="W433" s="365" t="str">
        <f>IF(AND(OR(Q433="KO",T433&lt;&gt;""),OR(R433="",S433="",T433="")),Listes!$A$74,IF(AND(T433="",Q433&lt;&gt;""),Listes!$A$75,IF(AND(P433&lt;T433,V433=""),Listes!$A$76,IF(AND(R433&gt;S433),Listes!$A$77,IF(AND(P433&lt;&gt;"",P433&gt;T433,U433=""),Listes!$A$78,IF(AND(X433="",OR(Q433&lt;&gt;"",R433&lt;&gt;"",S433&lt;&gt;"")),Listes!$A$79,""))))))</f>
        <v/>
      </c>
      <c r="X433" s="44"/>
      <c r="Y433" s="9">
        <f t="shared" si="28"/>
        <v>0</v>
      </c>
    </row>
    <row r="434" spans="1:25" ht="20.100000000000001" customHeight="1" x14ac:dyDescent="0.25">
      <c r="A434" s="133">
        <v>428</v>
      </c>
      <c r="B434" s="347" t="str">
        <f>IF('Dépenses forfaitaire'!B434="","",'Dépenses forfaitaire'!B434)</f>
        <v/>
      </c>
      <c r="C434" s="347" t="str">
        <f>IF('Dépenses forfaitaire'!C434="","",'Dépenses forfaitaire'!C434)</f>
        <v/>
      </c>
      <c r="D434" s="347" t="str">
        <f>IF('Dépenses forfaitaire'!D434="","",'Dépenses forfaitaire'!D434)</f>
        <v/>
      </c>
      <c r="E434" s="347" t="str">
        <f>IF('Dépenses forfaitaire'!E434="","",'Dépenses forfaitaire'!E434)</f>
        <v/>
      </c>
      <c r="F434" s="347" t="str">
        <f>IF('Dépenses forfaitaire'!F434="","",'Dépenses forfaitaire'!F434)</f>
        <v/>
      </c>
      <c r="G434" s="347" t="str">
        <f>IF('Dépenses forfaitaire'!G434="","",'Dépenses forfaitaire'!G434)</f>
        <v/>
      </c>
      <c r="H434" s="347" t="str">
        <f>IF('Dépenses forfaitaire'!H434="","",'Dépenses forfaitaire'!H434)</f>
        <v/>
      </c>
      <c r="I434" s="347" t="str">
        <f>IF('Dépenses forfaitaire'!I434="","",'Dépenses forfaitaire'!I434)</f>
        <v/>
      </c>
      <c r="J434" s="348" t="str">
        <f>IF('Dépenses forfaitaire'!K434="","",'Dépenses forfaitaire'!K434)</f>
        <v/>
      </c>
      <c r="K434" s="348" t="str">
        <f>IF('Dépenses forfaitaire'!L434="","",'Dépenses forfaitaire'!L434)</f>
        <v/>
      </c>
      <c r="L434" s="347" t="str">
        <f>IF('Dépenses forfaitaire'!J434="","",'Dépenses forfaitaire'!J434)</f>
        <v/>
      </c>
      <c r="M434" s="331" t="str">
        <f>IF($H434="","",IF($C434=Listes!$B$38,IF('DP_Instruction Forfaitaires'!$E434&lt;=Listes!$B$58,('DP_Instruction Forfaitaires'!$E434*(VLOOKUP('DP_Instruction Forfaitaires'!$D434,Listes!$A$59:$E$65,2,FALSE))),IF('DP_Instruction Forfaitaires'!$E434&gt;Listes!$E$58,('DP_Instruction Forfaitaires'!$E434*(VLOOKUP('DP_Instruction Forfaitaires'!$D434,Listes!$A$59:$E$65,5,FALSE))),('DP_Instruction Forfaitaires'!$E434*(VLOOKUP('DP_Instruction Forfaitaires'!$D434,Listes!$A$59:$E$65,3,FALSE))+(VLOOKUP('DP_Instruction Forfaitaires'!$D434,Listes!$A$59:$E$65,4,FALSE)))))))</f>
        <v/>
      </c>
      <c r="N434" s="331" t="str">
        <f>IF($H434="","",IF($C434=Listes!$B$37,IF('DP_Instruction Forfaitaires'!$E434&lt;=Listes!$B$47,('DP_Instruction Forfaitaires'!$E434*(VLOOKUP('DP_Instruction Forfaitaires'!$D434,Listes!$A$48:$E$54,2,FALSE))),IF('DP_Instruction Forfaitaires'!$E434&gt;Listes!$D$47,('DP_Instruction Forfaitaires'!$E434*(VLOOKUP('DP_Instruction Forfaitaires'!$D434,Listes!$A$48:$E$54,5,FALSE))),('DP_Instruction Forfaitaires'!$E434*(VLOOKUP('DP_Instruction Forfaitaires'!$D434,Listes!$A$48:$E$54,3,FALSE))+(VLOOKUP('DP_Instruction Forfaitaires'!$D434,Listes!$A$48:$E$54,4,FALSE)))))))</f>
        <v/>
      </c>
      <c r="O434" s="359" t="str">
        <f>IF($H434="","",IF($C434=Listes!$B$40,Listes!$I$37,IF($C434=Listes!$B$41,(VLOOKUP('DP_Instruction Forfaitaires'!$F434,Listes!$E$37:$F$42,2,FALSE)),IF($C434=Listes!$B$39,IF('DP_Instruction Forfaitaires'!$E434&lt;=Listes!$A$69,'DP_Instruction Forfaitaires'!$E434*Listes!$A$70,IF('DP_Instruction Forfaitaires'!$E434&gt;Listes!$D$69,'DP_Instruction Forfaitaires'!$E434*Listes!$D$70,(('DP_Instruction Forfaitaires'!$E434*Listes!$B$70)+Listes!$C$70)))))))</f>
        <v/>
      </c>
      <c r="P434" s="360" t="str">
        <f>IF('Dépenses forfaitaire'!P434="","",'Dépenses forfaitaire'!P434)</f>
        <v/>
      </c>
      <c r="Q434" s="283"/>
      <c r="R434" s="284" t="str">
        <f t="shared" si="26"/>
        <v/>
      </c>
      <c r="S434" s="284" t="str">
        <f t="shared" si="27"/>
        <v/>
      </c>
      <c r="T434" s="28" t="str">
        <f t="shared" si="25"/>
        <v/>
      </c>
      <c r="U434" s="139"/>
      <c r="V434" s="140"/>
      <c r="W434" s="365" t="str">
        <f>IF(AND(OR(Q434="KO",T434&lt;&gt;""),OR(R434="",S434="",T434="")),Listes!$A$74,IF(AND(T434="",Q434&lt;&gt;""),Listes!$A$75,IF(AND(P434&lt;T434,V434=""),Listes!$A$76,IF(AND(R434&gt;S434),Listes!$A$77,IF(AND(P434&lt;&gt;"",P434&gt;T434,U434=""),Listes!$A$78,IF(AND(X434="",OR(Q434&lt;&gt;"",R434&lt;&gt;"",S434&lt;&gt;"")),Listes!$A$79,""))))))</f>
        <v/>
      </c>
      <c r="X434" s="44"/>
      <c r="Y434" s="9">
        <f t="shared" si="28"/>
        <v>0</v>
      </c>
    </row>
    <row r="435" spans="1:25" ht="20.100000000000001" customHeight="1" x14ac:dyDescent="0.25">
      <c r="A435" s="133">
        <v>429</v>
      </c>
      <c r="B435" s="347" t="str">
        <f>IF('Dépenses forfaitaire'!B435="","",'Dépenses forfaitaire'!B435)</f>
        <v/>
      </c>
      <c r="C435" s="347" t="str">
        <f>IF('Dépenses forfaitaire'!C435="","",'Dépenses forfaitaire'!C435)</f>
        <v/>
      </c>
      <c r="D435" s="347" t="str">
        <f>IF('Dépenses forfaitaire'!D435="","",'Dépenses forfaitaire'!D435)</f>
        <v/>
      </c>
      <c r="E435" s="347" t="str">
        <f>IF('Dépenses forfaitaire'!E435="","",'Dépenses forfaitaire'!E435)</f>
        <v/>
      </c>
      <c r="F435" s="347" t="str">
        <f>IF('Dépenses forfaitaire'!F435="","",'Dépenses forfaitaire'!F435)</f>
        <v/>
      </c>
      <c r="G435" s="347" t="str">
        <f>IF('Dépenses forfaitaire'!G435="","",'Dépenses forfaitaire'!G435)</f>
        <v/>
      </c>
      <c r="H435" s="347" t="str">
        <f>IF('Dépenses forfaitaire'!H435="","",'Dépenses forfaitaire'!H435)</f>
        <v/>
      </c>
      <c r="I435" s="347" t="str">
        <f>IF('Dépenses forfaitaire'!I435="","",'Dépenses forfaitaire'!I435)</f>
        <v/>
      </c>
      <c r="J435" s="348" t="str">
        <f>IF('Dépenses forfaitaire'!K435="","",'Dépenses forfaitaire'!K435)</f>
        <v/>
      </c>
      <c r="K435" s="348" t="str">
        <f>IF('Dépenses forfaitaire'!L435="","",'Dépenses forfaitaire'!L435)</f>
        <v/>
      </c>
      <c r="L435" s="347" t="str">
        <f>IF('Dépenses forfaitaire'!J435="","",'Dépenses forfaitaire'!J435)</f>
        <v/>
      </c>
      <c r="M435" s="331" t="str">
        <f>IF($H435="","",IF($C435=Listes!$B$38,IF('DP_Instruction Forfaitaires'!$E435&lt;=Listes!$B$58,('DP_Instruction Forfaitaires'!$E435*(VLOOKUP('DP_Instruction Forfaitaires'!$D435,Listes!$A$59:$E$65,2,FALSE))),IF('DP_Instruction Forfaitaires'!$E435&gt;Listes!$E$58,('DP_Instruction Forfaitaires'!$E435*(VLOOKUP('DP_Instruction Forfaitaires'!$D435,Listes!$A$59:$E$65,5,FALSE))),('DP_Instruction Forfaitaires'!$E435*(VLOOKUP('DP_Instruction Forfaitaires'!$D435,Listes!$A$59:$E$65,3,FALSE))+(VLOOKUP('DP_Instruction Forfaitaires'!$D435,Listes!$A$59:$E$65,4,FALSE)))))))</f>
        <v/>
      </c>
      <c r="N435" s="331" t="str">
        <f>IF($H435="","",IF($C435=Listes!$B$37,IF('DP_Instruction Forfaitaires'!$E435&lt;=Listes!$B$47,('DP_Instruction Forfaitaires'!$E435*(VLOOKUP('DP_Instruction Forfaitaires'!$D435,Listes!$A$48:$E$54,2,FALSE))),IF('DP_Instruction Forfaitaires'!$E435&gt;Listes!$D$47,('DP_Instruction Forfaitaires'!$E435*(VLOOKUP('DP_Instruction Forfaitaires'!$D435,Listes!$A$48:$E$54,5,FALSE))),('DP_Instruction Forfaitaires'!$E435*(VLOOKUP('DP_Instruction Forfaitaires'!$D435,Listes!$A$48:$E$54,3,FALSE))+(VLOOKUP('DP_Instruction Forfaitaires'!$D435,Listes!$A$48:$E$54,4,FALSE)))))))</f>
        <v/>
      </c>
      <c r="O435" s="359" t="str">
        <f>IF($H435="","",IF($C435=Listes!$B$40,Listes!$I$37,IF($C435=Listes!$B$41,(VLOOKUP('DP_Instruction Forfaitaires'!$F435,Listes!$E$37:$F$42,2,FALSE)),IF($C435=Listes!$B$39,IF('DP_Instruction Forfaitaires'!$E435&lt;=Listes!$A$69,'DP_Instruction Forfaitaires'!$E435*Listes!$A$70,IF('DP_Instruction Forfaitaires'!$E435&gt;Listes!$D$69,'DP_Instruction Forfaitaires'!$E435*Listes!$D$70,(('DP_Instruction Forfaitaires'!$E435*Listes!$B$70)+Listes!$C$70)))))))</f>
        <v/>
      </c>
      <c r="P435" s="360" t="str">
        <f>IF('Dépenses forfaitaire'!P435="","",'Dépenses forfaitaire'!P435)</f>
        <v/>
      </c>
      <c r="Q435" s="283"/>
      <c r="R435" s="284" t="str">
        <f t="shared" si="26"/>
        <v/>
      </c>
      <c r="S435" s="284" t="str">
        <f t="shared" si="27"/>
        <v/>
      </c>
      <c r="T435" s="28" t="str">
        <f t="shared" si="25"/>
        <v/>
      </c>
      <c r="U435" s="139"/>
      <c r="V435" s="140"/>
      <c r="W435" s="365" t="str">
        <f>IF(AND(OR(Q435="KO",T435&lt;&gt;""),OR(R435="",S435="",T435="")),Listes!$A$74,IF(AND(T435="",Q435&lt;&gt;""),Listes!$A$75,IF(AND(P435&lt;T435,V435=""),Listes!$A$76,IF(AND(R435&gt;S435),Listes!$A$77,IF(AND(P435&lt;&gt;"",P435&gt;T435,U435=""),Listes!$A$78,IF(AND(X435="",OR(Q435&lt;&gt;"",R435&lt;&gt;"",S435&lt;&gt;"")),Listes!$A$79,""))))))</f>
        <v/>
      </c>
      <c r="X435" s="44"/>
      <c r="Y435" s="9">
        <f t="shared" si="28"/>
        <v>0</v>
      </c>
    </row>
    <row r="436" spans="1:25" ht="20.100000000000001" customHeight="1" x14ac:dyDescent="0.25">
      <c r="A436" s="133">
        <v>430</v>
      </c>
      <c r="B436" s="347" t="str">
        <f>IF('Dépenses forfaitaire'!B436="","",'Dépenses forfaitaire'!B436)</f>
        <v/>
      </c>
      <c r="C436" s="347" t="str">
        <f>IF('Dépenses forfaitaire'!C436="","",'Dépenses forfaitaire'!C436)</f>
        <v/>
      </c>
      <c r="D436" s="347" t="str">
        <f>IF('Dépenses forfaitaire'!D436="","",'Dépenses forfaitaire'!D436)</f>
        <v/>
      </c>
      <c r="E436" s="347" t="str">
        <f>IF('Dépenses forfaitaire'!E436="","",'Dépenses forfaitaire'!E436)</f>
        <v/>
      </c>
      <c r="F436" s="347" t="str">
        <f>IF('Dépenses forfaitaire'!F436="","",'Dépenses forfaitaire'!F436)</f>
        <v/>
      </c>
      <c r="G436" s="347" t="str">
        <f>IF('Dépenses forfaitaire'!G436="","",'Dépenses forfaitaire'!G436)</f>
        <v/>
      </c>
      <c r="H436" s="347" t="str">
        <f>IF('Dépenses forfaitaire'!H436="","",'Dépenses forfaitaire'!H436)</f>
        <v/>
      </c>
      <c r="I436" s="347" t="str">
        <f>IF('Dépenses forfaitaire'!I436="","",'Dépenses forfaitaire'!I436)</f>
        <v/>
      </c>
      <c r="J436" s="348" t="str">
        <f>IF('Dépenses forfaitaire'!K436="","",'Dépenses forfaitaire'!K436)</f>
        <v/>
      </c>
      <c r="K436" s="348" t="str">
        <f>IF('Dépenses forfaitaire'!L436="","",'Dépenses forfaitaire'!L436)</f>
        <v/>
      </c>
      <c r="L436" s="347" t="str">
        <f>IF('Dépenses forfaitaire'!J436="","",'Dépenses forfaitaire'!J436)</f>
        <v/>
      </c>
      <c r="M436" s="331" t="str">
        <f>IF($H436="","",IF($C436=Listes!$B$38,IF('DP_Instruction Forfaitaires'!$E436&lt;=Listes!$B$58,('DP_Instruction Forfaitaires'!$E436*(VLOOKUP('DP_Instruction Forfaitaires'!$D436,Listes!$A$59:$E$65,2,FALSE))),IF('DP_Instruction Forfaitaires'!$E436&gt;Listes!$E$58,('DP_Instruction Forfaitaires'!$E436*(VLOOKUP('DP_Instruction Forfaitaires'!$D436,Listes!$A$59:$E$65,5,FALSE))),('DP_Instruction Forfaitaires'!$E436*(VLOOKUP('DP_Instruction Forfaitaires'!$D436,Listes!$A$59:$E$65,3,FALSE))+(VLOOKUP('DP_Instruction Forfaitaires'!$D436,Listes!$A$59:$E$65,4,FALSE)))))))</f>
        <v/>
      </c>
      <c r="N436" s="331" t="str">
        <f>IF($H436="","",IF($C436=Listes!$B$37,IF('DP_Instruction Forfaitaires'!$E436&lt;=Listes!$B$47,('DP_Instruction Forfaitaires'!$E436*(VLOOKUP('DP_Instruction Forfaitaires'!$D436,Listes!$A$48:$E$54,2,FALSE))),IF('DP_Instruction Forfaitaires'!$E436&gt;Listes!$D$47,('DP_Instruction Forfaitaires'!$E436*(VLOOKUP('DP_Instruction Forfaitaires'!$D436,Listes!$A$48:$E$54,5,FALSE))),('DP_Instruction Forfaitaires'!$E436*(VLOOKUP('DP_Instruction Forfaitaires'!$D436,Listes!$A$48:$E$54,3,FALSE))+(VLOOKUP('DP_Instruction Forfaitaires'!$D436,Listes!$A$48:$E$54,4,FALSE)))))))</f>
        <v/>
      </c>
      <c r="O436" s="359" t="str">
        <f>IF($H436="","",IF($C436=Listes!$B$40,Listes!$I$37,IF($C436=Listes!$B$41,(VLOOKUP('DP_Instruction Forfaitaires'!$F436,Listes!$E$37:$F$42,2,FALSE)),IF($C436=Listes!$B$39,IF('DP_Instruction Forfaitaires'!$E436&lt;=Listes!$A$69,'DP_Instruction Forfaitaires'!$E436*Listes!$A$70,IF('DP_Instruction Forfaitaires'!$E436&gt;Listes!$D$69,'DP_Instruction Forfaitaires'!$E436*Listes!$D$70,(('DP_Instruction Forfaitaires'!$E436*Listes!$B$70)+Listes!$C$70)))))))</f>
        <v/>
      </c>
      <c r="P436" s="360" t="str">
        <f>IF('Dépenses forfaitaire'!P436="","",'Dépenses forfaitaire'!P436)</f>
        <v/>
      </c>
      <c r="Q436" s="283"/>
      <c r="R436" s="284" t="str">
        <f t="shared" si="26"/>
        <v/>
      </c>
      <c r="S436" s="284" t="str">
        <f t="shared" si="27"/>
        <v/>
      </c>
      <c r="T436" s="28" t="str">
        <f t="shared" si="25"/>
        <v/>
      </c>
      <c r="U436" s="139"/>
      <c r="V436" s="140"/>
      <c r="W436" s="365" t="str">
        <f>IF(AND(OR(Q436="KO",T436&lt;&gt;""),OR(R436="",S436="",T436="")),Listes!$A$74,IF(AND(T436="",Q436&lt;&gt;""),Listes!$A$75,IF(AND(P436&lt;T436,V436=""),Listes!$A$76,IF(AND(R436&gt;S436),Listes!$A$77,IF(AND(P436&lt;&gt;"",P436&gt;T436,U436=""),Listes!$A$78,IF(AND(X436="",OR(Q436&lt;&gt;"",R436&lt;&gt;"",S436&lt;&gt;"")),Listes!$A$79,""))))))</f>
        <v/>
      </c>
      <c r="X436" s="44"/>
      <c r="Y436" s="9">
        <f t="shared" si="28"/>
        <v>0</v>
      </c>
    </row>
    <row r="437" spans="1:25" ht="20.100000000000001" customHeight="1" x14ac:dyDescent="0.25">
      <c r="A437" s="133">
        <v>431</v>
      </c>
      <c r="B437" s="347" t="str">
        <f>IF('Dépenses forfaitaire'!B437="","",'Dépenses forfaitaire'!B437)</f>
        <v/>
      </c>
      <c r="C437" s="347" t="str">
        <f>IF('Dépenses forfaitaire'!C437="","",'Dépenses forfaitaire'!C437)</f>
        <v/>
      </c>
      <c r="D437" s="347" t="str">
        <f>IF('Dépenses forfaitaire'!D437="","",'Dépenses forfaitaire'!D437)</f>
        <v/>
      </c>
      <c r="E437" s="347" t="str">
        <f>IF('Dépenses forfaitaire'!E437="","",'Dépenses forfaitaire'!E437)</f>
        <v/>
      </c>
      <c r="F437" s="347" t="str">
        <f>IF('Dépenses forfaitaire'!F437="","",'Dépenses forfaitaire'!F437)</f>
        <v/>
      </c>
      <c r="G437" s="347" t="str">
        <f>IF('Dépenses forfaitaire'!G437="","",'Dépenses forfaitaire'!G437)</f>
        <v/>
      </c>
      <c r="H437" s="347" t="str">
        <f>IF('Dépenses forfaitaire'!H437="","",'Dépenses forfaitaire'!H437)</f>
        <v/>
      </c>
      <c r="I437" s="347" t="str">
        <f>IF('Dépenses forfaitaire'!I437="","",'Dépenses forfaitaire'!I437)</f>
        <v/>
      </c>
      <c r="J437" s="348" t="str">
        <f>IF('Dépenses forfaitaire'!K437="","",'Dépenses forfaitaire'!K437)</f>
        <v/>
      </c>
      <c r="K437" s="348" t="str">
        <f>IF('Dépenses forfaitaire'!L437="","",'Dépenses forfaitaire'!L437)</f>
        <v/>
      </c>
      <c r="L437" s="347" t="str">
        <f>IF('Dépenses forfaitaire'!J437="","",'Dépenses forfaitaire'!J437)</f>
        <v/>
      </c>
      <c r="M437" s="331" t="str">
        <f>IF($H437="","",IF($C437=Listes!$B$38,IF('DP_Instruction Forfaitaires'!$E437&lt;=Listes!$B$58,('DP_Instruction Forfaitaires'!$E437*(VLOOKUP('DP_Instruction Forfaitaires'!$D437,Listes!$A$59:$E$65,2,FALSE))),IF('DP_Instruction Forfaitaires'!$E437&gt;Listes!$E$58,('DP_Instruction Forfaitaires'!$E437*(VLOOKUP('DP_Instruction Forfaitaires'!$D437,Listes!$A$59:$E$65,5,FALSE))),('DP_Instruction Forfaitaires'!$E437*(VLOOKUP('DP_Instruction Forfaitaires'!$D437,Listes!$A$59:$E$65,3,FALSE))+(VLOOKUP('DP_Instruction Forfaitaires'!$D437,Listes!$A$59:$E$65,4,FALSE)))))))</f>
        <v/>
      </c>
      <c r="N437" s="331" t="str">
        <f>IF($H437="","",IF($C437=Listes!$B$37,IF('DP_Instruction Forfaitaires'!$E437&lt;=Listes!$B$47,('DP_Instruction Forfaitaires'!$E437*(VLOOKUP('DP_Instruction Forfaitaires'!$D437,Listes!$A$48:$E$54,2,FALSE))),IF('DP_Instruction Forfaitaires'!$E437&gt;Listes!$D$47,('DP_Instruction Forfaitaires'!$E437*(VLOOKUP('DP_Instruction Forfaitaires'!$D437,Listes!$A$48:$E$54,5,FALSE))),('DP_Instruction Forfaitaires'!$E437*(VLOOKUP('DP_Instruction Forfaitaires'!$D437,Listes!$A$48:$E$54,3,FALSE))+(VLOOKUP('DP_Instruction Forfaitaires'!$D437,Listes!$A$48:$E$54,4,FALSE)))))))</f>
        <v/>
      </c>
      <c r="O437" s="359" t="str">
        <f>IF($H437="","",IF($C437=Listes!$B$40,Listes!$I$37,IF($C437=Listes!$B$41,(VLOOKUP('DP_Instruction Forfaitaires'!$F437,Listes!$E$37:$F$42,2,FALSE)),IF($C437=Listes!$B$39,IF('DP_Instruction Forfaitaires'!$E437&lt;=Listes!$A$69,'DP_Instruction Forfaitaires'!$E437*Listes!$A$70,IF('DP_Instruction Forfaitaires'!$E437&gt;Listes!$D$69,'DP_Instruction Forfaitaires'!$E437*Listes!$D$70,(('DP_Instruction Forfaitaires'!$E437*Listes!$B$70)+Listes!$C$70)))))))</f>
        <v/>
      </c>
      <c r="P437" s="360" t="str">
        <f>IF('Dépenses forfaitaire'!P437="","",'Dépenses forfaitaire'!P437)</f>
        <v/>
      </c>
      <c r="Q437" s="283"/>
      <c r="R437" s="284" t="str">
        <f t="shared" si="26"/>
        <v/>
      </c>
      <c r="S437" s="284" t="str">
        <f t="shared" si="27"/>
        <v/>
      </c>
      <c r="T437" s="28" t="str">
        <f t="shared" si="25"/>
        <v/>
      </c>
      <c r="U437" s="139"/>
      <c r="V437" s="140"/>
      <c r="W437" s="365" t="str">
        <f>IF(AND(OR(Q437="KO",T437&lt;&gt;""),OR(R437="",S437="",T437="")),Listes!$A$74,IF(AND(T437="",Q437&lt;&gt;""),Listes!$A$75,IF(AND(P437&lt;T437,V437=""),Listes!$A$76,IF(AND(R437&gt;S437),Listes!$A$77,IF(AND(P437&lt;&gt;"",P437&gt;T437,U437=""),Listes!$A$78,IF(AND(X437="",OR(Q437&lt;&gt;"",R437&lt;&gt;"",S437&lt;&gt;"")),Listes!$A$79,""))))))</f>
        <v/>
      </c>
      <c r="X437" s="44"/>
      <c r="Y437" s="9">
        <f t="shared" si="28"/>
        <v>0</v>
      </c>
    </row>
    <row r="438" spans="1:25" ht="20.100000000000001" customHeight="1" x14ac:dyDescent="0.25">
      <c r="A438" s="133">
        <v>432</v>
      </c>
      <c r="B438" s="347" t="str">
        <f>IF('Dépenses forfaitaire'!B438="","",'Dépenses forfaitaire'!B438)</f>
        <v/>
      </c>
      <c r="C438" s="347" t="str">
        <f>IF('Dépenses forfaitaire'!C438="","",'Dépenses forfaitaire'!C438)</f>
        <v/>
      </c>
      <c r="D438" s="347" t="str">
        <f>IF('Dépenses forfaitaire'!D438="","",'Dépenses forfaitaire'!D438)</f>
        <v/>
      </c>
      <c r="E438" s="347" t="str">
        <f>IF('Dépenses forfaitaire'!E438="","",'Dépenses forfaitaire'!E438)</f>
        <v/>
      </c>
      <c r="F438" s="347" t="str">
        <f>IF('Dépenses forfaitaire'!F438="","",'Dépenses forfaitaire'!F438)</f>
        <v/>
      </c>
      <c r="G438" s="347" t="str">
        <f>IF('Dépenses forfaitaire'!G438="","",'Dépenses forfaitaire'!G438)</f>
        <v/>
      </c>
      <c r="H438" s="347" t="str">
        <f>IF('Dépenses forfaitaire'!H438="","",'Dépenses forfaitaire'!H438)</f>
        <v/>
      </c>
      <c r="I438" s="347" t="str">
        <f>IF('Dépenses forfaitaire'!I438="","",'Dépenses forfaitaire'!I438)</f>
        <v/>
      </c>
      <c r="J438" s="348" t="str">
        <f>IF('Dépenses forfaitaire'!K438="","",'Dépenses forfaitaire'!K438)</f>
        <v/>
      </c>
      <c r="K438" s="348" t="str">
        <f>IF('Dépenses forfaitaire'!L438="","",'Dépenses forfaitaire'!L438)</f>
        <v/>
      </c>
      <c r="L438" s="347" t="str">
        <f>IF('Dépenses forfaitaire'!J438="","",'Dépenses forfaitaire'!J438)</f>
        <v/>
      </c>
      <c r="M438" s="331" t="str">
        <f>IF($H438="","",IF($C438=Listes!$B$38,IF('DP_Instruction Forfaitaires'!$E438&lt;=Listes!$B$58,('DP_Instruction Forfaitaires'!$E438*(VLOOKUP('DP_Instruction Forfaitaires'!$D438,Listes!$A$59:$E$65,2,FALSE))),IF('DP_Instruction Forfaitaires'!$E438&gt;Listes!$E$58,('DP_Instruction Forfaitaires'!$E438*(VLOOKUP('DP_Instruction Forfaitaires'!$D438,Listes!$A$59:$E$65,5,FALSE))),('DP_Instruction Forfaitaires'!$E438*(VLOOKUP('DP_Instruction Forfaitaires'!$D438,Listes!$A$59:$E$65,3,FALSE))+(VLOOKUP('DP_Instruction Forfaitaires'!$D438,Listes!$A$59:$E$65,4,FALSE)))))))</f>
        <v/>
      </c>
      <c r="N438" s="331" t="str">
        <f>IF($H438="","",IF($C438=Listes!$B$37,IF('DP_Instruction Forfaitaires'!$E438&lt;=Listes!$B$47,('DP_Instruction Forfaitaires'!$E438*(VLOOKUP('DP_Instruction Forfaitaires'!$D438,Listes!$A$48:$E$54,2,FALSE))),IF('DP_Instruction Forfaitaires'!$E438&gt;Listes!$D$47,('DP_Instruction Forfaitaires'!$E438*(VLOOKUP('DP_Instruction Forfaitaires'!$D438,Listes!$A$48:$E$54,5,FALSE))),('DP_Instruction Forfaitaires'!$E438*(VLOOKUP('DP_Instruction Forfaitaires'!$D438,Listes!$A$48:$E$54,3,FALSE))+(VLOOKUP('DP_Instruction Forfaitaires'!$D438,Listes!$A$48:$E$54,4,FALSE)))))))</f>
        <v/>
      </c>
      <c r="O438" s="359" t="str">
        <f>IF($H438="","",IF($C438=Listes!$B$40,Listes!$I$37,IF($C438=Listes!$B$41,(VLOOKUP('DP_Instruction Forfaitaires'!$F438,Listes!$E$37:$F$42,2,FALSE)),IF($C438=Listes!$B$39,IF('DP_Instruction Forfaitaires'!$E438&lt;=Listes!$A$69,'DP_Instruction Forfaitaires'!$E438*Listes!$A$70,IF('DP_Instruction Forfaitaires'!$E438&gt;Listes!$D$69,'DP_Instruction Forfaitaires'!$E438*Listes!$D$70,(('DP_Instruction Forfaitaires'!$E438*Listes!$B$70)+Listes!$C$70)))))))</f>
        <v/>
      </c>
      <c r="P438" s="360" t="str">
        <f>IF('Dépenses forfaitaire'!P438="","",'Dépenses forfaitaire'!P438)</f>
        <v/>
      </c>
      <c r="Q438" s="283"/>
      <c r="R438" s="284" t="str">
        <f t="shared" si="26"/>
        <v/>
      </c>
      <c r="S438" s="284" t="str">
        <f t="shared" si="27"/>
        <v/>
      </c>
      <c r="T438" s="28" t="str">
        <f t="shared" si="25"/>
        <v/>
      </c>
      <c r="U438" s="139"/>
      <c r="V438" s="140"/>
      <c r="W438" s="365" t="str">
        <f>IF(AND(OR(Q438="KO",T438&lt;&gt;""),OR(R438="",S438="",T438="")),Listes!$A$74,IF(AND(T438="",Q438&lt;&gt;""),Listes!$A$75,IF(AND(P438&lt;T438,V438=""),Listes!$A$76,IF(AND(R438&gt;S438),Listes!$A$77,IF(AND(P438&lt;&gt;"",P438&gt;T438,U438=""),Listes!$A$78,IF(AND(X438="",OR(Q438&lt;&gt;"",R438&lt;&gt;"",S438&lt;&gt;"")),Listes!$A$79,""))))))</f>
        <v/>
      </c>
      <c r="X438" s="44"/>
      <c r="Y438" s="9">
        <f t="shared" si="28"/>
        <v>0</v>
      </c>
    </row>
    <row r="439" spans="1:25" ht="20.100000000000001" customHeight="1" x14ac:dyDescent="0.25">
      <c r="A439" s="133">
        <v>433</v>
      </c>
      <c r="B439" s="347" t="str">
        <f>IF('Dépenses forfaitaire'!B439="","",'Dépenses forfaitaire'!B439)</f>
        <v/>
      </c>
      <c r="C439" s="347" t="str">
        <f>IF('Dépenses forfaitaire'!C439="","",'Dépenses forfaitaire'!C439)</f>
        <v/>
      </c>
      <c r="D439" s="347" t="str">
        <f>IF('Dépenses forfaitaire'!D439="","",'Dépenses forfaitaire'!D439)</f>
        <v/>
      </c>
      <c r="E439" s="347" t="str">
        <f>IF('Dépenses forfaitaire'!E439="","",'Dépenses forfaitaire'!E439)</f>
        <v/>
      </c>
      <c r="F439" s="347" t="str">
        <f>IF('Dépenses forfaitaire'!F439="","",'Dépenses forfaitaire'!F439)</f>
        <v/>
      </c>
      <c r="G439" s="347" t="str">
        <f>IF('Dépenses forfaitaire'!G439="","",'Dépenses forfaitaire'!G439)</f>
        <v/>
      </c>
      <c r="H439" s="347" t="str">
        <f>IF('Dépenses forfaitaire'!H439="","",'Dépenses forfaitaire'!H439)</f>
        <v/>
      </c>
      <c r="I439" s="347" t="str">
        <f>IF('Dépenses forfaitaire'!I439="","",'Dépenses forfaitaire'!I439)</f>
        <v/>
      </c>
      <c r="J439" s="348" t="str">
        <f>IF('Dépenses forfaitaire'!K439="","",'Dépenses forfaitaire'!K439)</f>
        <v/>
      </c>
      <c r="K439" s="348" t="str">
        <f>IF('Dépenses forfaitaire'!L439="","",'Dépenses forfaitaire'!L439)</f>
        <v/>
      </c>
      <c r="L439" s="347" t="str">
        <f>IF('Dépenses forfaitaire'!J439="","",'Dépenses forfaitaire'!J439)</f>
        <v/>
      </c>
      <c r="M439" s="331" t="str">
        <f>IF($H439="","",IF($C439=Listes!$B$38,IF('DP_Instruction Forfaitaires'!$E439&lt;=Listes!$B$58,('DP_Instruction Forfaitaires'!$E439*(VLOOKUP('DP_Instruction Forfaitaires'!$D439,Listes!$A$59:$E$65,2,FALSE))),IF('DP_Instruction Forfaitaires'!$E439&gt;Listes!$E$58,('DP_Instruction Forfaitaires'!$E439*(VLOOKUP('DP_Instruction Forfaitaires'!$D439,Listes!$A$59:$E$65,5,FALSE))),('DP_Instruction Forfaitaires'!$E439*(VLOOKUP('DP_Instruction Forfaitaires'!$D439,Listes!$A$59:$E$65,3,FALSE))+(VLOOKUP('DP_Instruction Forfaitaires'!$D439,Listes!$A$59:$E$65,4,FALSE)))))))</f>
        <v/>
      </c>
      <c r="N439" s="331" t="str">
        <f>IF($H439="","",IF($C439=Listes!$B$37,IF('DP_Instruction Forfaitaires'!$E439&lt;=Listes!$B$47,('DP_Instruction Forfaitaires'!$E439*(VLOOKUP('DP_Instruction Forfaitaires'!$D439,Listes!$A$48:$E$54,2,FALSE))),IF('DP_Instruction Forfaitaires'!$E439&gt;Listes!$D$47,('DP_Instruction Forfaitaires'!$E439*(VLOOKUP('DP_Instruction Forfaitaires'!$D439,Listes!$A$48:$E$54,5,FALSE))),('DP_Instruction Forfaitaires'!$E439*(VLOOKUP('DP_Instruction Forfaitaires'!$D439,Listes!$A$48:$E$54,3,FALSE))+(VLOOKUP('DP_Instruction Forfaitaires'!$D439,Listes!$A$48:$E$54,4,FALSE)))))))</f>
        <v/>
      </c>
      <c r="O439" s="359" t="str">
        <f>IF($H439="","",IF($C439=Listes!$B$40,Listes!$I$37,IF($C439=Listes!$B$41,(VLOOKUP('DP_Instruction Forfaitaires'!$F439,Listes!$E$37:$F$42,2,FALSE)),IF($C439=Listes!$B$39,IF('DP_Instruction Forfaitaires'!$E439&lt;=Listes!$A$69,'DP_Instruction Forfaitaires'!$E439*Listes!$A$70,IF('DP_Instruction Forfaitaires'!$E439&gt;Listes!$D$69,'DP_Instruction Forfaitaires'!$E439*Listes!$D$70,(('DP_Instruction Forfaitaires'!$E439*Listes!$B$70)+Listes!$C$70)))))))</f>
        <v/>
      </c>
      <c r="P439" s="360" t="str">
        <f>IF('Dépenses forfaitaire'!P439="","",'Dépenses forfaitaire'!P439)</f>
        <v/>
      </c>
      <c r="Q439" s="283"/>
      <c r="R439" s="284" t="str">
        <f t="shared" si="26"/>
        <v/>
      </c>
      <c r="S439" s="284" t="str">
        <f t="shared" si="27"/>
        <v/>
      </c>
      <c r="T439" s="28" t="str">
        <f t="shared" si="25"/>
        <v/>
      </c>
      <c r="U439" s="139"/>
      <c r="V439" s="140"/>
      <c r="W439" s="365" t="str">
        <f>IF(AND(OR(Q439="KO",T439&lt;&gt;""),OR(R439="",S439="",T439="")),Listes!$A$74,IF(AND(T439="",Q439&lt;&gt;""),Listes!$A$75,IF(AND(P439&lt;T439,V439=""),Listes!$A$76,IF(AND(R439&gt;S439),Listes!$A$77,IF(AND(P439&lt;&gt;"",P439&gt;T439,U439=""),Listes!$A$78,IF(AND(X439="",OR(Q439&lt;&gt;"",R439&lt;&gt;"",S439&lt;&gt;"")),Listes!$A$79,""))))))</f>
        <v/>
      </c>
      <c r="X439" s="44"/>
      <c r="Y439" s="9">
        <f t="shared" si="28"/>
        <v>0</v>
      </c>
    </row>
    <row r="440" spans="1:25" ht="20.100000000000001" customHeight="1" x14ac:dyDescent="0.25">
      <c r="A440" s="133">
        <v>434</v>
      </c>
      <c r="B440" s="347" t="str">
        <f>IF('Dépenses forfaitaire'!B440="","",'Dépenses forfaitaire'!B440)</f>
        <v/>
      </c>
      <c r="C440" s="347" t="str">
        <f>IF('Dépenses forfaitaire'!C440="","",'Dépenses forfaitaire'!C440)</f>
        <v/>
      </c>
      <c r="D440" s="347" t="str">
        <f>IF('Dépenses forfaitaire'!D440="","",'Dépenses forfaitaire'!D440)</f>
        <v/>
      </c>
      <c r="E440" s="347" t="str">
        <f>IF('Dépenses forfaitaire'!E440="","",'Dépenses forfaitaire'!E440)</f>
        <v/>
      </c>
      <c r="F440" s="347" t="str">
        <f>IF('Dépenses forfaitaire'!F440="","",'Dépenses forfaitaire'!F440)</f>
        <v/>
      </c>
      <c r="G440" s="347" t="str">
        <f>IF('Dépenses forfaitaire'!G440="","",'Dépenses forfaitaire'!G440)</f>
        <v/>
      </c>
      <c r="H440" s="347" t="str">
        <f>IF('Dépenses forfaitaire'!H440="","",'Dépenses forfaitaire'!H440)</f>
        <v/>
      </c>
      <c r="I440" s="347" t="str">
        <f>IF('Dépenses forfaitaire'!I440="","",'Dépenses forfaitaire'!I440)</f>
        <v/>
      </c>
      <c r="J440" s="348" t="str">
        <f>IF('Dépenses forfaitaire'!K440="","",'Dépenses forfaitaire'!K440)</f>
        <v/>
      </c>
      <c r="K440" s="348" t="str">
        <f>IF('Dépenses forfaitaire'!L440="","",'Dépenses forfaitaire'!L440)</f>
        <v/>
      </c>
      <c r="L440" s="347" t="str">
        <f>IF('Dépenses forfaitaire'!J440="","",'Dépenses forfaitaire'!J440)</f>
        <v/>
      </c>
      <c r="M440" s="331" t="str">
        <f>IF($H440="","",IF($C440=Listes!$B$38,IF('DP_Instruction Forfaitaires'!$E440&lt;=Listes!$B$58,('DP_Instruction Forfaitaires'!$E440*(VLOOKUP('DP_Instruction Forfaitaires'!$D440,Listes!$A$59:$E$65,2,FALSE))),IF('DP_Instruction Forfaitaires'!$E440&gt;Listes!$E$58,('DP_Instruction Forfaitaires'!$E440*(VLOOKUP('DP_Instruction Forfaitaires'!$D440,Listes!$A$59:$E$65,5,FALSE))),('DP_Instruction Forfaitaires'!$E440*(VLOOKUP('DP_Instruction Forfaitaires'!$D440,Listes!$A$59:$E$65,3,FALSE))+(VLOOKUP('DP_Instruction Forfaitaires'!$D440,Listes!$A$59:$E$65,4,FALSE)))))))</f>
        <v/>
      </c>
      <c r="N440" s="331" t="str">
        <f>IF($H440="","",IF($C440=Listes!$B$37,IF('DP_Instruction Forfaitaires'!$E440&lt;=Listes!$B$47,('DP_Instruction Forfaitaires'!$E440*(VLOOKUP('DP_Instruction Forfaitaires'!$D440,Listes!$A$48:$E$54,2,FALSE))),IF('DP_Instruction Forfaitaires'!$E440&gt;Listes!$D$47,('DP_Instruction Forfaitaires'!$E440*(VLOOKUP('DP_Instruction Forfaitaires'!$D440,Listes!$A$48:$E$54,5,FALSE))),('DP_Instruction Forfaitaires'!$E440*(VLOOKUP('DP_Instruction Forfaitaires'!$D440,Listes!$A$48:$E$54,3,FALSE))+(VLOOKUP('DP_Instruction Forfaitaires'!$D440,Listes!$A$48:$E$54,4,FALSE)))))))</f>
        <v/>
      </c>
      <c r="O440" s="359" t="str">
        <f>IF($H440="","",IF($C440=Listes!$B$40,Listes!$I$37,IF($C440=Listes!$B$41,(VLOOKUP('DP_Instruction Forfaitaires'!$F440,Listes!$E$37:$F$42,2,FALSE)),IF($C440=Listes!$B$39,IF('DP_Instruction Forfaitaires'!$E440&lt;=Listes!$A$69,'DP_Instruction Forfaitaires'!$E440*Listes!$A$70,IF('DP_Instruction Forfaitaires'!$E440&gt;Listes!$D$69,'DP_Instruction Forfaitaires'!$E440*Listes!$D$70,(('DP_Instruction Forfaitaires'!$E440*Listes!$B$70)+Listes!$C$70)))))))</f>
        <v/>
      </c>
      <c r="P440" s="360" t="str">
        <f>IF('Dépenses forfaitaire'!P440="","",'Dépenses forfaitaire'!P440)</f>
        <v/>
      </c>
      <c r="Q440" s="283"/>
      <c r="R440" s="284" t="str">
        <f t="shared" si="26"/>
        <v/>
      </c>
      <c r="S440" s="284" t="str">
        <f t="shared" si="27"/>
        <v/>
      </c>
      <c r="T440" s="28" t="str">
        <f t="shared" si="25"/>
        <v/>
      </c>
      <c r="U440" s="139"/>
      <c r="V440" s="140"/>
      <c r="W440" s="365" t="str">
        <f>IF(AND(OR(Q440="KO",T440&lt;&gt;""),OR(R440="",S440="",T440="")),Listes!$A$74,IF(AND(T440="",Q440&lt;&gt;""),Listes!$A$75,IF(AND(P440&lt;T440,V440=""),Listes!$A$76,IF(AND(R440&gt;S440),Listes!$A$77,IF(AND(P440&lt;&gt;"",P440&gt;T440,U440=""),Listes!$A$78,IF(AND(X440="",OR(Q440&lt;&gt;"",R440&lt;&gt;"",S440&lt;&gt;"")),Listes!$A$79,""))))))</f>
        <v/>
      </c>
      <c r="X440" s="44"/>
      <c r="Y440" s="9">
        <f t="shared" si="28"/>
        <v>0</v>
      </c>
    </row>
    <row r="441" spans="1:25" ht="20.100000000000001" customHeight="1" x14ac:dyDescent="0.25">
      <c r="A441" s="133">
        <v>435</v>
      </c>
      <c r="B441" s="347" t="str">
        <f>IF('Dépenses forfaitaire'!B441="","",'Dépenses forfaitaire'!B441)</f>
        <v/>
      </c>
      <c r="C441" s="347" t="str">
        <f>IF('Dépenses forfaitaire'!C441="","",'Dépenses forfaitaire'!C441)</f>
        <v/>
      </c>
      <c r="D441" s="347" t="str">
        <f>IF('Dépenses forfaitaire'!D441="","",'Dépenses forfaitaire'!D441)</f>
        <v/>
      </c>
      <c r="E441" s="347" t="str">
        <f>IF('Dépenses forfaitaire'!E441="","",'Dépenses forfaitaire'!E441)</f>
        <v/>
      </c>
      <c r="F441" s="347" t="str">
        <f>IF('Dépenses forfaitaire'!F441="","",'Dépenses forfaitaire'!F441)</f>
        <v/>
      </c>
      <c r="G441" s="347" t="str">
        <f>IF('Dépenses forfaitaire'!G441="","",'Dépenses forfaitaire'!G441)</f>
        <v/>
      </c>
      <c r="H441" s="347" t="str">
        <f>IF('Dépenses forfaitaire'!H441="","",'Dépenses forfaitaire'!H441)</f>
        <v/>
      </c>
      <c r="I441" s="347" t="str">
        <f>IF('Dépenses forfaitaire'!I441="","",'Dépenses forfaitaire'!I441)</f>
        <v/>
      </c>
      <c r="J441" s="348" t="str">
        <f>IF('Dépenses forfaitaire'!K441="","",'Dépenses forfaitaire'!K441)</f>
        <v/>
      </c>
      <c r="K441" s="348" t="str">
        <f>IF('Dépenses forfaitaire'!L441="","",'Dépenses forfaitaire'!L441)</f>
        <v/>
      </c>
      <c r="L441" s="347" t="str">
        <f>IF('Dépenses forfaitaire'!J441="","",'Dépenses forfaitaire'!J441)</f>
        <v/>
      </c>
      <c r="M441" s="331" t="str">
        <f>IF($H441="","",IF($C441=Listes!$B$38,IF('DP_Instruction Forfaitaires'!$E441&lt;=Listes!$B$58,('DP_Instruction Forfaitaires'!$E441*(VLOOKUP('DP_Instruction Forfaitaires'!$D441,Listes!$A$59:$E$65,2,FALSE))),IF('DP_Instruction Forfaitaires'!$E441&gt;Listes!$E$58,('DP_Instruction Forfaitaires'!$E441*(VLOOKUP('DP_Instruction Forfaitaires'!$D441,Listes!$A$59:$E$65,5,FALSE))),('DP_Instruction Forfaitaires'!$E441*(VLOOKUP('DP_Instruction Forfaitaires'!$D441,Listes!$A$59:$E$65,3,FALSE))+(VLOOKUP('DP_Instruction Forfaitaires'!$D441,Listes!$A$59:$E$65,4,FALSE)))))))</f>
        <v/>
      </c>
      <c r="N441" s="331" t="str">
        <f>IF($H441="","",IF($C441=Listes!$B$37,IF('DP_Instruction Forfaitaires'!$E441&lt;=Listes!$B$47,('DP_Instruction Forfaitaires'!$E441*(VLOOKUP('DP_Instruction Forfaitaires'!$D441,Listes!$A$48:$E$54,2,FALSE))),IF('DP_Instruction Forfaitaires'!$E441&gt;Listes!$D$47,('DP_Instruction Forfaitaires'!$E441*(VLOOKUP('DP_Instruction Forfaitaires'!$D441,Listes!$A$48:$E$54,5,FALSE))),('DP_Instruction Forfaitaires'!$E441*(VLOOKUP('DP_Instruction Forfaitaires'!$D441,Listes!$A$48:$E$54,3,FALSE))+(VLOOKUP('DP_Instruction Forfaitaires'!$D441,Listes!$A$48:$E$54,4,FALSE)))))))</f>
        <v/>
      </c>
      <c r="O441" s="359" t="str">
        <f>IF($H441="","",IF($C441=Listes!$B$40,Listes!$I$37,IF($C441=Listes!$B$41,(VLOOKUP('DP_Instruction Forfaitaires'!$F441,Listes!$E$37:$F$42,2,FALSE)),IF($C441=Listes!$B$39,IF('DP_Instruction Forfaitaires'!$E441&lt;=Listes!$A$69,'DP_Instruction Forfaitaires'!$E441*Listes!$A$70,IF('DP_Instruction Forfaitaires'!$E441&gt;Listes!$D$69,'DP_Instruction Forfaitaires'!$E441*Listes!$D$70,(('DP_Instruction Forfaitaires'!$E441*Listes!$B$70)+Listes!$C$70)))))))</f>
        <v/>
      </c>
      <c r="P441" s="360" t="str">
        <f>IF('Dépenses forfaitaire'!P441="","",'Dépenses forfaitaire'!P441)</f>
        <v/>
      </c>
      <c r="Q441" s="283"/>
      <c r="R441" s="284" t="str">
        <f t="shared" si="26"/>
        <v/>
      </c>
      <c r="S441" s="284" t="str">
        <f t="shared" si="27"/>
        <v/>
      </c>
      <c r="T441" s="28" t="str">
        <f t="shared" si="25"/>
        <v/>
      </c>
      <c r="U441" s="139"/>
      <c r="V441" s="140"/>
      <c r="W441" s="365" t="str">
        <f>IF(AND(OR(Q441="KO",T441&lt;&gt;""),OR(R441="",S441="",T441="")),Listes!$A$74,IF(AND(T441="",Q441&lt;&gt;""),Listes!$A$75,IF(AND(P441&lt;T441,V441=""),Listes!$A$76,IF(AND(R441&gt;S441),Listes!$A$77,IF(AND(P441&lt;&gt;"",P441&gt;T441,U441=""),Listes!$A$78,IF(AND(X441="",OR(Q441&lt;&gt;"",R441&lt;&gt;"",S441&lt;&gt;"")),Listes!$A$79,""))))))</f>
        <v/>
      </c>
      <c r="X441" s="44"/>
      <c r="Y441" s="9">
        <f t="shared" si="28"/>
        <v>0</v>
      </c>
    </row>
    <row r="442" spans="1:25" ht="20.100000000000001" customHeight="1" x14ac:dyDescent="0.25">
      <c r="A442" s="133">
        <v>436</v>
      </c>
      <c r="B442" s="347" t="str">
        <f>IF('Dépenses forfaitaire'!B442="","",'Dépenses forfaitaire'!B442)</f>
        <v/>
      </c>
      <c r="C442" s="347" t="str">
        <f>IF('Dépenses forfaitaire'!C442="","",'Dépenses forfaitaire'!C442)</f>
        <v/>
      </c>
      <c r="D442" s="347" t="str">
        <f>IF('Dépenses forfaitaire'!D442="","",'Dépenses forfaitaire'!D442)</f>
        <v/>
      </c>
      <c r="E442" s="347" t="str">
        <f>IF('Dépenses forfaitaire'!E442="","",'Dépenses forfaitaire'!E442)</f>
        <v/>
      </c>
      <c r="F442" s="347" t="str">
        <f>IF('Dépenses forfaitaire'!F442="","",'Dépenses forfaitaire'!F442)</f>
        <v/>
      </c>
      <c r="G442" s="347" t="str">
        <f>IF('Dépenses forfaitaire'!G442="","",'Dépenses forfaitaire'!G442)</f>
        <v/>
      </c>
      <c r="H442" s="347" t="str">
        <f>IF('Dépenses forfaitaire'!H442="","",'Dépenses forfaitaire'!H442)</f>
        <v/>
      </c>
      <c r="I442" s="347" t="str">
        <f>IF('Dépenses forfaitaire'!I442="","",'Dépenses forfaitaire'!I442)</f>
        <v/>
      </c>
      <c r="J442" s="348" t="str">
        <f>IF('Dépenses forfaitaire'!K442="","",'Dépenses forfaitaire'!K442)</f>
        <v/>
      </c>
      <c r="K442" s="348" t="str">
        <f>IF('Dépenses forfaitaire'!L442="","",'Dépenses forfaitaire'!L442)</f>
        <v/>
      </c>
      <c r="L442" s="347" t="str">
        <f>IF('Dépenses forfaitaire'!J442="","",'Dépenses forfaitaire'!J442)</f>
        <v/>
      </c>
      <c r="M442" s="331" t="str">
        <f>IF($H442="","",IF($C442=Listes!$B$38,IF('DP_Instruction Forfaitaires'!$E442&lt;=Listes!$B$58,('DP_Instruction Forfaitaires'!$E442*(VLOOKUP('DP_Instruction Forfaitaires'!$D442,Listes!$A$59:$E$65,2,FALSE))),IF('DP_Instruction Forfaitaires'!$E442&gt;Listes!$E$58,('DP_Instruction Forfaitaires'!$E442*(VLOOKUP('DP_Instruction Forfaitaires'!$D442,Listes!$A$59:$E$65,5,FALSE))),('DP_Instruction Forfaitaires'!$E442*(VLOOKUP('DP_Instruction Forfaitaires'!$D442,Listes!$A$59:$E$65,3,FALSE))+(VLOOKUP('DP_Instruction Forfaitaires'!$D442,Listes!$A$59:$E$65,4,FALSE)))))))</f>
        <v/>
      </c>
      <c r="N442" s="331" t="str">
        <f>IF($H442="","",IF($C442=Listes!$B$37,IF('DP_Instruction Forfaitaires'!$E442&lt;=Listes!$B$47,('DP_Instruction Forfaitaires'!$E442*(VLOOKUP('DP_Instruction Forfaitaires'!$D442,Listes!$A$48:$E$54,2,FALSE))),IF('DP_Instruction Forfaitaires'!$E442&gt;Listes!$D$47,('DP_Instruction Forfaitaires'!$E442*(VLOOKUP('DP_Instruction Forfaitaires'!$D442,Listes!$A$48:$E$54,5,FALSE))),('DP_Instruction Forfaitaires'!$E442*(VLOOKUP('DP_Instruction Forfaitaires'!$D442,Listes!$A$48:$E$54,3,FALSE))+(VLOOKUP('DP_Instruction Forfaitaires'!$D442,Listes!$A$48:$E$54,4,FALSE)))))))</f>
        <v/>
      </c>
      <c r="O442" s="359" t="str">
        <f>IF($H442="","",IF($C442=Listes!$B$40,Listes!$I$37,IF($C442=Listes!$B$41,(VLOOKUP('DP_Instruction Forfaitaires'!$F442,Listes!$E$37:$F$42,2,FALSE)),IF($C442=Listes!$B$39,IF('DP_Instruction Forfaitaires'!$E442&lt;=Listes!$A$69,'DP_Instruction Forfaitaires'!$E442*Listes!$A$70,IF('DP_Instruction Forfaitaires'!$E442&gt;Listes!$D$69,'DP_Instruction Forfaitaires'!$E442*Listes!$D$70,(('DP_Instruction Forfaitaires'!$E442*Listes!$B$70)+Listes!$C$70)))))))</f>
        <v/>
      </c>
      <c r="P442" s="360" t="str">
        <f>IF('Dépenses forfaitaire'!P442="","",'Dépenses forfaitaire'!P442)</f>
        <v/>
      </c>
      <c r="Q442" s="283"/>
      <c r="R442" s="284" t="str">
        <f t="shared" si="26"/>
        <v/>
      </c>
      <c r="S442" s="284" t="str">
        <f t="shared" si="27"/>
        <v/>
      </c>
      <c r="T442" s="28" t="str">
        <f t="shared" si="25"/>
        <v/>
      </c>
      <c r="U442" s="139"/>
      <c r="V442" s="140"/>
      <c r="W442" s="365" t="str">
        <f>IF(AND(OR(Q442="KO",T442&lt;&gt;""),OR(R442="",S442="",T442="")),Listes!$A$74,IF(AND(T442="",Q442&lt;&gt;""),Listes!$A$75,IF(AND(P442&lt;T442,V442=""),Listes!$A$76,IF(AND(R442&gt;S442),Listes!$A$77,IF(AND(P442&lt;&gt;"",P442&gt;T442,U442=""),Listes!$A$78,IF(AND(X442="",OR(Q442&lt;&gt;"",R442&lt;&gt;"",S442&lt;&gt;"")),Listes!$A$79,""))))))</f>
        <v/>
      </c>
      <c r="X442" s="44"/>
      <c r="Y442" s="9">
        <f t="shared" si="28"/>
        <v>0</v>
      </c>
    </row>
    <row r="443" spans="1:25" ht="20.100000000000001" customHeight="1" x14ac:dyDescent="0.25">
      <c r="A443" s="133">
        <v>437</v>
      </c>
      <c r="B443" s="347" t="str">
        <f>IF('Dépenses forfaitaire'!B443="","",'Dépenses forfaitaire'!B443)</f>
        <v/>
      </c>
      <c r="C443" s="347" t="str">
        <f>IF('Dépenses forfaitaire'!C443="","",'Dépenses forfaitaire'!C443)</f>
        <v/>
      </c>
      <c r="D443" s="347" t="str">
        <f>IF('Dépenses forfaitaire'!D443="","",'Dépenses forfaitaire'!D443)</f>
        <v/>
      </c>
      <c r="E443" s="347" t="str">
        <f>IF('Dépenses forfaitaire'!E443="","",'Dépenses forfaitaire'!E443)</f>
        <v/>
      </c>
      <c r="F443" s="347" t="str">
        <f>IF('Dépenses forfaitaire'!F443="","",'Dépenses forfaitaire'!F443)</f>
        <v/>
      </c>
      <c r="G443" s="347" t="str">
        <f>IF('Dépenses forfaitaire'!G443="","",'Dépenses forfaitaire'!G443)</f>
        <v/>
      </c>
      <c r="H443" s="347" t="str">
        <f>IF('Dépenses forfaitaire'!H443="","",'Dépenses forfaitaire'!H443)</f>
        <v/>
      </c>
      <c r="I443" s="347" t="str">
        <f>IF('Dépenses forfaitaire'!I443="","",'Dépenses forfaitaire'!I443)</f>
        <v/>
      </c>
      <c r="J443" s="348" t="str">
        <f>IF('Dépenses forfaitaire'!K443="","",'Dépenses forfaitaire'!K443)</f>
        <v/>
      </c>
      <c r="K443" s="348" t="str">
        <f>IF('Dépenses forfaitaire'!L443="","",'Dépenses forfaitaire'!L443)</f>
        <v/>
      </c>
      <c r="L443" s="347" t="str">
        <f>IF('Dépenses forfaitaire'!J443="","",'Dépenses forfaitaire'!J443)</f>
        <v/>
      </c>
      <c r="M443" s="331" t="str">
        <f>IF($H443="","",IF($C443=Listes!$B$38,IF('DP_Instruction Forfaitaires'!$E443&lt;=Listes!$B$58,('DP_Instruction Forfaitaires'!$E443*(VLOOKUP('DP_Instruction Forfaitaires'!$D443,Listes!$A$59:$E$65,2,FALSE))),IF('DP_Instruction Forfaitaires'!$E443&gt;Listes!$E$58,('DP_Instruction Forfaitaires'!$E443*(VLOOKUP('DP_Instruction Forfaitaires'!$D443,Listes!$A$59:$E$65,5,FALSE))),('DP_Instruction Forfaitaires'!$E443*(VLOOKUP('DP_Instruction Forfaitaires'!$D443,Listes!$A$59:$E$65,3,FALSE))+(VLOOKUP('DP_Instruction Forfaitaires'!$D443,Listes!$A$59:$E$65,4,FALSE)))))))</f>
        <v/>
      </c>
      <c r="N443" s="331" t="str">
        <f>IF($H443="","",IF($C443=Listes!$B$37,IF('DP_Instruction Forfaitaires'!$E443&lt;=Listes!$B$47,('DP_Instruction Forfaitaires'!$E443*(VLOOKUP('DP_Instruction Forfaitaires'!$D443,Listes!$A$48:$E$54,2,FALSE))),IF('DP_Instruction Forfaitaires'!$E443&gt;Listes!$D$47,('DP_Instruction Forfaitaires'!$E443*(VLOOKUP('DP_Instruction Forfaitaires'!$D443,Listes!$A$48:$E$54,5,FALSE))),('DP_Instruction Forfaitaires'!$E443*(VLOOKUP('DP_Instruction Forfaitaires'!$D443,Listes!$A$48:$E$54,3,FALSE))+(VLOOKUP('DP_Instruction Forfaitaires'!$D443,Listes!$A$48:$E$54,4,FALSE)))))))</f>
        <v/>
      </c>
      <c r="O443" s="359" t="str">
        <f>IF($H443="","",IF($C443=Listes!$B$40,Listes!$I$37,IF($C443=Listes!$B$41,(VLOOKUP('DP_Instruction Forfaitaires'!$F443,Listes!$E$37:$F$42,2,FALSE)),IF($C443=Listes!$B$39,IF('DP_Instruction Forfaitaires'!$E443&lt;=Listes!$A$69,'DP_Instruction Forfaitaires'!$E443*Listes!$A$70,IF('DP_Instruction Forfaitaires'!$E443&gt;Listes!$D$69,'DP_Instruction Forfaitaires'!$E443*Listes!$D$70,(('DP_Instruction Forfaitaires'!$E443*Listes!$B$70)+Listes!$C$70)))))))</f>
        <v/>
      </c>
      <c r="P443" s="360" t="str">
        <f>IF('Dépenses forfaitaire'!P443="","",'Dépenses forfaitaire'!P443)</f>
        <v/>
      </c>
      <c r="Q443" s="283"/>
      <c r="R443" s="284" t="str">
        <f t="shared" si="26"/>
        <v/>
      </c>
      <c r="S443" s="284" t="str">
        <f t="shared" si="27"/>
        <v/>
      </c>
      <c r="T443" s="28" t="str">
        <f t="shared" si="25"/>
        <v/>
      </c>
      <c r="U443" s="139"/>
      <c r="V443" s="140"/>
      <c r="W443" s="365" t="str">
        <f>IF(AND(OR(Q443="KO",T443&lt;&gt;""),OR(R443="",S443="",T443="")),Listes!$A$74,IF(AND(T443="",Q443&lt;&gt;""),Listes!$A$75,IF(AND(P443&lt;T443,V443=""),Listes!$A$76,IF(AND(R443&gt;S443),Listes!$A$77,IF(AND(P443&lt;&gt;"",P443&gt;T443,U443=""),Listes!$A$78,IF(AND(X443="",OR(Q443&lt;&gt;"",R443&lt;&gt;"",S443&lt;&gt;"")),Listes!$A$79,""))))))</f>
        <v/>
      </c>
      <c r="X443" s="44"/>
      <c r="Y443" s="9">
        <f t="shared" si="28"/>
        <v>0</v>
      </c>
    </row>
    <row r="444" spans="1:25" ht="20.100000000000001" customHeight="1" x14ac:dyDescent="0.25">
      <c r="A444" s="133">
        <v>438</v>
      </c>
      <c r="B444" s="347" t="str">
        <f>IF('Dépenses forfaitaire'!B444="","",'Dépenses forfaitaire'!B444)</f>
        <v/>
      </c>
      <c r="C444" s="347" t="str">
        <f>IF('Dépenses forfaitaire'!C444="","",'Dépenses forfaitaire'!C444)</f>
        <v/>
      </c>
      <c r="D444" s="347" t="str">
        <f>IF('Dépenses forfaitaire'!D444="","",'Dépenses forfaitaire'!D444)</f>
        <v/>
      </c>
      <c r="E444" s="347" t="str">
        <f>IF('Dépenses forfaitaire'!E444="","",'Dépenses forfaitaire'!E444)</f>
        <v/>
      </c>
      <c r="F444" s="347" t="str">
        <f>IF('Dépenses forfaitaire'!F444="","",'Dépenses forfaitaire'!F444)</f>
        <v/>
      </c>
      <c r="G444" s="347" t="str">
        <f>IF('Dépenses forfaitaire'!G444="","",'Dépenses forfaitaire'!G444)</f>
        <v/>
      </c>
      <c r="H444" s="347" t="str">
        <f>IF('Dépenses forfaitaire'!H444="","",'Dépenses forfaitaire'!H444)</f>
        <v/>
      </c>
      <c r="I444" s="347" t="str">
        <f>IF('Dépenses forfaitaire'!I444="","",'Dépenses forfaitaire'!I444)</f>
        <v/>
      </c>
      <c r="J444" s="348" t="str">
        <f>IF('Dépenses forfaitaire'!K444="","",'Dépenses forfaitaire'!K444)</f>
        <v/>
      </c>
      <c r="K444" s="348" t="str">
        <f>IF('Dépenses forfaitaire'!L444="","",'Dépenses forfaitaire'!L444)</f>
        <v/>
      </c>
      <c r="L444" s="347" t="str">
        <f>IF('Dépenses forfaitaire'!J444="","",'Dépenses forfaitaire'!J444)</f>
        <v/>
      </c>
      <c r="M444" s="331" t="str">
        <f>IF($H444="","",IF($C444=Listes!$B$38,IF('DP_Instruction Forfaitaires'!$E444&lt;=Listes!$B$58,('DP_Instruction Forfaitaires'!$E444*(VLOOKUP('DP_Instruction Forfaitaires'!$D444,Listes!$A$59:$E$65,2,FALSE))),IF('DP_Instruction Forfaitaires'!$E444&gt;Listes!$E$58,('DP_Instruction Forfaitaires'!$E444*(VLOOKUP('DP_Instruction Forfaitaires'!$D444,Listes!$A$59:$E$65,5,FALSE))),('DP_Instruction Forfaitaires'!$E444*(VLOOKUP('DP_Instruction Forfaitaires'!$D444,Listes!$A$59:$E$65,3,FALSE))+(VLOOKUP('DP_Instruction Forfaitaires'!$D444,Listes!$A$59:$E$65,4,FALSE)))))))</f>
        <v/>
      </c>
      <c r="N444" s="331" t="str">
        <f>IF($H444="","",IF($C444=Listes!$B$37,IF('DP_Instruction Forfaitaires'!$E444&lt;=Listes!$B$47,('DP_Instruction Forfaitaires'!$E444*(VLOOKUP('DP_Instruction Forfaitaires'!$D444,Listes!$A$48:$E$54,2,FALSE))),IF('DP_Instruction Forfaitaires'!$E444&gt;Listes!$D$47,('DP_Instruction Forfaitaires'!$E444*(VLOOKUP('DP_Instruction Forfaitaires'!$D444,Listes!$A$48:$E$54,5,FALSE))),('DP_Instruction Forfaitaires'!$E444*(VLOOKUP('DP_Instruction Forfaitaires'!$D444,Listes!$A$48:$E$54,3,FALSE))+(VLOOKUP('DP_Instruction Forfaitaires'!$D444,Listes!$A$48:$E$54,4,FALSE)))))))</f>
        <v/>
      </c>
      <c r="O444" s="359" t="str">
        <f>IF($H444="","",IF($C444=Listes!$B$40,Listes!$I$37,IF($C444=Listes!$B$41,(VLOOKUP('DP_Instruction Forfaitaires'!$F444,Listes!$E$37:$F$42,2,FALSE)),IF($C444=Listes!$B$39,IF('DP_Instruction Forfaitaires'!$E444&lt;=Listes!$A$69,'DP_Instruction Forfaitaires'!$E444*Listes!$A$70,IF('DP_Instruction Forfaitaires'!$E444&gt;Listes!$D$69,'DP_Instruction Forfaitaires'!$E444*Listes!$D$70,(('DP_Instruction Forfaitaires'!$E444*Listes!$B$70)+Listes!$C$70)))))))</f>
        <v/>
      </c>
      <c r="P444" s="360" t="str">
        <f>IF('Dépenses forfaitaire'!P444="","",'Dépenses forfaitaire'!P444)</f>
        <v/>
      </c>
      <c r="Q444" s="283"/>
      <c r="R444" s="284" t="str">
        <f t="shared" si="26"/>
        <v/>
      </c>
      <c r="S444" s="284" t="str">
        <f t="shared" si="27"/>
        <v/>
      </c>
      <c r="T444" s="28" t="str">
        <f t="shared" si="25"/>
        <v/>
      </c>
      <c r="U444" s="139"/>
      <c r="V444" s="140"/>
      <c r="W444" s="365" t="str">
        <f>IF(AND(OR(Q444="KO",T444&lt;&gt;""),OR(R444="",S444="",T444="")),Listes!$A$74,IF(AND(T444="",Q444&lt;&gt;""),Listes!$A$75,IF(AND(P444&lt;T444,V444=""),Listes!$A$76,IF(AND(R444&gt;S444),Listes!$A$77,IF(AND(P444&lt;&gt;"",P444&gt;T444,U444=""),Listes!$A$78,IF(AND(X444="",OR(Q444&lt;&gt;"",R444&lt;&gt;"",S444&lt;&gt;"")),Listes!$A$79,""))))))</f>
        <v/>
      </c>
      <c r="X444" s="44"/>
      <c r="Y444" s="9">
        <f t="shared" si="28"/>
        <v>0</v>
      </c>
    </row>
    <row r="445" spans="1:25" ht="20.100000000000001" customHeight="1" x14ac:dyDescent="0.25">
      <c r="A445" s="133">
        <v>439</v>
      </c>
      <c r="B445" s="347" t="str">
        <f>IF('Dépenses forfaitaire'!B445="","",'Dépenses forfaitaire'!B445)</f>
        <v/>
      </c>
      <c r="C445" s="347" t="str">
        <f>IF('Dépenses forfaitaire'!C445="","",'Dépenses forfaitaire'!C445)</f>
        <v/>
      </c>
      <c r="D445" s="347" t="str">
        <f>IF('Dépenses forfaitaire'!D445="","",'Dépenses forfaitaire'!D445)</f>
        <v/>
      </c>
      <c r="E445" s="347" t="str">
        <f>IF('Dépenses forfaitaire'!E445="","",'Dépenses forfaitaire'!E445)</f>
        <v/>
      </c>
      <c r="F445" s="347" t="str">
        <f>IF('Dépenses forfaitaire'!F445="","",'Dépenses forfaitaire'!F445)</f>
        <v/>
      </c>
      <c r="G445" s="347" t="str">
        <f>IF('Dépenses forfaitaire'!G445="","",'Dépenses forfaitaire'!G445)</f>
        <v/>
      </c>
      <c r="H445" s="347" t="str">
        <f>IF('Dépenses forfaitaire'!H445="","",'Dépenses forfaitaire'!H445)</f>
        <v/>
      </c>
      <c r="I445" s="347" t="str">
        <f>IF('Dépenses forfaitaire'!I445="","",'Dépenses forfaitaire'!I445)</f>
        <v/>
      </c>
      <c r="J445" s="348" t="str">
        <f>IF('Dépenses forfaitaire'!K445="","",'Dépenses forfaitaire'!K445)</f>
        <v/>
      </c>
      <c r="K445" s="348" t="str">
        <f>IF('Dépenses forfaitaire'!L445="","",'Dépenses forfaitaire'!L445)</f>
        <v/>
      </c>
      <c r="L445" s="347" t="str">
        <f>IF('Dépenses forfaitaire'!J445="","",'Dépenses forfaitaire'!J445)</f>
        <v/>
      </c>
      <c r="M445" s="331" t="str">
        <f>IF($H445="","",IF($C445=Listes!$B$38,IF('DP_Instruction Forfaitaires'!$E445&lt;=Listes!$B$58,('DP_Instruction Forfaitaires'!$E445*(VLOOKUP('DP_Instruction Forfaitaires'!$D445,Listes!$A$59:$E$65,2,FALSE))),IF('DP_Instruction Forfaitaires'!$E445&gt;Listes!$E$58,('DP_Instruction Forfaitaires'!$E445*(VLOOKUP('DP_Instruction Forfaitaires'!$D445,Listes!$A$59:$E$65,5,FALSE))),('DP_Instruction Forfaitaires'!$E445*(VLOOKUP('DP_Instruction Forfaitaires'!$D445,Listes!$A$59:$E$65,3,FALSE))+(VLOOKUP('DP_Instruction Forfaitaires'!$D445,Listes!$A$59:$E$65,4,FALSE)))))))</f>
        <v/>
      </c>
      <c r="N445" s="331" t="str">
        <f>IF($H445="","",IF($C445=Listes!$B$37,IF('DP_Instruction Forfaitaires'!$E445&lt;=Listes!$B$47,('DP_Instruction Forfaitaires'!$E445*(VLOOKUP('DP_Instruction Forfaitaires'!$D445,Listes!$A$48:$E$54,2,FALSE))),IF('DP_Instruction Forfaitaires'!$E445&gt;Listes!$D$47,('DP_Instruction Forfaitaires'!$E445*(VLOOKUP('DP_Instruction Forfaitaires'!$D445,Listes!$A$48:$E$54,5,FALSE))),('DP_Instruction Forfaitaires'!$E445*(VLOOKUP('DP_Instruction Forfaitaires'!$D445,Listes!$A$48:$E$54,3,FALSE))+(VLOOKUP('DP_Instruction Forfaitaires'!$D445,Listes!$A$48:$E$54,4,FALSE)))))))</f>
        <v/>
      </c>
      <c r="O445" s="359" t="str">
        <f>IF($H445="","",IF($C445=Listes!$B$40,Listes!$I$37,IF($C445=Listes!$B$41,(VLOOKUP('DP_Instruction Forfaitaires'!$F445,Listes!$E$37:$F$42,2,FALSE)),IF($C445=Listes!$B$39,IF('DP_Instruction Forfaitaires'!$E445&lt;=Listes!$A$69,'DP_Instruction Forfaitaires'!$E445*Listes!$A$70,IF('DP_Instruction Forfaitaires'!$E445&gt;Listes!$D$69,'DP_Instruction Forfaitaires'!$E445*Listes!$D$70,(('DP_Instruction Forfaitaires'!$E445*Listes!$B$70)+Listes!$C$70)))))))</f>
        <v/>
      </c>
      <c r="P445" s="360" t="str">
        <f>IF('Dépenses forfaitaire'!P445="","",'Dépenses forfaitaire'!P445)</f>
        <v/>
      </c>
      <c r="Q445" s="283"/>
      <c r="R445" s="284" t="str">
        <f t="shared" si="26"/>
        <v/>
      </c>
      <c r="S445" s="284" t="str">
        <f t="shared" si="27"/>
        <v/>
      </c>
      <c r="T445" s="28" t="str">
        <f t="shared" si="25"/>
        <v/>
      </c>
      <c r="U445" s="139"/>
      <c r="V445" s="140"/>
      <c r="W445" s="365" t="str">
        <f>IF(AND(OR(Q445="KO",T445&lt;&gt;""),OR(R445="",S445="",T445="")),Listes!$A$74,IF(AND(T445="",Q445&lt;&gt;""),Listes!$A$75,IF(AND(P445&lt;T445,V445=""),Listes!$A$76,IF(AND(R445&gt;S445),Listes!$A$77,IF(AND(P445&lt;&gt;"",P445&gt;T445,U445=""),Listes!$A$78,IF(AND(X445="",OR(Q445&lt;&gt;"",R445&lt;&gt;"",S445&lt;&gt;"")),Listes!$A$79,""))))))</f>
        <v/>
      </c>
      <c r="X445" s="44"/>
      <c r="Y445" s="9">
        <f t="shared" si="28"/>
        <v>0</v>
      </c>
    </row>
    <row r="446" spans="1:25" ht="20.100000000000001" customHeight="1" x14ac:dyDescent="0.25">
      <c r="A446" s="133">
        <v>440</v>
      </c>
      <c r="B446" s="347" t="str">
        <f>IF('Dépenses forfaitaire'!B446="","",'Dépenses forfaitaire'!B446)</f>
        <v/>
      </c>
      <c r="C446" s="347" t="str">
        <f>IF('Dépenses forfaitaire'!C446="","",'Dépenses forfaitaire'!C446)</f>
        <v/>
      </c>
      <c r="D446" s="347" t="str">
        <f>IF('Dépenses forfaitaire'!D446="","",'Dépenses forfaitaire'!D446)</f>
        <v/>
      </c>
      <c r="E446" s="347" t="str">
        <f>IF('Dépenses forfaitaire'!E446="","",'Dépenses forfaitaire'!E446)</f>
        <v/>
      </c>
      <c r="F446" s="347" t="str">
        <f>IF('Dépenses forfaitaire'!F446="","",'Dépenses forfaitaire'!F446)</f>
        <v/>
      </c>
      <c r="G446" s="347" t="str">
        <f>IF('Dépenses forfaitaire'!G446="","",'Dépenses forfaitaire'!G446)</f>
        <v/>
      </c>
      <c r="H446" s="347" t="str">
        <f>IF('Dépenses forfaitaire'!H446="","",'Dépenses forfaitaire'!H446)</f>
        <v/>
      </c>
      <c r="I446" s="347" t="str">
        <f>IF('Dépenses forfaitaire'!I446="","",'Dépenses forfaitaire'!I446)</f>
        <v/>
      </c>
      <c r="J446" s="348" t="str">
        <f>IF('Dépenses forfaitaire'!K446="","",'Dépenses forfaitaire'!K446)</f>
        <v/>
      </c>
      <c r="K446" s="348" t="str">
        <f>IF('Dépenses forfaitaire'!L446="","",'Dépenses forfaitaire'!L446)</f>
        <v/>
      </c>
      <c r="L446" s="347" t="str">
        <f>IF('Dépenses forfaitaire'!J446="","",'Dépenses forfaitaire'!J446)</f>
        <v/>
      </c>
      <c r="M446" s="331" t="str">
        <f>IF($H446="","",IF($C446=Listes!$B$38,IF('DP_Instruction Forfaitaires'!$E446&lt;=Listes!$B$58,('DP_Instruction Forfaitaires'!$E446*(VLOOKUP('DP_Instruction Forfaitaires'!$D446,Listes!$A$59:$E$65,2,FALSE))),IF('DP_Instruction Forfaitaires'!$E446&gt;Listes!$E$58,('DP_Instruction Forfaitaires'!$E446*(VLOOKUP('DP_Instruction Forfaitaires'!$D446,Listes!$A$59:$E$65,5,FALSE))),('DP_Instruction Forfaitaires'!$E446*(VLOOKUP('DP_Instruction Forfaitaires'!$D446,Listes!$A$59:$E$65,3,FALSE))+(VLOOKUP('DP_Instruction Forfaitaires'!$D446,Listes!$A$59:$E$65,4,FALSE)))))))</f>
        <v/>
      </c>
      <c r="N446" s="331" t="str">
        <f>IF($H446="","",IF($C446=Listes!$B$37,IF('DP_Instruction Forfaitaires'!$E446&lt;=Listes!$B$47,('DP_Instruction Forfaitaires'!$E446*(VLOOKUP('DP_Instruction Forfaitaires'!$D446,Listes!$A$48:$E$54,2,FALSE))),IF('DP_Instruction Forfaitaires'!$E446&gt;Listes!$D$47,('DP_Instruction Forfaitaires'!$E446*(VLOOKUP('DP_Instruction Forfaitaires'!$D446,Listes!$A$48:$E$54,5,FALSE))),('DP_Instruction Forfaitaires'!$E446*(VLOOKUP('DP_Instruction Forfaitaires'!$D446,Listes!$A$48:$E$54,3,FALSE))+(VLOOKUP('DP_Instruction Forfaitaires'!$D446,Listes!$A$48:$E$54,4,FALSE)))))))</f>
        <v/>
      </c>
      <c r="O446" s="359" t="str">
        <f>IF($H446="","",IF($C446=Listes!$B$40,Listes!$I$37,IF($C446=Listes!$B$41,(VLOOKUP('DP_Instruction Forfaitaires'!$F446,Listes!$E$37:$F$42,2,FALSE)),IF($C446=Listes!$B$39,IF('DP_Instruction Forfaitaires'!$E446&lt;=Listes!$A$69,'DP_Instruction Forfaitaires'!$E446*Listes!$A$70,IF('DP_Instruction Forfaitaires'!$E446&gt;Listes!$D$69,'DP_Instruction Forfaitaires'!$E446*Listes!$D$70,(('DP_Instruction Forfaitaires'!$E446*Listes!$B$70)+Listes!$C$70)))))))</f>
        <v/>
      </c>
      <c r="P446" s="360" t="str">
        <f>IF('Dépenses forfaitaire'!P446="","",'Dépenses forfaitaire'!P446)</f>
        <v/>
      </c>
      <c r="Q446" s="283"/>
      <c r="R446" s="284" t="str">
        <f t="shared" si="26"/>
        <v/>
      </c>
      <c r="S446" s="284" t="str">
        <f t="shared" si="27"/>
        <v/>
      </c>
      <c r="T446" s="28" t="str">
        <f t="shared" si="25"/>
        <v/>
      </c>
      <c r="U446" s="139"/>
      <c r="V446" s="140"/>
      <c r="W446" s="365" t="str">
        <f>IF(AND(OR(Q446="KO",T446&lt;&gt;""),OR(R446="",S446="",T446="")),Listes!$A$74,IF(AND(T446="",Q446&lt;&gt;""),Listes!$A$75,IF(AND(P446&lt;T446,V446=""),Listes!$A$76,IF(AND(R446&gt;S446),Listes!$A$77,IF(AND(P446&lt;&gt;"",P446&gt;T446,U446=""),Listes!$A$78,IF(AND(X446="",OR(Q446&lt;&gt;"",R446&lt;&gt;"",S446&lt;&gt;"")),Listes!$A$79,""))))))</f>
        <v/>
      </c>
      <c r="X446" s="44"/>
      <c r="Y446" s="9">
        <f t="shared" si="28"/>
        <v>0</v>
      </c>
    </row>
    <row r="447" spans="1:25" ht="20.100000000000001" customHeight="1" x14ac:dyDescent="0.25">
      <c r="A447" s="133">
        <v>441</v>
      </c>
      <c r="B447" s="347" t="str">
        <f>IF('Dépenses forfaitaire'!B447="","",'Dépenses forfaitaire'!B447)</f>
        <v/>
      </c>
      <c r="C447" s="347" t="str">
        <f>IF('Dépenses forfaitaire'!C447="","",'Dépenses forfaitaire'!C447)</f>
        <v/>
      </c>
      <c r="D447" s="347" t="str">
        <f>IF('Dépenses forfaitaire'!D447="","",'Dépenses forfaitaire'!D447)</f>
        <v/>
      </c>
      <c r="E447" s="347" t="str">
        <f>IF('Dépenses forfaitaire'!E447="","",'Dépenses forfaitaire'!E447)</f>
        <v/>
      </c>
      <c r="F447" s="347" t="str">
        <f>IF('Dépenses forfaitaire'!F447="","",'Dépenses forfaitaire'!F447)</f>
        <v/>
      </c>
      <c r="G447" s="347" t="str">
        <f>IF('Dépenses forfaitaire'!G447="","",'Dépenses forfaitaire'!G447)</f>
        <v/>
      </c>
      <c r="H447" s="347" t="str">
        <f>IF('Dépenses forfaitaire'!H447="","",'Dépenses forfaitaire'!H447)</f>
        <v/>
      </c>
      <c r="I447" s="347" t="str">
        <f>IF('Dépenses forfaitaire'!I447="","",'Dépenses forfaitaire'!I447)</f>
        <v/>
      </c>
      <c r="J447" s="348" t="str">
        <f>IF('Dépenses forfaitaire'!K447="","",'Dépenses forfaitaire'!K447)</f>
        <v/>
      </c>
      <c r="K447" s="348" t="str">
        <f>IF('Dépenses forfaitaire'!L447="","",'Dépenses forfaitaire'!L447)</f>
        <v/>
      </c>
      <c r="L447" s="347" t="str">
        <f>IF('Dépenses forfaitaire'!J447="","",'Dépenses forfaitaire'!J447)</f>
        <v/>
      </c>
      <c r="M447" s="331" t="str">
        <f>IF($H447="","",IF($C447=Listes!$B$38,IF('DP_Instruction Forfaitaires'!$E447&lt;=Listes!$B$58,('DP_Instruction Forfaitaires'!$E447*(VLOOKUP('DP_Instruction Forfaitaires'!$D447,Listes!$A$59:$E$65,2,FALSE))),IF('DP_Instruction Forfaitaires'!$E447&gt;Listes!$E$58,('DP_Instruction Forfaitaires'!$E447*(VLOOKUP('DP_Instruction Forfaitaires'!$D447,Listes!$A$59:$E$65,5,FALSE))),('DP_Instruction Forfaitaires'!$E447*(VLOOKUP('DP_Instruction Forfaitaires'!$D447,Listes!$A$59:$E$65,3,FALSE))+(VLOOKUP('DP_Instruction Forfaitaires'!$D447,Listes!$A$59:$E$65,4,FALSE)))))))</f>
        <v/>
      </c>
      <c r="N447" s="331" t="str">
        <f>IF($H447="","",IF($C447=Listes!$B$37,IF('DP_Instruction Forfaitaires'!$E447&lt;=Listes!$B$47,('DP_Instruction Forfaitaires'!$E447*(VLOOKUP('DP_Instruction Forfaitaires'!$D447,Listes!$A$48:$E$54,2,FALSE))),IF('DP_Instruction Forfaitaires'!$E447&gt;Listes!$D$47,('DP_Instruction Forfaitaires'!$E447*(VLOOKUP('DP_Instruction Forfaitaires'!$D447,Listes!$A$48:$E$54,5,FALSE))),('DP_Instruction Forfaitaires'!$E447*(VLOOKUP('DP_Instruction Forfaitaires'!$D447,Listes!$A$48:$E$54,3,FALSE))+(VLOOKUP('DP_Instruction Forfaitaires'!$D447,Listes!$A$48:$E$54,4,FALSE)))))))</f>
        <v/>
      </c>
      <c r="O447" s="359" t="str">
        <f>IF($H447="","",IF($C447=Listes!$B$40,Listes!$I$37,IF($C447=Listes!$B$41,(VLOOKUP('DP_Instruction Forfaitaires'!$F447,Listes!$E$37:$F$42,2,FALSE)),IF($C447=Listes!$B$39,IF('DP_Instruction Forfaitaires'!$E447&lt;=Listes!$A$69,'DP_Instruction Forfaitaires'!$E447*Listes!$A$70,IF('DP_Instruction Forfaitaires'!$E447&gt;Listes!$D$69,'DP_Instruction Forfaitaires'!$E447*Listes!$D$70,(('DP_Instruction Forfaitaires'!$E447*Listes!$B$70)+Listes!$C$70)))))))</f>
        <v/>
      </c>
      <c r="P447" s="360" t="str">
        <f>IF('Dépenses forfaitaire'!P447="","",'Dépenses forfaitaire'!P447)</f>
        <v/>
      </c>
      <c r="Q447" s="283"/>
      <c r="R447" s="284" t="str">
        <f t="shared" si="26"/>
        <v/>
      </c>
      <c r="S447" s="284" t="str">
        <f t="shared" si="27"/>
        <v/>
      </c>
      <c r="T447" s="28" t="str">
        <f t="shared" si="25"/>
        <v/>
      </c>
      <c r="U447" s="139"/>
      <c r="V447" s="140"/>
      <c r="W447" s="365" t="str">
        <f>IF(AND(OR(Q447="KO",T447&lt;&gt;""),OR(R447="",S447="",T447="")),Listes!$A$74,IF(AND(T447="",Q447&lt;&gt;""),Listes!$A$75,IF(AND(P447&lt;T447,V447=""),Listes!$A$76,IF(AND(R447&gt;S447),Listes!$A$77,IF(AND(P447&lt;&gt;"",P447&gt;T447,U447=""),Listes!$A$78,IF(AND(X447="",OR(Q447&lt;&gt;"",R447&lt;&gt;"",S447&lt;&gt;"")),Listes!$A$79,""))))))</f>
        <v/>
      </c>
      <c r="X447" s="44"/>
      <c r="Y447" s="9">
        <f t="shared" si="28"/>
        <v>0</v>
      </c>
    </row>
    <row r="448" spans="1:25" ht="20.100000000000001" customHeight="1" x14ac:dyDescent="0.25">
      <c r="A448" s="133">
        <v>442</v>
      </c>
      <c r="B448" s="347" t="str">
        <f>IF('Dépenses forfaitaire'!B448="","",'Dépenses forfaitaire'!B448)</f>
        <v/>
      </c>
      <c r="C448" s="347" t="str">
        <f>IF('Dépenses forfaitaire'!C448="","",'Dépenses forfaitaire'!C448)</f>
        <v/>
      </c>
      <c r="D448" s="347" t="str">
        <f>IF('Dépenses forfaitaire'!D448="","",'Dépenses forfaitaire'!D448)</f>
        <v/>
      </c>
      <c r="E448" s="347" t="str">
        <f>IF('Dépenses forfaitaire'!E448="","",'Dépenses forfaitaire'!E448)</f>
        <v/>
      </c>
      <c r="F448" s="347" t="str">
        <f>IF('Dépenses forfaitaire'!F448="","",'Dépenses forfaitaire'!F448)</f>
        <v/>
      </c>
      <c r="G448" s="347" t="str">
        <f>IF('Dépenses forfaitaire'!G448="","",'Dépenses forfaitaire'!G448)</f>
        <v/>
      </c>
      <c r="H448" s="347" t="str">
        <f>IF('Dépenses forfaitaire'!H448="","",'Dépenses forfaitaire'!H448)</f>
        <v/>
      </c>
      <c r="I448" s="347" t="str">
        <f>IF('Dépenses forfaitaire'!I448="","",'Dépenses forfaitaire'!I448)</f>
        <v/>
      </c>
      <c r="J448" s="348" t="str">
        <f>IF('Dépenses forfaitaire'!K448="","",'Dépenses forfaitaire'!K448)</f>
        <v/>
      </c>
      <c r="K448" s="348" t="str">
        <f>IF('Dépenses forfaitaire'!L448="","",'Dépenses forfaitaire'!L448)</f>
        <v/>
      </c>
      <c r="L448" s="347" t="str">
        <f>IF('Dépenses forfaitaire'!J448="","",'Dépenses forfaitaire'!J448)</f>
        <v/>
      </c>
      <c r="M448" s="331" t="str">
        <f>IF($H448="","",IF($C448=Listes!$B$38,IF('DP_Instruction Forfaitaires'!$E448&lt;=Listes!$B$58,('DP_Instruction Forfaitaires'!$E448*(VLOOKUP('DP_Instruction Forfaitaires'!$D448,Listes!$A$59:$E$65,2,FALSE))),IF('DP_Instruction Forfaitaires'!$E448&gt;Listes!$E$58,('DP_Instruction Forfaitaires'!$E448*(VLOOKUP('DP_Instruction Forfaitaires'!$D448,Listes!$A$59:$E$65,5,FALSE))),('DP_Instruction Forfaitaires'!$E448*(VLOOKUP('DP_Instruction Forfaitaires'!$D448,Listes!$A$59:$E$65,3,FALSE))+(VLOOKUP('DP_Instruction Forfaitaires'!$D448,Listes!$A$59:$E$65,4,FALSE)))))))</f>
        <v/>
      </c>
      <c r="N448" s="331" t="str">
        <f>IF($H448="","",IF($C448=Listes!$B$37,IF('DP_Instruction Forfaitaires'!$E448&lt;=Listes!$B$47,('DP_Instruction Forfaitaires'!$E448*(VLOOKUP('DP_Instruction Forfaitaires'!$D448,Listes!$A$48:$E$54,2,FALSE))),IF('DP_Instruction Forfaitaires'!$E448&gt;Listes!$D$47,('DP_Instruction Forfaitaires'!$E448*(VLOOKUP('DP_Instruction Forfaitaires'!$D448,Listes!$A$48:$E$54,5,FALSE))),('DP_Instruction Forfaitaires'!$E448*(VLOOKUP('DP_Instruction Forfaitaires'!$D448,Listes!$A$48:$E$54,3,FALSE))+(VLOOKUP('DP_Instruction Forfaitaires'!$D448,Listes!$A$48:$E$54,4,FALSE)))))))</f>
        <v/>
      </c>
      <c r="O448" s="359" t="str">
        <f>IF($H448="","",IF($C448=Listes!$B$40,Listes!$I$37,IF($C448=Listes!$B$41,(VLOOKUP('DP_Instruction Forfaitaires'!$F448,Listes!$E$37:$F$42,2,FALSE)),IF($C448=Listes!$B$39,IF('DP_Instruction Forfaitaires'!$E448&lt;=Listes!$A$69,'DP_Instruction Forfaitaires'!$E448*Listes!$A$70,IF('DP_Instruction Forfaitaires'!$E448&gt;Listes!$D$69,'DP_Instruction Forfaitaires'!$E448*Listes!$D$70,(('DP_Instruction Forfaitaires'!$E448*Listes!$B$70)+Listes!$C$70)))))))</f>
        <v/>
      </c>
      <c r="P448" s="360" t="str">
        <f>IF('Dépenses forfaitaire'!P448="","",'Dépenses forfaitaire'!P448)</f>
        <v/>
      </c>
      <c r="Q448" s="283"/>
      <c r="R448" s="284" t="str">
        <f t="shared" si="26"/>
        <v/>
      </c>
      <c r="S448" s="284" t="str">
        <f t="shared" si="27"/>
        <v/>
      </c>
      <c r="T448" s="28" t="str">
        <f t="shared" si="25"/>
        <v/>
      </c>
      <c r="U448" s="139"/>
      <c r="V448" s="140"/>
      <c r="W448" s="365" t="str">
        <f>IF(AND(OR(Q448="KO",T448&lt;&gt;""),OR(R448="",S448="",T448="")),Listes!$A$74,IF(AND(T448="",Q448&lt;&gt;""),Listes!$A$75,IF(AND(P448&lt;T448,V448=""),Listes!$A$76,IF(AND(R448&gt;S448),Listes!$A$77,IF(AND(P448&lt;&gt;"",P448&gt;T448,U448=""),Listes!$A$78,IF(AND(X448="",OR(Q448&lt;&gt;"",R448&lt;&gt;"",S448&lt;&gt;"")),Listes!$A$79,""))))))</f>
        <v/>
      </c>
      <c r="X448" s="44"/>
      <c r="Y448" s="9">
        <f t="shared" si="28"/>
        <v>0</v>
      </c>
    </row>
    <row r="449" spans="1:25" ht="20.100000000000001" customHeight="1" x14ac:dyDescent="0.25">
      <c r="A449" s="133">
        <v>443</v>
      </c>
      <c r="B449" s="347" t="str">
        <f>IF('Dépenses forfaitaire'!B449="","",'Dépenses forfaitaire'!B449)</f>
        <v/>
      </c>
      <c r="C449" s="347" t="str">
        <f>IF('Dépenses forfaitaire'!C449="","",'Dépenses forfaitaire'!C449)</f>
        <v/>
      </c>
      <c r="D449" s="347" t="str">
        <f>IF('Dépenses forfaitaire'!D449="","",'Dépenses forfaitaire'!D449)</f>
        <v/>
      </c>
      <c r="E449" s="347" t="str">
        <f>IF('Dépenses forfaitaire'!E449="","",'Dépenses forfaitaire'!E449)</f>
        <v/>
      </c>
      <c r="F449" s="347" t="str">
        <f>IF('Dépenses forfaitaire'!F449="","",'Dépenses forfaitaire'!F449)</f>
        <v/>
      </c>
      <c r="G449" s="347" t="str">
        <f>IF('Dépenses forfaitaire'!G449="","",'Dépenses forfaitaire'!G449)</f>
        <v/>
      </c>
      <c r="H449" s="347" t="str">
        <f>IF('Dépenses forfaitaire'!H449="","",'Dépenses forfaitaire'!H449)</f>
        <v/>
      </c>
      <c r="I449" s="347" t="str">
        <f>IF('Dépenses forfaitaire'!I449="","",'Dépenses forfaitaire'!I449)</f>
        <v/>
      </c>
      <c r="J449" s="348" t="str">
        <f>IF('Dépenses forfaitaire'!K449="","",'Dépenses forfaitaire'!K449)</f>
        <v/>
      </c>
      <c r="K449" s="348" t="str">
        <f>IF('Dépenses forfaitaire'!L449="","",'Dépenses forfaitaire'!L449)</f>
        <v/>
      </c>
      <c r="L449" s="347" t="str">
        <f>IF('Dépenses forfaitaire'!J449="","",'Dépenses forfaitaire'!J449)</f>
        <v/>
      </c>
      <c r="M449" s="331" t="str">
        <f>IF($H449="","",IF($C449=Listes!$B$38,IF('DP_Instruction Forfaitaires'!$E449&lt;=Listes!$B$58,('DP_Instruction Forfaitaires'!$E449*(VLOOKUP('DP_Instruction Forfaitaires'!$D449,Listes!$A$59:$E$65,2,FALSE))),IF('DP_Instruction Forfaitaires'!$E449&gt;Listes!$E$58,('DP_Instruction Forfaitaires'!$E449*(VLOOKUP('DP_Instruction Forfaitaires'!$D449,Listes!$A$59:$E$65,5,FALSE))),('DP_Instruction Forfaitaires'!$E449*(VLOOKUP('DP_Instruction Forfaitaires'!$D449,Listes!$A$59:$E$65,3,FALSE))+(VLOOKUP('DP_Instruction Forfaitaires'!$D449,Listes!$A$59:$E$65,4,FALSE)))))))</f>
        <v/>
      </c>
      <c r="N449" s="331" t="str">
        <f>IF($H449="","",IF($C449=Listes!$B$37,IF('DP_Instruction Forfaitaires'!$E449&lt;=Listes!$B$47,('DP_Instruction Forfaitaires'!$E449*(VLOOKUP('DP_Instruction Forfaitaires'!$D449,Listes!$A$48:$E$54,2,FALSE))),IF('DP_Instruction Forfaitaires'!$E449&gt;Listes!$D$47,('DP_Instruction Forfaitaires'!$E449*(VLOOKUP('DP_Instruction Forfaitaires'!$D449,Listes!$A$48:$E$54,5,FALSE))),('DP_Instruction Forfaitaires'!$E449*(VLOOKUP('DP_Instruction Forfaitaires'!$D449,Listes!$A$48:$E$54,3,FALSE))+(VLOOKUP('DP_Instruction Forfaitaires'!$D449,Listes!$A$48:$E$54,4,FALSE)))))))</f>
        <v/>
      </c>
      <c r="O449" s="359" t="str">
        <f>IF($H449="","",IF($C449=Listes!$B$40,Listes!$I$37,IF($C449=Listes!$B$41,(VLOOKUP('DP_Instruction Forfaitaires'!$F449,Listes!$E$37:$F$42,2,FALSE)),IF($C449=Listes!$B$39,IF('DP_Instruction Forfaitaires'!$E449&lt;=Listes!$A$69,'DP_Instruction Forfaitaires'!$E449*Listes!$A$70,IF('DP_Instruction Forfaitaires'!$E449&gt;Listes!$D$69,'DP_Instruction Forfaitaires'!$E449*Listes!$D$70,(('DP_Instruction Forfaitaires'!$E449*Listes!$B$70)+Listes!$C$70)))))))</f>
        <v/>
      </c>
      <c r="P449" s="360" t="str">
        <f>IF('Dépenses forfaitaire'!P449="","",'Dépenses forfaitaire'!P449)</f>
        <v/>
      </c>
      <c r="Q449" s="283"/>
      <c r="R449" s="284" t="str">
        <f t="shared" si="26"/>
        <v/>
      </c>
      <c r="S449" s="284" t="str">
        <f t="shared" si="27"/>
        <v/>
      </c>
      <c r="T449" s="28" t="str">
        <f t="shared" si="25"/>
        <v/>
      </c>
      <c r="U449" s="139"/>
      <c r="V449" s="140"/>
      <c r="W449" s="365" t="str">
        <f>IF(AND(OR(Q449="KO",T449&lt;&gt;""),OR(R449="",S449="",T449="")),Listes!$A$74,IF(AND(T449="",Q449&lt;&gt;""),Listes!$A$75,IF(AND(P449&lt;T449,V449=""),Listes!$A$76,IF(AND(R449&gt;S449),Listes!$A$77,IF(AND(P449&lt;&gt;"",P449&gt;T449,U449=""),Listes!$A$78,IF(AND(X449="",OR(Q449&lt;&gt;"",R449&lt;&gt;"",S449&lt;&gt;"")),Listes!$A$79,""))))))</f>
        <v/>
      </c>
      <c r="X449" s="44"/>
      <c r="Y449" s="9">
        <f t="shared" si="28"/>
        <v>0</v>
      </c>
    </row>
    <row r="450" spans="1:25" ht="20.100000000000001" customHeight="1" x14ac:dyDescent="0.25">
      <c r="A450" s="133">
        <v>444</v>
      </c>
      <c r="B450" s="347" t="str">
        <f>IF('Dépenses forfaitaire'!B450="","",'Dépenses forfaitaire'!B450)</f>
        <v/>
      </c>
      <c r="C450" s="347" t="str">
        <f>IF('Dépenses forfaitaire'!C450="","",'Dépenses forfaitaire'!C450)</f>
        <v/>
      </c>
      <c r="D450" s="347" t="str">
        <f>IF('Dépenses forfaitaire'!D450="","",'Dépenses forfaitaire'!D450)</f>
        <v/>
      </c>
      <c r="E450" s="347" t="str">
        <f>IF('Dépenses forfaitaire'!E450="","",'Dépenses forfaitaire'!E450)</f>
        <v/>
      </c>
      <c r="F450" s="347" t="str">
        <f>IF('Dépenses forfaitaire'!F450="","",'Dépenses forfaitaire'!F450)</f>
        <v/>
      </c>
      <c r="G450" s="347" t="str">
        <f>IF('Dépenses forfaitaire'!G450="","",'Dépenses forfaitaire'!G450)</f>
        <v/>
      </c>
      <c r="H450" s="347" t="str">
        <f>IF('Dépenses forfaitaire'!H450="","",'Dépenses forfaitaire'!H450)</f>
        <v/>
      </c>
      <c r="I450" s="347" t="str">
        <f>IF('Dépenses forfaitaire'!I450="","",'Dépenses forfaitaire'!I450)</f>
        <v/>
      </c>
      <c r="J450" s="348" t="str">
        <f>IF('Dépenses forfaitaire'!K450="","",'Dépenses forfaitaire'!K450)</f>
        <v/>
      </c>
      <c r="K450" s="348" t="str">
        <f>IF('Dépenses forfaitaire'!L450="","",'Dépenses forfaitaire'!L450)</f>
        <v/>
      </c>
      <c r="L450" s="347" t="str">
        <f>IF('Dépenses forfaitaire'!J450="","",'Dépenses forfaitaire'!J450)</f>
        <v/>
      </c>
      <c r="M450" s="331" t="str">
        <f>IF($H450="","",IF($C450=Listes!$B$38,IF('DP_Instruction Forfaitaires'!$E450&lt;=Listes!$B$58,('DP_Instruction Forfaitaires'!$E450*(VLOOKUP('DP_Instruction Forfaitaires'!$D450,Listes!$A$59:$E$65,2,FALSE))),IF('DP_Instruction Forfaitaires'!$E450&gt;Listes!$E$58,('DP_Instruction Forfaitaires'!$E450*(VLOOKUP('DP_Instruction Forfaitaires'!$D450,Listes!$A$59:$E$65,5,FALSE))),('DP_Instruction Forfaitaires'!$E450*(VLOOKUP('DP_Instruction Forfaitaires'!$D450,Listes!$A$59:$E$65,3,FALSE))+(VLOOKUP('DP_Instruction Forfaitaires'!$D450,Listes!$A$59:$E$65,4,FALSE)))))))</f>
        <v/>
      </c>
      <c r="N450" s="331" t="str">
        <f>IF($H450="","",IF($C450=Listes!$B$37,IF('DP_Instruction Forfaitaires'!$E450&lt;=Listes!$B$47,('DP_Instruction Forfaitaires'!$E450*(VLOOKUP('DP_Instruction Forfaitaires'!$D450,Listes!$A$48:$E$54,2,FALSE))),IF('DP_Instruction Forfaitaires'!$E450&gt;Listes!$D$47,('DP_Instruction Forfaitaires'!$E450*(VLOOKUP('DP_Instruction Forfaitaires'!$D450,Listes!$A$48:$E$54,5,FALSE))),('DP_Instruction Forfaitaires'!$E450*(VLOOKUP('DP_Instruction Forfaitaires'!$D450,Listes!$A$48:$E$54,3,FALSE))+(VLOOKUP('DP_Instruction Forfaitaires'!$D450,Listes!$A$48:$E$54,4,FALSE)))))))</f>
        <v/>
      </c>
      <c r="O450" s="359" t="str">
        <f>IF($H450="","",IF($C450=Listes!$B$40,Listes!$I$37,IF($C450=Listes!$B$41,(VLOOKUP('DP_Instruction Forfaitaires'!$F450,Listes!$E$37:$F$42,2,FALSE)),IF($C450=Listes!$B$39,IF('DP_Instruction Forfaitaires'!$E450&lt;=Listes!$A$69,'DP_Instruction Forfaitaires'!$E450*Listes!$A$70,IF('DP_Instruction Forfaitaires'!$E450&gt;Listes!$D$69,'DP_Instruction Forfaitaires'!$E450*Listes!$D$70,(('DP_Instruction Forfaitaires'!$E450*Listes!$B$70)+Listes!$C$70)))))))</f>
        <v/>
      </c>
      <c r="P450" s="360" t="str">
        <f>IF('Dépenses forfaitaire'!P450="","",'Dépenses forfaitaire'!P450)</f>
        <v/>
      </c>
      <c r="Q450" s="283"/>
      <c r="R450" s="284" t="str">
        <f t="shared" si="26"/>
        <v/>
      </c>
      <c r="S450" s="284" t="str">
        <f t="shared" si="27"/>
        <v/>
      </c>
      <c r="T450" s="28" t="str">
        <f t="shared" si="25"/>
        <v/>
      </c>
      <c r="U450" s="139"/>
      <c r="V450" s="140"/>
      <c r="W450" s="365" t="str">
        <f>IF(AND(OR(Q450="KO",T450&lt;&gt;""),OR(R450="",S450="",T450="")),Listes!$A$74,IF(AND(T450="",Q450&lt;&gt;""),Listes!$A$75,IF(AND(P450&lt;T450,V450=""),Listes!$A$76,IF(AND(R450&gt;S450),Listes!$A$77,IF(AND(P450&lt;&gt;"",P450&gt;T450,U450=""),Listes!$A$78,IF(AND(X450="",OR(Q450&lt;&gt;"",R450&lt;&gt;"",S450&lt;&gt;"")),Listes!$A$79,""))))))</f>
        <v/>
      </c>
      <c r="X450" s="44"/>
      <c r="Y450" s="9">
        <f t="shared" si="28"/>
        <v>0</v>
      </c>
    </row>
    <row r="451" spans="1:25" ht="20.100000000000001" customHeight="1" x14ac:dyDescent="0.25">
      <c r="A451" s="133">
        <v>445</v>
      </c>
      <c r="B451" s="347" t="str">
        <f>IF('Dépenses forfaitaire'!B451="","",'Dépenses forfaitaire'!B451)</f>
        <v/>
      </c>
      <c r="C451" s="347" t="str">
        <f>IF('Dépenses forfaitaire'!C451="","",'Dépenses forfaitaire'!C451)</f>
        <v/>
      </c>
      <c r="D451" s="347" t="str">
        <f>IF('Dépenses forfaitaire'!D451="","",'Dépenses forfaitaire'!D451)</f>
        <v/>
      </c>
      <c r="E451" s="347" t="str">
        <f>IF('Dépenses forfaitaire'!E451="","",'Dépenses forfaitaire'!E451)</f>
        <v/>
      </c>
      <c r="F451" s="347" t="str">
        <f>IF('Dépenses forfaitaire'!F451="","",'Dépenses forfaitaire'!F451)</f>
        <v/>
      </c>
      <c r="G451" s="347" t="str">
        <f>IF('Dépenses forfaitaire'!G451="","",'Dépenses forfaitaire'!G451)</f>
        <v/>
      </c>
      <c r="H451" s="347" t="str">
        <f>IF('Dépenses forfaitaire'!H451="","",'Dépenses forfaitaire'!H451)</f>
        <v/>
      </c>
      <c r="I451" s="347" t="str">
        <f>IF('Dépenses forfaitaire'!I451="","",'Dépenses forfaitaire'!I451)</f>
        <v/>
      </c>
      <c r="J451" s="348" t="str">
        <f>IF('Dépenses forfaitaire'!K451="","",'Dépenses forfaitaire'!K451)</f>
        <v/>
      </c>
      <c r="K451" s="348" t="str">
        <f>IF('Dépenses forfaitaire'!L451="","",'Dépenses forfaitaire'!L451)</f>
        <v/>
      </c>
      <c r="L451" s="347" t="str">
        <f>IF('Dépenses forfaitaire'!J451="","",'Dépenses forfaitaire'!J451)</f>
        <v/>
      </c>
      <c r="M451" s="331" t="str">
        <f>IF($H451="","",IF($C451=Listes!$B$38,IF('DP_Instruction Forfaitaires'!$E451&lt;=Listes!$B$58,('DP_Instruction Forfaitaires'!$E451*(VLOOKUP('DP_Instruction Forfaitaires'!$D451,Listes!$A$59:$E$65,2,FALSE))),IF('DP_Instruction Forfaitaires'!$E451&gt;Listes!$E$58,('DP_Instruction Forfaitaires'!$E451*(VLOOKUP('DP_Instruction Forfaitaires'!$D451,Listes!$A$59:$E$65,5,FALSE))),('DP_Instruction Forfaitaires'!$E451*(VLOOKUP('DP_Instruction Forfaitaires'!$D451,Listes!$A$59:$E$65,3,FALSE))+(VLOOKUP('DP_Instruction Forfaitaires'!$D451,Listes!$A$59:$E$65,4,FALSE)))))))</f>
        <v/>
      </c>
      <c r="N451" s="331" t="str">
        <f>IF($H451="","",IF($C451=Listes!$B$37,IF('DP_Instruction Forfaitaires'!$E451&lt;=Listes!$B$47,('DP_Instruction Forfaitaires'!$E451*(VLOOKUP('DP_Instruction Forfaitaires'!$D451,Listes!$A$48:$E$54,2,FALSE))),IF('DP_Instruction Forfaitaires'!$E451&gt;Listes!$D$47,('DP_Instruction Forfaitaires'!$E451*(VLOOKUP('DP_Instruction Forfaitaires'!$D451,Listes!$A$48:$E$54,5,FALSE))),('DP_Instruction Forfaitaires'!$E451*(VLOOKUP('DP_Instruction Forfaitaires'!$D451,Listes!$A$48:$E$54,3,FALSE))+(VLOOKUP('DP_Instruction Forfaitaires'!$D451,Listes!$A$48:$E$54,4,FALSE)))))))</f>
        <v/>
      </c>
      <c r="O451" s="359" t="str">
        <f>IF($H451="","",IF($C451=Listes!$B$40,Listes!$I$37,IF($C451=Listes!$B$41,(VLOOKUP('DP_Instruction Forfaitaires'!$F451,Listes!$E$37:$F$42,2,FALSE)),IF($C451=Listes!$B$39,IF('DP_Instruction Forfaitaires'!$E451&lt;=Listes!$A$69,'DP_Instruction Forfaitaires'!$E451*Listes!$A$70,IF('DP_Instruction Forfaitaires'!$E451&gt;Listes!$D$69,'DP_Instruction Forfaitaires'!$E451*Listes!$D$70,(('DP_Instruction Forfaitaires'!$E451*Listes!$B$70)+Listes!$C$70)))))))</f>
        <v/>
      </c>
      <c r="P451" s="360" t="str">
        <f>IF('Dépenses forfaitaire'!P451="","",'Dépenses forfaitaire'!P451)</f>
        <v/>
      </c>
      <c r="Q451" s="283"/>
      <c r="R451" s="284" t="str">
        <f t="shared" si="26"/>
        <v/>
      </c>
      <c r="S451" s="284" t="str">
        <f t="shared" si="27"/>
        <v/>
      </c>
      <c r="T451" s="28" t="str">
        <f t="shared" si="25"/>
        <v/>
      </c>
      <c r="U451" s="139"/>
      <c r="V451" s="140"/>
      <c r="W451" s="365" t="str">
        <f>IF(AND(OR(Q451="KO",T451&lt;&gt;""),OR(R451="",S451="",T451="")),Listes!$A$74,IF(AND(T451="",Q451&lt;&gt;""),Listes!$A$75,IF(AND(P451&lt;T451,V451=""),Listes!$A$76,IF(AND(R451&gt;S451),Listes!$A$77,IF(AND(P451&lt;&gt;"",P451&gt;T451,U451=""),Listes!$A$78,IF(AND(X451="",OR(Q451&lt;&gt;"",R451&lt;&gt;"",S451&lt;&gt;"")),Listes!$A$79,""))))))</f>
        <v/>
      </c>
      <c r="X451" s="44"/>
      <c r="Y451" s="9">
        <f t="shared" si="28"/>
        <v>0</v>
      </c>
    </row>
    <row r="452" spans="1:25" ht="20.100000000000001" customHeight="1" x14ac:dyDescent="0.25">
      <c r="A452" s="133">
        <v>446</v>
      </c>
      <c r="B452" s="347" t="str">
        <f>IF('Dépenses forfaitaire'!B452="","",'Dépenses forfaitaire'!B452)</f>
        <v/>
      </c>
      <c r="C452" s="347" t="str">
        <f>IF('Dépenses forfaitaire'!C452="","",'Dépenses forfaitaire'!C452)</f>
        <v/>
      </c>
      <c r="D452" s="347" t="str">
        <f>IF('Dépenses forfaitaire'!D452="","",'Dépenses forfaitaire'!D452)</f>
        <v/>
      </c>
      <c r="E452" s="347" t="str">
        <f>IF('Dépenses forfaitaire'!E452="","",'Dépenses forfaitaire'!E452)</f>
        <v/>
      </c>
      <c r="F452" s="347" t="str">
        <f>IF('Dépenses forfaitaire'!F452="","",'Dépenses forfaitaire'!F452)</f>
        <v/>
      </c>
      <c r="G452" s="347" t="str">
        <f>IF('Dépenses forfaitaire'!G452="","",'Dépenses forfaitaire'!G452)</f>
        <v/>
      </c>
      <c r="H452" s="347" t="str">
        <f>IF('Dépenses forfaitaire'!H452="","",'Dépenses forfaitaire'!H452)</f>
        <v/>
      </c>
      <c r="I452" s="347" t="str">
        <f>IF('Dépenses forfaitaire'!I452="","",'Dépenses forfaitaire'!I452)</f>
        <v/>
      </c>
      <c r="J452" s="348" t="str">
        <f>IF('Dépenses forfaitaire'!K452="","",'Dépenses forfaitaire'!K452)</f>
        <v/>
      </c>
      <c r="K452" s="348" t="str">
        <f>IF('Dépenses forfaitaire'!L452="","",'Dépenses forfaitaire'!L452)</f>
        <v/>
      </c>
      <c r="L452" s="347" t="str">
        <f>IF('Dépenses forfaitaire'!J452="","",'Dépenses forfaitaire'!J452)</f>
        <v/>
      </c>
      <c r="M452" s="331" t="str">
        <f>IF($H452="","",IF($C452=Listes!$B$38,IF('DP_Instruction Forfaitaires'!$E452&lt;=Listes!$B$58,('DP_Instruction Forfaitaires'!$E452*(VLOOKUP('DP_Instruction Forfaitaires'!$D452,Listes!$A$59:$E$65,2,FALSE))),IF('DP_Instruction Forfaitaires'!$E452&gt;Listes!$E$58,('DP_Instruction Forfaitaires'!$E452*(VLOOKUP('DP_Instruction Forfaitaires'!$D452,Listes!$A$59:$E$65,5,FALSE))),('DP_Instruction Forfaitaires'!$E452*(VLOOKUP('DP_Instruction Forfaitaires'!$D452,Listes!$A$59:$E$65,3,FALSE))+(VLOOKUP('DP_Instruction Forfaitaires'!$D452,Listes!$A$59:$E$65,4,FALSE)))))))</f>
        <v/>
      </c>
      <c r="N452" s="331" t="str">
        <f>IF($H452="","",IF($C452=Listes!$B$37,IF('DP_Instruction Forfaitaires'!$E452&lt;=Listes!$B$47,('DP_Instruction Forfaitaires'!$E452*(VLOOKUP('DP_Instruction Forfaitaires'!$D452,Listes!$A$48:$E$54,2,FALSE))),IF('DP_Instruction Forfaitaires'!$E452&gt;Listes!$D$47,('DP_Instruction Forfaitaires'!$E452*(VLOOKUP('DP_Instruction Forfaitaires'!$D452,Listes!$A$48:$E$54,5,FALSE))),('DP_Instruction Forfaitaires'!$E452*(VLOOKUP('DP_Instruction Forfaitaires'!$D452,Listes!$A$48:$E$54,3,FALSE))+(VLOOKUP('DP_Instruction Forfaitaires'!$D452,Listes!$A$48:$E$54,4,FALSE)))))))</f>
        <v/>
      </c>
      <c r="O452" s="359" t="str">
        <f>IF($H452="","",IF($C452=Listes!$B$40,Listes!$I$37,IF($C452=Listes!$B$41,(VLOOKUP('DP_Instruction Forfaitaires'!$F452,Listes!$E$37:$F$42,2,FALSE)),IF($C452=Listes!$B$39,IF('DP_Instruction Forfaitaires'!$E452&lt;=Listes!$A$69,'DP_Instruction Forfaitaires'!$E452*Listes!$A$70,IF('DP_Instruction Forfaitaires'!$E452&gt;Listes!$D$69,'DP_Instruction Forfaitaires'!$E452*Listes!$D$70,(('DP_Instruction Forfaitaires'!$E452*Listes!$B$70)+Listes!$C$70)))))))</f>
        <v/>
      </c>
      <c r="P452" s="360" t="str">
        <f>IF('Dépenses forfaitaire'!P452="","",'Dépenses forfaitaire'!P452)</f>
        <v/>
      </c>
      <c r="Q452" s="283"/>
      <c r="R452" s="284" t="str">
        <f t="shared" si="26"/>
        <v/>
      </c>
      <c r="S452" s="284" t="str">
        <f t="shared" si="27"/>
        <v/>
      </c>
      <c r="T452" s="28" t="str">
        <f t="shared" si="25"/>
        <v/>
      </c>
      <c r="U452" s="139"/>
      <c r="V452" s="140"/>
      <c r="W452" s="365" t="str">
        <f>IF(AND(OR(Q452="KO",T452&lt;&gt;""),OR(R452="",S452="",T452="")),Listes!$A$74,IF(AND(T452="",Q452&lt;&gt;""),Listes!$A$75,IF(AND(P452&lt;T452,V452=""),Listes!$A$76,IF(AND(R452&gt;S452),Listes!$A$77,IF(AND(P452&lt;&gt;"",P452&gt;T452,U452=""),Listes!$A$78,IF(AND(X452="",OR(Q452&lt;&gt;"",R452&lt;&gt;"",S452&lt;&gt;"")),Listes!$A$79,""))))))</f>
        <v/>
      </c>
      <c r="X452" s="44"/>
      <c r="Y452" s="9">
        <f t="shared" si="28"/>
        <v>0</v>
      </c>
    </row>
    <row r="453" spans="1:25" ht="20.100000000000001" customHeight="1" x14ac:dyDescent="0.25">
      <c r="A453" s="133">
        <v>447</v>
      </c>
      <c r="B453" s="347" t="str">
        <f>IF('Dépenses forfaitaire'!B453="","",'Dépenses forfaitaire'!B453)</f>
        <v/>
      </c>
      <c r="C453" s="347" t="str">
        <f>IF('Dépenses forfaitaire'!C453="","",'Dépenses forfaitaire'!C453)</f>
        <v/>
      </c>
      <c r="D453" s="347" t="str">
        <f>IF('Dépenses forfaitaire'!D453="","",'Dépenses forfaitaire'!D453)</f>
        <v/>
      </c>
      <c r="E453" s="347" t="str">
        <f>IF('Dépenses forfaitaire'!E453="","",'Dépenses forfaitaire'!E453)</f>
        <v/>
      </c>
      <c r="F453" s="347" t="str">
        <f>IF('Dépenses forfaitaire'!F453="","",'Dépenses forfaitaire'!F453)</f>
        <v/>
      </c>
      <c r="G453" s="347" t="str">
        <f>IF('Dépenses forfaitaire'!G453="","",'Dépenses forfaitaire'!G453)</f>
        <v/>
      </c>
      <c r="H453" s="347" t="str">
        <f>IF('Dépenses forfaitaire'!H453="","",'Dépenses forfaitaire'!H453)</f>
        <v/>
      </c>
      <c r="I453" s="347" t="str">
        <f>IF('Dépenses forfaitaire'!I453="","",'Dépenses forfaitaire'!I453)</f>
        <v/>
      </c>
      <c r="J453" s="348" t="str">
        <f>IF('Dépenses forfaitaire'!K453="","",'Dépenses forfaitaire'!K453)</f>
        <v/>
      </c>
      <c r="K453" s="348" t="str">
        <f>IF('Dépenses forfaitaire'!L453="","",'Dépenses forfaitaire'!L453)</f>
        <v/>
      </c>
      <c r="L453" s="347" t="str">
        <f>IF('Dépenses forfaitaire'!J453="","",'Dépenses forfaitaire'!J453)</f>
        <v/>
      </c>
      <c r="M453" s="331" t="str">
        <f>IF($H453="","",IF($C453=Listes!$B$38,IF('DP_Instruction Forfaitaires'!$E453&lt;=Listes!$B$58,('DP_Instruction Forfaitaires'!$E453*(VLOOKUP('DP_Instruction Forfaitaires'!$D453,Listes!$A$59:$E$65,2,FALSE))),IF('DP_Instruction Forfaitaires'!$E453&gt;Listes!$E$58,('DP_Instruction Forfaitaires'!$E453*(VLOOKUP('DP_Instruction Forfaitaires'!$D453,Listes!$A$59:$E$65,5,FALSE))),('DP_Instruction Forfaitaires'!$E453*(VLOOKUP('DP_Instruction Forfaitaires'!$D453,Listes!$A$59:$E$65,3,FALSE))+(VLOOKUP('DP_Instruction Forfaitaires'!$D453,Listes!$A$59:$E$65,4,FALSE)))))))</f>
        <v/>
      </c>
      <c r="N453" s="331" t="str">
        <f>IF($H453="","",IF($C453=Listes!$B$37,IF('DP_Instruction Forfaitaires'!$E453&lt;=Listes!$B$47,('DP_Instruction Forfaitaires'!$E453*(VLOOKUP('DP_Instruction Forfaitaires'!$D453,Listes!$A$48:$E$54,2,FALSE))),IF('DP_Instruction Forfaitaires'!$E453&gt;Listes!$D$47,('DP_Instruction Forfaitaires'!$E453*(VLOOKUP('DP_Instruction Forfaitaires'!$D453,Listes!$A$48:$E$54,5,FALSE))),('DP_Instruction Forfaitaires'!$E453*(VLOOKUP('DP_Instruction Forfaitaires'!$D453,Listes!$A$48:$E$54,3,FALSE))+(VLOOKUP('DP_Instruction Forfaitaires'!$D453,Listes!$A$48:$E$54,4,FALSE)))))))</f>
        <v/>
      </c>
      <c r="O453" s="359" t="str">
        <f>IF($H453="","",IF($C453=Listes!$B$40,Listes!$I$37,IF($C453=Listes!$B$41,(VLOOKUP('DP_Instruction Forfaitaires'!$F453,Listes!$E$37:$F$42,2,FALSE)),IF($C453=Listes!$B$39,IF('DP_Instruction Forfaitaires'!$E453&lt;=Listes!$A$69,'DP_Instruction Forfaitaires'!$E453*Listes!$A$70,IF('DP_Instruction Forfaitaires'!$E453&gt;Listes!$D$69,'DP_Instruction Forfaitaires'!$E453*Listes!$D$70,(('DP_Instruction Forfaitaires'!$E453*Listes!$B$70)+Listes!$C$70)))))))</f>
        <v/>
      </c>
      <c r="P453" s="360" t="str">
        <f>IF('Dépenses forfaitaire'!P453="","",'Dépenses forfaitaire'!P453)</f>
        <v/>
      </c>
      <c r="Q453" s="283"/>
      <c r="R453" s="284" t="str">
        <f t="shared" si="26"/>
        <v/>
      </c>
      <c r="S453" s="284" t="str">
        <f t="shared" si="27"/>
        <v/>
      </c>
      <c r="T453" s="28" t="str">
        <f t="shared" si="25"/>
        <v/>
      </c>
      <c r="U453" s="139"/>
      <c r="V453" s="140"/>
      <c r="W453" s="365" t="str">
        <f>IF(AND(OR(Q453="KO",T453&lt;&gt;""),OR(R453="",S453="",T453="")),Listes!$A$74,IF(AND(T453="",Q453&lt;&gt;""),Listes!$A$75,IF(AND(P453&lt;T453,V453=""),Listes!$A$76,IF(AND(R453&gt;S453),Listes!$A$77,IF(AND(P453&lt;&gt;"",P453&gt;T453,U453=""),Listes!$A$78,IF(AND(X453="",OR(Q453&lt;&gt;"",R453&lt;&gt;"",S453&lt;&gt;"")),Listes!$A$79,""))))))</f>
        <v/>
      </c>
      <c r="X453" s="44"/>
      <c r="Y453" s="9">
        <f t="shared" si="28"/>
        <v>0</v>
      </c>
    </row>
    <row r="454" spans="1:25" ht="20.100000000000001" customHeight="1" x14ac:dyDescent="0.25">
      <c r="A454" s="133">
        <v>448</v>
      </c>
      <c r="B454" s="347" t="str">
        <f>IF('Dépenses forfaitaire'!B454="","",'Dépenses forfaitaire'!B454)</f>
        <v/>
      </c>
      <c r="C454" s="347" t="str">
        <f>IF('Dépenses forfaitaire'!C454="","",'Dépenses forfaitaire'!C454)</f>
        <v/>
      </c>
      <c r="D454" s="347" t="str">
        <f>IF('Dépenses forfaitaire'!D454="","",'Dépenses forfaitaire'!D454)</f>
        <v/>
      </c>
      <c r="E454" s="347" t="str">
        <f>IF('Dépenses forfaitaire'!E454="","",'Dépenses forfaitaire'!E454)</f>
        <v/>
      </c>
      <c r="F454" s="347" t="str">
        <f>IF('Dépenses forfaitaire'!F454="","",'Dépenses forfaitaire'!F454)</f>
        <v/>
      </c>
      <c r="G454" s="347" t="str">
        <f>IF('Dépenses forfaitaire'!G454="","",'Dépenses forfaitaire'!G454)</f>
        <v/>
      </c>
      <c r="H454" s="347" t="str">
        <f>IF('Dépenses forfaitaire'!H454="","",'Dépenses forfaitaire'!H454)</f>
        <v/>
      </c>
      <c r="I454" s="347" t="str">
        <f>IF('Dépenses forfaitaire'!I454="","",'Dépenses forfaitaire'!I454)</f>
        <v/>
      </c>
      <c r="J454" s="348" t="str">
        <f>IF('Dépenses forfaitaire'!K454="","",'Dépenses forfaitaire'!K454)</f>
        <v/>
      </c>
      <c r="K454" s="348" t="str">
        <f>IF('Dépenses forfaitaire'!L454="","",'Dépenses forfaitaire'!L454)</f>
        <v/>
      </c>
      <c r="L454" s="347" t="str">
        <f>IF('Dépenses forfaitaire'!J454="","",'Dépenses forfaitaire'!J454)</f>
        <v/>
      </c>
      <c r="M454" s="331" t="str">
        <f>IF($H454="","",IF($C454=Listes!$B$38,IF('DP_Instruction Forfaitaires'!$E454&lt;=Listes!$B$58,('DP_Instruction Forfaitaires'!$E454*(VLOOKUP('DP_Instruction Forfaitaires'!$D454,Listes!$A$59:$E$65,2,FALSE))),IF('DP_Instruction Forfaitaires'!$E454&gt;Listes!$E$58,('DP_Instruction Forfaitaires'!$E454*(VLOOKUP('DP_Instruction Forfaitaires'!$D454,Listes!$A$59:$E$65,5,FALSE))),('DP_Instruction Forfaitaires'!$E454*(VLOOKUP('DP_Instruction Forfaitaires'!$D454,Listes!$A$59:$E$65,3,FALSE))+(VLOOKUP('DP_Instruction Forfaitaires'!$D454,Listes!$A$59:$E$65,4,FALSE)))))))</f>
        <v/>
      </c>
      <c r="N454" s="331" t="str">
        <f>IF($H454="","",IF($C454=Listes!$B$37,IF('DP_Instruction Forfaitaires'!$E454&lt;=Listes!$B$47,('DP_Instruction Forfaitaires'!$E454*(VLOOKUP('DP_Instruction Forfaitaires'!$D454,Listes!$A$48:$E$54,2,FALSE))),IF('DP_Instruction Forfaitaires'!$E454&gt;Listes!$D$47,('DP_Instruction Forfaitaires'!$E454*(VLOOKUP('DP_Instruction Forfaitaires'!$D454,Listes!$A$48:$E$54,5,FALSE))),('DP_Instruction Forfaitaires'!$E454*(VLOOKUP('DP_Instruction Forfaitaires'!$D454,Listes!$A$48:$E$54,3,FALSE))+(VLOOKUP('DP_Instruction Forfaitaires'!$D454,Listes!$A$48:$E$54,4,FALSE)))))))</f>
        <v/>
      </c>
      <c r="O454" s="359" t="str">
        <f>IF($H454="","",IF($C454=Listes!$B$40,Listes!$I$37,IF($C454=Listes!$B$41,(VLOOKUP('DP_Instruction Forfaitaires'!$F454,Listes!$E$37:$F$42,2,FALSE)),IF($C454=Listes!$B$39,IF('DP_Instruction Forfaitaires'!$E454&lt;=Listes!$A$69,'DP_Instruction Forfaitaires'!$E454*Listes!$A$70,IF('DP_Instruction Forfaitaires'!$E454&gt;Listes!$D$69,'DP_Instruction Forfaitaires'!$E454*Listes!$D$70,(('DP_Instruction Forfaitaires'!$E454*Listes!$B$70)+Listes!$C$70)))))))</f>
        <v/>
      </c>
      <c r="P454" s="360" t="str">
        <f>IF('Dépenses forfaitaire'!P454="","",'Dépenses forfaitaire'!P454)</f>
        <v/>
      </c>
      <c r="Q454" s="283"/>
      <c r="R454" s="284" t="str">
        <f t="shared" si="26"/>
        <v/>
      </c>
      <c r="S454" s="284" t="str">
        <f t="shared" si="27"/>
        <v/>
      </c>
      <c r="T454" s="28" t="str">
        <f t="shared" si="25"/>
        <v/>
      </c>
      <c r="U454" s="139"/>
      <c r="V454" s="140"/>
      <c r="W454" s="365" t="str">
        <f>IF(AND(OR(Q454="KO",T454&lt;&gt;""),OR(R454="",S454="",T454="")),Listes!$A$74,IF(AND(T454="",Q454&lt;&gt;""),Listes!$A$75,IF(AND(P454&lt;T454,V454=""),Listes!$A$76,IF(AND(R454&gt;S454),Listes!$A$77,IF(AND(P454&lt;&gt;"",P454&gt;T454,U454=""),Listes!$A$78,IF(AND(X454="",OR(Q454&lt;&gt;"",R454&lt;&gt;"",S454&lt;&gt;"")),Listes!$A$79,""))))))</f>
        <v/>
      </c>
      <c r="X454" s="44"/>
      <c r="Y454" s="9">
        <f t="shared" si="28"/>
        <v>0</v>
      </c>
    </row>
    <row r="455" spans="1:25" ht="20.100000000000001" customHeight="1" x14ac:dyDescent="0.25">
      <c r="A455" s="133">
        <v>449</v>
      </c>
      <c r="B455" s="347" t="str">
        <f>IF('Dépenses forfaitaire'!B455="","",'Dépenses forfaitaire'!B455)</f>
        <v/>
      </c>
      <c r="C455" s="347" t="str">
        <f>IF('Dépenses forfaitaire'!C455="","",'Dépenses forfaitaire'!C455)</f>
        <v/>
      </c>
      <c r="D455" s="347" t="str">
        <f>IF('Dépenses forfaitaire'!D455="","",'Dépenses forfaitaire'!D455)</f>
        <v/>
      </c>
      <c r="E455" s="347" t="str">
        <f>IF('Dépenses forfaitaire'!E455="","",'Dépenses forfaitaire'!E455)</f>
        <v/>
      </c>
      <c r="F455" s="347" t="str">
        <f>IF('Dépenses forfaitaire'!F455="","",'Dépenses forfaitaire'!F455)</f>
        <v/>
      </c>
      <c r="G455" s="347" t="str">
        <f>IF('Dépenses forfaitaire'!G455="","",'Dépenses forfaitaire'!G455)</f>
        <v/>
      </c>
      <c r="H455" s="347" t="str">
        <f>IF('Dépenses forfaitaire'!H455="","",'Dépenses forfaitaire'!H455)</f>
        <v/>
      </c>
      <c r="I455" s="347" t="str">
        <f>IF('Dépenses forfaitaire'!I455="","",'Dépenses forfaitaire'!I455)</f>
        <v/>
      </c>
      <c r="J455" s="348" t="str">
        <f>IF('Dépenses forfaitaire'!K455="","",'Dépenses forfaitaire'!K455)</f>
        <v/>
      </c>
      <c r="K455" s="348" t="str">
        <f>IF('Dépenses forfaitaire'!L455="","",'Dépenses forfaitaire'!L455)</f>
        <v/>
      </c>
      <c r="L455" s="347" t="str">
        <f>IF('Dépenses forfaitaire'!J455="","",'Dépenses forfaitaire'!J455)</f>
        <v/>
      </c>
      <c r="M455" s="331" t="str">
        <f>IF($H455="","",IF($C455=Listes!$B$38,IF('DP_Instruction Forfaitaires'!$E455&lt;=Listes!$B$58,('DP_Instruction Forfaitaires'!$E455*(VLOOKUP('DP_Instruction Forfaitaires'!$D455,Listes!$A$59:$E$65,2,FALSE))),IF('DP_Instruction Forfaitaires'!$E455&gt;Listes!$E$58,('DP_Instruction Forfaitaires'!$E455*(VLOOKUP('DP_Instruction Forfaitaires'!$D455,Listes!$A$59:$E$65,5,FALSE))),('DP_Instruction Forfaitaires'!$E455*(VLOOKUP('DP_Instruction Forfaitaires'!$D455,Listes!$A$59:$E$65,3,FALSE))+(VLOOKUP('DP_Instruction Forfaitaires'!$D455,Listes!$A$59:$E$65,4,FALSE)))))))</f>
        <v/>
      </c>
      <c r="N455" s="331" t="str">
        <f>IF($H455="","",IF($C455=Listes!$B$37,IF('DP_Instruction Forfaitaires'!$E455&lt;=Listes!$B$47,('DP_Instruction Forfaitaires'!$E455*(VLOOKUP('DP_Instruction Forfaitaires'!$D455,Listes!$A$48:$E$54,2,FALSE))),IF('DP_Instruction Forfaitaires'!$E455&gt;Listes!$D$47,('DP_Instruction Forfaitaires'!$E455*(VLOOKUP('DP_Instruction Forfaitaires'!$D455,Listes!$A$48:$E$54,5,FALSE))),('DP_Instruction Forfaitaires'!$E455*(VLOOKUP('DP_Instruction Forfaitaires'!$D455,Listes!$A$48:$E$54,3,FALSE))+(VLOOKUP('DP_Instruction Forfaitaires'!$D455,Listes!$A$48:$E$54,4,FALSE)))))))</f>
        <v/>
      </c>
      <c r="O455" s="359" t="str">
        <f>IF($H455="","",IF($C455=Listes!$B$40,Listes!$I$37,IF($C455=Listes!$B$41,(VLOOKUP('DP_Instruction Forfaitaires'!$F455,Listes!$E$37:$F$42,2,FALSE)),IF($C455=Listes!$B$39,IF('DP_Instruction Forfaitaires'!$E455&lt;=Listes!$A$69,'DP_Instruction Forfaitaires'!$E455*Listes!$A$70,IF('DP_Instruction Forfaitaires'!$E455&gt;Listes!$D$69,'DP_Instruction Forfaitaires'!$E455*Listes!$D$70,(('DP_Instruction Forfaitaires'!$E455*Listes!$B$70)+Listes!$C$70)))))))</f>
        <v/>
      </c>
      <c r="P455" s="360" t="str">
        <f>IF('Dépenses forfaitaire'!P455="","",'Dépenses forfaitaire'!P455)</f>
        <v/>
      </c>
      <c r="Q455" s="283"/>
      <c r="R455" s="284" t="str">
        <f t="shared" si="26"/>
        <v/>
      </c>
      <c r="S455" s="284" t="str">
        <f t="shared" si="27"/>
        <v/>
      </c>
      <c r="T455" s="28" t="str">
        <f t="shared" ref="T455:T506" si="29">IF($I455="","",($O455+$N455+$M455)*$I455)</f>
        <v/>
      </c>
      <c r="U455" s="139"/>
      <c r="V455" s="140"/>
      <c r="W455" s="365" t="str">
        <f>IF(AND(OR(Q455="KO",T455&lt;&gt;""),OR(R455="",S455="",T455="")),Listes!$A$74,IF(AND(T455="",Q455&lt;&gt;""),Listes!$A$75,IF(AND(P455&lt;T455,V455=""),Listes!$A$76,IF(AND(R455&gt;S455),Listes!$A$77,IF(AND(P455&lt;&gt;"",P455&gt;T455,U455=""),Listes!$A$78,IF(AND(X455="",OR(Q455&lt;&gt;"",R455&lt;&gt;"",S455&lt;&gt;"")),Listes!$A$79,""))))))</f>
        <v/>
      </c>
      <c r="X455" s="44"/>
      <c r="Y455" s="9">
        <f t="shared" si="28"/>
        <v>0</v>
      </c>
    </row>
    <row r="456" spans="1:25" ht="20.100000000000001" customHeight="1" x14ac:dyDescent="0.25">
      <c r="A456" s="133">
        <v>450</v>
      </c>
      <c r="B456" s="347" t="str">
        <f>IF('Dépenses forfaitaire'!B456="","",'Dépenses forfaitaire'!B456)</f>
        <v/>
      </c>
      <c r="C456" s="347" t="str">
        <f>IF('Dépenses forfaitaire'!C456="","",'Dépenses forfaitaire'!C456)</f>
        <v/>
      </c>
      <c r="D456" s="347" t="str">
        <f>IF('Dépenses forfaitaire'!D456="","",'Dépenses forfaitaire'!D456)</f>
        <v/>
      </c>
      <c r="E456" s="347" t="str">
        <f>IF('Dépenses forfaitaire'!E456="","",'Dépenses forfaitaire'!E456)</f>
        <v/>
      </c>
      <c r="F456" s="347" t="str">
        <f>IF('Dépenses forfaitaire'!F456="","",'Dépenses forfaitaire'!F456)</f>
        <v/>
      </c>
      <c r="G456" s="347" t="str">
        <f>IF('Dépenses forfaitaire'!G456="","",'Dépenses forfaitaire'!G456)</f>
        <v/>
      </c>
      <c r="H456" s="347" t="str">
        <f>IF('Dépenses forfaitaire'!H456="","",'Dépenses forfaitaire'!H456)</f>
        <v/>
      </c>
      <c r="I456" s="347" t="str">
        <f>IF('Dépenses forfaitaire'!I456="","",'Dépenses forfaitaire'!I456)</f>
        <v/>
      </c>
      <c r="J456" s="348" t="str">
        <f>IF('Dépenses forfaitaire'!K456="","",'Dépenses forfaitaire'!K456)</f>
        <v/>
      </c>
      <c r="K456" s="348" t="str">
        <f>IF('Dépenses forfaitaire'!L456="","",'Dépenses forfaitaire'!L456)</f>
        <v/>
      </c>
      <c r="L456" s="347" t="str">
        <f>IF('Dépenses forfaitaire'!J456="","",'Dépenses forfaitaire'!J456)</f>
        <v/>
      </c>
      <c r="M456" s="331" t="str">
        <f>IF($H456="","",IF($C456=Listes!$B$38,IF('DP_Instruction Forfaitaires'!$E456&lt;=Listes!$B$58,('DP_Instruction Forfaitaires'!$E456*(VLOOKUP('DP_Instruction Forfaitaires'!$D456,Listes!$A$59:$E$65,2,FALSE))),IF('DP_Instruction Forfaitaires'!$E456&gt;Listes!$E$58,('DP_Instruction Forfaitaires'!$E456*(VLOOKUP('DP_Instruction Forfaitaires'!$D456,Listes!$A$59:$E$65,5,FALSE))),('DP_Instruction Forfaitaires'!$E456*(VLOOKUP('DP_Instruction Forfaitaires'!$D456,Listes!$A$59:$E$65,3,FALSE))+(VLOOKUP('DP_Instruction Forfaitaires'!$D456,Listes!$A$59:$E$65,4,FALSE)))))))</f>
        <v/>
      </c>
      <c r="N456" s="331" t="str">
        <f>IF($H456="","",IF($C456=Listes!$B$37,IF('DP_Instruction Forfaitaires'!$E456&lt;=Listes!$B$47,('DP_Instruction Forfaitaires'!$E456*(VLOOKUP('DP_Instruction Forfaitaires'!$D456,Listes!$A$48:$E$54,2,FALSE))),IF('DP_Instruction Forfaitaires'!$E456&gt;Listes!$D$47,('DP_Instruction Forfaitaires'!$E456*(VLOOKUP('DP_Instruction Forfaitaires'!$D456,Listes!$A$48:$E$54,5,FALSE))),('DP_Instruction Forfaitaires'!$E456*(VLOOKUP('DP_Instruction Forfaitaires'!$D456,Listes!$A$48:$E$54,3,FALSE))+(VLOOKUP('DP_Instruction Forfaitaires'!$D456,Listes!$A$48:$E$54,4,FALSE)))))))</f>
        <v/>
      </c>
      <c r="O456" s="359" t="str">
        <f>IF($H456="","",IF($C456=Listes!$B$40,Listes!$I$37,IF($C456=Listes!$B$41,(VLOOKUP('DP_Instruction Forfaitaires'!$F456,Listes!$E$37:$F$42,2,FALSE)),IF($C456=Listes!$B$39,IF('DP_Instruction Forfaitaires'!$E456&lt;=Listes!$A$69,'DP_Instruction Forfaitaires'!$E456*Listes!$A$70,IF('DP_Instruction Forfaitaires'!$E456&gt;Listes!$D$69,'DP_Instruction Forfaitaires'!$E456*Listes!$D$70,(('DP_Instruction Forfaitaires'!$E456*Listes!$B$70)+Listes!$C$70)))))))</f>
        <v/>
      </c>
      <c r="P456" s="360" t="str">
        <f>IF('Dépenses forfaitaire'!P456="","",'Dépenses forfaitaire'!P456)</f>
        <v/>
      </c>
      <c r="Q456" s="283"/>
      <c r="R456" s="284" t="str">
        <f t="shared" ref="R456:R506" si="30">IF(Q456="","",IF(Q456="KO","",J456))</f>
        <v/>
      </c>
      <c r="S456" s="284" t="str">
        <f t="shared" ref="S456:S506" si="31">IF(Q456="","",IF(Q456="KO","",K456))</f>
        <v/>
      </c>
      <c r="T456" s="28" t="str">
        <f t="shared" si="29"/>
        <v/>
      </c>
      <c r="U456" s="139"/>
      <c r="V456" s="140"/>
      <c r="W456" s="365" t="str">
        <f>IF(AND(OR(Q456="KO",T456&lt;&gt;""),OR(R456="",S456="",T456="")),Listes!$A$74,IF(AND(T456="",Q456&lt;&gt;""),Listes!$A$75,IF(AND(P456&lt;T456,V456=""),Listes!$A$76,IF(AND(R456&gt;S456),Listes!$A$77,IF(AND(P456&lt;&gt;"",P456&gt;T456,U456=""),Listes!$A$78,IF(AND(X456="",OR(Q456&lt;&gt;"",R456&lt;&gt;"",S456&lt;&gt;"")),Listes!$A$79,""))))))</f>
        <v/>
      </c>
      <c r="X456" s="44"/>
      <c r="Y456" s="9">
        <f t="shared" ref="Y456:Y506" si="32">IF(AND(B456&lt;&gt;"",X456&lt;&gt;"Oui"),1,0)</f>
        <v>0</v>
      </c>
    </row>
    <row r="457" spans="1:25" ht="20.100000000000001" customHeight="1" x14ac:dyDescent="0.25">
      <c r="A457" s="133">
        <v>451</v>
      </c>
      <c r="B457" s="347" t="str">
        <f>IF('Dépenses forfaitaire'!B457="","",'Dépenses forfaitaire'!B457)</f>
        <v/>
      </c>
      <c r="C457" s="347" t="str">
        <f>IF('Dépenses forfaitaire'!C457="","",'Dépenses forfaitaire'!C457)</f>
        <v/>
      </c>
      <c r="D457" s="347" t="str">
        <f>IF('Dépenses forfaitaire'!D457="","",'Dépenses forfaitaire'!D457)</f>
        <v/>
      </c>
      <c r="E457" s="347" t="str">
        <f>IF('Dépenses forfaitaire'!E457="","",'Dépenses forfaitaire'!E457)</f>
        <v/>
      </c>
      <c r="F457" s="347" t="str">
        <f>IF('Dépenses forfaitaire'!F457="","",'Dépenses forfaitaire'!F457)</f>
        <v/>
      </c>
      <c r="G457" s="347" t="str">
        <f>IF('Dépenses forfaitaire'!G457="","",'Dépenses forfaitaire'!G457)</f>
        <v/>
      </c>
      <c r="H457" s="347" t="str">
        <f>IF('Dépenses forfaitaire'!H457="","",'Dépenses forfaitaire'!H457)</f>
        <v/>
      </c>
      <c r="I457" s="347" t="str">
        <f>IF('Dépenses forfaitaire'!I457="","",'Dépenses forfaitaire'!I457)</f>
        <v/>
      </c>
      <c r="J457" s="348" t="str">
        <f>IF('Dépenses forfaitaire'!K457="","",'Dépenses forfaitaire'!K457)</f>
        <v/>
      </c>
      <c r="K457" s="348" t="str">
        <f>IF('Dépenses forfaitaire'!L457="","",'Dépenses forfaitaire'!L457)</f>
        <v/>
      </c>
      <c r="L457" s="347" t="str">
        <f>IF('Dépenses forfaitaire'!J457="","",'Dépenses forfaitaire'!J457)</f>
        <v/>
      </c>
      <c r="M457" s="331" t="str">
        <f>IF($H457="","",IF($C457=Listes!$B$38,IF('DP_Instruction Forfaitaires'!$E457&lt;=Listes!$B$58,('DP_Instruction Forfaitaires'!$E457*(VLOOKUP('DP_Instruction Forfaitaires'!$D457,Listes!$A$59:$E$65,2,FALSE))),IF('DP_Instruction Forfaitaires'!$E457&gt;Listes!$E$58,('DP_Instruction Forfaitaires'!$E457*(VLOOKUP('DP_Instruction Forfaitaires'!$D457,Listes!$A$59:$E$65,5,FALSE))),('DP_Instruction Forfaitaires'!$E457*(VLOOKUP('DP_Instruction Forfaitaires'!$D457,Listes!$A$59:$E$65,3,FALSE))+(VLOOKUP('DP_Instruction Forfaitaires'!$D457,Listes!$A$59:$E$65,4,FALSE)))))))</f>
        <v/>
      </c>
      <c r="N457" s="331" t="str">
        <f>IF($H457="","",IF($C457=Listes!$B$37,IF('DP_Instruction Forfaitaires'!$E457&lt;=Listes!$B$47,('DP_Instruction Forfaitaires'!$E457*(VLOOKUP('DP_Instruction Forfaitaires'!$D457,Listes!$A$48:$E$54,2,FALSE))),IF('DP_Instruction Forfaitaires'!$E457&gt;Listes!$D$47,('DP_Instruction Forfaitaires'!$E457*(VLOOKUP('DP_Instruction Forfaitaires'!$D457,Listes!$A$48:$E$54,5,FALSE))),('DP_Instruction Forfaitaires'!$E457*(VLOOKUP('DP_Instruction Forfaitaires'!$D457,Listes!$A$48:$E$54,3,FALSE))+(VLOOKUP('DP_Instruction Forfaitaires'!$D457,Listes!$A$48:$E$54,4,FALSE)))))))</f>
        <v/>
      </c>
      <c r="O457" s="359" t="str">
        <f>IF($H457="","",IF($C457=Listes!$B$40,Listes!$I$37,IF($C457=Listes!$B$41,(VLOOKUP('DP_Instruction Forfaitaires'!$F457,Listes!$E$37:$F$42,2,FALSE)),IF($C457=Listes!$B$39,IF('DP_Instruction Forfaitaires'!$E457&lt;=Listes!$A$69,'DP_Instruction Forfaitaires'!$E457*Listes!$A$70,IF('DP_Instruction Forfaitaires'!$E457&gt;Listes!$D$69,'DP_Instruction Forfaitaires'!$E457*Listes!$D$70,(('DP_Instruction Forfaitaires'!$E457*Listes!$B$70)+Listes!$C$70)))))))</f>
        <v/>
      </c>
      <c r="P457" s="360" t="str">
        <f>IF('Dépenses forfaitaire'!P457="","",'Dépenses forfaitaire'!P457)</f>
        <v/>
      </c>
      <c r="Q457" s="283"/>
      <c r="R457" s="284" t="str">
        <f t="shared" si="30"/>
        <v/>
      </c>
      <c r="S457" s="284" t="str">
        <f t="shared" si="31"/>
        <v/>
      </c>
      <c r="T457" s="28" t="str">
        <f t="shared" si="29"/>
        <v/>
      </c>
      <c r="U457" s="139"/>
      <c r="V457" s="140"/>
      <c r="W457" s="365" t="str">
        <f>IF(AND(OR(Q457="KO",T457&lt;&gt;""),OR(R457="",S457="",T457="")),Listes!$A$74,IF(AND(T457="",Q457&lt;&gt;""),Listes!$A$75,IF(AND(P457&lt;T457,V457=""),Listes!$A$76,IF(AND(R457&gt;S457),Listes!$A$77,IF(AND(P457&lt;&gt;"",P457&gt;T457,U457=""),Listes!$A$78,IF(AND(X457="",OR(Q457&lt;&gt;"",R457&lt;&gt;"",S457&lt;&gt;"")),Listes!$A$79,""))))))</f>
        <v/>
      </c>
      <c r="X457" s="44"/>
      <c r="Y457" s="9">
        <f t="shared" si="32"/>
        <v>0</v>
      </c>
    </row>
    <row r="458" spans="1:25" ht="20.100000000000001" customHeight="1" x14ac:dyDescent="0.25">
      <c r="A458" s="133">
        <v>452</v>
      </c>
      <c r="B458" s="347" t="str">
        <f>IF('Dépenses forfaitaire'!B458="","",'Dépenses forfaitaire'!B458)</f>
        <v/>
      </c>
      <c r="C458" s="347" t="str">
        <f>IF('Dépenses forfaitaire'!C458="","",'Dépenses forfaitaire'!C458)</f>
        <v/>
      </c>
      <c r="D458" s="347" t="str">
        <f>IF('Dépenses forfaitaire'!D458="","",'Dépenses forfaitaire'!D458)</f>
        <v/>
      </c>
      <c r="E458" s="347" t="str">
        <f>IF('Dépenses forfaitaire'!E458="","",'Dépenses forfaitaire'!E458)</f>
        <v/>
      </c>
      <c r="F458" s="347" t="str">
        <f>IF('Dépenses forfaitaire'!F458="","",'Dépenses forfaitaire'!F458)</f>
        <v/>
      </c>
      <c r="G458" s="347" t="str">
        <f>IF('Dépenses forfaitaire'!G458="","",'Dépenses forfaitaire'!G458)</f>
        <v/>
      </c>
      <c r="H458" s="347" t="str">
        <f>IF('Dépenses forfaitaire'!H458="","",'Dépenses forfaitaire'!H458)</f>
        <v/>
      </c>
      <c r="I458" s="347" t="str">
        <f>IF('Dépenses forfaitaire'!I458="","",'Dépenses forfaitaire'!I458)</f>
        <v/>
      </c>
      <c r="J458" s="348" t="str">
        <f>IF('Dépenses forfaitaire'!K458="","",'Dépenses forfaitaire'!K458)</f>
        <v/>
      </c>
      <c r="K458" s="348" t="str">
        <f>IF('Dépenses forfaitaire'!L458="","",'Dépenses forfaitaire'!L458)</f>
        <v/>
      </c>
      <c r="L458" s="347" t="str">
        <f>IF('Dépenses forfaitaire'!J458="","",'Dépenses forfaitaire'!J458)</f>
        <v/>
      </c>
      <c r="M458" s="331" t="str">
        <f>IF($H458="","",IF($C458=Listes!$B$38,IF('DP_Instruction Forfaitaires'!$E458&lt;=Listes!$B$58,('DP_Instruction Forfaitaires'!$E458*(VLOOKUP('DP_Instruction Forfaitaires'!$D458,Listes!$A$59:$E$65,2,FALSE))),IF('DP_Instruction Forfaitaires'!$E458&gt;Listes!$E$58,('DP_Instruction Forfaitaires'!$E458*(VLOOKUP('DP_Instruction Forfaitaires'!$D458,Listes!$A$59:$E$65,5,FALSE))),('DP_Instruction Forfaitaires'!$E458*(VLOOKUP('DP_Instruction Forfaitaires'!$D458,Listes!$A$59:$E$65,3,FALSE))+(VLOOKUP('DP_Instruction Forfaitaires'!$D458,Listes!$A$59:$E$65,4,FALSE)))))))</f>
        <v/>
      </c>
      <c r="N458" s="331" t="str">
        <f>IF($H458="","",IF($C458=Listes!$B$37,IF('DP_Instruction Forfaitaires'!$E458&lt;=Listes!$B$47,('DP_Instruction Forfaitaires'!$E458*(VLOOKUP('DP_Instruction Forfaitaires'!$D458,Listes!$A$48:$E$54,2,FALSE))),IF('DP_Instruction Forfaitaires'!$E458&gt;Listes!$D$47,('DP_Instruction Forfaitaires'!$E458*(VLOOKUP('DP_Instruction Forfaitaires'!$D458,Listes!$A$48:$E$54,5,FALSE))),('DP_Instruction Forfaitaires'!$E458*(VLOOKUP('DP_Instruction Forfaitaires'!$D458,Listes!$A$48:$E$54,3,FALSE))+(VLOOKUP('DP_Instruction Forfaitaires'!$D458,Listes!$A$48:$E$54,4,FALSE)))))))</f>
        <v/>
      </c>
      <c r="O458" s="359" t="str">
        <f>IF($H458="","",IF($C458=Listes!$B$40,Listes!$I$37,IF($C458=Listes!$B$41,(VLOOKUP('DP_Instruction Forfaitaires'!$F458,Listes!$E$37:$F$42,2,FALSE)),IF($C458=Listes!$B$39,IF('DP_Instruction Forfaitaires'!$E458&lt;=Listes!$A$69,'DP_Instruction Forfaitaires'!$E458*Listes!$A$70,IF('DP_Instruction Forfaitaires'!$E458&gt;Listes!$D$69,'DP_Instruction Forfaitaires'!$E458*Listes!$D$70,(('DP_Instruction Forfaitaires'!$E458*Listes!$B$70)+Listes!$C$70)))))))</f>
        <v/>
      </c>
      <c r="P458" s="360" t="str">
        <f>IF('Dépenses forfaitaire'!P458="","",'Dépenses forfaitaire'!P458)</f>
        <v/>
      </c>
      <c r="Q458" s="283"/>
      <c r="R458" s="284" t="str">
        <f t="shared" si="30"/>
        <v/>
      </c>
      <c r="S458" s="284" t="str">
        <f t="shared" si="31"/>
        <v/>
      </c>
      <c r="T458" s="28" t="str">
        <f t="shared" si="29"/>
        <v/>
      </c>
      <c r="U458" s="139"/>
      <c r="V458" s="140"/>
      <c r="W458" s="365" t="str">
        <f>IF(AND(OR(Q458="KO",T458&lt;&gt;""),OR(R458="",S458="",T458="")),Listes!$A$74,IF(AND(T458="",Q458&lt;&gt;""),Listes!$A$75,IF(AND(P458&lt;T458,V458=""),Listes!$A$76,IF(AND(R458&gt;S458),Listes!$A$77,IF(AND(P458&lt;&gt;"",P458&gt;T458,U458=""),Listes!$A$78,IF(AND(X458="",OR(Q458&lt;&gt;"",R458&lt;&gt;"",S458&lt;&gt;"")),Listes!$A$79,""))))))</f>
        <v/>
      </c>
      <c r="X458" s="44"/>
      <c r="Y458" s="9">
        <f t="shared" si="32"/>
        <v>0</v>
      </c>
    </row>
    <row r="459" spans="1:25" ht="20.100000000000001" customHeight="1" x14ac:dyDescent="0.25">
      <c r="A459" s="133">
        <v>453</v>
      </c>
      <c r="B459" s="347" t="str">
        <f>IF('Dépenses forfaitaire'!B459="","",'Dépenses forfaitaire'!B459)</f>
        <v/>
      </c>
      <c r="C459" s="347" t="str">
        <f>IF('Dépenses forfaitaire'!C459="","",'Dépenses forfaitaire'!C459)</f>
        <v/>
      </c>
      <c r="D459" s="347" t="str">
        <f>IF('Dépenses forfaitaire'!D459="","",'Dépenses forfaitaire'!D459)</f>
        <v/>
      </c>
      <c r="E459" s="347" t="str">
        <f>IF('Dépenses forfaitaire'!E459="","",'Dépenses forfaitaire'!E459)</f>
        <v/>
      </c>
      <c r="F459" s="347" t="str">
        <f>IF('Dépenses forfaitaire'!F459="","",'Dépenses forfaitaire'!F459)</f>
        <v/>
      </c>
      <c r="G459" s="347" t="str">
        <f>IF('Dépenses forfaitaire'!G459="","",'Dépenses forfaitaire'!G459)</f>
        <v/>
      </c>
      <c r="H459" s="347" t="str">
        <f>IF('Dépenses forfaitaire'!H459="","",'Dépenses forfaitaire'!H459)</f>
        <v/>
      </c>
      <c r="I459" s="347" t="str">
        <f>IF('Dépenses forfaitaire'!I459="","",'Dépenses forfaitaire'!I459)</f>
        <v/>
      </c>
      <c r="J459" s="348" t="str">
        <f>IF('Dépenses forfaitaire'!K459="","",'Dépenses forfaitaire'!K459)</f>
        <v/>
      </c>
      <c r="K459" s="348" t="str">
        <f>IF('Dépenses forfaitaire'!L459="","",'Dépenses forfaitaire'!L459)</f>
        <v/>
      </c>
      <c r="L459" s="347" t="str">
        <f>IF('Dépenses forfaitaire'!J459="","",'Dépenses forfaitaire'!J459)</f>
        <v/>
      </c>
      <c r="M459" s="331" t="str">
        <f>IF($H459="","",IF($C459=Listes!$B$38,IF('DP_Instruction Forfaitaires'!$E459&lt;=Listes!$B$58,('DP_Instruction Forfaitaires'!$E459*(VLOOKUP('DP_Instruction Forfaitaires'!$D459,Listes!$A$59:$E$65,2,FALSE))),IF('DP_Instruction Forfaitaires'!$E459&gt;Listes!$E$58,('DP_Instruction Forfaitaires'!$E459*(VLOOKUP('DP_Instruction Forfaitaires'!$D459,Listes!$A$59:$E$65,5,FALSE))),('DP_Instruction Forfaitaires'!$E459*(VLOOKUP('DP_Instruction Forfaitaires'!$D459,Listes!$A$59:$E$65,3,FALSE))+(VLOOKUP('DP_Instruction Forfaitaires'!$D459,Listes!$A$59:$E$65,4,FALSE)))))))</f>
        <v/>
      </c>
      <c r="N459" s="331" t="str">
        <f>IF($H459="","",IF($C459=Listes!$B$37,IF('DP_Instruction Forfaitaires'!$E459&lt;=Listes!$B$47,('DP_Instruction Forfaitaires'!$E459*(VLOOKUP('DP_Instruction Forfaitaires'!$D459,Listes!$A$48:$E$54,2,FALSE))),IF('DP_Instruction Forfaitaires'!$E459&gt;Listes!$D$47,('DP_Instruction Forfaitaires'!$E459*(VLOOKUP('DP_Instruction Forfaitaires'!$D459,Listes!$A$48:$E$54,5,FALSE))),('DP_Instruction Forfaitaires'!$E459*(VLOOKUP('DP_Instruction Forfaitaires'!$D459,Listes!$A$48:$E$54,3,FALSE))+(VLOOKUP('DP_Instruction Forfaitaires'!$D459,Listes!$A$48:$E$54,4,FALSE)))))))</f>
        <v/>
      </c>
      <c r="O459" s="359" t="str">
        <f>IF($H459="","",IF($C459=Listes!$B$40,Listes!$I$37,IF($C459=Listes!$B$41,(VLOOKUP('DP_Instruction Forfaitaires'!$F459,Listes!$E$37:$F$42,2,FALSE)),IF($C459=Listes!$B$39,IF('DP_Instruction Forfaitaires'!$E459&lt;=Listes!$A$69,'DP_Instruction Forfaitaires'!$E459*Listes!$A$70,IF('DP_Instruction Forfaitaires'!$E459&gt;Listes!$D$69,'DP_Instruction Forfaitaires'!$E459*Listes!$D$70,(('DP_Instruction Forfaitaires'!$E459*Listes!$B$70)+Listes!$C$70)))))))</f>
        <v/>
      </c>
      <c r="P459" s="360" t="str">
        <f>IF('Dépenses forfaitaire'!P459="","",'Dépenses forfaitaire'!P459)</f>
        <v/>
      </c>
      <c r="Q459" s="283"/>
      <c r="R459" s="284" t="str">
        <f t="shared" si="30"/>
        <v/>
      </c>
      <c r="S459" s="284" t="str">
        <f t="shared" si="31"/>
        <v/>
      </c>
      <c r="T459" s="28" t="str">
        <f t="shared" si="29"/>
        <v/>
      </c>
      <c r="U459" s="139"/>
      <c r="V459" s="140"/>
      <c r="W459" s="365" t="str">
        <f>IF(AND(OR(Q459="KO",T459&lt;&gt;""),OR(R459="",S459="",T459="")),Listes!$A$74,IF(AND(T459="",Q459&lt;&gt;""),Listes!$A$75,IF(AND(P459&lt;T459,V459=""),Listes!$A$76,IF(AND(R459&gt;S459),Listes!$A$77,IF(AND(P459&lt;&gt;"",P459&gt;T459,U459=""),Listes!$A$78,IF(AND(X459="",OR(Q459&lt;&gt;"",R459&lt;&gt;"",S459&lt;&gt;"")),Listes!$A$79,""))))))</f>
        <v/>
      </c>
      <c r="X459" s="44"/>
      <c r="Y459" s="9">
        <f t="shared" si="32"/>
        <v>0</v>
      </c>
    </row>
    <row r="460" spans="1:25" ht="20.100000000000001" customHeight="1" x14ac:dyDescent="0.25">
      <c r="A460" s="133">
        <v>454</v>
      </c>
      <c r="B460" s="347" t="str">
        <f>IF('Dépenses forfaitaire'!B460="","",'Dépenses forfaitaire'!B460)</f>
        <v/>
      </c>
      <c r="C460" s="347" t="str">
        <f>IF('Dépenses forfaitaire'!C460="","",'Dépenses forfaitaire'!C460)</f>
        <v/>
      </c>
      <c r="D460" s="347" t="str">
        <f>IF('Dépenses forfaitaire'!D460="","",'Dépenses forfaitaire'!D460)</f>
        <v/>
      </c>
      <c r="E460" s="347" t="str">
        <f>IF('Dépenses forfaitaire'!E460="","",'Dépenses forfaitaire'!E460)</f>
        <v/>
      </c>
      <c r="F460" s="347" t="str">
        <f>IF('Dépenses forfaitaire'!F460="","",'Dépenses forfaitaire'!F460)</f>
        <v/>
      </c>
      <c r="G460" s="347" t="str">
        <f>IF('Dépenses forfaitaire'!G460="","",'Dépenses forfaitaire'!G460)</f>
        <v/>
      </c>
      <c r="H460" s="347" t="str">
        <f>IF('Dépenses forfaitaire'!H460="","",'Dépenses forfaitaire'!H460)</f>
        <v/>
      </c>
      <c r="I460" s="347" t="str">
        <f>IF('Dépenses forfaitaire'!I460="","",'Dépenses forfaitaire'!I460)</f>
        <v/>
      </c>
      <c r="J460" s="348" t="str">
        <f>IF('Dépenses forfaitaire'!K460="","",'Dépenses forfaitaire'!K460)</f>
        <v/>
      </c>
      <c r="K460" s="348" t="str">
        <f>IF('Dépenses forfaitaire'!L460="","",'Dépenses forfaitaire'!L460)</f>
        <v/>
      </c>
      <c r="L460" s="347" t="str">
        <f>IF('Dépenses forfaitaire'!J460="","",'Dépenses forfaitaire'!J460)</f>
        <v/>
      </c>
      <c r="M460" s="331" t="str">
        <f>IF($H460="","",IF($C460=Listes!$B$38,IF('DP_Instruction Forfaitaires'!$E460&lt;=Listes!$B$58,('DP_Instruction Forfaitaires'!$E460*(VLOOKUP('DP_Instruction Forfaitaires'!$D460,Listes!$A$59:$E$65,2,FALSE))),IF('DP_Instruction Forfaitaires'!$E460&gt;Listes!$E$58,('DP_Instruction Forfaitaires'!$E460*(VLOOKUP('DP_Instruction Forfaitaires'!$D460,Listes!$A$59:$E$65,5,FALSE))),('DP_Instruction Forfaitaires'!$E460*(VLOOKUP('DP_Instruction Forfaitaires'!$D460,Listes!$A$59:$E$65,3,FALSE))+(VLOOKUP('DP_Instruction Forfaitaires'!$D460,Listes!$A$59:$E$65,4,FALSE)))))))</f>
        <v/>
      </c>
      <c r="N460" s="331" t="str">
        <f>IF($H460="","",IF($C460=Listes!$B$37,IF('DP_Instruction Forfaitaires'!$E460&lt;=Listes!$B$47,('DP_Instruction Forfaitaires'!$E460*(VLOOKUP('DP_Instruction Forfaitaires'!$D460,Listes!$A$48:$E$54,2,FALSE))),IF('DP_Instruction Forfaitaires'!$E460&gt;Listes!$D$47,('DP_Instruction Forfaitaires'!$E460*(VLOOKUP('DP_Instruction Forfaitaires'!$D460,Listes!$A$48:$E$54,5,FALSE))),('DP_Instruction Forfaitaires'!$E460*(VLOOKUP('DP_Instruction Forfaitaires'!$D460,Listes!$A$48:$E$54,3,FALSE))+(VLOOKUP('DP_Instruction Forfaitaires'!$D460,Listes!$A$48:$E$54,4,FALSE)))))))</f>
        <v/>
      </c>
      <c r="O460" s="359" t="str">
        <f>IF($H460="","",IF($C460=Listes!$B$40,Listes!$I$37,IF($C460=Listes!$B$41,(VLOOKUP('DP_Instruction Forfaitaires'!$F460,Listes!$E$37:$F$42,2,FALSE)),IF($C460=Listes!$B$39,IF('DP_Instruction Forfaitaires'!$E460&lt;=Listes!$A$69,'DP_Instruction Forfaitaires'!$E460*Listes!$A$70,IF('DP_Instruction Forfaitaires'!$E460&gt;Listes!$D$69,'DP_Instruction Forfaitaires'!$E460*Listes!$D$70,(('DP_Instruction Forfaitaires'!$E460*Listes!$B$70)+Listes!$C$70)))))))</f>
        <v/>
      </c>
      <c r="P460" s="360" t="str">
        <f>IF('Dépenses forfaitaire'!P460="","",'Dépenses forfaitaire'!P460)</f>
        <v/>
      </c>
      <c r="Q460" s="283"/>
      <c r="R460" s="284" t="str">
        <f t="shared" si="30"/>
        <v/>
      </c>
      <c r="S460" s="284" t="str">
        <f t="shared" si="31"/>
        <v/>
      </c>
      <c r="T460" s="28" t="str">
        <f t="shared" si="29"/>
        <v/>
      </c>
      <c r="U460" s="139"/>
      <c r="V460" s="140"/>
      <c r="W460" s="365" t="str">
        <f>IF(AND(OR(Q460="KO",T460&lt;&gt;""),OR(R460="",S460="",T460="")),Listes!$A$74,IF(AND(T460="",Q460&lt;&gt;""),Listes!$A$75,IF(AND(P460&lt;T460,V460=""),Listes!$A$76,IF(AND(R460&gt;S460),Listes!$A$77,IF(AND(P460&lt;&gt;"",P460&gt;T460,U460=""),Listes!$A$78,IF(AND(X460="",OR(Q460&lt;&gt;"",R460&lt;&gt;"",S460&lt;&gt;"")),Listes!$A$79,""))))))</f>
        <v/>
      </c>
      <c r="X460" s="44"/>
      <c r="Y460" s="9">
        <f t="shared" si="32"/>
        <v>0</v>
      </c>
    </row>
    <row r="461" spans="1:25" ht="20.100000000000001" customHeight="1" x14ac:dyDescent="0.25">
      <c r="A461" s="133">
        <v>455</v>
      </c>
      <c r="B461" s="347" t="str">
        <f>IF('Dépenses forfaitaire'!B461="","",'Dépenses forfaitaire'!B461)</f>
        <v/>
      </c>
      <c r="C461" s="347" t="str">
        <f>IF('Dépenses forfaitaire'!C461="","",'Dépenses forfaitaire'!C461)</f>
        <v/>
      </c>
      <c r="D461" s="347" t="str">
        <f>IF('Dépenses forfaitaire'!D461="","",'Dépenses forfaitaire'!D461)</f>
        <v/>
      </c>
      <c r="E461" s="347" t="str">
        <f>IF('Dépenses forfaitaire'!E461="","",'Dépenses forfaitaire'!E461)</f>
        <v/>
      </c>
      <c r="F461" s="347" t="str">
        <f>IF('Dépenses forfaitaire'!F461="","",'Dépenses forfaitaire'!F461)</f>
        <v/>
      </c>
      <c r="G461" s="347" t="str">
        <f>IF('Dépenses forfaitaire'!G461="","",'Dépenses forfaitaire'!G461)</f>
        <v/>
      </c>
      <c r="H461" s="347" t="str">
        <f>IF('Dépenses forfaitaire'!H461="","",'Dépenses forfaitaire'!H461)</f>
        <v/>
      </c>
      <c r="I461" s="347" t="str">
        <f>IF('Dépenses forfaitaire'!I461="","",'Dépenses forfaitaire'!I461)</f>
        <v/>
      </c>
      <c r="J461" s="348" t="str">
        <f>IF('Dépenses forfaitaire'!K461="","",'Dépenses forfaitaire'!K461)</f>
        <v/>
      </c>
      <c r="K461" s="348" t="str">
        <f>IF('Dépenses forfaitaire'!L461="","",'Dépenses forfaitaire'!L461)</f>
        <v/>
      </c>
      <c r="L461" s="347" t="str">
        <f>IF('Dépenses forfaitaire'!J461="","",'Dépenses forfaitaire'!J461)</f>
        <v/>
      </c>
      <c r="M461" s="331" t="str">
        <f>IF($H461="","",IF($C461=Listes!$B$38,IF('DP_Instruction Forfaitaires'!$E461&lt;=Listes!$B$58,('DP_Instruction Forfaitaires'!$E461*(VLOOKUP('DP_Instruction Forfaitaires'!$D461,Listes!$A$59:$E$65,2,FALSE))),IF('DP_Instruction Forfaitaires'!$E461&gt;Listes!$E$58,('DP_Instruction Forfaitaires'!$E461*(VLOOKUP('DP_Instruction Forfaitaires'!$D461,Listes!$A$59:$E$65,5,FALSE))),('DP_Instruction Forfaitaires'!$E461*(VLOOKUP('DP_Instruction Forfaitaires'!$D461,Listes!$A$59:$E$65,3,FALSE))+(VLOOKUP('DP_Instruction Forfaitaires'!$D461,Listes!$A$59:$E$65,4,FALSE)))))))</f>
        <v/>
      </c>
      <c r="N461" s="331" t="str">
        <f>IF($H461="","",IF($C461=Listes!$B$37,IF('DP_Instruction Forfaitaires'!$E461&lt;=Listes!$B$47,('DP_Instruction Forfaitaires'!$E461*(VLOOKUP('DP_Instruction Forfaitaires'!$D461,Listes!$A$48:$E$54,2,FALSE))),IF('DP_Instruction Forfaitaires'!$E461&gt;Listes!$D$47,('DP_Instruction Forfaitaires'!$E461*(VLOOKUP('DP_Instruction Forfaitaires'!$D461,Listes!$A$48:$E$54,5,FALSE))),('DP_Instruction Forfaitaires'!$E461*(VLOOKUP('DP_Instruction Forfaitaires'!$D461,Listes!$A$48:$E$54,3,FALSE))+(VLOOKUP('DP_Instruction Forfaitaires'!$D461,Listes!$A$48:$E$54,4,FALSE)))))))</f>
        <v/>
      </c>
      <c r="O461" s="359" t="str">
        <f>IF($H461="","",IF($C461=Listes!$B$40,Listes!$I$37,IF($C461=Listes!$B$41,(VLOOKUP('DP_Instruction Forfaitaires'!$F461,Listes!$E$37:$F$42,2,FALSE)),IF($C461=Listes!$B$39,IF('DP_Instruction Forfaitaires'!$E461&lt;=Listes!$A$69,'DP_Instruction Forfaitaires'!$E461*Listes!$A$70,IF('DP_Instruction Forfaitaires'!$E461&gt;Listes!$D$69,'DP_Instruction Forfaitaires'!$E461*Listes!$D$70,(('DP_Instruction Forfaitaires'!$E461*Listes!$B$70)+Listes!$C$70)))))))</f>
        <v/>
      </c>
      <c r="P461" s="360" t="str">
        <f>IF('Dépenses forfaitaire'!P461="","",'Dépenses forfaitaire'!P461)</f>
        <v/>
      </c>
      <c r="Q461" s="283"/>
      <c r="R461" s="284" t="str">
        <f t="shared" si="30"/>
        <v/>
      </c>
      <c r="S461" s="284" t="str">
        <f t="shared" si="31"/>
        <v/>
      </c>
      <c r="T461" s="28" t="str">
        <f t="shared" si="29"/>
        <v/>
      </c>
      <c r="U461" s="139"/>
      <c r="V461" s="140"/>
      <c r="W461" s="365" t="str">
        <f>IF(AND(OR(Q461="KO",T461&lt;&gt;""),OR(R461="",S461="",T461="")),Listes!$A$74,IF(AND(T461="",Q461&lt;&gt;""),Listes!$A$75,IF(AND(P461&lt;T461,V461=""),Listes!$A$76,IF(AND(R461&gt;S461),Listes!$A$77,IF(AND(P461&lt;&gt;"",P461&gt;T461,U461=""),Listes!$A$78,IF(AND(X461="",OR(Q461&lt;&gt;"",R461&lt;&gt;"",S461&lt;&gt;"")),Listes!$A$79,""))))))</f>
        <v/>
      </c>
      <c r="X461" s="44"/>
      <c r="Y461" s="9">
        <f t="shared" si="32"/>
        <v>0</v>
      </c>
    </row>
    <row r="462" spans="1:25" ht="20.100000000000001" customHeight="1" x14ac:dyDescent="0.25">
      <c r="A462" s="133">
        <v>456</v>
      </c>
      <c r="B462" s="347" t="str">
        <f>IF('Dépenses forfaitaire'!B462="","",'Dépenses forfaitaire'!B462)</f>
        <v/>
      </c>
      <c r="C462" s="347" t="str">
        <f>IF('Dépenses forfaitaire'!C462="","",'Dépenses forfaitaire'!C462)</f>
        <v/>
      </c>
      <c r="D462" s="347" t="str">
        <f>IF('Dépenses forfaitaire'!D462="","",'Dépenses forfaitaire'!D462)</f>
        <v/>
      </c>
      <c r="E462" s="347" t="str">
        <f>IF('Dépenses forfaitaire'!E462="","",'Dépenses forfaitaire'!E462)</f>
        <v/>
      </c>
      <c r="F462" s="347" t="str">
        <f>IF('Dépenses forfaitaire'!F462="","",'Dépenses forfaitaire'!F462)</f>
        <v/>
      </c>
      <c r="G462" s="347" t="str">
        <f>IF('Dépenses forfaitaire'!G462="","",'Dépenses forfaitaire'!G462)</f>
        <v/>
      </c>
      <c r="H462" s="347" t="str">
        <f>IF('Dépenses forfaitaire'!H462="","",'Dépenses forfaitaire'!H462)</f>
        <v/>
      </c>
      <c r="I462" s="347" t="str">
        <f>IF('Dépenses forfaitaire'!I462="","",'Dépenses forfaitaire'!I462)</f>
        <v/>
      </c>
      <c r="J462" s="348" t="str">
        <f>IF('Dépenses forfaitaire'!K462="","",'Dépenses forfaitaire'!K462)</f>
        <v/>
      </c>
      <c r="K462" s="348" t="str">
        <f>IF('Dépenses forfaitaire'!L462="","",'Dépenses forfaitaire'!L462)</f>
        <v/>
      </c>
      <c r="L462" s="347" t="str">
        <f>IF('Dépenses forfaitaire'!J462="","",'Dépenses forfaitaire'!J462)</f>
        <v/>
      </c>
      <c r="M462" s="331" t="str">
        <f>IF($H462="","",IF($C462=Listes!$B$38,IF('DP_Instruction Forfaitaires'!$E462&lt;=Listes!$B$58,('DP_Instruction Forfaitaires'!$E462*(VLOOKUP('DP_Instruction Forfaitaires'!$D462,Listes!$A$59:$E$65,2,FALSE))),IF('DP_Instruction Forfaitaires'!$E462&gt;Listes!$E$58,('DP_Instruction Forfaitaires'!$E462*(VLOOKUP('DP_Instruction Forfaitaires'!$D462,Listes!$A$59:$E$65,5,FALSE))),('DP_Instruction Forfaitaires'!$E462*(VLOOKUP('DP_Instruction Forfaitaires'!$D462,Listes!$A$59:$E$65,3,FALSE))+(VLOOKUP('DP_Instruction Forfaitaires'!$D462,Listes!$A$59:$E$65,4,FALSE)))))))</f>
        <v/>
      </c>
      <c r="N462" s="331" t="str">
        <f>IF($H462="","",IF($C462=Listes!$B$37,IF('DP_Instruction Forfaitaires'!$E462&lt;=Listes!$B$47,('DP_Instruction Forfaitaires'!$E462*(VLOOKUP('DP_Instruction Forfaitaires'!$D462,Listes!$A$48:$E$54,2,FALSE))),IF('DP_Instruction Forfaitaires'!$E462&gt;Listes!$D$47,('DP_Instruction Forfaitaires'!$E462*(VLOOKUP('DP_Instruction Forfaitaires'!$D462,Listes!$A$48:$E$54,5,FALSE))),('DP_Instruction Forfaitaires'!$E462*(VLOOKUP('DP_Instruction Forfaitaires'!$D462,Listes!$A$48:$E$54,3,FALSE))+(VLOOKUP('DP_Instruction Forfaitaires'!$D462,Listes!$A$48:$E$54,4,FALSE)))))))</f>
        <v/>
      </c>
      <c r="O462" s="359" t="str">
        <f>IF($H462="","",IF($C462=Listes!$B$40,Listes!$I$37,IF($C462=Listes!$B$41,(VLOOKUP('DP_Instruction Forfaitaires'!$F462,Listes!$E$37:$F$42,2,FALSE)),IF($C462=Listes!$B$39,IF('DP_Instruction Forfaitaires'!$E462&lt;=Listes!$A$69,'DP_Instruction Forfaitaires'!$E462*Listes!$A$70,IF('DP_Instruction Forfaitaires'!$E462&gt;Listes!$D$69,'DP_Instruction Forfaitaires'!$E462*Listes!$D$70,(('DP_Instruction Forfaitaires'!$E462*Listes!$B$70)+Listes!$C$70)))))))</f>
        <v/>
      </c>
      <c r="P462" s="360" t="str">
        <f>IF('Dépenses forfaitaire'!P462="","",'Dépenses forfaitaire'!P462)</f>
        <v/>
      </c>
      <c r="Q462" s="283"/>
      <c r="R462" s="284" t="str">
        <f t="shared" si="30"/>
        <v/>
      </c>
      <c r="S462" s="284" t="str">
        <f t="shared" si="31"/>
        <v/>
      </c>
      <c r="T462" s="28" t="str">
        <f t="shared" si="29"/>
        <v/>
      </c>
      <c r="U462" s="139"/>
      <c r="V462" s="140"/>
      <c r="W462" s="365" t="str">
        <f>IF(AND(OR(Q462="KO",T462&lt;&gt;""),OR(R462="",S462="",T462="")),Listes!$A$74,IF(AND(T462="",Q462&lt;&gt;""),Listes!$A$75,IF(AND(P462&lt;T462,V462=""),Listes!$A$76,IF(AND(R462&gt;S462),Listes!$A$77,IF(AND(P462&lt;&gt;"",P462&gt;T462,U462=""),Listes!$A$78,IF(AND(X462="",OR(Q462&lt;&gt;"",R462&lt;&gt;"",S462&lt;&gt;"")),Listes!$A$79,""))))))</f>
        <v/>
      </c>
      <c r="X462" s="44"/>
      <c r="Y462" s="9">
        <f t="shared" si="32"/>
        <v>0</v>
      </c>
    </row>
    <row r="463" spans="1:25" ht="20.100000000000001" customHeight="1" x14ac:dyDescent="0.25">
      <c r="A463" s="133">
        <v>457</v>
      </c>
      <c r="B463" s="347" t="str">
        <f>IF('Dépenses forfaitaire'!B463="","",'Dépenses forfaitaire'!B463)</f>
        <v/>
      </c>
      <c r="C463" s="347" t="str">
        <f>IF('Dépenses forfaitaire'!C463="","",'Dépenses forfaitaire'!C463)</f>
        <v/>
      </c>
      <c r="D463" s="347" t="str">
        <f>IF('Dépenses forfaitaire'!D463="","",'Dépenses forfaitaire'!D463)</f>
        <v/>
      </c>
      <c r="E463" s="347" t="str">
        <f>IF('Dépenses forfaitaire'!E463="","",'Dépenses forfaitaire'!E463)</f>
        <v/>
      </c>
      <c r="F463" s="347" t="str">
        <f>IF('Dépenses forfaitaire'!F463="","",'Dépenses forfaitaire'!F463)</f>
        <v/>
      </c>
      <c r="G463" s="347" t="str">
        <f>IF('Dépenses forfaitaire'!G463="","",'Dépenses forfaitaire'!G463)</f>
        <v/>
      </c>
      <c r="H463" s="347" t="str">
        <f>IF('Dépenses forfaitaire'!H463="","",'Dépenses forfaitaire'!H463)</f>
        <v/>
      </c>
      <c r="I463" s="347" t="str">
        <f>IF('Dépenses forfaitaire'!I463="","",'Dépenses forfaitaire'!I463)</f>
        <v/>
      </c>
      <c r="J463" s="348" t="str">
        <f>IF('Dépenses forfaitaire'!K463="","",'Dépenses forfaitaire'!K463)</f>
        <v/>
      </c>
      <c r="K463" s="348" t="str">
        <f>IF('Dépenses forfaitaire'!L463="","",'Dépenses forfaitaire'!L463)</f>
        <v/>
      </c>
      <c r="L463" s="347" t="str">
        <f>IF('Dépenses forfaitaire'!J463="","",'Dépenses forfaitaire'!J463)</f>
        <v/>
      </c>
      <c r="M463" s="331" t="str">
        <f>IF($H463="","",IF($C463=Listes!$B$38,IF('DP_Instruction Forfaitaires'!$E463&lt;=Listes!$B$58,('DP_Instruction Forfaitaires'!$E463*(VLOOKUP('DP_Instruction Forfaitaires'!$D463,Listes!$A$59:$E$65,2,FALSE))),IF('DP_Instruction Forfaitaires'!$E463&gt;Listes!$E$58,('DP_Instruction Forfaitaires'!$E463*(VLOOKUP('DP_Instruction Forfaitaires'!$D463,Listes!$A$59:$E$65,5,FALSE))),('DP_Instruction Forfaitaires'!$E463*(VLOOKUP('DP_Instruction Forfaitaires'!$D463,Listes!$A$59:$E$65,3,FALSE))+(VLOOKUP('DP_Instruction Forfaitaires'!$D463,Listes!$A$59:$E$65,4,FALSE)))))))</f>
        <v/>
      </c>
      <c r="N463" s="331" t="str">
        <f>IF($H463="","",IF($C463=Listes!$B$37,IF('DP_Instruction Forfaitaires'!$E463&lt;=Listes!$B$47,('DP_Instruction Forfaitaires'!$E463*(VLOOKUP('DP_Instruction Forfaitaires'!$D463,Listes!$A$48:$E$54,2,FALSE))),IF('DP_Instruction Forfaitaires'!$E463&gt;Listes!$D$47,('DP_Instruction Forfaitaires'!$E463*(VLOOKUP('DP_Instruction Forfaitaires'!$D463,Listes!$A$48:$E$54,5,FALSE))),('DP_Instruction Forfaitaires'!$E463*(VLOOKUP('DP_Instruction Forfaitaires'!$D463,Listes!$A$48:$E$54,3,FALSE))+(VLOOKUP('DP_Instruction Forfaitaires'!$D463,Listes!$A$48:$E$54,4,FALSE)))))))</f>
        <v/>
      </c>
      <c r="O463" s="359" t="str">
        <f>IF($H463="","",IF($C463=Listes!$B$40,Listes!$I$37,IF($C463=Listes!$B$41,(VLOOKUP('DP_Instruction Forfaitaires'!$F463,Listes!$E$37:$F$42,2,FALSE)),IF($C463=Listes!$B$39,IF('DP_Instruction Forfaitaires'!$E463&lt;=Listes!$A$69,'DP_Instruction Forfaitaires'!$E463*Listes!$A$70,IF('DP_Instruction Forfaitaires'!$E463&gt;Listes!$D$69,'DP_Instruction Forfaitaires'!$E463*Listes!$D$70,(('DP_Instruction Forfaitaires'!$E463*Listes!$B$70)+Listes!$C$70)))))))</f>
        <v/>
      </c>
      <c r="P463" s="360" t="str">
        <f>IF('Dépenses forfaitaire'!P463="","",'Dépenses forfaitaire'!P463)</f>
        <v/>
      </c>
      <c r="Q463" s="283"/>
      <c r="R463" s="284" t="str">
        <f t="shared" si="30"/>
        <v/>
      </c>
      <c r="S463" s="284" t="str">
        <f t="shared" si="31"/>
        <v/>
      </c>
      <c r="T463" s="28" t="str">
        <f t="shared" si="29"/>
        <v/>
      </c>
      <c r="U463" s="139"/>
      <c r="V463" s="140"/>
      <c r="W463" s="365" t="str">
        <f>IF(AND(OR(Q463="KO",T463&lt;&gt;""),OR(R463="",S463="",T463="")),Listes!$A$74,IF(AND(T463="",Q463&lt;&gt;""),Listes!$A$75,IF(AND(P463&lt;T463,V463=""),Listes!$A$76,IF(AND(R463&gt;S463),Listes!$A$77,IF(AND(P463&lt;&gt;"",P463&gt;T463,U463=""),Listes!$A$78,IF(AND(X463="",OR(Q463&lt;&gt;"",R463&lt;&gt;"",S463&lt;&gt;"")),Listes!$A$79,""))))))</f>
        <v/>
      </c>
      <c r="X463" s="44"/>
      <c r="Y463" s="9">
        <f t="shared" si="32"/>
        <v>0</v>
      </c>
    </row>
    <row r="464" spans="1:25" ht="20.100000000000001" customHeight="1" x14ac:dyDescent="0.25">
      <c r="A464" s="133">
        <v>458</v>
      </c>
      <c r="B464" s="347" t="str">
        <f>IF('Dépenses forfaitaire'!B464="","",'Dépenses forfaitaire'!B464)</f>
        <v/>
      </c>
      <c r="C464" s="347" t="str">
        <f>IF('Dépenses forfaitaire'!C464="","",'Dépenses forfaitaire'!C464)</f>
        <v/>
      </c>
      <c r="D464" s="347" t="str">
        <f>IF('Dépenses forfaitaire'!D464="","",'Dépenses forfaitaire'!D464)</f>
        <v/>
      </c>
      <c r="E464" s="347" t="str">
        <f>IF('Dépenses forfaitaire'!E464="","",'Dépenses forfaitaire'!E464)</f>
        <v/>
      </c>
      <c r="F464" s="347" t="str">
        <f>IF('Dépenses forfaitaire'!F464="","",'Dépenses forfaitaire'!F464)</f>
        <v/>
      </c>
      <c r="G464" s="347" t="str">
        <f>IF('Dépenses forfaitaire'!G464="","",'Dépenses forfaitaire'!G464)</f>
        <v/>
      </c>
      <c r="H464" s="347" t="str">
        <f>IF('Dépenses forfaitaire'!H464="","",'Dépenses forfaitaire'!H464)</f>
        <v/>
      </c>
      <c r="I464" s="347" t="str">
        <f>IF('Dépenses forfaitaire'!I464="","",'Dépenses forfaitaire'!I464)</f>
        <v/>
      </c>
      <c r="J464" s="348" t="str">
        <f>IF('Dépenses forfaitaire'!K464="","",'Dépenses forfaitaire'!K464)</f>
        <v/>
      </c>
      <c r="K464" s="348" t="str">
        <f>IF('Dépenses forfaitaire'!L464="","",'Dépenses forfaitaire'!L464)</f>
        <v/>
      </c>
      <c r="L464" s="347" t="str">
        <f>IF('Dépenses forfaitaire'!J464="","",'Dépenses forfaitaire'!J464)</f>
        <v/>
      </c>
      <c r="M464" s="331" t="str">
        <f>IF($H464="","",IF($C464=Listes!$B$38,IF('DP_Instruction Forfaitaires'!$E464&lt;=Listes!$B$58,('DP_Instruction Forfaitaires'!$E464*(VLOOKUP('DP_Instruction Forfaitaires'!$D464,Listes!$A$59:$E$65,2,FALSE))),IF('DP_Instruction Forfaitaires'!$E464&gt;Listes!$E$58,('DP_Instruction Forfaitaires'!$E464*(VLOOKUP('DP_Instruction Forfaitaires'!$D464,Listes!$A$59:$E$65,5,FALSE))),('DP_Instruction Forfaitaires'!$E464*(VLOOKUP('DP_Instruction Forfaitaires'!$D464,Listes!$A$59:$E$65,3,FALSE))+(VLOOKUP('DP_Instruction Forfaitaires'!$D464,Listes!$A$59:$E$65,4,FALSE)))))))</f>
        <v/>
      </c>
      <c r="N464" s="331" t="str">
        <f>IF($H464="","",IF($C464=Listes!$B$37,IF('DP_Instruction Forfaitaires'!$E464&lt;=Listes!$B$47,('DP_Instruction Forfaitaires'!$E464*(VLOOKUP('DP_Instruction Forfaitaires'!$D464,Listes!$A$48:$E$54,2,FALSE))),IF('DP_Instruction Forfaitaires'!$E464&gt;Listes!$D$47,('DP_Instruction Forfaitaires'!$E464*(VLOOKUP('DP_Instruction Forfaitaires'!$D464,Listes!$A$48:$E$54,5,FALSE))),('DP_Instruction Forfaitaires'!$E464*(VLOOKUP('DP_Instruction Forfaitaires'!$D464,Listes!$A$48:$E$54,3,FALSE))+(VLOOKUP('DP_Instruction Forfaitaires'!$D464,Listes!$A$48:$E$54,4,FALSE)))))))</f>
        <v/>
      </c>
      <c r="O464" s="359" t="str">
        <f>IF($H464="","",IF($C464=Listes!$B$40,Listes!$I$37,IF($C464=Listes!$B$41,(VLOOKUP('DP_Instruction Forfaitaires'!$F464,Listes!$E$37:$F$42,2,FALSE)),IF($C464=Listes!$B$39,IF('DP_Instruction Forfaitaires'!$E464&lt;=Listes!$A$69,'DP_Instruction Forfaitaires'!$E464*Listes!$A$70,IF('DP_Instruction Forfaitaires'!$E464&gt;Listes!$D$69,'DP_Instruction Forfaitaires'!$E464*Listes!$D$70,(('DP_Instruction Forfaitaires'!$E464*Listes!$B$70)+Listes!$C$70)))))))</f>
        <v/>
      </c>
      <c r="P464" s="360" t="str">
        <f>IF('Dépenses forfaitaire'!P464="","",'Dépenses forfaitaire'!P464)</f>
        <v/>
      </c>
      <c r="Q464" s="283"/>
      <c r="R464" s="284" t="str">
        <f t="shared" si="30"/>
        <v/>
      </c>
      <c r="S464" s="284" t="str">
        <f t="shared" si="31"/>
        <v/>
      </c>
      <c r="T464" s="28" t="str">
        <f t="shared" si="29"/>
        <v/>
      </c>
      <c r="U464" s="139"/>
      <c r="V464" s="140"/>
      <c r="W464" s="365" t="str">
        <f>IF(AND(OR(Q464="KO",T464&lt;&gt;""),OR(R464="",S464="",T464="")),Listes!$A$74,IF(AND(T464="",Q464&lt;&gt;""),Listes!$A$75,IF(AND(P464&lt;T464,V464=""),Listes!$A$76,IF(AND(R464&gt;S464),Listes!$A$77,IF(AND(P464&lt;&gt;"",P464&gt;T464,U464=""),Listes!$A$78,IF(AND(X464="",OR(Q464&lt;&gt;"",R464&lt;&gt;"",S464&lt;&gt;"")),Listes!$A$79,""))))))</f>
        <v/>
      </c>
      <c r="X464" s="44"/>
      <c r="Y464" s="9">
        <f t="shared" si="32"/>
        <v>0</v>
      </c>
    </row>
    <row r="465" spans="1:25" ht="20.100000000000001" customHeight="1" x14ac:dyDescent="0.25">
      <c r="A465" s="133">
        <v>459</v>
      </c>
      <c r="B465" s="347" t="str">
        <f>IF('Dépenses forfaitaire'!B465="","",'Dépenses forfaitaire'!B465)</f>
        <v/>
      </c>
      <c r="C465" s="347" t="str">
        <f>IF('Dépenses forfaitaire'!C465="","",'Dépenses forfaitaire'!C465)</f>
        <v/>
      </c>
      <c r="D465" s="347" t="str">
        <f>IF('Dépenses forfaitaire'!D465="","",'Dépenses forfaitaire'!D465)</f>
        <v/>
      </c>
      <c r="E465" s="347" t="str">
        <f>IF('Dépenses forfaitaire'!E465="","",'Dépenses forfaitaire'!E465)</f>
        <v/>
      </c>
      <c r="F465" s="347" t="str">
        <f>IF('Dépenses forfaitaire'!F465="","",'Dépenses forfaitaire'!F465)</f>
        <v/>
      </c>
      <c r="G465" s="347" t="str">
        <f>IF('Dépenses forfaitaire'!G465="","",'Dépenses forfaitaire'!G465)</f>
        <v/>
      </c>
      <c r="H465" s="347" t="str">
        <f>IF('Dépenses forfaitaire'!H465="","",'Dépenses forfaitaire'!H465)</f>
        <v/>
      </c>
      <c r="I465" s="347" t="str">
        <f>IF('Dépenses forfaitaire'!I465="","",'Dépenses forfaitaire'!I465)</f>
        <v/>
      </c>
      <c r="J465" s="348" t="str">
        <f>IF('Dépenses forfaitaire'!K465="","",'Dépenses forfaitaire'!K465)</f>
        <v/>
      </c>
      <c r="K465" s="348" t="str">
        <f>IF('Dépenses forfaitaire'!L465="","",'Dépenses forfaitaire'!L465)</f>
        <v/>
      </c>
      <c r="L465" s="347" t="str">
        <f>IF('Dépenses forfaitaire'!J465="","",'Dépenses forfaitaire'!J465)</f>
        <v/>
      </c>
      <c r="M465" s="331" t="str">
        <f>IF($H465="","",IF($C465=Listes!$B$38,IF('DP_Instruction Forfaitaires'!$E465&lt;=Listes!$B$58,('DP_Instruction Forfaitaires'!$E465*(VLOOKUP('DP_Instruction Forfaitaires'!$D465,Listes!$A$59:$E$65,2,FALSE))),IF('DP_Instruction Forfaitaires'!$E465&gt;Listes!$E$58,('DP_Instruction Forfaitaires'!$E465*(VLOOKUP('DP_Instruction Forfaitaires'!$D465,Listes!$A$59:$E$65,5,FALSE))),('DP_Instruction Forfaitaires'!$E465*(VLOOKUP('DP_Instruction Forfaitaires'!$D465,Listes!$A$59:$E$65,3,FALSE))+(VLOOKUP('DP_Instruction Forfaitaires'!$D465,Listes!$A$59:$E$65,4,FALSE)))))))</f>
        <v/>
      </c>
      <c r="N465" s="331" t="str">
        <f>IF($H465="","",IF($C465=Listes!$B$37,IF('DP_Instruction Forfaitaires'!$E465&lt;=Listes!$B$47,('DP_Instruction Forfaitaires'!$E465*(VLOOKUP('DP_Instruction Forfaitaires'!$D465,Listes!$A$48:$E$54,2,FALSE))),IF('DP_Instruction Forfaitaires'!$E465&gt;Listes!$D$47,('DP_Instruction Forfaitaires'!$E465*(VLOOKUP('DP_Instruction Forfaitaires'!$D465,Listes!$A$48:$E$54,5,FALSE))),('DP_Instruction Forfaitaires'!$E465*(VLOOKUP('DP_Instruction Forfaitaires'!$D465,Listes!$A$48:$E$54,3,FALSE))+(VLOOKUP('DP_Instruction Forfaitaires'!$D465,Listes!$A$48:$E$54,4,FALSE)))))))</f>
        <v/>
      </c>
      <c r="O465" s="359" t="str">
        <f>IF($H465="","",IF($C465=Listes!$B$40,Listes!$I$37,IF($C465=Listes!$B$41,(VLOOKUP('DP_Instruction Forfaitaires'!$F465,Listes!$E$37:$F$42,2,FALSE)),IF($C465=Listes!$B$39,IF('DP_Instruction Forfaitaires'!$E465&lt;=Listes!$A$69,'DP_Instruction Forfaitaires'!$E465*Listes!$A$70,IF('DP_Instruction Forfaitaires'!$E465&gt;Listes!$D$69,'DP_Instruction Forfaitaires'!$E465*Listes!$D$70,(('DP_Instruction Forfaitaires'!$E465*Listes!$B$70)+Listes!$C$70)))))))</f>
        <v/>
      </c>
      <c r="P465" s="360" t="str">
        <f>IF('Dépenses forfaitaire'!P465="","",'Dépenses forfaitaire'!P465)</f>
        <v/>
      </c>
      <c r="Q465" s="283"/>
      <c r="R465" s="284" t="str">
        <f t="shared" si="30"/>
        <v/>
      </c>
      <c r="S465" s="284" t="str">
        <f t="shared" si="31"/>
        <v/>
      </c>
      <c r="T465" s="28" t="str">
        <f t="shared" si="29"/>
        <v/>
      </c>
      <c r="U465" s="139"/>
      <c r="V465" s="140"/>
      <c r="W465" s="365" t="str">
        <f>IF(AND(OR(Q465="KO",T465&lt;&gt;""),OR(R465="",S465="",T465="")),Listes!$A$74,IF(AND(T465="",Q465&lt;&gt;""),Listes!$A$75,IF(AND(P465&lt;T465,V465=""),Listes!$A$76,IF(AND(R465&gt;S465),Listes!$A$77,IF(AND(P465&lt;&gt;"",P465&gt;T465,U465=""),Listes!$A$78,IF(AND(X465="",OR(Q465&lt;&gt;"",R465&lt;&gt;"",S465&lt;&gt;"")),Listes!$A$79,""))))))</f>
        <v/>
      </c>
      <c r="X465" s="44"/>
      <c r="Y465" s="9">
        <f t="shared" si="32"/>
        <v>0</v>
      </c>
    </row>
    <row r="466" spans="1:25" ht="20.100000000000001" customHeight="1" x14ac:dyDescent="0.25">
      <c r="A466" s="133">
        <v>460</v>
      </c>
      <c r="B466" s="347" t="str">
        <f>IF('Dépenses forfaitaire'!B466="","",'Dépenses forfaitaire'!B466)</f>
        <v/>
      </c>
      <c r="C466" s="347" t="str">
        <f>IF('Dépenses forfaitaire'!C466="","",'Dépenses forfaitaire'!C466)</f>
        <v/>
      </c>
      <c r="D466" s="347" t="str">
        <f>IF('Dépenses forfaitaire'!D466="","",'Dépenses forfaitaire'!D466)</f>
        <v/>
      </c>
      <c r="E466" s="347" t="str">
        <f>IF('Dépenses forfaitaire'!E466="","",'Dépenses forfaitaire'!E466)</f>
        <v/>
      </c>
      <c r="F466" s="347" t="str">
        <f>IF('Dépenses forfaitaire'!F466="","",'Dépenses forfaitaire'!F466)</f>
        <v/>
      </c>
      <c r="G466" s="347" t="str">
        <f>IF('Dépenses forfaitaire'!G466="","",'Dépenses forfaitaire'!G466)</f>
        <v/>
      </c>
      <c r="H466" s="347" t="str">
        <f>IF('Dépenses forfaitaire'!H466="","",'Dépenses forfaitaire'!H466)</f>
        <v/>
      </c>
      <c r="I466" s="347" t="str">
        <f>IF('Dépenses forfaitaire'!I466="","",'Dépenses forfaitaire'!I466)</f>
        <v/>
      </c>
      <c r="J466" s="348" t="str">
        <f>IF('Dépenses forfaitaire'!K466="","",'Dépenses forfaitaire'!K466)</f>
        <v/>
      </c>
      <c r="K466" s="348" t="str">
        <f>IF('Dépenses forfaitaire'!L466="","",'Dépenses forfaitaire'!L466)</f>
        <v/>
      </c>
      <c r="L466" s="347" t="str">
        <f>IF('Dépenses forfaitaire'!J466="","",'Dépenses forfaitaire'!J466)</f>
        <v/>
      </c>
      <c r="M466" s="331" t="str">
        <f>IF($H466="","",IF($C466=Listes!$B$38,IF('DP_Instruction Forfaitaires'!$E466&lt;=Listes!$B$58,('DP_Instruction Forfaitaires'!$E466*(VLOOKUP('DP_Instruction Forfaitaires'!$D466,Listes!$A$59:$E$65,2,FALSE))),IF('DP_Instruction Forfaitaires'!$E466&gt;Listes!$E$58,('DP_Instruction Forfaitaires'!$E466*(VLOOKUP('DP_Instruction Forfaitaires'!$D466,Listes!$A$59:$E$65,5,FALSE))),('DP_Instruction Forfaitaires'!$E466*(VLOOKUP('DP_Instruction Forfaitaires'!$D466,Listes!$A$59:$E$65,3,FALSE))+(VLOOKUP('DP_Instruction Forfaitaires'!$D466,Listes!$A$59:$E$65,4,FALSE)))))))</f>
        <v/>
      </c>
      <c r="N466" s="331" t="str">
        <f>IF($H466="","",IF($C466=Listes!$B$37,IF('DP_Instruction Forfaitaires'!$E466&lt;=Listes!$B$47,('DP_Instruction Forfaitaires'!$E466*(VLOOKUP('DP_Instruction Forfaitaires'!$D466,Listes!$A$48:$E$54,2,FALSE))),IF('DP_Instruction Forfaitaires'!$E466&gt;Listes!$D$47,('DP_Instruction Forfaitaires'!$E466*(VLOOKUP('DP_Instruction Forfaitaires'!$D466,Listes!$A$48:$E$54,5,FALSE))),('DP_Instruction Forfaitaires'!$E466*(VLOOKUP('DP_Instruction Forfaitaires'!$D466,Listes!$A$48:$E$54,3,FALSE))+(VLOOKUP('DP_Instruction Forfaitaires'!$D466,Listes!$A$48:$E$54,4,FALSE)))))))</f>
        <v/>
      </c>
      <c r="O466" s="359" t="str">
        <f>IF($H466="","",IF($C466=Listes!$B$40,Listes!$I$37,IF($C466=Listes!$B$41,(VLOOKUP('DP_Instruction Forfaitaires'!$F466,Listes!$E$37:$F$42,2,FALSE)),IF($C466=Listes!$B$39,IF('DP_Instruction Forfaitaires'!$E466&lt;=Listes!$A$69,'DP_Instruction Forfaitaires'!$E466*Listes!$A$70,IF('DP_Instruction Forfaitaires'!$E466&gt;Listes!$D$69,'DP_Instruction Forfaitaires'!$E466*Listes!$D$70,(('DP_Instruction Forfaitaires'!$E466*Listes!$B$70)+Listes!$C$70)))))))</f>
        <v/>
      </c>
      <c r="P466" s="360" t="str">
        <f>IF('Dépenses forfaitaire'!P466="","",'Dépenses forfaitaire'!P466)</f>
        <v/>
      </c>
      <c r="Q466" s="283"/>
      <c r="R466" s="284" t="str">
        <f t="shared" si="30"/>
        <v/>
      </c>
      <c r="S466" s="284" t="str">
        <f t="shared" si="31"/>
        <v/>
      </c>
      <c r="T466" s="28" t="str">
        <f t="shared" si="29"/>
        <v/>
      </c>
      <c r="U466" s="139"/>
      <c r="V466" s="140"/>
      <c r="W466" s="365" t="str">
        <f>IF(AND(OR(Q466="KO",T466&lt;&gt;""),OR(R466="",S466="",T466="")),Listes!$A$74,IF(AND(T466="",Q466&lt;&gt;""),Listes!$A$75,IF(AND(P466&lt;T466,V466=""),Listes!$A$76,IF(AND(R466&gt;S466),Listes!$A$77,IF(AND(P466&lt;&gt;"",P466&gt;T466,U466=""),Listes!$A$78,IF(AND(X466="",OR(Q466&lt;&gt;"",R466&lt;&gt;"",S466&lt;&gt;"")),Listes!$A$79,""))))))</f>
        <v/>
      </c>
      <c r="X466" s="44"/>
      <c r="Y466" s="9">
        <f t="shared" si="32"/>
        <v>0</v>
      </c>
    </row>
    <row r="467" spans="1:25" ht="20.100000000000001" customHeight="1" x14ac:dyDescent="0.25">
      <c r="A467" s="133">
        <v>461</v>
      </c>
      <c r="B467" s="347" t="str">
        <f>IF('Dépenses forfaitaire'!B467="","",'Dépenses forfaitaire'!B467)</f>
        <v/>
      </c>
      <c r="C467" s="347" t="str">
        <f>IF('Dépenses forfaitaire'!C467="","",'Dépenses forfaitaire'!C467)</f>
        <v/>
      </c>
      <c r="D467" s="347" t="str">
        <f>IF('Dépenses forfaitaire'!D467="","",'Dépenses forfaitaire'!D467)</f>
        <v/>
      </c>
      <c r="E467" s="347" t="str">
        <f>IF('Dépenses forfaitaire'!E467="","",'Dépenses forfaitaire'!E467)</f>
        <v/>
      </c>
      <c r="F467" s="347" t="str">
        <f>IF('Dépenses forfaitaire'!F467="","",'Dépenses forfaitaire'!F467)</f>
        <v/>
      </c>
      <c r="G467" s="347" t="str">
        <f>IF('Dépenses forfaitaire'!G467="","",'Dépenses forfaitaire'!G467)</f>
        <v/>
      </c>
      <c r="H467" s="347" t="str">
        <f>IF('Dépenses forfaitaire'!H467="","",'Dépenses forfaitaire'!H467)</f>
        <v/>
      </c>
      <c r="I467" s="347" t="str">
        <f>IF('Dépenses forfaitaire'!I467="","",'Dépenses forfaitaire'!I467)</f>
        <v/>
      </c>
      <c r="J467" s="348" t="str">
        <f>IF('Dépenses forfaitaire'!K467="","",'Dépenses forfaitaire'!K467)</f>
        <v/>
      </c>
      <c r="K467" s="348" t="str">
        <f>IF('Dépenses forfaitaire'!L467="","",'Dépenses forfaitaire'!L467)</f>
        <v/>
      </c>
      <c r="L467" s="347" t="str">
        <f>IF('Dépenses forfaitaire'!J467="","",'Dépenses forfaitaire'!J467)</f>
        <v/>
      </c>
      <c r="M467" s="331" t="str">
        <f>IF($H467="","",IF($C467=Listes!$B$38,IF('DP_Instruction Forfaitaires'!$E467&lt;=Listes!$B$58,('DP_Instruction Forfaitaires'!$E467*(VLOOKUP('DP_Instruction Forfaitaires'!$D467,Listes!$A$59:$E$65,2,FALSE))),IF('DP_Instruction Forfaitaires'!$E467&gt;Listes!$E$58,('DP_Instruction Forfaitaires'!$E467*(VLOOKUP('DP_Instruction Forfaitaires'!$D467,Listes!$A$59:$E$65,5,FALSE))),('DP_Instruction Forfaitaires'!$E467*(VLOOKUP('DP_Instruction Forfaitaires'!$D467,Listes!$A$59:$E$65,3,FALSE))+(VLOOKUP('DP_Instruction Forfaitaires'!$D467,Listes!$A$59:$E$65,4,FALSE)))))))</f>
        <v/>
      </c>
      <c r="N467" s="331" t="str">
        <f>IF($H467="","",IF($C467=Listes!$B$37,IF('DP_Instruction Forfaitaires'!$E467&lt;=Listes!$B$47,('DP_Instruction Forfaitaires'!$E467*(VLOOKUP('DP_Instruction Forfaitaires'!$D467,Listes!$A$48:$E$54,2,FALSE))),IF('DP_Instruction Forfaitaires'!$E467&gt;Listes!$D$47,('DP_Instruction Forfaitaires'!$E467*(VLOOKUP('DP_Instruction Forfaitaires'!$D467,Listes!$A$48:$E$54,5,FALSE))),('DP_Instruction Forfaitaires'!$E467*(VLOOKUP('DP_Instruction Forfaitaires'!$D467,Listes!$A$48:$E$54,3,FALSE))+(VLOOKUP('DP_Instruction Forfaitaires'!$D467,Listes!$A$48:$E$54,4,FALSE)))))))</f>
        <v/>
      </c>
      <c r="O467" s="359" t="str">
        <f>IF($H467="","",IF($C467=Listes!$B$40,Listes!$I$37,IF($C467=Listes!$B$41,(VLOOKUP('DP_Instruction Forfaitaires'!$F467,Listes!$E$37:$F$42,2,FALSE)),IF($C467=Listes!$B$39,IF('DP_Instruction Forfaitaires'!$E467&lt;=Listes!$A$69,'DP_Instruction Forfaitaires'!$E467*Listes!$A$70,IF('DP_Instruction Forfaitaires'!$E467&gt;Listes!$D$69,'DP_Instruction Forfaitaires'!$E467*Listes!$D$70,(('DP_Instruction Forfaitaires'!$E467*Listes!$B$70)+Listes!$C$70)))))))</f>
        <v/>
      </c>
      <c r="P467" s="360" t="str">
        <f>IF('Dépenses forfaitaire'!P467="","",'Dépenses forfaitaire'!P467)</f>
        <v/>
      </c>
      <c r="Q467" s="283"/>
      <c r="R467" s="284" t="str">
        <f t="shared" si="30"/>
        <v/>
      </c>
      <c r="S467" s="284" t="str">
        <f t="shared" si="31"/>
        <v/>
      </c>
      <c r="T467" s="28" t="str">
        <f t="shared" si="29"/>
        <v/>
      </c>
      <c r="U467" s="139"/>
      <c r="V467" s="140"/>
      <c r="W467" s="365" t="str">
        <f>IF(AND(OR(Q467="KO",T467&lt;&gt;""),OR(R467="",S467="",T467="")),Listes!$A$74,IF(AND(T467="",Q467&lt;&gt;""),Listes!$A$75,IF(AND(P467&lt;T467,V467=""),Listes!$A$76,IF(AND(R467&gt;S467),Listes!$A$77,IF(AND(P467&lt;&gt;"",P467&gt;T467,U467=""),Listes!$A$78,IF(AND(X467="",OR(Q467&lt;&gt;"",R467&lt;&gt;"",S467&lt;&gt;"")),Listes!$A$79,""))))))</f>
        <v/>
      </c>
      <c r="X467" s="44"/>
      <c r="Y467" s="9">
        <f t="shared" si="32"/>
        <v>0</v>
      </c>
    </row>
    <row r="468" spans="1:25" ht="20.100000000000001" customHeight="1" x14ac:dyDescent="0.25">
      <c r="A468" s="133">
        <v>462</v>
      </c>
      <c r="B468" s="347" t="str">
        <f>IF('Dépenses forfaitaire'!B468="","",'Dépenses forfaitaire'!B468)</f>
        <v/>
      </c>
      <c r="C468" s="347" t="str">
        <f>IF('Dépenses forfaitaire'!C468="","",'Dépenses forfaitaire'!C468)</f>
        <v/>
      </c>
      <c r="D468" s="347" t="str">
        <f>IF('Dépenses forfaitaire'!D468="","",'Dépenses forfaitaire'!D468)</f>
        <v/>
      </c>
      <c r="E468" s="347" t="str">
        <f>IF('Dépenses forfaitaire'!E468="","",'Dépenses forfaitaire'!E468)</f>
        <v/>
      </c>
      <c r="F468" s="347" t="str">
        <f>IF('Dépenses forfaitaire'!F468="","",'Dépenses forfaitaire'!F468)</f>
        <v/>
      </c>
      <c r="G468" s="347" t="str">
        <f>IF('Dépenses forfaitaire'!G468="","",'Dépenses forfaitaire'!G468)</f>
        <v/>
      </c>
      <c r="H468" s="347" t="str">
        <f>IF('Dépenses forfaitaire'!H468="","",'Dépenses forfaitaire'!H468)</f>
        <v/>
      </c>
      <c r="I468" s="347" t="str">
        <f>IF('Dépenses forfaitaire'!I468="","",'Dépenses forfaitaire'!I468)</f>
        <v/>
      </c>
      <c r="J468" s="348" t="str">
        <f>IF('Dépenses forfaitaire'!K468="","",'Dépenses forfaitaire'!K468)</f>
        <v/>
      </c>
      <c r="K468" s="348" t="str">
        <f>IF('Dépenses forfaitaire'!L468="","",'Dépenses forfaitaire'!L468)</f>
        <v/>
      </c>
      <c r="L468" s="347" t="str">
        <f>IF('Dépenses forfaitaire'!J468="","",'Dépenses forfaitaire'!J468)</f>
        <v/>
      </c>
      <c r="M468" s="331" t="str">
        <f>IF($H468="","",IF($C468=Listes!$B$38,IF('DP_Instruction Forfaitaires'!$E468&lt;=Listes!$B$58,('DP_Instruction Forfaitaires'!$E468*(VLOOKUP('DP_Instruction Forfaitaires'!$D468,Listes!$A$59:$E$65,2,FALSE))),IF('DP_Instruction Forfaitaires'!$E468&gt;Listes!$E$58,('DP_Instruction Forfaitaires'!$E468*(VLOOKUP('DP_Instruction Forfaitaires'!$D468,Listes!$A$59:$E$65,5,FALSE))),('DP_Instruction Forfaitaires'!$E468*(VLOOKUP('DP_Instruction Forfaitaires'!$D468,Listes!$A$59:$E$65,3,FALSE))+(VLOOKUP('DP_Instruction Forfaitaires'!$D468,Listes!$A$59:$E$65,4,FALSE)))))))</f>
        <v/>
      </c>
      <c r="N468" s="331" t="str">
        <f>IF($H468="","",IF($C468=Listes!$B$37,IF('DP_Instruction Forfaitaires'!$E468&lt;=Listes!$B$47,('DP_Instruction Forfaitaires'!$E468*(VLOOKUP('DP_Instruction Forfaitaires'!$D468,Listes!$A$48:$E$54,2,FALSE))),IF('DP_Instruction Forfaitaires'!$E468&gt;Listes!$D$47,('DP_Instruction Forfaitaires'!$E468*(VLOOKUP('DP_Instruction Forfaitaires'!$D468,Listes!$A$48:$E$54,5,FALSE))),('DP_Instruction Forfaitaires'!$E468*(VLOOKUP('DP_Instruction Forfaitaires'!$D468,Listes!$A$48:$E$54,3,FALSE))+(VLOOKUP('DP_Instruction Forfaitaires'!$D468,Listes!$A$48:$E$54,4,FALSE)))))))</f>
        <v/>
      </c>
      <c r="O468" s="359" t="str">
        <f>IF($H468="","",IF($C468=Listes!$B$40,Listes!$I$37,IF($C468=Listes!$B$41,(VLOOKUP('DP_Instruction Forfaitaires'!$F468,Listes!$E$37:$F$42,2,FALSE)),IF($C468=Listes!$B$39,IF('DP_Instruction Forfaitaires'!$E468&lt;=Listes!$A$69,'DP_Instruction Forfaitaires'!$E468*Listes!$A$70,IF('DP_Instruction Forfaitaires'!$E468&gt;Listes!$D$69,'DP_Instruction Forfaitaires'!$E468*Listes!$D$70,(('DP_Instruction Forfaitaires'!$E468*Listes!$B$70)+Listes!$C$70)))))))</f>
        <v/>
      </c>
      <c r="P468" s="360" t="str">
        <f>IF('Dépenses forfaitaire'!P468="","",'Dépenses forfaitaire'!P468)</f>
        <v/>
      </c>
      <c r="Q468" s="283"/>
      <c r="R468" s="284" t="str">
        <f t="shared" si="30"/>
        <v/>
      </c>
      <c r="S468" s="284" t="str">
        <f t="shared" si="31"/>
        <v/>
      </c>
      <c r="T468" s="28" t="str">
        <f t="shared" si="29"/>
        <v/>
      </c>
      <c r="U468" s="139"/>
      <c r="V468" s="140"/>
      <c r="W468" s="365" t="str">
        <f>IF(AND(OR(Q468="KO",T468&lt;&gt;""),OR(R468="",S468="",T468="")),Listes!$A$74,IF(AND(T468="",Q468&lt;&gt;""),Listes!$A$75,IF(AND(P468&lt;T468,V468=""),Listes!$A$76,IF(AND(R468&gt;S468),Listes!$A$77,IF(AND(P468&lt;&gt;"",P468&gt;T468,U468=""),Listes!$A$78,IF(AND(X468="",OR(Q468&lt;&gt;"",R468&lt;&gt;"",S468&lt;&gt;"")),Listes!$A$79,""))))))</f>
        <v/>
      </c>
      <c r="X468" s="44"/>
      <c r="Y468" s="9">
        <f t="shared" si="32"/>
        <v>0</v>
      </c>
    </row>
    <row r="469" spans="1:25" ht="20.100000000000001" customHeight="1" x14ac:dyDescent="0.25">
      <c r="A469" s="133">
        <v>463</v>
      </c>
      <c r="B469" s="347" t="str">
        <f>IF('Dépenses forfaitaire'!B469="","",'Dépenses forfaitaire'!B469)</f>
        <v/>
      </c>
      <c r="C469" s="347" t="str">
        <f>IF('Dépenses forfaitaire'!C469="","",'Dépenses forfaitaire'!C469)</f>
        <v/>
      </c>
      <c r="D469" s="347" t="str">
        <f>IF('Dépenses forfaitaire'!D469="","",'Dépenses forfaitaire'!D469)</f>
        <v/>
      </c>
      <c r="E469" s="347" t="str">
        <f>IF('Dépenses forfaitaire'!E469="","",'Dépenses forfaitaire'!E469)</f>
        <v/>
      </c>
      <c r="F469" s="347" t="str">
        <f>IF('Dépenses forfaitaire'!F469="","",'Dépenses forfaitaire'!F469)</f>
        <v/>
      </c>
      <c r="G469" s="347" t="str">
        <f>IF('Dépenses forfaitaire'!G469="","",'Dépenses forfaitaire'!G469)</f>
        <v/>
      </c>
      <c r="H469" s="347" t="str">
        <f>IF('Dépenses forfaitaire'!H469="","",'Dépenses forfaitaire'!H469)</f>
        <v/>
      </c>
      <c r="I469" s="347" t="str">
        <f>IF('Dépenses forfaitaire'!I469="","",'Dépenses forfaitaire'!I469)</f>
        <v/>
      </c>
      <c r="J469" s="348" t="str">
        <f>IF('Dépenses forfaitaire'!K469="","",'Dépenses forfaitaire'!K469)</f>
        <v/>
      </c>
      <c r="K469" s="348" t="str">
        <f>IF('Dépenses forfaitaire'!L469="","",'Dépenses forfaitaire'!L469)</f>
        <v/>
      </c>
      <c r="L469" s="347" t="str">
        <f>IF('Dépenses forfaitaire'!J469="","",'Dépenses forfaitaire'!J469)</f>
        <v/>
      </c>
      <c r="M469" s="331" t="str">
        <f>IF($H469="","",IF($C469=Listes!$B$38,IF('DP_Instruction Forfaitaires'!$E469&lt;=Listes!$B$58,('DP_Instruction Forfaitaires'!$E469*(VLOOKUP('DP_Instruction Forfaitaires'!$D469,Listes!$A$59:$E$65,2,FALSE))),IF('DP_Instruction Forfaitaires'!$E469&gt;Listes!$E$58,('DP_Instruction Forfaitaires'!$E469*(VLOOKUP('DP_Instruction Forfaitaires'!$D469,Listes!$A$59:$E$65,5,FALSE))),('DP_Instruction Forfaitaires'!$E469*(VLOOKUP('DP_Instruction Forfaitaires'!$D469,Listes!$A$59:$E$65,3,FALSE))+(VLOOKUP('DP_Instruction Forfaitaires'!$D469,Listes!$A$59:$E$65,4,FALSE)))))))</f>
        <v/>
      </c>
      <c r="N469" s="331" t="str">
        <f>IF($H469="","",IF($C469=Listes!$B$37,IF('DP_Instruction Forfaitaires'!$E469&lt;=Listes!$B$47,('DP_Instruction Forfaitaires'!$E469*(VLOOKUP('DP_Instruction Forfaitaires'!$D469,Listes!$A$48:$E$54,2,FALSE))),IF('DP_Instruction Forfaitaires'!$E469&gt;Listes!$D$47,('DP_Instruction Forfaitaires'!$E469*(VLOOKUP('DP_Instruction Forfaitaires'!$D469,Listes!$A$48:$E$54,5,FALSE))),('DP_Instruction Forfaitaires'!$E469*(VLOOKUP('DP_Instruction Forfaitaires'!$D469,Listes!$A$48:$E$54,3,FALSE))+(VLOOKUP('DP_Instruction Forfaitaires'!$D469,Listes!$A$48:$E$54,4,FALSE)))))))</f>
        <v/>
      </c>
      <c r="O469" s="359" t="str">
        <f>IF($H469="","",IF($C469=Listes!$B$40,Listes!$I$37,IF($C469=Listes!$B$41,(VLOOKUP('DP_Instruction Forfaitaires'!$F469,Listes!$E$37:$F$42,2,FALSE)),IF($C469=Listes!$B$39,IF('DP_Instruction Forfaitaires'!$E469&lt;=Listes!$A$69,'DP_Instruction Forfaitaires'!$E469*Listes!$A$70,IF('DP_Instruction Forfaitaires'!$E469&gt;Listes!$D$69,'DP_Instruction Forfaitaires'!$E469*Listes!$D$70,(('DP_Instruction Forfaitaires'!$E469*Listes!$B$70)+Listes!$C$70)))))))</f>
        <v/>
      </c>
      <c r="P469" s="360" t="str">
        <f>IF('Dépenses forfaitaire'!P469="","",'Dépenses forfaitaire'!P469)</f>
        <v/>
      </c>
      <c r="Q469" s="283"/>
      <c r="R469" s="284" t="str">
        <f t="shared" si="30"/>
        <v/>
      </c>
      <c r="S469" s="284" t="str">
        <f t="shared" si="31"/>
        <v/>
      </c>
      <c r="T469" s="28" t="str">
        <f t="shared" si="29"/>
        <v/>
      </c>
      <c r="U469" s="139"/>
      <c r="V469" s="140"/>
      <c r="W469" s="365" t="str">
        <f>IF(AND(OR(Q469="KO",T469&lt;&gt;""),OR(R469="",S469="",T469="")),Listes!$A$74,IF(AND(T469="",Q469&lt;&gt;""),Listes!$A$75,IF(AND(P469&lt;T469,V469=""),Listes!$A$76,IF(AND(R469&gt;S469),Listes!$A$77,IF(AND(P469&lt;&gt;"",P469&gt;T469,U469=""),Listes!$A$78,IF(AND(X469="",OR(Q469&lt;&gt;"",R469&lt;&gt;"",S469&lt;&gt;"")),Listes!$A$79,""))))))</f>
        <v/>
      </c>
      <c r="X469" s="44"/>
      <c r="Y469" s="9">
        <f t="shared" si="32"/>
        <v>0</v>
      </c>
    </row>
    <row r="470" spans="1:25" ht="20.100000000000001" customHeight="1" x14ac:dyDescent="0.25">
      <c r="A470" s="133">
        <v>464</v>
      </c>
      <c r="B470" s="347" t="str">
        <f>IF('Dépenses forfaitaire'!B470="","",'Dépenses forfaitaire'!B470)</f>
        <v/>
      </c>
      <c r="C470" s="347" t="str">
        <f>IF('Dépenses forfaitaire'!C470="","",'Dépenses forfaitaire'!C470)</f>
        <v/>
      </c>
      <c r="D470" s="347" t="str">
        <f>IF('Dépenses forfaitaire'!D470="","",'Dépenses forfaitaire'!D470)</f>
        <v/>
      </c>
      <c r="E470" s="347" t="str">
        <f>IF('Dépenses forfaitaire'!E470="","",'Dépenses forfaitaire'!E470)</f>
        <v/>
      </c>
      <c r="F470" s="347" t="str">
        <f>IF('Dépenses forfaitaire'!F470="","",'Dépenses forfaitaire'!F470)</f>
        <v/>
      </c>
      <c r="G470" s="347" t="str">
        <f>IF('Dépenses forfaitaire'!G470="","",'Dépenses forfaitaire'!G470)</f>
        <v/>
      </c>
      <c r="H470" s="347" t="str">
        <f>IF('Dépenses forfaitaire'!H470="","",'Dépenses forfaitaire'!H470)</f>
        <v/>
      </c>
      <c r="I470" s="347" t="str">
        <f>IF('Dépenses forfaitaire'!I470="","",'Dépenses forfaitaire'!I470)</f>
        <v/>
      </c>
      <c r="J470" s="348" t="str">
        <f>IF('Dépenses forfaitaire'!K470="","",'Dépenses forfaitaire'!K470)</f>
        <v/>
      </c>
      <c r="K470" s="348" t="str">
        <f>IF('Dépenses forfaitaire'!L470="","",'Dépenses forfaitaire'!L470)</f>
        <v/>
      </c>
      <c r="L470" s="347" t="str">
        <f>IF('Dépenses forfaitaire'!J470="","",'Dépenses forfaitaire'!J470)</f>
        <v/>
      </c>
      <c r="M470" s="331" t="str">
        <f>IF($H470="","",IF($C470=Listes!$B$38,IF('DP_Instruction Forfaitaires'!$E470&lt;=Listes!$B$58,('DP_Instruction Forfaitaires'!$E470*(VLOOKUP('DP_Instruction Forfaitaires'!$D470,Listes!$A$59:$E$65,2,FALSE))),IF('DP_Instruction Forfaitaires'!$E470&gt;Listes!$E$58,('DP_Instruction Forfaitaires'!$E470*(VLOOKUP('DP_Instruction Forfaitaires'!$D470,Listes!$A$59:$E$65,5,FALSE))),('DP_Instruction Forfaitaires'!$E470*(VLOOKUP('DP_Instruction Forfaitaires'!$D470,Listes!$A$59:$E$65,3,FALSE))+(VLOOKUP('DP_Instruction Forfaitaires'!$D470,Listes!$A$59:$E$65,4,FALSE)))))))</f>
        <v/>
      </c>
      <c r="N470" s="331" t="str">
        <f>IF($H470="","",IF($C470=Listes!$B$37,IF('DP_Instruction Forfaitaires'!$E470&lt;=Listes!$B$47,('DP_Instruction Forfaitaires'!$E470*(VLOOKUP('DP_Instruction Forfaitaires'!$D470,Listes!$A$48:$E$54,2,FALSE))),IF('DP_Instruction Forfaitaires'!$E470&gt;Listes!$D$47,('DP_Instruction Forfaitaires'!$E470*(VLOOKUP('DP_Instruction Forfaitaires'!$D470,Listes!$A$48:$E$54,5,FALSE))),('DP_Instruction Forfaitaires'!$E470*(VLOOKUP('DP_Instruction Forfaitaires'!$D470,Listes!$A$48:$E$54,3,FALSE))+(VLOOKUP('DP_Instruction Forfaitaires'!$D470,Listes!$A$48:$E$54,4,FALSE)))))))</f>
        <v/>
      </c>
      <c r="O470" s="359" t="str">
        <f>IF($H470="","",IF($C470=Listes!$B$40,Listes!$I$37,IF($C470=Listes!$B$41,(VLOOKUP('DP_Instruction Forfaitaires'!$F470,Listes!$E$37:$F$42,2,FALSE)),IF($C470=Listes!$B$39,IF('DP_Instruction Forfaitaires'!$E470&lt;=Listes!$A$69,'DP_Instruction Forfaitaires'!$E470*Listes!$A$70,IF('DP_Instruction Forfaitaires'!$E470&gt;Listes!$D$69,'DP_Instruction Forfaitaires'!$E470*Listes!$D$70,(('DP_Instruction Forfaitaires'!$E470*Listes!$B$70)+Listes!$C$70)))))))</f>
        <v/>
      </c>
      <c r="P470" s="360" t="str">
        <f>IF('Dépenses forfaitaire'!P470="","",'Dépenses forfaitaire'!P470)</f>
        <v/>
      </c>
      <c r="Q470" s="283"/>
      <c r="R470" s="284" t="str">
        <f t="shared" si="30"/>
        <v/>
      </c>
      <c r="S470" s="284" t="str">
        <f t="shared" si="31"/>
        <v/>
      </c>
      <c r="T470" s="28" t="str">
        <f t="shared" si="29"/>
        <v/>
      </c>
      <c r="U470" s="139"/>
      <c r="V470" s="140"/>
      <c r="W470" s="365" t="str">
        <f>IF(AND(OR(Q470="KO",T470&lt;&gt;""),OR(R470="",S470="",T470="")),Listes!$A$74,IF(AND(T470="",Q470&lt;&gt;""),Listes!$A$75,IF(AND(P470&lt;T470,V470=""),Listes!$A$76,IF(AND(R470&gt;S470),Listes!$A$77,IF(AND(P470&lt;&gt;"",P470&gt;T470,U470=""),Listes!$A$78,IF(AND(X470="",OR(Q470&lt;&gt;"",R470&lt;&gt;"",S470&lt;&gt;"")),Listes!$A$79,""))))))</f>
        <v/>
      </c>
      <c r="X470" s="44"/>
      <c r="Y470" s="9">
        <f t="shared" si="32"/>
        <v>0</v>
      </c>
    </row>
    <row r="471" spans="1:25" ht="20.100000000000001" customHeight="1" x14ac:dyDescent="0.25">
      <c r="A471" s="133">
        <v>465</v>
      </c>
      <c r="B471" s="347" t="str">
        <f>IF('Dépenses forfaitaire'!B471="","",'Dépenses forfaitaire'!B471)</f>
        <v/>
      </c>
      <c r="C471" s="347" t="str">
        <f>IF('Dépenses forfaitaire'!C471="","",'Dépenses forfaitaire'!C471)</f>
        <v/>
      </c>
      <c r="D471" s="347" t="str">
        <f>IF('Dépenses forfaitaire'!D471="","",'Dépenses forfaitaire'!D471)</f>
        <v/>
      </c>
      <c r="E471" s="347" t="str">
        <f>IF('Dépenses forfaitaire'!E471="","",'Dépenses forfaitaire'!E471)</f>
        <v/>
      </c>
      <c r="F471" s="347" t="str">
        <f>IF('Dépenses forfaitaire'!F471="","",'Dépenses forfaitaire'!F471)</f>
        <v/>
      </c>
      <c r="G471" s="347" t="str">
        <f>IF('Dépenses forfaitaire'!G471="","",'Dépenses forfaitaire'!G471)</f>
        <v/>
      </c>
      <c r="H471" s="347" t="str">
        <f>IF('Dépenses forfaitaire'!H471="","",'Dépenses forfaitaire'!H471)</f>
        <v/>
      </c>
      <c r="I471" s="347" t="str">
        <f>IF('Dépenses forfaitaire'!I471="","",'Dépenses forfaitaire'!I471)</f>
        <v/>
      </c>
      <c r="J471" s="348" t="str">
        <f>IF('Dépenses forfaitaire'!K471="","",'Dépenses forfaitaire'!K471)</f>
        <v/>
      </c>
      <c r="K471" s="348" t="str">
        <f>IF('Dépenses forfaitaire'!L471="","",'Dépenses forfaitaire'!L471)</f>
        <v/>
      </c>
      <c r="L471" s="347" t="str">
        <f>IF('Dépenses forfaitaire'!J471="","",'Dépenses forfaitaire'!J471)</f>
        <v/>
      </c>
      <c r="M471" s="331" t="str">
        <f>IF($H471="","",IF($C471=Listes!$B$38,IF('DP_Instruction Forfaitaires'!$E471&lt;=Listes!$B$58,('DP_Instruction Forfaitaires'!$E471*(VLOOKUP('DP_Instruction Forfaitaires'!$D471,Listes!$A$59:$E$65,2,FALSE))),IF('DP_Instruction Forfaitaires'!$E471&gt;Listes!$E$58,('DP_Instruction Forfaitaires'!$E471*(VLOOKUP('DP_Instruction Forfaitaires'!$D471,Listes!$A$59:$E$65,5,FALSE))),('DP_Instruction Forfaitaires'!$E471*(VLOOKUP('DP_Instruction Forfaitaires'!$D471,Listes!$A$59:$E$65,3,FALSE))+(VLOOKUP('DP_Instruction Forfaitaires'!$D471,Listes!$A$59:$E$65,4,FALSE)))))))</f>
        <v/>
      </c>
      <c r="N471" s="331" t="str">
        <f>IF($H471="","",IF($C471=Listes!$B$37,IF('DP_Instruction Forfaitaires'!$E471&lt;=Listes!$B$47,('DP_Instruction Forfaitaires'!$E471*(VLOOKUP('DP_Instruction Forfaitaires'!$D471,Listes!$A$48:$E$54,2,FALSE))),IF('DP_Instruction Forfaitaires'!$E471&gt;Listes!$D$47,('DP_Instruction Forfaitaires'!$E471*(VLOOKUP('DP_Instruction Forfaitaires'!$D471,Listes!$A$48:$E$54,5,FALSE))),('DP_Instruction Forfaitaires'!$E471*(VLOOKUP('DP_Instruction Forfaitaires'!$D471,Listes!$A$48:$E$54,3,FALSE))+(VLOOKUP('DP_Instruction Forfaitaires'!$D471,Listes!$A$48:$E$54,4,FALSE)))))))</f>
        <v/>
      </c>
      <c r="O471" s="359" t="str">
        <f>IF($H471="","",IF($C471=Listes!$B$40,Listes!$I$37,IF($C471=Listes!$B$41,(VLOOKUP('DP_Instruction Forfaitaires'!$F471,Listes!$E$37:$F$42,2,FALSE)),IF($C471=Listes!$B$39,IF('DP_Instruction Forfaitaires'!$E471&lt;=Listes!$A$69,'DP_Instruction Forfaitaires'!$E471*Listes!$A$70,IF('DP_Instruction Forfaitaires'!$E471&gt;Listes!$D$69,'DP_Instruction Forfaitaires'!$E471*Listes!$D$70,(('DP_Instruction Forfaitaires'!$E471*Listes!$B$70)+Listes!$C$70)))))))</f>
        <v/>
      </c>
      <c r="P471" s="360" t="str">
        <f>IF('Dépenses forfaitaire'!P471="","",'Dépenses forfaitaire'!P471)</f>
        <v/>
      </c>
      <c r="Q471" s="283"/>
      <c r="R471" s="284" t="str">
        <f t="shared" si="30"/>
        <v/>
      </c>
      <c r="S471" s="284" t="str">
        <f t="shared" si="31"/>
        <v/>
      </c>
      <c r="T471" s="28" t="str">
        <f t="shared" si="29"/>
        <v/>
      </c>
      <c r="U471" s="139"/>
      <c r="V471" s="140"/>
      <c r="W471" s="365" t="str">
        <f>IF(AND(OR(Q471="KO",T471&lt;&gt;""),OR(R471="",S471="",T471="")),Listes!$A$74,IF(AND(T471="",Q471&lt;&gt;""),Listes!$A$75,IF(AND(P471&lt;T471,V471=""),Listes!$A$76,IF(AND(R471&gt;S471),Listes!$A$77,IF(AND(P471&lt;&gt;"",P471&gt;T471,U471=""),Listes!$A$78,IF(AND(X471="",OR(Q471&lt;&gt;"",R471&lt;&gt;"",S471&lt;&gt;"")),Listes!$A$79,""))))))</f>
        <v/>
      </c>
      <c r="X471" s="44"/>
      <c r="Y471" s="9">
        <f t="shared" si="32"/>
        <v>0</v>
      </c>
    </row>
    <row r="472" spans="1:25" ht="20.100000000000001" customHeight="1" x14ac:dyDescent="0.25">
      <c r="A472" s="133">
        <v>466</v>
      </c>
      <c r="B472" s="347" t="str">
        <f>IF('Dépenses forfaitaire'!B472="","",'Dépenses forfaitaire'!B472)</f>
        <v/>
      </c>
      <c r="C472" s="347" t="str">
        <f>IF('Dépenses forfaitaire'!C472="","",'Dépenses forfaitaire'!C472)</f>
        <v/>
      </c>
      <c r="D472" s="347" t="str">
        <f>IF('Dépenses forfaitaire'!D472="","",'Dépenses forfaitaire'!D472)</f>
        <v/>
      </c>
      <c r="E472" s="347" t="str">
        <f>IF('Dépenses forfaitaire'!E472="","",'Dépenses forfaitaire'!E472)</f>
        <v/>
      </c>
      <c r="F472" s="347" t="str">
        <f>IF('Dépenses forfaitaire'!F472="","",'Dépenses forfaitaire'!F472)</f>
        <v/>
      </c>
      <c r="G472" s="347" t="str">
        <f>IF('Dépenses forfaitaire'!G472="","",'Dépenses forfaitaire'!G472)</f>
        <v/>
      </c>
      <c r="H472" s="347" t="str">
        <f>IF('Dépenses forfaitaire'!H472="","",'Dépenses forfaitaire'!H472)</f>
        <v/>
      </c>
      <c r="I472" s="347" t="str">
        <f>IF('Dépenses forfaitaire'!I472="","",'Dépenses forfaitaire'!I472)</f>
        <v/>
      </c>
      <c r="J472" s="348" t="str">
        <f>IF('Dépenses forfaitaire'!K472="","",'Dépenses forfaitaire'!K472)</f>
        <v/>
      </c>
      <c r="K472" s="348" t="str">
        <f>IF('Dépenses forfaitaire'!L472="","",'Dépenses forfaitaire'!L472)</f>
        <v/>
      </c>
      <c r="L472" s="347" t="str">
        <f>IF('Dépenses forfaitaire'!J472="","",'Dépenses forfaitaire'!J472)</f>
        <v/>
      </c>
      <c r="M472" s="331" t="str">
        <f>IF($H472="","",IF($C472=Listes!$B$38,IF('DP_Instruction Forfaitaires'!$E472&lt;=Listes!$B$58,('DP_Instruction Forfaitaires'!$E472*(VLOOKUP('DP_Instruction Forfaitaires'!$D472,Listes!$A$59:$E$65,2,FALSE))),IF('DP_Instruction Forfaitaires'!$E472&gt;Listes!$E$58,('DP_Instruction Forfaitaires'!$E472*(VLOOKUP('DP_Instruction Forfaitaires'!$D472,Listes!$A$59:$E$65,5,FALSE))),('DP_Instruction Forfaitaires'!$E472*(VLOOKUP('DP_Instruction Forfaitaires'!$D472,Listes!$A$59:$E$65,3,FALSE))+(VLOOKUP('DP_Instruction Forfaitaires'!$D472,Listes!$A$59:$E$65,4,FALSE)))))))</f>
        <v/>
      </c>
      <c r="N472" s="331" t="str">
        <f>IF($H472="","",IF($C472=Listes!$B$37,IF('DP_Instruction Forfaitaires'!$E472&lt;=Listes!$B$47,('DP_Instruction Forfaitaires'!$E472*(VLOOKUP('DP_Instruction Forfaitaires'!$D472,Listes!$A$48:$E$54,2,FALSE))),IF('DP_Instruction Forfaitaires'!$E472&gt;Listes!$D$47,('DP_Instruction Forfaitaires'!$E472*(VLOOKUP('DP_Instruction Forfaitaires'!$D472,Listes!$A$48:$E$54,5,FALSE))),('DP_Instruction Forfaitaires'!$E472*(VLOOKUP('DP_Instruction Forfaitaires'!$D472,Listes!$A$48:$E$54,3,FALSE))+(VLOOKUP('DP_Instruction Forfaitaires'!$D472,Listes!$A$48:$E$54,4,FALSE)))))))</f>
        <v/>
      </c>
      <c r="O472" s="359" t="str">
        <f>IF($H472="","",IF($C472=Listes!$B$40,Listes!$I$37,IF($C472=Listes!$B$41,(VLOOKUP('DP_Instruction Forfaitaires'!$F472,Listes!$E$37:$F$42,2,FALSE)),IF($C472=Listes!$B$39,IF('DP_Instruction Forfaitaires'!$E472&lt;=Listes!$A$69,'DP_Instruction Forfaitaires'!$E472*Listes!$A$70,IF('DP_Instruction Forfaitaires'!$E472&gt;Listes!$D$69,'DP_Instruction Forfaitaires'!$E472*Listes!$D$70,(('DP_Instruction Forfaitaires'!$E472*Listes!$B$70)+Listes!$C$70)))))))</f>
        <v/>
      </c>
      <c r="P472" s="360" t="str">
        <f>IF('Dépenses forfaitaire'!P472="","",'Dépenses forfaitaire'!P472)</f>
        <v/>
      </c>
      <c r="Q472" s="283"/>
      <c r="R472" s="284" t="str">
        <f t="shared" si="30"/>
        <v/>
      </c>
      <c r="S472" s="284" t="str">
        <f t="shared" si="31"/>
        <v/>
      </c>
      <c r="T472" s="28" t="str">
        <f t="shared" si="29"/>
        <v/>
      </c>
      <c r="U472" s="139"/>
      <c r="V472" s="140"/>
      <c r="W472" s="365" t="str">
        <f>IF(AND(OR(Q472="KO",T472&lt;&gt;""),OR(R472="",S472="",T472="")),Listes!$A$74,IF(AND(T472="",Q472&lt;&gt;""),Listes!$A$75,IF(AND(P472&lt;T472,V472=""),Listes!$A$76,IF(AND(R472&gt;S472),Listes!$A$77,IF(AND(P472&lt;&gt;"",P472&gt;T472,U472=""),Listes!$A$78,IF(AND(X472="",OR(Q472&lt;&gt;"",R472&lt;&gt;"",S472&lt;&gt;"")),Listes!$A$79,""))))))</f>
        <v/>
      </c>
      <c r="X472" s="44"/>
      <c r="Y472" s="9">
        <f t="shared" si="32"/>
        <v>0</v>
      </c>
    </row>
    <row r="473" spans="1:25" ht="20.100000000000001" customHeight="1" x14ac:dyDescent="0.25">
      <c r="A473" s="133">
        <v>467</v>
      </c>
      <c r="B473" s="347" t="str">
        <f>IF('Dépenses forfaitaire'!B473="","",'Dépenses forfaitaire'!B473)</f>
        <v/>
      </c>
      <c r="C473" s="347" t="str">
        <f>IF('Dépenses forfaitaire'!C473="","",'Dépenses forfaitaire'!C473)</f>
        <v/>
      </c>
      <c r="D473" s="347" t="str">
        <f>IF('Dépenses forfaitaire'!D473="","",'Dépenses forfaitaire'!D473)</f>
        <v/>
      </c>
      <c r="E473" s="347" t="str">
        <f>IF('Dépenses forfaitaire'!E473="","",'Dépenses forfaitaire'!E473)</f>
        <v/>
      </c>
      <c r="F473" s="347" t="str">
        <f>IF('Dépenses forfaitaire'!F473="","",'Dépenses forfaitaire'!F473)</f>
        <v/>
      </c>
      <c r="G473" s="347" t="str">
        <f>IF('Dépenses forfaitaire'!G473="","",'Dépenses forfaitaire'!G473)</f>
        <v/>
      </c>
      <c r="H473" s="347" t="str">
        <f>IF('Dépenses forfaitaire'!H473="","",'Dépenses forfaitaire'!H473)</f>
        <v/>
      </c>
      <c r="I473" s="347" t="str">
        <f>IF('Dépenses forfaitaire'!I473="","",'Dépenses forfaitaire'!I473)</f>
        <v/>
      </c>
      <c r="J473" s="348" t="str">
        <f>IF('Dépenses forfaitaire'!K473="","",'Dépenses forfaitaire'!K473)</f>
        <v/>
      </c>
      <c r="K473" s="348" t="str">
        <f>IF('Dépenses forfaitaire'!L473="","",'Dépenses forfaitaire'!L473)</f>
        <v/>
      </c>
      <c r="L473" s="347" t="str">
        <f>IF('Dépenses forfaitaire'!J473="","",'Dépenses forfaitaire'!J473)</f>
        <v/>
      </c>
      <c r="M473" s="331" t="str">
        <f>IF($H473="","",IF($C473=Listes!$B$38,IF('DP_Instruction Forfaitaires'!$E473&lt;=Listes!$B$58,('DP_Instruction Forfaitaires'!$E473*(VLOOKUP('DP_Instruction Forfaitaires'!$D473,Listes!$A$59:$E$65,2,FALSE))),IF('DP_Instruction Forfaitaires'!$E473&gt;Listes!$E$58,('DP_Instruction Forfaitaires'!$E473*(VLOOKUP('DP_Instruction Forfaitaires'!$D473,Listes!$A$59:$E$65,5,FALSE))),('DP_Instruction Forfaitaires'!$E473*(VLOOKUP('DP_Instruction Forfaitaires'!$D473,Listes!$A$59:$E$65,3,FALSE))+(VLOOKUP('DP_Instruction Forfaitaires'!$D473,Listes!$A$59:$E$65,4,FALSE)))))))</f>
        <v/>
      </c>
      <c r="N473" s="331" t="str">
        <f>IF($H473="","",IF($C473=Listes!$B$37,IF('DP_Instruction Forfaitaires'!$E473&lt;=Listes!$B$47,('DP_Instruction Forfaitaires'!$E473*(VLOOKUP('DP_Instruction Forfaitaires'!$D473,Listes!$A$48:$E$54,2,FALSE))),IF('DP_Instruction Forfaitaires'!$E473&gt;Listes!$D$47,('DP_Instruction Forfaitaires'!$E473*(VLOOKUP('DP_Instruction Forfaitaires'!$D473,Listes!$A$48:$E$54,5,FALSE))),('DP_Instruction Forfaitaires'!$E473*(VLOOKUP('DP_Instruction Forfaitaires'!$D473,Listes!$A$48:$E$54,3,FALSE))+(VLOOKUP('DP_Instruction Forfaitaires'!$D473,Listes!$A$48:$E$54,4,FALSE)))))))</f>
        <v/>
      </c>
      <c r="O473" s="359" t="str">
        <f>IF($H473="","",IF($C473=Listes!$B$40,Listes!$I$37,IF($C473=Listes!$B$41,(VLOOKUP('DP_Instruction Forfaitaires'!$F473,Listes!$E$37:$F$42,2,FALSE)),IF($C473=Listes!$B$39,IF('DP_Instruction Forfaitaires'!$E473&lt;=Listes!$A$69,'DP_Instruction Forfaitaires'!$E473*Listes!$A$70,IF('DP_Instruction Forfaitaires'!$E473&gt;Listes!$D$69,'DP_Instruction Forfaitaires'!$E473*Listes!$D$70,(('DP_Instruction Forfaitaires'!$E473*Listes!$B$70)+Listes!$C$70)))))))</f>
        <v/>
      </c>
      <c r="P473" s="360" t="str">
        <f>IF('Dépenses forfaitaire'!P473="","",'Dépenses forfaitaire'!P473)</f>
        <v/>
      </c>
      <c r="Q473" s="283"/>
      <c r="R473" s="284" t="str">
        <f t="shared" si="30"/>
        <v/>
      </c>
      <c r="S473" s="284" t="str">
        <f t="shared" si="31"/>
        <v/>
      </c>
      <c r="T473" s="28" t="str">
        <f t="shared" si="29"/>
        <v/>
      </c>
      <c r="U473" s="139"/>
      <c r="V473" s="140"/>
      <c r="W473" s="365" t="str">
        <f>IF(AND(OR(Q473="KO",T473&lt;&gt;""),OR(R473="",S473="",T473="")),Listes!$A$74,IF(AND(T473="",Q473&lt;&gt;""),Listes!$A$75,IF(AND(P473&lt;T473,V473=""),Listes!$A$76,IF(AND(R473&gt;S473),Listes!$A$77,IF(AND(P473&lt;&gt;"",P473&gt;T473,U473=""),Listes!$A$78,IF(AND(X473="",OR(Q473&lt;&gt;"",R473&lt;&gt;"",S473&lt;&gt;"")),Listes!$A$79,""))))))</f>
        <v/>
      </c>
      <c r="X473" s="44"/>
      <c r="Y473" s="9">
        <f t="shared" si="32"/>
        <v>0</v>
      </c>
    </row>
    <row r="474" spans="1:25" ht="20.100000000000001" customHeight="1" x14ac:dyDescent="0.25">
      <c r="A474" s="133">
        <v>468</v>
      </c>
      <c r="B474" s="347" t="str">
        <f>IF('Dépenses forfaitaire'!B474="","",'Dépenses forfaitaire'!B474)</f>
        <v/>
      </c>
      <c r="C474" s="347" t="str">
        <f>IF('Dépenses forfaitaire'!C474="","",'Dépenses forfaitaire'!C474)</f>
        <v/>
      </c>
      <c r="D474" s="347" t="str">
        <f>IF('Dépenses forfaitaire'!D474="","",'Dépenses forfaitaire'!D474)</f>
        <v/>
      </c>
      <c r="E474" s="347" t="str">
        <f>IF('Dépenses forfaitaire'!E474="","",'Dépenses forfaitaire'!E474)</f>
        <v/>
      </c>
      <c r="F474" s="347" t="str">
        <f>IF('Dépenses forfaitaire'!F474="","",'Dépenses forfaitaire'!F474)</f>
        <v/>
      </c>
      <c r="G474" s="347" t="str">
        <f>IF('Dépenses forfaitaire'!G474="","",'Dépenses forfaitaire'!G474)</f>
        <v/>
      </c>
      <c r="H474" s="347" t="str">
        <f>IF('Dépenses forfaitaire'!H474="","",'Dépenses forfaitaire'!H474)</f>
        <v/>
      </c>
      <c r="I474" s="347" t="str">
        <f>IF('Dépenses forfaitaire'!I474="","",'Dépenses forfaitaire'!I474)</f>
        <v/>
      </c>
      <c r="J474" s="348" t="str">
        <f>IF('Dépenses forfaitaire'!K474="","",'Dépenses forfaitaire'!K474)</f>
        <v/>
      </c>
      <c r="K474" s="348" t="str">
        <f>IF('Dépenses forfaitaire'!L474="","",'Dépenses forfaitaire'!L474)</f>
        <v/>
      </c>
      <c r="L474" s="347" t="str">
        <f>IF('Dépenses forfaitaire'!J474="","",'Dépenses forfaitaire'!J474)</f>
        <v/>
      </c>
      <c r="M474" s="331" t="str">
        <f>IF($H474="","",IF($C474=Listes!$B$38,IF('DP_Instruction Forfaitaires'!$E474&lt;=Listes!$B$58,('DP_Instruction Forfaitaires'!$E474*(VLOOKUP('DP_Instruction Forfaitaires'!$D474,Listes!$A$59:$E$65,2,FALSE))),IF('DP_Instruction Forfaitaires'!$E474&gt;Listes!$E$58,('DP_Instruction Forfaitaires'!$E474*(VLOOKUP('DP_Instruction Forfaitaires'!$D474,Listes!$A$59:$E$65,5,FALSE))),('DP_Instruction Forfaitaires'!$E474*(VLOOKUP('DP_Instruction Forfaitaires'!$D474,Listes!$A$59:$E$65,3,FALSE))+(VLOOKUP('DP_Instruction Forfaitaires'!$D474,Listes!$A$59:$E$65,4,FALSE)))))))</f>
        <v/>
      </c>
      <c r="N474" s="331" t="str">
        <f>IF($H474="","",IF($C474=Listes!$B$37,IF('DP_Instruction Forfaitaires'!$E474&lt;=Listes!$B$47,('DP_Instruction Forfaitaires'!$E474*(VLOOKUP('DP_Instruction Forfaitaires'!$D474,Listes!$A$48:$E$54,2,FALSE))),IF('DP_Instruction Forfaitaires'!$E474&gt;Listes!$D$47,('DP_Instruction Forfaitaires'!$E474*(VLOOKUP('DP_Instruction Forfaitaires'!$D474,Listes!$A$48:$E$54,5,FALSE))),('DP_Instruction Forfaitaires'!$E474*(VLOOKUP('DP_Instruction Forfaitaires'!$D474,Listes!$A$48:$E$54,3,FALSE))+(VLOOKUP('DP_Instruction Forfaitaires'!$D474,Listes!$A$48:$E$54,4,FALSE)))))))</f>
        <v/>
      </c>
      <c r="O474" s="359" t="str">
        <f>IF($H474="","",IF($C474=Listes!$B$40,Listes!$I$37,IF($C474=Listes!$B$41,(VLOOKUP('DP_Instruction Forfaitaires'!$F474,Listes!$E$37:$F$42,2,FALSE)),IF($C474=Listes!$B$39,IF('DP_Instruction Forfaitaires'!$E474&lt;=Listes!$A$69,'DP_Instruction Forfaitaires'!$E474*Listes!$A$70,IF('DP_Instruction Forfaitaires'!$E474&gt;Listes!$D$69,'DP_Instruction Forfaitaires'!$E474*Listes!$D$70,(('DP_Instruction Forfaitaires'!$E474*Listes!$B$70)+Listes!$C$70)))))))</f>
        <v/>
      </c>
      <c r="P474" s="360" t="str">
        <f>IF('Dépenses forfaitaire'!P474="","",'Dépenses forfaitaire'!P474)</f>
        <v/>
      </c>
      <c r="Q474" s="283"/>
      <c r="R474" s="284" t="str">
        <f t="shared" si="30"/>
        <v/>
      </c>
      <c r="S474" s="284" t="str">
        <f t="shared" si="31"/>
        <v/>
      </c>
      <c r="T474" s="28" t="str">
        <f t="shared" si="29"/>
        <v/>
      </c>
      <c r="U474" s="139"/>
      <c r="V474" s="140"/>
      <c r="W474" s="365" t="str">
        <f>IF(AND(OR(Q474="KO",T474&lt;&gt;""),OR(R474="",S474="",T474="")),Listes!$A$74,IF(AND(T474="",Q474&lt;&gt;""),Listes!$A$75,IF(AND(P474&lt;T474,V474=""),Listes!$A$76,IF(AND(R474&gt;S474),Listes!$A$77,IF(AND(P474&lt;&gt;"",P474&gt;T474,U474=""),Listes!$A$78,IF(AND(X474="",OR(Q474&lt;&gt;"",R474&lt;&gt;"",S474&lt;&gt;"")),Listes!$A$79,""))))))</f>
        <v/>
      </c>
      <c r="X474" s="44"/>
      <c r="Y474" s="9">
        <f t="shared" si="32"/>
        <v>0</v>
      </c>
    </row>
    <row r="475" spans="1:25" ht="20.100000000000001" customHeight="1" x14ac:dyDescent="0.25">
      <c r="A475" s="133">
        <v>469</v>
      </c>
      <c r="B475" s="347" t="str">
        <f>IF('Dépenses forfaitaire'!B475="","",'Dépenses forfaitaire'!B475)</f>
        <v/>
      </c>
      <c r="C475" s="347" t="str">
        <f>IF('Dépenses forfaitaire'!C475="","",'Dépenses forfaitaire'!C475)</f>
        <v/>
      </c>
      <c r="D475" s="347" t="str">
        <f>IF('Dépenses forfaitaire'!D475="","",'Dépenses forfaitaire'!D475)</f>
        <v/>
      </c>
      <c r="E475" s="347" t="str">
        <f>IF('Dépenses forfaitaire'!E475="","",'Dépenses forfaitaire'!E475)</f>
        <v/>
      </c>
      <c r="F475" s="347" t="str">
        <f>IF('Dépenses forfaitaire'!F475="","",'Dépenses forfaitaire'!F475)</f>
        <v/>
      </c>
      <c r="G475" s="347" t="str">
        <f>IF('Dépenses forfaitaire'!G475="","",'Dépenses forfaitaire'!G475)</f>
        <v/>
      </c>
      <c r="H475" s="347" t="str">
        <f>IF('Dépenses forfaitaire'!H475="","",'Dépenses forfaitaire'!H475)</f>
        <v/>
      </c>
      <c r="I475" s="347" t="str">
        <f>IF('Dépenses forfaitaire'!I475="","",'Dépenses forfaitaire'!I475)</f>
        <v/>
      </c>
      <c r="J475" s="348" t="str">
        <f>IF('Dépenses forfaitaire'!K475="","",'Dépenses forfaitaire'!K475)</f>
        <v/>
      </c>
      <c r="K475" s="348" t="str">
        <f>IF('Dépenses forfaitaire'!L475="","",'Dépenses forfaitaire'!L475)</f>
        <v/>
      </c>
      <c r="L475" s="347" t="str">
        <f>IF('Dépenses forfaitaire'!J475="","",'Dépenses forfaitaire'!J475)</f>
        <v/>
      </c>
      <c r="M475" s="331" t="str">
        <f>IF($H475="","",IF($C475=Listes!$B$38,IF('DP_Instruction Forfaitaires'!$E475&lt;=Listes!$B$58,('DP_Instruction Forfaitaires'!$E475*(VLOOKUP('DP_Instruction Forfaitaires'!$D475,Listes!$A$59:$E$65,2,FALSE))),IF('DP_Instruction Forfaitaires'!$E475&gt;Listes!$E$58,('DP_Instruction Forfaitaires'!$E475*(VLOOKUP('DP_Instruction Forfaitaires'!$D475,Listes!$A$59:$E$65,5,FALSE))),('DP_Instruction Forfaitaires'!$E475*(VLOOKUP('DP_Instruction Forfaitaires'!$D475,Listes!$A$59:$E$65,3,FALSE))+(VLOOKUP('DP_Instruction Forfaitaires'!$D475,Listes!$A$59:$E$65,4,FALSE)))))))</f>
        <v/>
      </c>
      <c r="N475" s="331" t="str">
        <f>IF($H475="","",IF($C475=Listes!$B$37,IF('DP_Instruction Forfaitaires'!$E475&lt;=Listes!$B$47,('DP_Instruction Forfaitaires'!$E475*(VLOOKUP('DP_Instruction Forfaitaires'!$D475,Listes!$A$48:$E$54,2,FALSE))),IF('DP_Instruction Forfaitaires'!$E475&gt;Listes!$D$47,('DP_Instruction Forfaitaires'!$E475*(VLOOKUP('DP_Instruction Forfaitaires'!$D475,Listes!$A$48:$E$54,5,FALSE))),('DP_Instruction Forfaitaires'!$E475*(VLOOKUP('DP_Instruction Forfaitaires'!$D475,Listes!$A$48:$E$54,3,FALSE))+(VLOOKUP('DP_Instruction Forfaitaires'!$D475,Listes!$A$48:$E$54,4,FALSE)))))))</f>
        <v/>
      </c>
      <c r="O475" s="359" t="str">
        <f>IF($H475="","",IF($C475=Listes!$B$40,Listes!$I$37,IF($C475=Listes!$B$41,(VLOOKUP('DP_Instruction Forfaitaires'!$F475,Listes!$E$37:$F$42,2,FALSE)),IF($C475=Listes!$B$39,IF('DP_Instruction Forfaitaires'!$E475&lt;=Listes!$A$69,'DP_Instruction Forfaitaires'!$E475*Listes!$A$70,IF('DP_Instruction Forfaitaires'!$E475&gt;Listes!$D$69,'DP_Instruction Forfaitaires'!$E475*Listes!$D$70,(('DP_Instruction Forfaitaires'!$E475*Listes!$B$70)+Listes!$C$70)))))))</f>
        <v/>
      </c>
      <c r="P475" s="360" t="str">
        <f>IF('Dépenses forfaitaire'!P475="","",'Dépenses forfaitaire'!P475)</f>
        <v/>
      </c>
      <c r="Q475" s="283"/>
      <c r="R475" s="284" t="str">
        <f t="shared" si="30"/>
        <v/>
      </c>
      <c r="S475" s="284" t="str">
        <f t="shared" si="31"/>
        <v/>
      </c>
      <c r="T475" s="28" t="str">
        <f t="shared" si="29"/>
        <v/>
      </c>
      <c r="U475" s="139"/>
      <c r="V475" s="140"/>
      <c r="W475" s="365" t="str">
        <f>IF(AND(OR(Q475="KO",T475&lt;&gt;""),OR(R475="",S475="",T475="")),Listes!$A$74,IF(AND(T475="",Q475&lt;&gt;""),Listes!$A$75,IF(AND(P475&lt;T475,V475=""),Listes!$A$76,IF(AND(R475&gt;S475),Listes!$A$77,IF(AND(P475&lt;&gt;"",P475&gt;T475,U475=""),Listes!$A$78,IF(AND(X475="",OR(Q475&lt;&gt;"",R475&lt;&gt;"",S475&lt;&gt;"")),Listes!$A$79,""))))))</f>
        <v/>
      </c>
      <c r="X475" s="44"/>
      <c r="Y475" s="9">
        <f t="shared" si="32"/>
        <v>0</v>
      </c>
    </row>
    <row r="476" spans="1:25" ht="20.100000000000001" customHeight="1" x14ac:dyDescent="0.25">
      <c r="A476" s="133">
        <v>470</v>
      </c>
      <c r="B476" s="347" t="str">
        <f>IF('Dépenses forfaitaire'!B476="","",'Dépenses forfaitaire'!B476)</f>
        <v/>
      </c>
      <c r="C476" s="347" t="str">
        <f>IF('Dépenses forfaitaire'!C476="","",'Dépenses forfaitaire'!C476)</f>
        <v/>
      </c>
      <c r="D476" s="347" t="str">
        <f>IF('Dépenses forfaitaire'!D476="","",'Dépenses forfaitaire'!D476)</f>
        <v/>
      </c>
      <c r="E476" s="347" t="str">
        <f>IF('Dépenses forfaitaire'!E476="","",'Dépenses forfaitaire'!E476)</f>
        <v/>
      </c>
      <c r="F476" s="347" t="str">
        <f>IF('Dépenses forfaitaire'!F476="","",'Dépenses forfaitaire'!F476)</f>
        <v/>
      </c>
      <c r="G476" s="347" t="str">
        <f>IF('Dépenses forfaitaire'!G476="","",'Dépenses forfaitaire'!G476)</f>
        <v/>
      </c>
      <c r="H476" s="347" t="str">
        <f>IF('Dépenses forfaitaire'!H476="","",'Dépenses forfaitaire'!H476)</f>
        <v/>
      </c>
      <c r="I476" s="347" t="str">
        <f>IF('Dépenses forfaitaire'!I476="","",'Dépenses forfaitaire'!I476)</f>
        <v/>
      </c>
      <c r="J476" s="348" t="str">
        <f>IF('Dépenses forfaitaire'!K476="","",'Dépenses forfaitaire'!K476)</f>
        <v/>
      </c>
      <c r="K476" s="348" t="str">
        <f>IF('Dépenses forfaitaire'!L476="","",'Dépenses forfaitaire'!L476)</f>
        <v/>
      </c>
      <c r="L476" s="347" t="str">
        <f>IF('Dépenses forfaitaire'!J476="","",'Dépenses forfaitaire'!J476)</f>
        <v/>
      </c>
      <c r="M476" s="331" t="str">
        <f>IF($H476="","",IF($C476=Listes!$B$38,IF('DP_Instruction Forfaitaires'!$E476&lt;=Listes!$B$58,('DP_Instruction Forfaitaires'!$E476*(VLOOKUP('DP_Instruction Forfaitaires'!$D476,Listes!$A$59:$E$65,2,FALSE))),IF('DP_Instruction Forfaitaires'!$E476&gt;Listes!$E$58,('DP_Instruction Forfaitaires'!$E476*(VLOOKUP('DP_Instruction Forfaitaires'!$D476,Listes!$A$59:$E$65,5,FALSE))),('DP_Instruction Forfaitaires'!$E476*(VLOOKUP('DP_Instruction Forfaitaires'!$D476,Listes!$A$59:$E$65,3,FALSE))+(VLOOKUP('DP_Instruction Forfaitaires'!$D476,Listes!$A$59:$E$65,4,FALSE)))))))</f>
        <v/>
      </c>
      <c r="N476" s="331" t="str">
        <f>IF($H476="","",IF($C476=Listes!$B$37,IF('DP_Instruction Forfaitaires'!$E476&lt;=Listes!$B$47,('DP_Instruction Forfaitaires'!$E476*(VLOOKUP('DP_Instruction Forfaitaires'!$D476,Listes!$A$48:$E$54,2,FALSE))),IF('DP_Instruction Forfaitaires'!$E476&gt;Listes!$D$47,('DP_Instruction Forfaitaires'!$E476*(VLOOKUP('DP_Instruction Forfaitaires'!$D476,Listes!$A$48:$E$54,5,FALSE))),('DP_Instruction Forfaitaires'!$E476*(VLOOKUP('DP_Instruction Forfaitaires'!$D476,Listes!$A$48:$E$54,3,FALSE))+(VLOOKUP('DP_Instruction Forfaitaires'!$D476,Listes!$A$48:$E$54,4,FALSE)))))))</f>
        <v/>
      </c>
      <c r="O476" s="359" t="str">
        <f>IF($H476="","",IF($C476=Listes!$B$40,Listes!$I$37,IF($C476=Listes!$B$41,(VLOOKUP('DP_Instruction Forfaitaires'!$F476,Listes!$E$37:$F$42,2,FALSE)),IF($C476=Listes!$B$39,IF('DP_Instruction Forfaitaires'!$E476&lt;=Listes!$A$69,'DP_Instruction Forfaitaires'!$E476*Listes!$A$70,IF('DP_Instruction Forfaitaires'!$E476&gt;Listes!$D$69,'DP_Instruction Forfaitaires'!$E476*Listes!$D$70,(('DP_Instruction Forfaitaires'!$E476*Listes!$B$70)+Listes!$C$70)))))))</f>
        <v/>
      </c>
      <c r="P476" s="360" t="str">
        <f>IF('Dépenses forfaitaire'!P476="","",'Dépenses forfaitaire'!P476)</f>
        <v/>
      </c>
      <c r="Q476" s="283"/>
      <c r="R476" s="284" t="str">
        <f t="shared" si="30"/>
        <v/>
      </c>
      <c r="S476" s="284" t="str">
        <f t="shared" si="31"/>
        <v/>
      </c>
      <c r="T476" s="28" t="str">
        <f t="shared" si="29"/>
        <v/>
      </c>
      <c r="U476" s="139"/>
      <c r="V476" s="140"/>
      <c r="W476" s="365" t="str">
        <f>IF(AND(OR(Q476="KO",T476&lt;&gt;""),OR(R476="",S476="",T476="")),Listes!$A$74,IF(AND(T476="",Q476&lt;&gt;""),Listes!$A$75,IF(AND(P476&lt;T476,V476=""),Listes!$A$76,IF(AND(R476&gt;S476),Listes!$A$77,IF(AND(P476&lt;&gt;"",P476&gt;T476,U476=""),Listes!$A$78,IF(AND(X476="",OR(Q476&lt;&gt;"",R476&lt;&gt;"",S476&lt;&gt;"")),Listes!$A$79,""))))))</f>
        <v/>
      </c>
      <c r="X476" s="44"/>
      <c r="Y476" s="9">
        <f t="shared" si="32"/>
        <v>0</v>
      </c>
    </row>
    <row r="477" spans="1:25" ht="20.100000000000001" customHeight="1" x14ac:dyDescent="0.25">
      <c r="A477" s="133">
        <v>471</v>
      </c>
      <c r="B477" s="347" t="str">
        <f>IF('Dépenses forfaitaire'!B477="","",'Dépenses forfaitaire'!B477)</f>
        <v/>
      </c>
      <c r="C477" s="347" t="str">
        <f>IF('Dépenses forfaitaire'!C477="","",'Dépenses forfaitaire'!C477)</f>
        <v/>
      </c>
      <c r="D477" s="347" t="str">
        <f>IF('Dépenses forfaitaire'!D477="","",'Dépenses forfaitaire'!D477)</f>
        <v/>
      </c>
      <c r="E477" s="347" t="str">
        <f>IF('Dépenses forfaitaire'!E477="","",'Dépenses forfaitaire'!E477)</f>
        <v/>
      </c>
      <c r="F477" s="347" t="str">
        <f>IF('Dépenses forfaitaire'!F477="","",'Dépenses forfaitaire'!F477)</f>
        <v/>
      </c>
      <c r="G477" s="347" t="str">
        <f>IF('Dépenses forfaitaire'!G477="","",'Dépenses forfaitaire'!G477)</f>
        <v/>
      </c>
      <c r="H477" s="347" t="str">
        <f>IF('Dépenses forfaitaire'!H477="","",'Dépenses forfaitaire'!H477)</f>
        <v/>
      </c>
      <c r="I477" s="347" t="str">
        <f>IF('Dépenses forfaitaire'!I477="","",'Dépenses forfaitaire'!I477)</f>
        <v/>
      </c>
      <c r="J477" s="348" t="str">
        <f>IF('Dépenses forfaitaire'!K477="","",'Dépenses forfaitaire'!K477)</f>
        <v/>
      </c>
      <c r="K477" s="348" t="str">
        <f>IF('Dépenses forfaitaire'!L477="","",'Dépenses forfaitaire'!L477)</f>
        <v/>
      </c>
      <c r="L477" s="347" t="str">
        <f>IF('Dépenses forfaitaire'!J477="","",'Dépenses forfaitaire'!J477)</f>
        <v/>
      </c>
      <c r="M477" s="331" t="str">
        <f>IF($H477="","",IF($C477=Listes!$B$38,IF('DP_Instruction Forfaitaires'!$E477&lt;=Listes!$B$58,('DP_Instruction Forfaitaires'!$E477*(VLOOKUP('DP_Instruction Forfaitaires'!$D477,Listes!$A$59:$E$65,2,FALSE))),IF('DP_Instruction Forfaitaires'!$E477&gt;Listes!$E$58,('DP_Instruction Forfaitaires'!$E477*(VLOOKUP('DP_Instruction Forfaitaires'!$D477,Listes!$A$59:$E$65,5,FALSE))),('DP_Instruction Forfaitaires'!$E477*(VLOOKUP('DP_Instruction Forfaitaires'!$D477,Listes!$A$59:$E$65,3,FALSE))+(VLOOKUP('DP_Instruction Forfaitaires'!$D477,Listes!$A$59:$E$65,4,FALSE)))))))</f>
        <v/>
      </c>
      <c r="N477" s="331" t="str">
        <f>IF($H477="","",IF($C477=Listes!$B$37,IF('DP_Instruction Forfaitaires'!$E477&lt;=Listes!$B$47,('DP_Instruction Forfaitaires'!$E477*(VLOOKUP('DP_Instruction Forfaitaires'!$D477,Listes!$A$48:$E$54,2,FALSE))),IF('DP_Instruction Forfaitaires'!$E477&gt;Listes!$D$47,('DP_Instruction Forfaitaires'!$E477*(VLOOKUP('DP_Instruction Forfaitaires'!$D477,Listes!$A$48:$E$54,5,FALSE))),('DP_Instruction Forfaitaires'!$E477*(VLOOKUP('DP_Instruction Forfaitaires'!$D477,Listes!$A$48:$E$54,3,FALSE))+(VLOOKUP('DP_Instruction Forfaitaires'!$D477,Listes!$A$48:$E$54,4,FALSE)))))))</f>
        <v/>
      </c>
      <c r="O477" s="359" t="str">
        <f>IF($H477="","",IF($C477=Listes!$B$40,Listes!$I$37,IF($C477=Listes!$B$41,(VLOOKUP('DP_Instruction Forfaitaires'!$F477,Listes!$E$37:$F$42,2,FALSE)),IF($C477=Listes!$B$39,IF('DP_Instruction Forfaitaires'!$E477&lt;=Listes!$A$69,'DP_Instruction Forfaitaires'!$E477*Listes!$A$70,IF('DP_Instruction Forfaitaires'!$E477&gt;Listes!$D$69,'DP_Instruction Forfaitaires'!$E477*Listes!$D$70,(('DP_Instruction Forfaitaires'!$E477*Listes!$B$70)+Listes!$C$70)))))))</f>
        <v/>
      </c>
      <c r="P477" s="360" t="str">
        <f>IF('Dépenses forfaitaire'!P477="","",'Dépenses forfaitaire'!P477)</f>
        <v/>
      </c>
      <c r="Q477" s="283"/>
      <c r="R477" s="284" t="str">
        <f t="shared" si="30"/>
        <v/>
      </c>
      <c r="S477" s="284" t="str">
        <f t="shared" si="31"/>
        <v/>
      </c>
      <c r="T477" s="28" t="str">
        <f t="shared" si="29"/>
        <v/>
      </c>
      <c r="U477" s="139"/>
      <c r="V477" s="140"/>
      <c r="W477" s="365" t="str">
        <f>IF(AND(OR(Q477="KO",T477&lt;&gt;""),OR(R477="",S477="",T477="")),Listes!$A$74,IF(AND(T477="",Q477&lt;&gt;""),Listes!$A$75,IF(AND(P477&lt;T477,V477=""),Listes!$A$76,IF(AND(R477&gt;S477),Listes!$A$77,IF(AND(P477&lt;&gt;"",P477&gt;T477,U477=""),Listes!$A$78,IF(AND(X477="",OR(Q477&lt;&gt;"",R477&lt;&gt;"",S477&lt;&gt;"")),Listes!$A$79,""))))))</f>
        <v/>
      </c>
      <c r="X477" s="44"/>
      <c r="Y477" s="9">
        <f t="shared" si="32"/>
        <v>0</v>
      </c>
    </row>
    <row r="478" spans="1:25" ht="20.100000000000001" customHeight="1" x14ac:dyDescent="0.25">
      <c r="A478" s="133">
        <v>472</v>
      </c>
      <c r="B478" s="347" t="str">
        <f>IF('Dépenses forfaitaire'!B478="","",'Dépenses forfaitaire'!B478)</f>
        <v/>
      </c>
      <c r="C478" s="347" t="str">
        <f>IF('Dépenses forfaitaire'!C478="","",'Dépenses forfaitaire'!C478)</f>
        <v/>
      </c>
      <c r="D478" s="347" t="str">
        <f>IF('Dépenses forfaitaire'!D478="","",'Dépenses forfaitaire'!D478)</f>
        <v/>
      </c>
      <c r="E478" s="347" t="str">
        <f>IF('Dépenses forfaitaire'!E478="","",'Dépenses forfaitaire'!E478)</f>
        <v/>
      </c>
      <c r="F478" s="347" t="str">
        <f>IF('Dépenses forfaitaire'!F478="","",'Dépenses forfaitaire'!F478)</f>
        <v/>
      </c>
      <c r="G478" s="347" t="str">
        <f>IF('Dépenses forfaitaire'!G478="","",'Dépenses forfaitaire'!G478)</f>
        <v/>
      </c>
      <c r="H478" s="347" t="str">
        <f>IF('Dépenses forfaitaire'!H478="","",'Dépenses forfaitaire'!H478)</f>
        <v/>
      </c>
      <c r="I478" s="347" t="str">
        <f>IF('Dépenses forfaitaire'!I478="","",'Dépenses forfaitaire'!I478)</f>
        <v/>
      </c>
      <c r="J478" s="348" t="str">
        <f>IF('Dépenses forfaitaire'!K478="","",'Dépenses forfaitaire'!K478)</f>
        <v/>
      </c>
      <c r="K478" s="348" t="str">
        <f>IF('Dépenses forfaitaire'!L478="","",'Dépenses forfaitaire'!L478)</f>
        <v/>
      </c>
      <c r="L478" s="347" t="str">
        <f>IF('Dépenses forfaitaire'!J478="","",'Dépenses forfaitaire'!J478)</f>
        <v/>
      </c>
      <c r="M478" s="331" t="str">
        <f>IF($H478="","",IF($C478=Listes!$B$38,IF('DP_Instruction Forfaitaires'!$E478&lt;=Listes!$B$58,('DP_Instruction Forfaitaires'!$E478*(VLOOKUP('DP_Instruction Forfaitaires'!$D478,Listes!$A$59:$E$65,2,FALSE))),IF('DP_Instruction Forfaitaires'!$E478&gt;Listes!$E$58,('DP_Instruction Forfaitaires'!$E478*(VLOOKUP('DP_Instruction Forfaitaires'!$D478,Listes!$A$59:$E$65,5,FALSE))),('DP_Instruction Forfaitaires'!$E478*(VLOOKUP('DP_Instruction Forfaitaires'!$D478,Listes!$A$59:$E$65,3,FALSE))+(VLOOKUP('DP_Instruction Forfaitaires'!$D478,Listes!$A$59:$E$65,4,FALSE)))))))</f>
        <v/>
      </c>
      <c r="N478" s="331" t="str">
        <f>IF($H478="","",IF($C478=Listes!$B$37,IF('DP_Instruction Forfaitaires'!$E478&lt;=Listes!$B$47,('DP_Instruction Forfaitaires'!$E478*(VLOOKUP('DP_Instruction Forfaitaires'!$D478,Listes!$A$48:$E$54,2,FALSE))),IF('DP_Instruction Forfaitaires'!$E478&gt;Listes!$D$47,('DP_Instruction Forfaitaires'!$E478*(VLOOKUP('DP_Instruction Forfaitaires'!$D478,Listes!$A$48:$E$54,5,FALSE))),('DP_Instruction Forfaitaires'!$E478*(VLOOKUP('DP_Instruction Forfaitaires'!$D478,Listes!$A$48:$E$54,3,FALSE))+(VLOOKUP('DP_Instruction Forfaitaires'!$D478,Listes!$A$48:$E$54,4,FALSE)))))))</f>
        <v/>
      </c>
      <c r="O478" s="359" t="str">
        <f>IF($H478="","",IF($C478=Listes!$B$40,Listes!$I$37,IF($C478=Listes!$B$41,(VLOOKUP('DP_Instruction Forfaitaires'!$F478,Listes!$E$37:$F$42,2,FALSE)),IF($C478=Listes!$B$39,IF('DP_Instruction Forfaitaires'!$E478&lt;=Listes!$A$69,'DP_Instruction Forfaitaires'!$E478*Listes!$A$70,IF('DP_Instruction Forfaitaires'!$E478&gt;Listes!$D$69,'DP_Instruction Forfaitaires'!$E478*Listes!$D$70,(('DP_Instruction Forfaitaires'!$E478*Listes!$B$70)+Listes!$C$70)))))))</f>
        <v/>
      </c>
      <c r="P478" s="360" t="str">
        <f>IF('Dépenses forfaitaire'!P478="","",'Dépenses forfaitaire'!P478)</f>
        <v/>
      </c>
      <c r="Q478" s="283"/>
      <c r="R478" s="284" t="str">
        <f t="shared" si="30"/>
        <v/>
      </c>
      <c r="S478" s="284" t="str">
        <f t="shared" si="31"/>
        <v/>
      </c>
      <c r="T478" s="28" t="str">
        <f t="shared" si="29"/>
        <v/>
      </c>
      <c r="U478" s="139"/>
      <c r="V478" s="140"/>
      <c r="W478" s="365" t="str">
        <f>IF(AND(OR(Q478="KO",T478&lt;&gt;""),OR(R478="",S478="",T478="")),Listes!$A$74,IF(AND(T478="",Q478&lt;&gt;""),Listes!$A$75,IF(AND(P478&lt;T478,V478=""),Listes!$A$76,IF(AND(R478&gt;S478),Listes!$A$77,IF(AND(P478&lt;&gt;"",P478&gt;T478,U478=""),Listes!$A$78,IF(AND(X478="",OR(Q478&lt;&gt;"",R478&lt;&gt;"",S478&lt;&gt;"")),Listes!$A$79,""))))))</f>
        <v/>
      </c>
      <c r="X478" s="44"/>
      <c r="Y478" s="9">
        <f t="shared" si="32"/>
        <v>0</v>
      </c>
    </row>
    <row r="479" spans="1:25" ht="20.100000000000001" customHeight="1" x14ac:dyDescent="0.25">
      <c r="A479" s="133">
        <v>473</v>
      </c>
      <c r="B479" s="347" t="str">
        <f>IF('Dépenses forfaitaire'!B479="","",'Dépenses forfaitaire'!B479)</f>
        <v/>
      </c>
      <c r="C479" s="347" t="str">
        <f>IF('Dépenses forfaitaire'!C479="","",'Dépenses forfaitaire'!C479)</f>
        <v/>
      </c>
      <c r="D479" s="347" t="str">
        <f>IF('Dépenses forfaitaire'!D479="","",'Dépenses forfaitaire'!D479)</f>
        <v/>
      </c>
      <c r="E479" s="347" t="str">
        <f>IF('Dépenses forfaitaire'!E479="","",'Dépenses forfaitaire'!E479)</f>
        <v/>
      </c>
      <c r="F479" s="347" t="str">
        <f>IF('Dépenses forfaitaire'!F479="","",'Dépenses forfaitaire'!F479)</f>
        <v/>
      </c>
      <c r="G479" s="347" t="str">
        <f>IF('Dépenses forfaitaire'!G479="","",'Dépenses forfaitaire'!G479)</f>
        <v/>
      </c>
      <c r="H479" s="347" t="str">
        <f>IF('Dépenses forfaitaire'!H479="","",'Dépenses forfaitaire'!H479)</f>
        <v/>
      </c>
      <c r="I479" s="347" t="str">
        <f>IF('Dépenses forfaitaire'!I479="","",'Dépenses forfaitaire'!I479)</f>
        <v/>
      </c>
      <c r="J479" s="348" t="str">
        <f>IF('Dépenses forfaitaire'!K479="","",'Dépenses forfaitaire'!K479)</f>
        <v/>
      </c>
      <c r="K479" s="348" t="str">
        <f>IF('Dépenses forfaitaire'!L479="","",'Dépenses forfaitaire'!L479)</f>
        <v/>
      </c>
      <c r="L479" s="347" t="str">
        <f>IF('Dépenses forfaitaire'!J479="","",'Dépenses forfaitaire'!J479)</f>
        <v/>
      </c>
      <c r="M479" s="331" t="str">
        <f>IF($H479="","",IF($C479=Listes!$B$38,IF('DP_Instruction Forfaitaires'!$E479&lt;=Listes!$B$58,('DP_Instruction Forfaitaires'!$E479*(VLOOKUP('DP_Instruction Forfaitaires'!$D479,Listes!$A$59:$E$65,2,FALSE))),IF('DP_Instruction Forfaitaires'!$E479&gt;Listes!$E$58,('DP_Instruction Forfaitaires'!$E479*(VLOOKUP('DP_Instruction Forfaitaires'!$D479,Listes!$A$59:$E$65,5,FALSE))),('DP_Instruction Forfaitaires'!$E479*(VLOOKUP('DP_Instruction Forfaitaires'!$D479,Listes!$A$59:$E$65,3,FALSE))+(VLOOKUP('DP_Instruction Forfaitaires'!$D479,Listes!$A$59:$E$65,4,FALSE)))))))</f>
        <v/>
      </c>
      <c r="N479" s="331" t="str">
        <f>IF($H479="","",IF($C479=Listes!$B$37,IF('DP_Instruction Forfaitaires'!$E479&lt;=Listes!$B$47,('DP_Instruction Forfaitaires'!$E479*(VLOOKUP('DP_Instruction Forfaitaires'!$D479,Listes!$A$48:$E$54,2,FALSE))),IF('DP_Instruction Forfaitaires'!$E479&gt;Listes!$D$47,('DP_Instruction Forfaitaires'!$E479*(VLOOKUP('DP_Instruction Forfaitaires'!$D479,Listes!$A$48:$E$54,5,FALSE))),('DP_Instruction Forfaitaires'!$E479*(VLOOKUP('DP_Instruction Forfaitaires'!$D479,Listes!$A$48:$E$54,3,FALSE))+(VLOOKUP('DP_Instruction Forfaitaires'!$D479,Listes!$A$48:$E$54,4,FALSE)))))))</f>
        <v/>
      </c>
      <c r="O479" s="359" t="str">
        <f>IF($H479="","",IF($C479=Listes!$B$40,Listes!$I$37,IF($C479=Listes!$B$41,(VLOOKUP('DP_Instruction Forfaitaires'!$F479,Listes!$E$37:$F$42,2,FALSE)),IF($C479=Listes!$B$39,IF('DP_Instruction Forfaitaires'!$E479&lt;=Listes!$A$69,'DP_Instruction Forfaitaires'!$E479*Listes!$A$70,IF('DP_Instruction Forfaitaires'!$E479&gt;Listes!$D$69,'DP_Instruction Forfaitaires'!$E479*Listes!$D$70,(('DP_Instruction Forfaitaires'!$E479*Listes!$B$70)+Listes!$C$70)))))))</f>
        <v/>
      </c>
      <c r="P479" s="360" t="str">
        <f>IF('Dépenses forfaitaire'!P479="","",'Dépenses forfaitaire'!P479)</f>
        <v/>
      </c>
      <c r="Q479" s="283"/>
      <c r="R479" s="284" t="str">
        <f t="shared" si="30"/>
        <v/>
      </c>
      <c r="S479" s="284" t="str">
        <f t="shared" si="31"/>
        <v/>
      </c>
      <c r="T479" s="28" t="str">
        <f t="shared" si="29"/>
        <v/>
      </c>
      <c r="U479" s="139"/>
      <c r="V479" s="140"/>
      <c r="W479" s="365" t="str">
        <f>IF(AND(OR(Q479="KO",T479&lt;&gt;""),OR(R479="",S479="",T479="")),Listes!$A$74,IF(AND(T479="",Q479&lt;&gt;""),Listes!$A$75,IF(AND(P479&lt;T479,V479=""),Listes!$A$76,IF(AND(R479&gt;S479),Listes!$A$77,IF(AND(P479&lt;&gt;"",P479&gt;T479,U479=""),Listes!$A$78,IF(AND(X479="",OR(Q479&lt;&gt;"",R479&lt;&gt;"",S479&lt;&gt;"")),Listes!$A$79,""))))))</f>
        <v/>
      </c>
      <c r="X479" s="44"/>
      <c r="Y479" s="9">
        <f t="shared" si="32"/>
        <v>0</v>
      </c>
    </row>
    <row r="480" spans="1:25" ht="20.100000000000001" customHeight="1" x14ac:dyDescent="0.25">
      <c r="A480" s="133">
        <v>474</v>
      </c>
      <c r="B480" s="347" t="str">
        <f>IF('Dépenses forfaitaire'!B480="","",'Dépenses forfaitaire'!B480)</f>
        <v/>
      </c>
      <c r="C480" s="347" t="str">
        <f>IF('Dépenses forfaitaire'!C480="","",'Dépenses forfaitaire'!C480)</f>
        <v/>
      </c>
      <c r="D480" s="347" t="str">
        <f>IF('Dépenses forfaitaire'!D480="","",'Dépenses forfaitaire'!D480)</f>
        <v/>
      </c>
      <c r="E480" s="347" t="str">
        <f>IF('Dépenses forfaitaire'!E480="","",'Dépenses forfaitaire'!E480)</f>
        <v/>
      </c>
      <c r="F480" s="347" t="str">
        <f>IF('Dépenses forfaitaire'!F480="","",'Dépenses forfaitaire'!F480)</f>
        <v/>
      </c>
      <c r="G480" s="347" t="str">
        <f>IF('Dépenses forfaitaire'!G480="","",'Dépenses forfaitaire'!G480)</f>
        <v/>
      </c>
      <c r="H480" s="347" t="str">
        <f>IF('Dépenses forfaitaire'!H480="","",'Dépenses forfaitaire'!H480)</f>
        <v/>
      </c>
      <c r="I480" s="347" t="str">
        <f>IF('Dépenses forfaitaire'!I480="","",'Dépenses forfaitaire'!I480)</f>
        <v/>
      </c>
      <c r="J480" s="348" t="str">
        <f>IF('Dépenses forfaitaire'!K480="","",'Dépenses forfaitaire'!K480)</f>
        <v/>
      </c>
      <c r="K480" s="348" t="str">
        <f>IF('Dépenses forfaitaire'!L480="","",'Dépenses forfaitaire'!L480)</f>
        <v/>
      </c>
      <c r="L480" s="347" t="str">
        <f>IF('Dépenses forfaitaire'!J480="","",'Dépenses forfaitaire'!J480)</f>
        <v/>
      </c>
      <c r="M480" s="331" t="str">
        <f>IF($H480="","",IF($C480=Listes!$B$38,IF('DP_Instruction Forfaitaires'!$E480&lt;=Listes!$B$58,('DP_Instruction Forfaitaires'!$E480*(VLOOKUP('DP_Instruction Forfaitaires'!$D480,Listes!$A$59:$E$65,2,FALSE))),IF('DP_Instruction Forfaitaires'!$E480&gt;Listes!$E$58,('DP_Instruction Forfaitaires'!$E480*(VLOOKUP('DP_Instruction Forfaitaires'!$D480,Listes!$A$59:$E$65,5,FALSE))),('DP_Instruction Forfaitaires'!$E480*(VLOOKUP('DP_Instruction Forfaitaires'!$D480,Listes!$A$59:$E$65,3,FALSE))+(VLOOKUP('DP_Instruction Forfaitaires'!$D480,Listes!$A$59:$E$65,4,FALSE)))))))</f>
        <v/>
      </c>
      <c r="N480" s="331" t="str">
        <f>IF($H480="","",IF($C480=Listes!$B$37,IF('DP_Instruction Forfaitaires'!$E480&lt;=Listes!$B$47,('DP_Instruction Forfaitaires'!$E480*(VLOOKUP('DP_Instruction Forfaitaires'!$D480,Listes!$A$48:$E$54,2,FALSE))),IF('DP_Instruction Forfaitaires'!$E480&gt;Listes!$D$47,('DP_Instruction Forfaitaires'!$E480*(VLOOKUP('DP_Instruction Forfaitaires'!$D480,Listes!$A$48:$E$54,5,FALSE))),('DP_Instruction Forfaitaires'!$E480*(VLOOKUP('DP_Instruction Forfaitaires'!$D480,Listes!$A$48:$E$54,3,FALSE))+(VLOOKUP('DP_Instruction Forfaitaires'!$D480,Listes!$A$48:$E$54,4,FALSE)))))))</f>
        <v/>
      </c>
      <c r="O480" s="359" t="str">
        <f>IF($H480="","",IF($C480=Listes!$B$40,Listes!$I$37,IF($C480=Listes!$B$41,(VLOOKUP('DP_Instruction Forfaitaires'!$F480,Listes!$E$37:$F$42,2,FALSE)),IF($C480=Listes!$B$39,IF('DP_Instruction Forfaitaires'!$E480&lt;=Listes!$A$69,'DP_Instruction Forfaitaires'!$E480*Listes!$A$70,IF('DP_Instruction Forfaitaires'!$E480&gt;Listes!$D$69,'DP_Instruction Forfaitaires'!$E480*Listes!$D$70,(('DP_Instruction Forfaitaires'!$E480*Listes!$B$70)+Listes!$C$70)))))))</f>
        <v/>
      </c>
      <c r="P480" s="360" t="str">
        <f>IF('Dépenses forfaitaire'!P480="","",'Dépenses forfaitaire'!P480)</f>
        <v/>
      </c>
      <c r="Q480" s="283"/>
      <c r="R480" s="284" t="str">
        <f t="shared" si="30"/>
        <v/>
      </c>
      <c r="S480" s="284" t="str">
        <f t="shared" si="31"/>
        <v/>
      </c>
      <c r="T480" s="28" t="str">
        <f t="shared" si="29"/>
        <v/>
      </c>
      <c r="U480" s="139"/>
      <c r="V480" s="140"/>
      <c r="W480" s="365" t="str">
        <f>IF(AND(OR(Q480="KO",T480&lt;&gt;""),OR(R480="",S480="",T480="")),Listes!$A$74,IF(AND(T480="",Q480&lt;&gt;""),Listes!$A$75,IF(AND(P480&lt;T480,V480=""),Listes!$A$76,IF(AND(R480&gt;S480),Listes!$A$77,IF(AND(P480&lt;&gt;"",P480&gt;T480,U480=""),Listes!$A$78,IF(AND(X480="",OR(Q480&lt;&gt;"",R480&lt;&gt;"",S480&lt;&gt;"")),Listes!$A$79,""))))))</f>
        <v/>
      </c>
      <c r="X480" s="44"/>
      <c r="Y480" s="9">
        <f t="shared" si="32"/>
        <v>0</v>
      </c>
    </row>
    <row r="481" spans="1:25" ht="20.100000000000001" customHeight="1" x14ac:dyDescent="0.25">
      <c r="A481" s="133">
        <v>475</v>
      </c>
      <c r="B481" s="347" t="str">
        <f>IF('Dépenses forfaitaire'!B481="","",'Dépenses forfaitaire'!B481)</f>
        <v/>
      </c>
      <c r="C481" s="347" t="str">
        <f>IF('Dépenses forfaitaire'!C481="","",'Dépenses forfaitaire'!C481)</f>
        <v/>
      </c>
      <c r="D481" s="347" t="str">
        <f>IF('Dépenses forfaitaire'!D481="","",'Dépenses forfaitaire'!D481)</f>
        <v/>
      </c>
      <c r="E481" s="347" t="str">
        <f>IF('Dépenses forfaitaire'!E481="","",'Dépenses forfaitaire'!E481)</f>
        <v/>
      </c>
      <c r="F481" s="347" t="str">
        <f>IF('Dépenses forfaitaire'!F481="","",'Dépenses forfaitaire'!F481)</f>
        <v/>
      </c>
      <c r="G481" s="347" t="str">
        <f>IF('Dépenses forfaitaire'!G481="","",'Dépenses forfaitaire'!G481)</f>
        <v/>
      </c>
      <c r="H481" s="347" t="str">
        <f>IF('Dépenses forfaitaire'!H481="","",'Dépenses forfaitaire'!H481)</f>
        <v/>
      </c>
      <c r="I481" s="347" t="str">
        <f>IF('Dépenses forfaitaire'!I481="","",'Dépenses forfaitaire'!I481)</f>
        <v/>
      </c>
      <c r="J481" s="348" t="str">
        <f>IF('Dépenses forfaitaire'!K481="","",'Dépenses forfaitaire'!K481)</f>
        <v/>
      </c>
      <c r="K481" s="348" t="str">
        <f>IF('Dépenses forfaitaire'!L481="","",'Dépenses forfaitaire'!L481)</f>
        <v/>
      </c>
      <c r="L481" s="347" t="str">
        <f>IF('Dépenses forfaitaire'!J481="","",'Dépenses forfaitaire'!J481)</f>
        <v/>
      </c>
      <c r="M481" s="331" t="str">
        <f>IF($H481="","",IF($C481=Listes!$B$38,IF('DP_Instruction Forfaitaires'!$E481&lt;=Listes!$B$58,('DP_Instruction Forfaitaires'!$E481*(VLOOKUP('DP_Instruction Forfaitaires'!$D481,Listes!$A$59:$E$65,2,FALSE))),IF('DP_Instruction Forfaitaires'!$E481&gt;Listes!$E$58,('DP_Instruction Forfaitaires'!$E481*(VLOOKUP('DP_Instruction Forfaitaires'!$D481,Listes!$A$59:$E$65,5,FALSE))),('DP_Instruction Forfaitaires'!$E481*(VLOOKUP('DP_Instruction Forfaitaires'!$D481,Listes!$A$59:$E$65,3,FALSE))+(VLOOKUP('DP_Instruction Forfaitaires'!$D481,Listes!$A$59:$E$65,4,FALSE)))))))</f>
        <v/>
      </c>
      <c r="N481" s="331" t="str">
        <f>IF($H481="","",IF($C481=Listes!$B$37,IF('DP_Instruction Forfaitaires'!$E481&lt;=Listes!$B$47,('DP_Instruction Forfaitaires'!$E481*(VLOOKUP('DP_Instruction Forfaitaires'!$D481,Listes!$A$48:$E$54,2,FALSE))),IF('DP_Instruction Forfaitaires'!$E481&gt;Listes!$D$47,('DP_Instruction Forfaitaires'!$E481*(VLOOKUP('DP_Instruction Forfaitaires'!$D481,Listes!$A$48:$E$54,5,FALSE))),('DP_Instruction Forfaitaires'!$E481*(VLOOKUP('DP_Instruction Forfaitaires'!$D481,Listes!$A$48:$E$54,3,FALSE))+(VLOOKUP('DP_Instruction Forfaitaires'!$D481,Listes!$A$48:$E$54,4,FALSE)))))))</f>
        <v/>
      </c>
      <c r="O481" s="359" t="str">
        <f>IF($H481="","",IF($C481=Listes!$B$40,Listes!$I$37,IF($C481=Listes!$B$41,(VLOOKUP('DP_Instruction Forfaitaires'!$F481,Listes!$E$37:$F$42,2,FALSE)),IF($C481=Listes!$B$39,IF('DP_Instruction Forfaitaires'!$E481&lt;=Listes!$A$69,'DP_Instruction Forfaitaires'!$E481*Listes!$A$70,IF('DP_Instruction Forfaitaires'!$E481&gt;Listes!$D$69,'DP_Instruction Forfaitaires'!$E481*Listes!$D$70,(('DP_Instruction Forfaitaires'!$E481*Listes!$B$70)+Listes!$C$70)))))))</f>
        <v/>
      </c>
      <c r="P481" s="360" t="str">
        <f>IF('Dépenses forfaitaire'!P481="","",'Dépenses forfaitaire'!P481)</f>
        <v/>
      </c>
      <c r="Q481" s="283"/>
      <c r="R481" s="284" t="str">
        <f t="shared" si="30"/>
        <v/>
      </c>
      <c r="S481" s="284" t="str">
        <f t="shared" si="31"/>
        <v/>
      </c>
      <c r="T481" s="28" t="str">
        <f t="shared" si="29"/>
        <v/>
      </c>
      <c r="U481" s="139"/>
      <c r="V481" s="140"/>
      <c r="W481" s="365" t="str">
        <f>IF(AND(OR(Q481="KO",T481&lt;&gt;""),OR(R481="",S481="",T481="")),Listes!$A$74,IF(AND(T481="",Q481&lt;&gt;""),Listes!$A$75,IF(AND(P481&lt;T481,V481=""),Listes!$A$76,IF(AND(R481&gt;S481),Listes!$A$77,IF(AND(P481&lt;&gt;"",P481&gt;T481,U481=""),Listes!$A$78,IF(AND(X481="",OR(Q481&lt;&gt;"",R481&lt;&gt;"",S481&lt;&gt;"")),Listes!$A$79,""))))))</f>
        <v/>
      </c>
      <c r="X481" s="44"/>
      <c r="Y481" s="9">
        <f t="shared" si="32"/>
        <v>0</v>
      </c>
    </row>
    <row r="482" spans="1:25" ht="20.100000000000001" customHeight="1" x14ac:dyDescent="0.25">
      <c r="A482" s="133">
        <v>476</v>
      </c>
      <c r="B482" s="347" t="str">
        <f>IF('Dépenses forfaitaire'!B482="","",'Dépenses forfaitaire'!B482)</f>
        <v/>
      </c>
      <c r="C482" s="347" t="str">
        <f>IF('Dépenses forfaitaire'!C482="","",'Dépenses forfaitaire'!C482)</f>
        <v/>
      </c>
      <c r="D482" s="347" t="str">
        <f>IF('Dépenses forfaitaire'!D482="","",'Dépenses forfaitaire'!D482)</f>
        <v/>
      </c>
      <c r="E482" s="347" t="str">
        <f>IF('Dépenses forfaitaire'!E482="","",'Dépenses forfaitaire'!E482)</f>
        <v/>
      </c>
      <c r="F482" s="347" t="str">
        <f>IF('Dépenses forfaitaire'!F482="","",'Dépenses forfaitaire'!F482)</f>
        <v/>
      </c>
      <c r="G482" s="347" t="str">
        <f>IF('Dépenses forfaitaire'!G482="","",'Dépenses forfaitaire'!G482)</f>
        <v/>
      </c>
      <c r="H482" s="347" t="str">
        <f>IF('Dépenses forfaitaire'!H482="","",'Dépenses forfaitaire'!H482)</f>
        <v/>
      </c>
      <c r="I482" s="347" t="str">
        <f>IF('Dépenses forfaitaire'!I482="","",'Dépenses forfaitaire'!I482)</f>
        <v/>
      </c>
      <c r="J482" s="348" t="str">
        <f>IF('Dépenses forfaitaire'!K482="","",'Dépenses forfaitaire'!K482)</f>
        <v/>
      </c>
      <c r="K482" s="348" t="str">
        <f>IF('Dépenses forfaitaire'!L482="","",'Dépenses forfaitaire'!L482)</f>
        <v/>
      </c>
      <c r="L482" s="347" t="str">
        <f>IF('Dépenses forfaitaire'!J482="","",'Dépenses forfaitaire'!J482)</f>
        <v/>
      </c>
      <c r="M482" s="331" t="str">
        <f>IF($H482="","",IF($C482=Listes!$B$38,IF('DP_Instruction Forfaitaires'!$E482&lt;=Listes!$B$58,('DP_Instruction Forfaitaires'!$E482*(VLOOKUP('DP_Instruction Forfaitaires'!$D482,Listes!$A$59:$E$65,2,FALSE))),IF('DP_Instruction Forfaitaires'!$E482&gt;Listes!$E$58,('DP_Instruction Forfaitaires'!$E482*(VLOOKUP('DP_Instruction Forfaitaires'!$D482,Listes!$A$59:$E$65,5,FALSE))),('DP_Instruction Forfaitaires'!$E482*(VLOOKUP('DP_Instruction Forfaitaires'!$D482,Listes!$A$59:$E$65,3,FALSE))+(VLOOKUP('DP_Instruction Forfaitaires'!$D482,Listes!$A$59:$E$65,4,FALSE)))))))</f>
        <v/>
      </c>
      <c r="N482" s="331" t="str">
        <f>IF($H482="","",IF($C482=Listes!$B$37,IF('DP_Instruction Forfaitaires'!$E482&lt;=Listes!$B$47,('DP_Instruction Forfaitaires'!$E482*(VLOOKUP('DP_Instruction Forfaitaires'!$D482,Listes!$A$48:$E$54,2,FALSE))),IF('DP_Instruction Forfaitaires'!$E482&gt;Listes!$D$47,('DP_Instruction Forfaitaires'!$E482*(VLOOKUP('DP_Instruction Forfaitaires'!$D482,Listes!$A$48:$E$54,5,FALSE))),('DP_Instruction Forfaitaires'!$E482*(VLOOKUP('DP_Instruction Forfaitaires'!$D482,Listes!$A$48:$E$54,3,FALSE))+(VLOOKUP('DP_Instruction Forfaitaires'!$D482,Listes!$A$48:$E$54,4,FALSE)))))))</f>
        <v/>
      </c>
      <c r="O482" s="359" t="str">
        <f>IF($H482="","",IF($C482=Listes!$B$40,Listes!$I$37,IF($C482=Listes!$B$41,(VLOOKUP('DP_Instruction Forfaitaires'!$F482,Listes!$E$37:$F$42,2,FALSE)),IF($C482=Listes!$B$39,IF('DP_Instruction Forfaitaires'!$E482&lt;=Listes!$A$69,'DP_Instruction Forfaitaires'!$E482*Listes!$A$70,IF('DP_Instruction Forfaitaires'!$E482&gt;Listes!$D$69,'DP_Instruction Forfaitaires'!$E482*Listes!$D$70,(('DP_Instruction Forfaitaires'!$E482*Listes!$B$70)+Listes!$C$70)))))))</f>
        <v/>
      </c>
      <c r="P482" s="360" t="str">
        <f>IF('Dépenses forfaitaire'!P482="","",'Dépenses forfaitaire'!P482)</f>
        <v/>
      </c>
      <c r="Q482" s="283"/>
      <c r="R482" s="284" t="str">
        <f t="shared" si="30"/>
        <v/>
      </c>
      <c r="S482" s="284" t="str">
        <f t="shared" si="31"/>
        <v/>
      </c>
      <c r="T482" s="28" t="str">
        <f t="shared" si="29"/>
        <v/>
      </c>
      <c r="U482" s="139"/>
      <c r="V482" s="140"/>
      <c r="W482" s="365" t="str">
        <f>IF(AND(OR(Q482="KO",T482&lt;&gt;""),OR(R482="",S482="",T482="")),Listes!$A$74,IF(AND(T482="",Q482&lt;&gt;""),Listes!$A$75,IF(AND(P482&lt;T482,V482=""),Listes!$A$76,IF(AND(R482&gt;S482),Listes!$A$77,IF(AND(P482&lt;&gt;"",P482&gt;T482,U482=""),Listes!$A$78,IF(AND(X482="",OR(Q482&lt;&gt;"",R482&lt;&gt;"",S482&lt;&gt;"")),Listes!$A$79,""))))))</f>
        <v/>
      </c>
      <c r="X482" s="44"/>
      <c r="Y482" s="9">
        <f t="shared" si="32"/>
        <v>0</v>
      </c>
    </row>
    <row r="483" spans="1:25" ht="20.100000000000001" customHeight="1" x14ac:dyDescent="0.25">
      <c r="A483" s="133">
        <v>477</v>
      </c>
      <c r="B483" s="347" t="str">
        <f>IF('Dépenses forfaitaire'!B483="","",'Dépenses forfaitaire'!B483)</f>
        <v/>
      </c>
      <c r="C483" s="347" t="str">
        <f>IF('Dépenses forfaitaire'!C483="","",'Dépenses forfaitaire'!C483)</f>
        <v/>
      </c>
      <c r="D483" s="347" t="str">
        <f>IF('Dépenses forfaitaire'!D483="","",'Dépenses forfaitaire'!D483)</f>
        <v/>
      </c>
      <c r="E483" s="347" t="str">
        <f>IF('Dépenses forfaitaire'!E483="","",'Dépenses forfaitaire'!E483)</f>
        <v/>
      </c>
      <c r="F483" s="347" t="str">
        <f>IF('Dépenses forfaitaire'!F483="","",'Dépenses forfaitaire'!F483)</f>
        <v/>
      </c>
      <c r="G483" s="347" t="str">
        <f>IF('Dépenses forfaitaire'!G483="","",'Dépenses forfaitaire'!G483)</f>
        <v/>
      </c>
      <c r="H483" s="347" t="str">
        <f>IF('Dépenses forfaitaire'!H483="","",'Dépenses forfaitaire'!H483)</f>
        <v/>
      </c>
      <c r="I483" s="347" t="str">
        <f>IF('Dépenses forfaitaire'!I483="","",'Dépenses forfaitaire'!I483)</f>
        <v/>
      </c>
      <c r="J483" s="348" t="str">
        <f>IF('Dépenses forfaitaire'!K483="","",'Dépenses forfaitaire'!K483)</f>
        <v/>
      </c>
      <c r="K483" s="348" t="str">
        <f>IF('Dépenses forfaitaire'!L483="","",'Dépenses forfaitaire'!L483)</f>
        <v/>
      </c>
      <c r="L483" s="347" t="str">
        <f>IF('Dépenses forfaitaire'!J483="","",'Dépenses forfaitaire'!J483)</f>
        <v/>
      </c>
      <c r="M483" s="331" t="str">
        <f>IF($H483="","",IF($C483=Listes!$B$38,IF('DP_Instruction Forfaitaires'!$E483&lt;=Listes!$B$58,('DP_Instruction Forfaitaires'!$E483*(VLOOKUP('DP_Instruction Forfaitaires'!$D483,Listes!$A$59:$E$65,2,FALSE))),IF('DP_Instruction Forfaitaires'!$E483&gt;Listes!$E$58,('DP_Instruction Forfaitaires'!$E483*(VLOOKUP('DP_Instruction Forfaitaires'!$D483,Listes!$A$59:$E$65,5,FALSE))),('DP_Instruction Forfaitaires'!$E483*(VLOOKUP('DP_Instruction Forfaitaires'!$D483,Listes!$A$59:$E$65,3,FALSE))+(VLOOKUP('DP_Instruction Forfaitaires'!$D483,Listes!$A$59:$E$65,4,FALSE)))))))</f>
        <v/>
      </c>
      <c r="N483" s="331" t="str">
        <f>IF($H483="","",IF($C483=Listes!$B$37,IF('DP_Instruction Forfaitaires'!$E483&lt;=Listes!$B$47,('DP_Instruction Forfaitaires'!$E483*(VLOOKUP('DP_Instruction Forfaitaires'!$D483,Listes!$A$48:$E$54,2,FALSE))),IF('DP_Instruction Forfaitaires'!$E483&gt;Listes!$D$47,('DP_Instruction Forfaitaires'!$E483*(VLOOKUP('DP_Instruction Forfaitaires'!$D483,Listes!$A$48:$E$54,5,FALSE))),('DP_Instruction Forfaitaires'!$E483*(VLOOKUP('DP_Instruction Forfaitaires'!$D483,Listes!$A$48:$E$54,3,FALSE))+(VLOOKUP('DP_Instruction Forfaitaires'!$D483,Listes!$A$48:$E$54,4,FALSE)))))))</f>
        <v/>
      </c>
      <c r="O483" s="359" t="str">
        <f>IF($H483="","",IF($C483=Listes!$B$40,Listes!$I$37,IF($C483=Listes!$B$41,(VLOOKUP('DP_Instruction Forfaitaires'!$F483,Listes!$E$37:$F$42,2,FALSE)),IF($C483=Listes!$B$39,IF('DP_Instruction Forfaitaires'!$E483&lt;=Listes!$A$69,'DP_Instruction Forfaitaires'!$E483*Listes!$A$70,IF('DP_Instruction Forfaitaires'!$E483&gt;Listes!$D$69,'DP_Instruction Forfaitaires'!$E483*Listes!$D$70,(('DP_Instruction Forfaitaires'!$E483*Listes!$B$70)+Listes!$C$70)))))))</f>
        <v/>
      </c>
      <c r="P483" s="360" t="str">
        <f>IF('Dépenses forfaitaire'!P483="","",'Dépenses forfaitaire'!P483)</f>
        <v/>
      </c>
      <c r="Q483" s="283"/>
      <c r="R483" s="284" t="str">
        <f t="shared" si="30"/>
        <v/>
      </c>
      <c r="S483" s="284" t="str">
        <f t="shared" si="31"/>
        <v/>
      </c>
      <c r="T483" s="28" t="str">
        <f t="shared" si="29"/>
        <v/>
      </c>
      <c r="U483" s="139"/>
      <c r="V483" s="140"/>
      <c r="W483" s="365" t="str">
        <f>IF(AND(OR(Q483="KO",T483&lt;&gt;""),OR(R483="",S483="",T483="")),Listes!$A$74,IF(AND(T483="",Q483&lt;&gt;""),Listes!$A$75,IF(AND(P483&lt;T483,V483=""),Listes!$A$76,IF(AND(R483&gt;S483),Listes!$A$77,IF(AND(P483&lt;&gt;"",P483&gt;T483,U483=""),Listes!$A$78,IF(AND(X483="",OR(Q483&lt;&gt;"",R483&lt;&gt;"",S483&lt;&gt;"")),Listes!$A$79,""))))))</f>
        <v/>
      </c>
      <c r="X483" s="44"/>
      <c r="Y483" s="9">
        <f t="shared" si="32"/>
        <v>0</v>
      </c>
    </row>
    <row r="484" spans="1:25" ht="20.100000000000001" customHeight="1" x14ac:dyDescent="0.25">
      <c r="A484" s="133">
        <v>478</v>
      </c>
      <c r="B484" s="347" t="str">
        <f>IF('Dépenses forfaitaire'!B484="","",'Dépenses forfaitaire'!B484)</f>
        <v/>
      </c>
      <c r="C484" s="347" t="str">
        <f>IF('Dépenses forfaitaire'!C484="","",'Dépenses forfaitaire'!C484)</f>
        <v/>
      </c>
      <c r="D484" s="347" t="str">
        <f>IF('Dépenses forfaitaire'!D484="","",'Dépenses forfaitaire'!D484)</f>
        <v/>
      </c>
      <c r="E484" s="347" t="str">
        <f>IF('Dépenses forfaitaire'!E484="","",'Dépenses forfaitaire'!E484)</f>
        <v/>
      </c>
      <c r="F484" s="347" t="str">
        <f>IF('Dépenses forfaitaire'!F484="","",'Dépenses forfaitaire'!F484)</f>
        <v/>
      </c>
      <c r="G484" s="347" t="str">
        <f>IF('Dépenses forfaitaire'!G484="","",'Dépenses forfaitaire'!G484)</f>
        <v/>
      </c>
      <c r="H484" s="347" t="str">
        <f>IF('Dépenses forfaitaire'!H484="","",'Dépenses forfaitaire'!H484)</f>
        <v/>
      </c>
      <c r="I484" s="347" t="str">
        <f>IF('Dépenses forfaitaire'!I484="","",'Dépenses forfaitaire'!I484)</f>
        <v/>
      </c>
      <c r="J484" s="348" t="str">
        <f>IF('Dépenses forfaitaire'!K484="","",'Dépenses forfaitaire'!K484)</f>
        <v/>
      </c>
      <c r="K484" s="348" t="str">
        <f>IF('Dépenses forfaitaire'!L484="","",'Dépenses forfaitaire'!L484)</f>
        <v/>
      </c>
      <c r="L484" s="347" t="str">
        <f>IF('Dépenses forfaitaire'!J484="","",'Dépenses forfaitaire'!J484)</f>
        <v/>
      </c>
      <c r="M484" s="331" t="str">
        <f>IF($H484="","",IF($C484=Listes!$B$38,IF('DP_Instruction Forfaitaires'!$E484&lt;=Listes!$B$58,('DP_Instruction Forfaitaires'!$E484*(VLOOKUP('DP_Instruction Forfaitaires'!$D484,Listes!$A$59:$E$65,2,FALSE))),IF('DP_Instruction Forfaitaires'!$E484&gt;Listes!$E$58,('DP_Instruction Forfaitaires'!$E484*(VLOOKUP('DP_Instruction Forfaitaires'!$D484,Listes!$A$59:$E$65,5,FALSE))),('DP_Instruction Forfaitaires'!$E484*(VLOOKUP('DP_Instruction Forfaitaires'!$D484,Listes!$A$59:$E$65,3,FALSE))+(VLOOKUP('DP_Instruction Forfaitaires'!$D484,Listes!$A$59:$E$65,4,FALSE)))))))</f>
        <v/>
      </c>
      <c r="N484" s="331" t="str">
        <f>IF($H484="","",IF($C484=Listes!$B$37,IF('DP_Instruction Forfaitaires'!$E484&lt;=Listes!$B$47,('DP_Instruction Forfaitaires'!$E484*(VLOOKUP('DP_Instruction Forfaitaires'!$D484,Listes!$A$48:$E$54,2,FALSE))),IF('DP_Instruction Forfaitaires'!$E484&gt;Listes!$D$47,('DP_Instruction Forfaitaires'!$E484*(VLOOKUP('DP_Instruction Forfaitaires'!$D484,Listes!$A$48:$E$54,5,FALSE))),('DP_Instruction Forfaitaires'!$E484*(VLOOKUP('DP_Instruction Forfaitaires'!$D484,Listes!$A$48:$E$54,3,FALSE))+(VLOOKUP('DP_Instruction Forfaitaires'!$D484,Listes!$A$48:$E$54,4,FALSE)))))))</f>
        <v/>
      </c>
      <c r="O484" s="359" t="str">
        <f>IF($H484="","",IF($C484=Listes!$B$40,Listes!$I$37,IF($C484=Listes!$B$41,(VLOOKUP('DP_Instruction Forfaitaires'!$F484,Listes!$E$37:$F$42,2,FALSE)),IF($C484=Listes!$B$39,IF('DP_Instruction Forfaitaires'!$E484&lt;=Listes!$A$69,'DP_Instruction Forfaitaires'!$E484*Listes!$A$70,IF('DP_Instruction Forfaitaires'!$E484&gt;Listes!$D$69,'DP_Instruction Forfaitaires'!$E484*Listes!$D$70,(('DP_Instruction Forfaitaires'!$E484*Listes!$B$70)+Listes!$C$70)))))))</f>
        <v/>
      </c>
      <c r="P484" s="360" t="str">
        <f>IF('Dépenses forfaitaire'!P484="","",'Dépenses forfaitaire'!P484)</f>
        <v/>
      </c>
      <c r="Q484" s="283"/>
      <c r="R484" s="284" t="str">
        <f t="shared" si="30"/>
        <v/>
      </c>
      <c r="S484" s="284" t="str">
        <f t="shared" si="31"/>
        <v/>
      </c>
      <c r="T484" s="28" t="str">
        <f t="shared" si="29"/>
        <v/>
      </c>
      <c r="U484" s="139"/>
      <c r="V484" s="140"/>
      <c r="W484" s="365" t="str">
        <f>IF(AND(OR(Q484="KO",T484&lt;&gt;""),OR(R484="",S484="",T484="")),Listes!$A$74,IF(AND(T484="",Q484&lt;&gt;""),Listes!$A$75,IF(AND(P484&lt;T484,V484=""),Listes!$A$76,IF(AND(R484&gt;S484),Listes!$A$77,IF(AND(P484&lt;&gt;"",P484&gt;T484,U484=""),Listes!$A$78,IF(AND(X484="",OR(Q484&lt;&gt;"",R484&lt;&gt;"",S484&lt;&gt;"")),Listes!$A$79,""))))))</f>
        <v/>
      </c>
      <c r="X484" s="44"/>
      <c r="Y484" s="9">
        <f t="shared" si="32"/>
        <v>0</v>
      </c>
    </row>
    <row r="485" spans="1:25" ht="20.100000000000001" customHeight="1" x14ac:dyDescent="0.25">
      <c r="A485" s="133">
        <v>479</v>
      </c>
      <c r="B485" s="347" t="str">
        <f>IF('Dépenses forfaitaire'!B485="","",'Dépenses forfaitaire'!B485)</f>
        <v/>
      </c>
      <c r="C485" s="347" t="str">
        <f>IF('Dépenses forfaitaire'!C485="","",'Dépenses forfaitaire'!C485)</f>
        <v/>
      </c>
      <c r="D485" s="347" t="str">
        <f>IF('Dépenses forfaitaire'!D485="","",'Dépenses forfaitaire'!D485)</f>
        <v/>
      </c>
      <c r="E485" s="347" t="str">
        <f>IF('Dépenses forfaitaire'!E485="","",'Dépenses forfaitaire'!E485)</f>
        <v/>
      </c>
      <c r="F485" s="347" t="str">
        <f>IF('Dépenses forfaitaire'!F485="","",'Dépenses forfaitaire'!F485)</f>
        <v/>
      </c>
      <c r="G485" s="347" t="str">
        <f>IF('Dépenses forfaitaire'!G485="","",'Dépenses forfaitaire'!G485)</f>
        <v/>
      </c>
      <c r="H485" s="347" t="str">
        <f>IF('Dépenses forfaitaire'!H485="","",'Dépenses forfaitaire'!H485)</f>
        <v/>
      </c>
      <c r="I485" s="347" t="str">
        <f>IF('Dépenses forfaitaire'!I485="","",'Dépenses forfaitaire'!I485)</f>
        <v/>
      </c>
      <c r="J485" s="348" t="str">
        <f>IF('Dépenses forfaitaire'!K485="","",'Dépenses forfaitaire'!K485)</f>
        <v/>
      </c>
      <c r="K485" s="348" t="str">
        <f>IF('Dépenses forfaitaire'!L485="","",'Dépenses forfaitaire'!L485)</f>
        <v/>
      </c>
      <c r="L485" s="347" t="str">
        <f>IF('Dépenses forfaitaire'!J485="","",'Dépenses forfaitaire'!J485)</f>
        <v/>
      </c>
      <c r="M485" s="331" t="str">
        <f>IF($H485="","",IF($C485=Listes!$B$38,IF('DP_Instruction Forfaitaires'!$E485&lt;=Listes!$B$58,('DP_Instruction Forfaitaires'!$E485*(VLOOKUP('DP_Instruction Forfaitaires'!$D485,Listes!$A$59:$E$65,2,FALSE))),IF('DP_Instruction Forfaitaires'!$E485&gt;Listes!$E$58,('DP_Instruction Forfaitaires'!$E485*(VLOOKUP('DP_Instruction Forfaitaires'!$D485,Listes!$A$59:$E$65,5,FALSE))),('DP_Instruction Forfaitaires'!$E485*(VLOOKUP('DP_Instruction Forfaitaires'!$D485,Listes!$A$59:$E$65,3,FALSE))+(VLOOKUP('DP_Instruction Forfaitaires'!$D485,Listes!$A$59:$E$65,4,FALSE)))))))</f>
        <v/>
      </c>
      <c r="N485" s="331" t="str">
        <f>IF($H485="","",IF($C485=Listes!$B$37,IF('DP_Instruction Forfaitaires'!$E485&lt;=Listes!$B$47,('DP_Instruction Forfaitaires'!$E485*(VLOOKUP('DP_Instruction Forfaitaires'!$D485,Listes!$A$48:$E$54,2,FALSE))),IF('DP_Instruction Forfaitaires'!$E485&gt;Listes!$D$47,('DP_Instruction Forfaitaires'!$E485*(VLOOKUP('DP_Instruction Forfaitaires'!$D485,Listes!$A$48:$E$54,5,FALSE))),('DP_Instruction Forfaitaires'!$E485*(VLOOKUP('DP_Instruction Forfaitaires'!$D485,Listes!$A$48:$E$54,3,FALSE))+(VLOOKUP('DP_Instruction Forfaitaires'!$D485,Listes!$A$48:$E$54,4,FALSE)))))))</f>
        <v/>
      </c>
      <c r="O485" s="359" t="str">
        <f>IF($H485="","",IF($C485=Listes!$B$40,Listes!$I$37,IF($C485=Listes!$B$41,(VLOOKUP('DP_Instruction Forfaitaires'!$F485,Listes!$E$37:$F$42,2,FALSE)),IF($C485=Listes!$B$39,IF('DP_Instruction Forfaitaires'!$E485&lt;=Listes!$A$69,'DP_Instruction Forfaitaires'!$E485*Listes!$A$70,IF('DP_Instruction Forfaitaires'!$E485&gt;Listes!$D$69,'DP_Instruction Forfaitaires'!$E485*Listes!$D$70,(('DP_Instruction Forfaitaires'!$E485*Listes!$B$70)+Listes!$C$70)))))))</f>
        <v/>
      </c>
      <c r="P485" s="360" t="str">
        <f>IF('Dépenses forfaitaire'!P485="","",'Dépenses forfaitaire'!P485)</f>
        <v/>
      </c>
      <c r="Q485" s="283"/>
      <c r="R485" s="284" t="str">
        <f t="shared" si="30"/>
        <v/>
      </c>
      <c r="S485" s="284" t="str">
        <f t="shared" si="31"/>
        <v/>
      </c>
      <c r="T485" s="28" t="str">
        <f t="shared" si="29"/>
        <v/>
      </c>
      <c r="U485" s="139"/>
      <c r="V485" s="140"/>
      <c r="W485" s="365" t="str">
        <f>IF(AND(OR(Q485="KO",T485&lt;&gt;""),OR(R485="",S485="",T485="")),Listes!$A$74,IF(AND(T485="",Q485&lt;&gt;""),Listes!$A$75,IF(AND(P485&lt;T485,V485=""),Listes!$A$76,IF(AND(R485&gt;S485),Listes!$A$77,IF(AND(P485&lt;&gt;"",P485&gt;T485,U485=""),Listes!$A$78,IF(AND(X485="",OR(Q485&lt;&gt;"",R485&lt;&gt;"",S485&lt;&gt;"")),Listes!$A$79,""))))))</f>
        <v/>
      </c>
      <c r="X485" s="44"/>
      <c r="Y485" s="9">
        <f t="shared" si="32"/>
        <v>0</v>
      </c>
    </row>
    <row r="486" spans="1:25" ht="20.100000000000001" customHeight="1" x14ac:dyDescent="0.25">
      <c r="A486" s="133">
        <v>480</v>
      </c>
      <c r="B486" s="347" t="str">
        <f>IF('Dépenses forfaitaire'!B486="","",'Dépenses forfaitaire'!B486)</f>
        <v/>
      </c>
      <c r="C486" s="347" t="str">
        <f>IF('Dépenses forfaitaire'!C486="","",'Dépenses forfaitaire'!C486)</f>
        <v/>
      </c>
      <c r="D486" s="347" t="str">
        <f>IF('Dépenses forfaitaire'!D486="","",'Dépenses forfaitaire'!D486)</f>
        <v/>
      </c>
      <c r="E486" s="347" t="str">
        <f>IF('Dépenses forfaitaire'!E486="","",'Dépenses forfaitaire'!E486)</f>
        <v/>
      </c>
      <c r="F486" s="347" t="str">
        <f>IF('Dépenses forfaitaire'!F486="","",'Dépenses forfaitaire'!F486)</f>
        <v/>
      </c>
      <c r="G486" s="347" t="str">
        <f>IF('Dépenses forfaitaire'!G486="","",'Dépenses forfaitaire'!G486)</f>
        <v/>
      </c>
      <c r="H486" s="347" t="str">
        <f>IF('Dépenses forfaitaire'!H486="","",'Dépenses forfaitaire'!H486)</f>
        <v/>
      </c>
      <c r="I486" s="347" t="str">
        <f>IF('Dépenses forfaitaire'!I486="","",'Dépenses forfaitaire'!I486)</f>
        <v/>
      </c>
      <c r="J486" s="348" t="str">
        <f>IF('Dépenses forfaitaire'!K486="","",'Dépenses forfaitaire'!K486)</f>
        <v/>
      </c>
      <c r="K486" s="348" t="str">
        <f>IF('Dépenses forfaitaire'!L486="","",'Dépenses forfaitaire'!L486)</f>
        <v/>
      </c>
      <c r="L486" s="347" t="str">
        <f>IF('Dépenses forfaitaire'!J486="","",'Dépenses forfaitaire'!J486)</f>
        <v/>
      </c>
      <c r="M486" s="331" t="str">
        <f>IF($H486="","",IF($C486=Listes!$B$38,IF('DP_Instruction Forfaitaires'!$E486&lt;=Listes!$B$58,('DP_Instruction Forfaitaires'!$E486*(VLOOKUP('DP_Instruction Forfaitaires'!$D486,Listes!$A$59:$E$65,2,FALSE))),IF('DP_Instruction Forfaitaires'!$E486&gt;Listes!$E$58,('DP_Instruction Forfaitaires'!$E486*(VLOOKUP('DP_Instruction Forfaitaires'!$D486,Listes!$A$59:$E$65,5,FALSE))),('DP_Instruction Forfaitaires'!$E486*(VLOOKUP('DP_Instruction Forfaitaires'!$D486,Listes!$A$59:$E$65,3,FALSE))+(VLOOKUP('DP_Instruction Forfaitaires'!$D486,Listes!$A$59:$E$65,4,FALSE)))))))</f>
        <v/>
      </c>
      <c r="N486" s="331" t="str">
        <f>IF($H486="","",IF($C486=Listes!$B$37,IF('DP_Instruction Forfaitaires'!$E486&lt;=Listes!$B$47,('DP_Instruction Forfaitaires'!$E486*(VLOOKUP('DP_Instruction Forfaitaires'!$D486,Listes!$A$48:$E$54,2,FALSE))),IF('DP_Instruction Forfaitaires'!$E486&gt;Listes!$D$47,('DP_Instruction Forfaitaires'!$E486*(VLOOKUP('DP_Instruction Forfaitaires'!$D486,Listes!$A$48:$E$54,5,FALSE))),('DP_Instruction Forfaitaires'!$E486*(VLOOKUP('DP_Instruction Forfaitaires'!$D486,Listes!$A$48:$E$54,3,FALSE))+(VLOOKUP('DP_Instruction Forfaitaires'!$D486,Listes!$A$48:$E$54,4,FALSE)))))))</f>
        <v/>
      </c>
      <c r="O486" s="359" t="str">
        <f>IF($H486="","",IF($C486=Listes!$B$40,Listes!$I$37,IF($C486=Listes!$B$41,(VLOOKUP('DP_Instruction Forfaitaires'!$F486,Listes!$E$37:$F$42,2,FALSE)),IF($C486=Listes!$B$39,IF('DP_Instruction Forfaitaires'!$E486&lt;=Listes!$A$69,'DP_Instruction Forfaitaires'!$E486*Listes!$A$70,IF('DP_Instruction Forfaitaires'!$E486&gt;Listes!$D$69,'DP_Instruction Forfaitaires'!$E486*Listes!$D$70,(('DP_Instruction Forfaitaires'!$E486*Listes!$B$70)+Listes!$C$70)))))))</f>
        <v/>
      </c>
      <c r="P486" s="360" t="str">
        <f>IF('Dépenses forfaitaire'!P486="","",'Dépenses forfaitaire'!P486)</f>
        <v/>
      </c>
      <c r="Q486" s="283"/>
      <c r="R486" s="284" t="str">
        <f t="shared" si="30"/>
        <v/>
      </c>
      <c r="S486" s="284" t="str">
        <f t="shared" si="31"/>
        <v/>
      </c>
      <c r="T486" s="28" t="str">
        <f t="shared" si="29"/>
        <v/>
      </c>
      <c r="U486" s="139"/>
      <c r="V486" s="140"/>
      <c r="W486" s="365" t="str">
        <f>IF(AND(OR(Q486="KO",T486&lt;&gt;""),OR(R486="",S486="",T486="")),Listes!$A$74,IF(AND(T486="",Q486&lt;&gt;""),Listes!$A$75,IF(AND(P486&lt;T486,V486=""),Listes!$A$76,IF(AND(R486&gt;S486),Listes!$A$77,IF(AND(P486&lt;&gt;"",P486&gt;T486,U486=""),Listes!$A$78,IF(AND(X486="",OR(Q486&lt;&gt;"",R486&lt;&gt;"",S486&lt;&gt;"")),Listes!$A$79,""))))))</f>
        <v/>
      </c>
      <c r="X486" s="44"/>
      <c r="Y486" s="9">
        <f t="shared" si="32"/>
        <v>0</v>
      </c>
    </row>
    <row r="487" spans="1:25" ht="20.100000000000001" customHeight="1" x14ac:dyDescent="0.25">
      <c r="A487" s="133">
        <v>481</v>
      </c>
      <c r="B487" s="347" t="str">
        <f>IF('Dépenses forfaitaire'!B487="","",'Dépenses forfaitaire'!B487)</f>
        <v/>
      </c>
      <c r="C487" s="347" t="str">
        <f>IF('Dépenses forfaitaire'!C487="","",'Dépenses forfaitaire'!C487)</f>
        <v/>
      </c>
      <c r="D487" s="347" t="str">
        <f>IF('Dépenses forfaitaire'!D487="","",'Dépenses forfaitaire'!D487)</f>
        <v/>
      </c>
      <c r="E487" s="347" t="str">
        <f>IF('Dépenses forfaitaire'!E487="","",'Dépenses forfaitaire'!E487)</f>
        <v/>
      </c>
      <c r="F487" s="347" t="str">
        <f>IF('Dépenses forfaitaire'!F487="","",'Dépenses forfaitaire'!F487)</f>
        <v/>
      </c>
      <c r="G487" s="347" t="str">
        <f>IF('Dépenses forfaitaire'!G487="","",'Dépenses forfaitaire'!G487)</f>
        <v/>
      </c>
      <c r="H487" s="347" t="str">
        <f>IF('Dépenses forfaitaire'!H487="","",'Dépenses forfaitaire'!H487)</f>
        <v/>
      </c>
      <c r="I487" s="347" t="str">
        <f>IF('Dépenses forfaitaire'!I487="","",'Dépenses forfaitaire'!I487)</f>
        <v/>
      </c>
      <c r="J487" s="348" t="str">
        <f>IF('Dépenses forfaitaire'!K487="","",'Dépenses forfaitaire'!K487)</f>
        <v/>
      </c>
      <c r="K487" s="348" t="str">
        <f>IF('Dépenses forfaitaire'!L487="","",'Dépenses forfaitaire'!L487)</f>
        <v/>
      </c>
      <c r="L487" s="347" t="str">
        <f>IF('Dépenses forfaitaire'!J487="","",'Dépenses forfaitaire'!J487)</f>
        <v/>
      </c>
      <c r="M487" s="331" t="str">
        <f>IF($H487="","",IF($C487=Listes!$B$38,IF('DP_Instruction Forfaitaires'!$E487&lt;=Listes!$B$58,('DP_Instruction Forfaitaires'!$E487*(VLOOKUP('DP_Instruction Forfaitaires'!$D487,Listes!$A$59:$E$65,2,FALSE))),IF('DP_Instruction Forfaitaires'!$E487&gt;Listes!$E$58,('DP_Instruction Forfaitaires'!$E487*(VLOOKUP('DP_Instruction Forfaitaires'!$D487,Listes!$A$59:$E$65,5,FALSE))),('DP_Instruction Forfaitaires'!$E487*(VLOOKUP('DP_Instruction Forfaitaires'!$D487,Listes!$A$59:$E$65,3,FALSE))+(VLOOKUP('DP_Instruction Forfaitaires'!$D487,Listes!$A$59:$E$65,4,FALSE)))))))</f>
        <v/>
      </c>
      <c r="N487" s="331" t="str">
        <f>IF($H487="","",IF($C487=Listes!$B$37,IF('DP_Instruction Forfaitaires'!$E487&lt;=Listes!$B$47,('DP_Instruction Forfaitaires'!$E487*(VLOOKUP('DP_Instruction Forfaitaires'!$D487,Listes!$A$48:$E$54,2,FALSE))),IF('DP_Instruction Forfaitaires'!$E487&gt;Listes!$D$47,('DP_Instruction Forfaitaires'!$E487*(VLOOKUP('DP_Instruction Forfaitaires'!$D487,Listes!$A$48:$E$54,5,FALSE))),('DP_Instruction Forfaitaires'!$E487*(VLOOKUP('DP_Instruction Forfaitaires'!$D487,Listes!$A$48:$E$54,3,FALSE))+(VLOOKUP('DP_Instruction Forfaitaires'!$D487,Listes!$A$48:$E$54,4,FALSE)))))))</f>
        <v/>
      </c>
      <c r="O487" s="359" t="str">
        <f>IF($H487="","",IF($C487=Listes!$B$40,Listes!$I$37,IF($C487=Listes!$B$41,(VLOOKUP('DP_Instruction Forfaitaires'!$F487,Listes!$E$37:$F$42,2,FALSE)),IF($C487=Listes!$B$39,IF('DP_Instruction Forfaitaires'!$E487&lt;=Listes!$A$69,'DP_Instruction Forfaitaires'!$E487*Listes!$A$70,IF('DP_Instruction Forfaitaires'!$E487&gt;Listes!$D$69,'DP_Instruction Forfaitaires'!$E487*Listes!$D$70,(('DP_Instruction Forfaitaires'!$E487*Listes!$B$70)+Listes!$C$70)))))))</f>
        <v/>
      </c>
      <c r="P487" s="360" t="str">
        <f>IF('Dépenses forfaitaire'!P487="","",'Dépenses forfaitaire'!P487)</f>
        <v/>
      </c>
      <c r="Q487" s="283"/>
      <c r="R487" s="284" t="str">
        <f t="shared" si="30"/>
        <v/>
      </c>
      <c r="S487" s="284" t="str">
        <f t="shared" si="31"/>
        <v/>
      </c>
      <c r="T487" s="28" t="str">
        <f t="shared" si="29"/>
        <v/>
      </c>
      <c r="U487" s="139"/>
      <c r="V487" s="140"/>
      <c r="W487" s="365" t="str">
        <f>IF(AND(OR(Q487="KO",T487&lt;&gt;""),OR(R487="",S487="",T487="")),Listes!$A$74,IF(AND(T487="",Q487&lt;&gt;""),Listes!$A$75,IF(AND(P487&lt;T487,V487=""),Listes!$A$76,IF(AND(R487&gt;S487),Listes!$A$77,IF(AND(P487&lt;&gt;"",P487&gt;T487,U487=""),Listes!$A$78,IF(AND(X487="",OR(Q487&lt;&gt;"",R487&lt;&gt;"",S487&lt;&gt;"")),Listes!$A$79,""))))))</f>
        <v/>
      </c>
      <c r="X487" s="44"/>
      <c r="Y487" s="9">
        <f t="shared" si="32"/>
        <v>0</v>
      </c>
    </row>
    <row r="488" spans="1:25" ht="20.100000000000001" customHeight="1" x14ac:dyDescent="0.25">
      <c r="A488" s="133">
        <v>482</v>
      </c>
      <c r="B488" s="347" t="str">
        <f>IF('Dépenses forfaitaire'!B488="","",'Dépenses forfaitaire'!B488)</f>
        <v/>
      </c>
      <c r="C488" s="347" t="str">
        <f>IF('Dépenses forfaitaire'!C488="","",'Dépenses forfaitaire'!C488)</f>
        <v/>
      </c>
      <c r="D488" s="347" t="str">
        <f>IF('Dépenses forfaitaire'!D488="","",'Dépenses forfaitaire'!D488)</f>
        <v/>
      </c>
      <c r="E488" s="347" t="str">
        <f>IF('Dépenses forfaitaire'!E488="","",'Dépenses forfaitaire'!E488)</f>
        <v/>
      </c>
      <c r="F488" s="347" t="str">
        <f>IF('Dépenses forfaitaire'!F488="","",'Dépenses forfaitaire'!F488)</f>
        <v/>
      </c>
      <c r="G488" s="347" t="str">
        <f>IF('Dépenses forfaitaire'!G488="","",'Dépenses forfaitaire'!G488)</f>
        <v/>
      </c>
      <c r="H488" s="347" t="str">
        <f>IF('Dépenses forfaitaire'!H488="","",'Dépenses forfaitaire'!H488)</f>
        <v/>
      </c>
      <c r="I488" s="347" t="str">
        <f>IF('Dépenses forfaitaire'!I488="","",'Dépenses forfaitaire'!I488)</f>
        <v/>
      </c>
      <c r="J488" s="348" t="str">
        <f>IF('Dépenses forfaitaire'!K488="","",'Dépenses forfaitaire'!K488)</f>
        <v/>
      </c>
      <c r="K488" s="348" t="str">
        <f>IF('Dépenses forfaitaire'!L488="","",'Dépenses forfaitaire'!L488)</f>
        <v/>
      </c>
      <c r="L488" s="347" t="str">
        <f>IF('Dépenses forfaitaire'!J488="","",'Dépenses forfaitaire'!J488)</f>
        <v/>
      </c>
      <c r="M488" s="331" t="str">
        <f>IF($H488="","",IF($C488=Listes!$B$38,IF('DP_Instruction Forfaitaires'!$E488&lt;=Listes!$B$58,('DP_Instruction Forfaitaires'!$E488*(VLOOKUP('DP_Instruction Forfaitaires'!$D488,Listes!$A$59:$E$65,2,FALSE))),IF('DP_Instruction Forfaitaires'!$E488&gt;Listes!$E$58,('DP_Instruction Forfaitaires'!$E488*(VLOOKUP('DP_Instruction Forfaitaires'!$D488,Listes!$A$59:$E$65,5,FALSE))),('DP_Instruction Forfaitaires'!$E488*(VLOOKUP('DP_Instruction Forfaitaires'!$D488,Listes!$A$59:$E$65,3,FALSE))+(VLOOKUP('DP_Instruction Forfaitaires'!$D488,Listes!$A$59:$E$65,4,FALSE)))))))</f>
        <v/>
      </c>
      <c r="N488" s="331" t="str">
        <f>IF($H488="","",IF($C488=Listes!$B$37,IF('DP_Instruction Forfaitaires'!$E488&lt;=Listes!$B$47,('DP_Instruction Forfaitaires'!$E488*(VLOOKUP('DP_Instruction Forfaitaires'!$D488,Listes!$A$48:$E$54,2,FALSE))),IF('DP_Instruction Forfaitaires'!$E488&gt;Listes!$D$47,('DP_Instruction Forfaitaires'!$E488*(VLOOKUP('DP_Instruction Forfaitaires'!$D488,Listes!$A$48:$E$54,5,FALSE))),('DP_Instruction Forfaitaires'!$E488*(VLOOKUP('DP_Instruction Forfaitaires'!$D488,Listes!$A$48:$E$54,3,FALSE))+(VLOOKUP('DP_Instruction Forfaitaires'!$D488,Listes!$A$48:$E$54,4,FALSE)))))))</f>
        <v/>
      </c>
      <c r="O488" s="359" t="str">
        <f>IF($H488="","",IF($C488=Listes!$B$40,Listes!$I$37,IF($C488=Listes!$B$41,(VLOOKUP('DP_Instruction Forfaitaires'!$F488,Listes!$E$37:$F$42,2,FALSE)),IF($C488=Listes!$B$39,IF('DP_Instruction Forfaitaires'!$E488&lt;=Listes!$A$69,'DP_Instruction Forfaitaires'!$E488*Listes!$A$70,IF('DP_Instruction Forfaitaires'!$E488&gt;Listes!$D$69,'DP_Instruction Forfaitaires'!$E488*Listes!$D$70,(('DP_Instruction Forfaitaires'!$E488*Listes!$B$70)+Listes!$C$70)))))))</f>
        <v/>
      </c>
      <c r="P488" s="360" t="str">
        <f>IF('Dépenses forfaitaire'!P488="","",'Dépenses forfaitaire'!P488)</f>
        <v/>
      </c>
      <c r="Q488" s="283"/>
      <c r="R488" s="284" t="str">
        <f t="shared" si="30"/>
        <v/>
      </c>
      <c r="S488" s="284" t="str">
        <f t="shared" si="31"/>
        <v/>
      </c>
      <c r="T488" s="28" t="str">
        <f t="shared" si="29"/>
        <v/>
      </c>
      <c r="U488" s="139"/>
      <c r="V488" s="140"/>
      <c r="W488" s="365" t="str">
        <f>IF(AND(OR(Q488="KO",T488&lt;&gt;""),OR(R488="",S488="",T488="")),Listes!$A$74,IF(AND(T488="",Q488&lt;&gt;""),Listes!$A$75,IF(AND(P488&lt;T488,V488=""),Listes!$A$76,IF(AND(R488&gt;S488),Listes!$A$77,IF(AND(P488&lt;&gt;"",P488&gt;T488,U488=""),Listes!$A$78,IF(AND(X488="",OR(Q488&lt;&gt;"",R488&lt;&gt;"",S488&lt;&gt;"")),Listes!$A$79,""))))))</f>
        <v/>
      </c>
      <c r="X488" s="44"/>
      <c r="Y488" s="9">
        <f t="shared" si="32"/>
        <v>0</v>
      </c>
    </row>
    <row r="489" spans="1:25" ht="20.100000000000001" customHeight="1" x14ac:dyDescent="0.25">
      <c r="A489" s="133">
        <v>483</v>
      </c>
      <c r="B489" s="347" t="str">
        <f>IF('Dépenses forfaitaire'!B489="","",'Dépenses forfaitaire'!B489)</f>
        <v/>
      </c>
      <c r="C489" s="347" t="str">
        <f>IF('Dépenses forfaitaire'!C489="","",'Dépenses forfaitaire'!C489)</f>
        <v/>
      </c>
      <c r="D489" s="347" t="str">
        <f>IF('Dépenses forfaitaire'!D489="","",'Dépenses forfaitaire'!D489)</f>
        <v/>
      </c>
      <c r="E489" s="347" t="str">
        <f>IF('Dépenses forfaitaire'!E489="","",'Dépenses forfaitaire'!E489)</f>
        <v/>
      </c>
      <c r="F489" s="347" t="str">
        <f>IF('Dépenses forfaitaire'!F489="","",'Dépenses forfaitaire'!F489)</f>
        <v/>
      </c>
      <c r="G489" s="347" t="str">
        <f>IF('Dépenses forfaitaire'!G489="","",'Dépenses forfaitaire'!G489)</f>
        <v/>
      </c>
      <c r="H489" s="347" t="str">
        <f>IF('Dépenses forfaitaire'!H489="","",'Dépenses forfaitaire'!H489)</f>
        <v/>
      </c>
      <c r="I489" s="347" t="str">
        <f>IF('Dépenses forfaitaire'!I489="","",'Dépenses forfaitaire'!I489)</f>
        <v/>
      </c>
      <c r="J489" s="348" t="str">
        <f>IF('Dépenses forfaitaire'!K489="","",'Dépenses forfaitaire'!K489)</f>
        <v/>
      </c>
      <c r="K489" s="348" t="str">
        <f>IF('Dépenses forfaitaire'!L489="","",'Dépenses forfaitaire'!L489)</f>
        <v/>
      </c>
      <c r="L489" s="347" t="str">
        <f>IF('Dépenses forfaitaire'!J489="","",'Dépenses forfaitaire'!J489)</f>
        <v/>
      </c>
      <c r="M489" s="331" t="str">
        <f>IF($H489="","",IF($C489=Listes!$B$38,IF('DP_Instruction Forfaitaires'!$E489&lt;=Listes!$B$58,('DP_Instruction Forfaitaires'!$E489*(VLOOKUP('DP_Instruction Forfaitaires'!$D489,Listes!$A$59:$E$65,2,FALSE))),IF('DP_Instruction Forfaitaires'!$E489&gt;Listes!$E$58,('DP_Instruction Forfaitaires'!$E489*(VLOOKUP('DP_Instruction Forfaitaires'!$D489,Listes!$A$59:$E$65,5,FALSE))),('DP_Instruction Forfaitaires'!$E489*(VLOOKUP('DP_Instruction Forfaitaires'!$D489,Listes!$A$59:$E$65,3,FALSE))+(VLOOKUP('DP_Instruction Forfaitaires'!$D489,Listes!$A$59:$E$65,4,FALSE)))))))</f>
        <v/>
      </c>
      <c r="N489" s="331" t="str">
        <f>IF($H489="","",IF($C489=Listes!$B$37,IF('DP_Instruction Forfaitaires'!$E489&lt;=Listes!$B$47,('DP_Instruction Forfaitaires'!$E489*(VLOOKUP('DP_Instruction Forfaitaires'!$D489,Listes!$A$48:$E$54,2,FALSE))),IF('DP_Instruction Forfaitaires'!$E489&gt;Listes!$D$47,('DP_Instruction Forfaitaires'!$E489*(VLOOKUP('DP_Instruction Forfaitaires'!$D489,Listes!$A$48:$E$54,5,FALSE))),('DP_Instruction Forfaitaires'!$E489*(VLOOKUP('DP_Instruction Forfaitaires'!$D489,Listes!$A$48:$E$54,3,FALSE))+(VLOOKUP('DP_Instruction Forfaitaires'!$D489,Listes!$A$48:$E$54,4,FALSE)))))))</f>
        <v/>
      </c>
      <c r="O489" s="359" t="str">
        <f>IF($H489="","",IF($C489=Listes!$B$40,Listes!$I$37,IF($C489=Listes!$B$41,(VLOOKUP('DP_Instruction Forfaitaires'!$F489,Listes!$E$37:$F$42,2,FALSE)),IF($C489=Listes!$B$39,IF('DP_Instruction Forfaitaires'!$E489&lt;=Listes!$A$69,'DP_Instruction Forfaitaires'!$E489*Listes!$A$70,IF('DP_Instruction Forfaitaires'!$E489&gt;Listes!$D$69,'DP_Instruction Forfaitaires'!$E489*Listes!$D$70,(('DP_Instruction Forfaitaires'!$E489*Listes!$B$70)+Listes!$C$70)))))))</f>
        <v/>
      </c>
      <c r="P489" s="360" t="str">
        <f>IF('Dépenses forfaitaire'!P489="","",'Dépenses forfaitaire'!P489)</f>
        <v/>
      </c>
      <c r="Q489" s="283"/>
      <c r="R489" s="284" t="str">
        <f t="shared" si="30"/>
        <v/>
      </c>
      <c r="S489" s="284" t="str">
        <f t="shared" si="31"/>
        <v/>
      </c>
      <c r="T489" s="28" t="str">
        <f t="shared" si="29"/>
        <v/>
      </c>
      <c r="U489" s="139"/>
      <c r="V489" s="140"/>
      <c r="W489" s="365" t="str">
        <f>IF(AND(OR(Q489="KO",T489&lt;&gt;""),OR(R489="",S489="",T489="")),Listes!$A$74,IF(AND(T489="",Q489&lt;&gt;""),Listes!$A$75,IF(AND(P489&lt;T489,V489=""),Listes!$A$76,IF(AND(R489&gt;S489),Listes!$A$77,IF(AND(P489&lt;&gt;"",P489&gt;T489,U489=""),Listes!$A$78,IF(AND(X489="",OR(Q489&lt;&gt;"",R489&lt;&gt;"",S489&lt;&gt;"")),Listes!$A$79,""))))))</f>
        <v/>
      </c>
      <c r="X489" s="44"/>
      <c r="Y489" s="9">
        <f t="shared" si="32"/>
        <v>0</v>
      </c>
    </row>
    <row r="490" spans="1:25" ht="20.100000000000001" customHeight="1" x14ac:dyDescent="0.25">
      <c r="A490" s="133">
        <v>484</v>
      </c>
      <c r="B490" s="347" t="str">
        <f>IF('Dépenses forfaitaire'!B490="","",'Dépenses forfaitaire'!B490)</f>
        <v/>
      </c>
      <c r="C490" s="347" t="str">
        <f>IF('Dépenses forfaitaire'!C490="","",'Dépenses forfaitaire'!C490)</f>
        <v/>
      </c>
      <c r="D490" s="347" t="str">
        <f>IF('Dépenses forfaitaire'!D490="","",'Dépenses forfaitaire'!D490)</f>
        <v/>
      </c>
      <c r="E490" s="347" t="str">
        <f>IF('Dépenses forfaitaire'!E490="","",'Dépenses forfaitaire'!E490)</f>
        <v/>
      </c>
      <c r="F490" s="347" t="str">
        <f>IF('Dépenses forfaitaire'!F490="","",'Dépenses forfaitaire'!F490)</f>
        <v/>
      </c>
      <c r="G490" s="347" t="str">
        <f>IF('Dépenses forfaitaire'!G490="","",'Dépenses forfaitaire'!G490)</f>
        <v/>
      </c>
      <c r="H490" s="347" t="str">
        <f>IF('Dépenses forfaitaire'!H490="","",'Dépenses forfaitaire'!H490)</f>
        <v/>
      </c>
      <c r="I490" s="347" t="str">
        <f>IF('Dépenses forfaitaire'!I490="","",'Dépenses forfaitaire'!I490)</f>
        <v/>
      </c>
      <c r="J490" s="348" t="str">
        <f>IF('Dépenses forfaitaire'!K490="","",'Dépenses forfaitaire'!K490)</f>
        <v/>
      </c>
      <c r="K490" s="348" t="str">
        <f>IF('Dépenses forfaitaire'!L490="","",'Dépenses forfaitaire'!L490)</f>
        <v/>
      </c>
      <c r="L490" s="347" t="str">
        <f>IF('Dépenses forfaitaire'!J490="","",'Dépenses forfaitaire'!J490)</f>
        <v/>
      </c>
      <c r="M490" s="331" t="str">
        <f>IF($H490="","",IF($C490=Listes!$B$38,IF('DP_Instruction Forfaitaires'!$E490&lt;=Listes!$B$58,('DP_Instruction Forfaitaires'!$E490*(VLOOKUP('DP_Instruction Forfaitaires'!$D490,Listes!$A$59:$E$65,2,FALSE))),IF('DP_Instruction Forfaitaires'!$E490&gt;Listes!$E$58,('DP_Instruction Forfaitaires'!$E490*(VLOOKUP('DP_Instruction Forfaitaires'!$D490,Listes!$A$59:$E$65,5,FALSE))),('DP_Instruction Forfaitaires'!$E490*(VLOOKUP('DP_Instruction Forfaitaires'!$D490,Listes!$A$59:$E$65,3,FALSE))+(VLOOKUP('DP_Instruction Forfaitaires'!$D490,Listes!$A$59:$E$65,4,FALSE)))))))</f>
        <v/>
      </c>
      <c r="N490" s="331" t="str">
        <f>IF($H490="","",IF($C490=Listes!$B$37,IF('DP_Instruction Forfaitaires'!$E490&lt;=Listes!$B$47,('DP_Instruction Forfaitaires'!$E490*(VLOOKUP('DP_Instruction Forfaitaires'!$D490,Listes!$A$48:$E$54,2,FALSE))),IF('DP_Instruction Forfaitaires'!$E490&gt;Listes!$D$47,('DP_Instruction Forfaitaires'!$E490*(VLOOKUP('DP_Instruction Forfaitaires'!$D490,Listes!$A$48:$E$54,5,FALSE))),('DP_Instruction Forfaitaires'!$E490*(VLOOKUP('DP_Instruction Forfaitaires'!$D490,Listes!$A$48:$E$54,3,FALSE))+(VLOOKUP('DP_Instruction Forfaitaires'!$D490,Listes!$A$48:$E$54,4,FALSE)))))))</f>
        <v/>
      </c>
      <c r="O490" s="359" t="str">
        <f>IF($H490="","",IF($C490=Listes!$B$40,Listes!$I$37,IF($C490=Listes!$B$41,(VLOOKUP('DP_Instruction Forfaitaires'!$F490,Listes!$E$37:$F$42,2,FALSE)),IF($C490=Listes!$B$39,IF('DP_Instruction Forfaitaires'!$E490&lt;=Listes!$A$69,'DP_Instruction Forfaitaires'!$E490*Listes!$A$70,IF('DP_Instruction Forfaitaires'!$E490&gt;Listes!$D$69,'DP_Instruction Forfaitaires'!$E490*Listes!$D$70,(('DP_Instruction Forfaitaires'!$E490*Listes!$B$70)+Listes!$C$70)))))))</f>
        <v/>
      </c>
      <c r="P490" s="360" t="str">
        <f>IF('Dépenses forfaitaire'!P490="","",'Dépenses forfaitaire'!P490)</f>
        <v/>
      </c>
      <c r="Q490" s="283"/>
      <c r="R490" s="284" t="str">
        <f t="shared" si="30"/>
        <v/>
      </c>
      <c r="S490" s="284" t="str">
        <f t="shared" si="31"/>
        <v/>
      </c>
      <c r="T490" s="28" t="str">
        <f t="shared" si="29"/>
        <v/>
      </c>
      <c r="U490" s="139"/>
      <c r="V490" s="140"/>
      <c r="W490" s="365" t="str">
        <f>IF(AND(OR(Q490="KO",T490&lt;&gt;""),OR(R490="",S490="",T490="")),Listes!$A$74,IF(AND(T490="",Q490&lt;&gt;""),Listes!$A$75,IF(AND(P490&lt;T490,V490=""),Listes!$A$76,IF(AND(R490&gt;S490),Listes!$A$77,IF(AND(P490&lt;&gt;"",P490&gt;T490,U490=""),Listes!$A$78,IF(AND(X490="",OR(Q490&lt;&gt;"",R490&lt;&gt;"",S490&lt;&gt;"")),Listes!$A$79,""))))))</f>
        <v/>
      </c>
      <c r="X490" s="44"/>
      <c r="Y490" s="9">
        <f t="shared" si="32"/>
        <v>0</v>
      </c>
    </row>
    <row r="491" spans="1:25" ht="20.100000000000001" customHeight="1" x14ac:dyDescent="0.25">
      <c r="A491" s="133">
        <v>485</v>
      </c>
      <c r="B491" s="347" t="str">
        <f>IF('Dépenses forfaitaire'!B491="","",'Dépenses forfaitaire'!B491)</f>
        <v/>
      </c>
      <c r="C491" s="347" t="str">
        <f>IF('Dépenses forfaitaire'!C491="","",'Dépenses forfaitaire'!C491)</f>
        <v/>
      </c>
      <c r="D491" s="347" t="str">
        <f>IF('Dépenses forfaitaire'!D491="","",'Dépenses forfaitaire'!D491)</f>
        <v/>
      </c>
      <c r="E491" s="347" t="str">
        <f>IF('Dépenses forfaitaire'!E491="","",'Dépenses forfaitaire'!E491)</f>
        <v/>
      </c>
      <c r="F491" s="347" t="str">
        <f>IF('Dépenses forfaitaire'!F491="","",'Dépenses forfaitaire'!F491)</f>
        <v/>
      </c>
      <c r="G491" s="347" t="str">
        <f>IF('Dépenses forfaitaire'!G491="","",'Dépenses forfaitaire'!G491)</f>
        <v/>
      </c>
      <c r="H491" s="347" t="str">
        <f>IF('Dépenses forfaitaire'!H491="","",'Dépenses forfaitaire'!H491)</f>
        <v/>
      </c>
      <c r="I491" s="347" t="str">
        <f>IF('Dépenses forfaitaire'!I491="","",'Dépenses forfaitaire'!I491)</f>
        <v/>
      </c>
      <c r="J491" s="348" t="str">
        <f>IF('Dépenses forfaitaire'!K491="","",'Dépenses forfaitaire'!K491)</f>
        <v/>
      </c>
      <c r="K491" s="348" t="str">
        <f>IF('Dépenses forfaitaire'!L491="","",'Dépenses forfaitaire'!L491)</f>
        <v/>
      </c>
      <c r="L491" s="347" t="str">
        <f>IF('Dépenses forfaitaire'!J491="","",'Dépenses forfaitaire'!J491)</f>
        <v/>
      </c>
      <c r="M491" s="331" t="str">
        <f>IF($H491="","",IF($C491=Listes!$B$38,IF('DP_Instruction Forfaitaires'!$E491&lt;=Listes!$B$58,('DP_Instruction Forfaitaires'!$E491*(VLOOKUP('DP_Instruction Forfaitaires'!$D491,Listes!$A$59:$E$65,2,FALSE))),IF('DP_Instruction Forfaitaires'!$E491&gt;Listes!$E$58,('DP_Instruction Forfaitaires'!$E491*(VLOOKUP('DP_Instruction Forfaitaires'!$D491,Listes!$A$59:$E$65,5,FALSE))),('DP_Instruction Forfaitaires'!$E491*(VLOOKUP('DP_Instruction Forfaitaires'!$D491,Listes!$A$59:$E$65,3,FALSE))+(VLOOKUP('DP_Instruction Forfaitaires'!$D491,Listes!$A$59:$E$65,4,FALSE)))))))</f>
        <v/>
      </c>
      <c r="N491" s="331" t="str">
        <f>IF($H491="","",IF($C491=Listes!$B$37,IF('DP_Instruction Forfaitaires'!$E491&lt;=Listes!$B$47,('DP_Instruction Forfaitaires'!$E491*(VLOOKUP('DP_Instruction Forfaitaires'!$D491,Listes!$A$48:$E$54,2,FALSE))),IF('DP_Instruction Forfaitaires'!$E491&gt;Listes!$D$47,('DP_Instruction Forfaitaires'!$E491*(VLOOKUP('DP_Instruction Forfaitaires'!$D491,Listes!$A$48:$E$54,5,FALSE))),('DP_Instruction Forfaitaires'!$E491*(VLOOKUP('DP_Instruction Forfaitaires'!$D491,Listes!$A$48:$E$54,3,FALSE))+(VLOOKUP('DP_Instruction Forfaitaires'!$D491,Listes!$A$48:$E$54,4,FALSE)))))))</f>
        <v/>
      </c>
      <c r="O491" s="359" t="str">
        <f>IF($H491="","",IF($C491=Listes!$B$40,Listes!$I$37,IF($C491=Listes!$B$41,(VLOOKUP('DP_Instruction Forfaitaires'!$F491,Listes!$E$37:$F$42,2,FALSE)),IF($C491=Listes!$B$39,IF('DP_Instruction Forfaitaires'!$E491&lt;=Listes!$A$69,'DP_Instruction Forfaitaires'!$E491*Listes!$A$70,IF('DP_Instruction Forfaitaires'!$E491&gt;Listes!$D$69,'DP_Instruction Forfaitaires'!$E491*Listes!$D$70,(('DP_Instruction Forfaitaires'!$E491*Listes!$B$70)+Listes!$C$70)))))))</f>
        <v/>
      </c>
      <c r="P491" s="360" t="str">
        <f>IF('Dépenses forfaitaire'!P491="","",'Dépenses forfaitaire'!P491)</f>
        <v/>
      </c>
      <c r="Q491" s="283"/>
      <c r="R491" s="284" t="str">
        <f t="shared" si="30"/>
        <v/>
      </c>
      <c r="S491" s="284" t="str">
        <f t="shared" si="31"/>
        <v/>
      </c>
      <c r="T491" s="28" t="str">
        <f t="shared" si="29"/>
        <v/>
      </c>
      <c r="U491" s="139"/>
      <c r="V491" s="140"/>
      <c r="W491" s="365" t="str">
        <f>IF(AND(OR(Q491="KO",T491&lt;&gt;""),OR(R491="",S491="",T491="")),Listes!$A$74,IF(AND(T491="",Q491&lt;&gt;""),Listes!$A$75,IF(AND(P491&lt;T491,V491=""),Listes!$A$76,IF(AND(R491&gt;S491),Listes!$A$77,IF(AND(P491&lt;&gt;"",P491&gt;T491,U491=""),Listes!$A$78,IF(AND(X491="",OR(Q491&lt;&gt;"",R491&lt;&gt;"",S491&lt;&gt;"")),Listes!$A$79,""))))))</f>
        <v/>
      </c>
      <c r="X491" s="44"/>
      <c r="Y491" s="9">
        <f t="shared" si="32"/>
        <v>0</v>
      </c>
    </row>
    <row r="492" spans="1:25" ht="20.100000000000001" customHeight="1" x14ac:dyDescent="0.25">
      <c r="A492" s="133">
        <v>486</v>
      </c>
      <c r="B492" s="347" t="str">
        <f>IF('Dépenses forfaitaire'!B492="","",'Dépenses forfaitaire'!B492)</f>
        <v/>
      </c>
      <c r="C492" s="347" t="str">
        <f>IF('Dépenses forfaitaire'!C492="","",'Dépenses forfaitaire'!C492)</f>
        <v/>
      </c>
      <c r="D492" s="347" t="str">
        <f>IF('Dépenses forfaitaire'!D492="","",'Dépenses forfaitaire'!D492)</f>
        <v/>
      </c>
      <c r="E492" s="347" t="str">
        <f>IF('Dépenses forfaitaire'!E492="","",'Dépenses forfaitaire'!E492)</f>
        <v/>
      </c>
      <c r="F492" s="347" t="str">
        <f>IF('Dépenses forfaitaire'!F492="","",'Dépenses forfaitaire'!F492)</f>
        <v/>
      </c>
      <c r="G492" s="347" t="str">
        <f>IF('Dépenses forfaitaire'!G492="","",'Dépenses forfaitaire'!G492)</f>
        <v/>
      </c>
      <c r="H492" s="347" t="str">
        <f>IF('Dépenses forfaitaire'!H492="","",'Dépenses forfaitaire'!H492)</f>
        <v/>
      </c>
      <c r="I492" s="347" t="str">
        <f>IF('Dépenses forfaitaire'!I492="","",'Dépenses forfaitaire'!I492)</f>
        <v/>
      </c>
      <c r="J492" s="348" t="str">
        <f>IF('Dépenses forfaitaire'!K492="","",'Dépenses forfaitaire'!K492)</f>
        <v/>
      </c>
      <c r="K492" s="348" t="str">
        <f>IF('Dépenses forfaitaire'!L492="","",'Dépenses forfaitaire'!L492)</f>
        <v/>
      </c>
      <c r="L492" s="347" t="str">
        <f>IF('Dépenses forfaitaire'!J492="","",'Dépenses forfaitaire'!J492)</f>
        <v/>
      </c>
      <c r="M492" s="331" t="str">
        <f>IF($H492="","",IF($C492=Listes!$B$38,IF('DP_Instruction Forfaitaires'!$E492&lt;=Listes!$B$58,('DP_Instruction Forfaitaires'!$E492*(VLOOKUP('DP_Instruction Forfaitaires'!$D492,Listes!$A$59:$E$65,2,FALSE))),IF('DP_Instruction Forfaitaires'!$E492&gt;Listes!$E$58,('DP_Instruction Forfaitaires'!$E492*(VLOOKUP('DP_Instruction Forfaitaires'!$D492,Listes!$A$59:$E$65,5,FALSE))),('DP_Instruction Forfaitaires'!$E492*(VLOOKUP('DP_Instruction Forfaitaires'!$D492,Listes!$A$59:$E$65,3,FALSE))+(VLOOKUP('DP_Instruction Forfaitaires'!$D492,Listes!$A$59:$E$65,4,FALSE)))))))</f>
        <v/>
      </c>
      <c r="N492" s="331" t="str">
        <f>IF($H492="","",IF($C492=Listes!$B$37,IF('DP_Instruction Forfaitaires'!$E492&lt;=Listes!$B$47,('DP_Instruction Forfaitaires'!$E492*(VLOOKUP('DP_Instruction Forfaitaires'!$D492,Listes!$A$48:$E$54,2,FALSE))),IF('DP_Instruction Forfaitaires'!$E492&gt;Listes!$D$47,('DP_Instruction Forfaitaires'!$E492*(VLOOKUP('DP_Instruction Forfaitaires'!$D492,Listes!$A$48:$E$54,5,FALSE))),('DP_Instruction Forfaitaires'!$E492*(VLOOKUP('DP_Instruction Forfaitaires'!$D492,Listes!$A$48:$E$54,3,FALSE))+(VLOOKUP('DP_Instruction Forfaitaires'!$D492,Listes!$A$48:$E$54,4,FALSE)))))))</f>
        <v/>
      </c>
      <c r="O492" s="359" t="str">
        <f>IF($H492="","",IF($C492=Listes!$B$40,Listes!$I$37,IF($C492=Listes!$B$41,(VLOOKUP('DP_Instruction Forfaitaires'!$F492,Listes!$E$37:$F$42,2,FALSE)),IF($C492=Listes!$B$39,IF('DP_Instruction Forfaitaires'!$E492&lt;=Listes!$A$69,'DP_Instruction Forfaitaires'!$E492*Listes!$A$70,IF('DP_Instruction Forfaitaires'!$E492&gt;Listes!$D$69,'DP_Instruction Forfaitaires'!$E492*Listes!$D$70,(('DP_Instruction Forfaitaires'!$E492*Listes!$B$70)+Listes!$C$70)))))))</f>
        <v/>
      </c>
      <c r="P492" s="360" t="str">
        <f>IF('Dépenses forfaitaire'!P492="","",'Dépenses forfaitaire'!P492)</f>
        <v/>
      </c>
      <c r="Q492" s="283"/>
      <c r="R492" s="284" t="str">
        <f t="shared" si="30"/>
        <v/>
      </c>
      <c r="S492" s="284" t="str">
        <f t="shared" si="31"/>
        <v/>
      </c>
      <c r="T492" s="28" t="str">
        <f t="shared" si="29"/>
        <v/>
      </c>
      <c r="U492" s="139"/>
      <c r="V492" s="140"/>
      <c r="W492" s="365" t="str">
        <f>IF(AND(OR(Q492="KO",T492&lt;&gt;""),OR(R492="",S492="",T492="")),Listes!$A$74,IF(AND(T492="",Q492&lt;&gt;""),Listes!$A$75,IF(AND(P492&lt;T492,V492=""),Listes!$A$76,IF(AND(R492&gt;S492),Listes!$A$77,IF(AND(P492&lt;&gt;"",P492&gt;T492,U492=""),Listes!$A$78,IF(AND(X492="",OR(Q492&lt;&gt;"",R492&lt;&gt;"",S492&lt;&gt;"")),Listes!$A$79,""))))))</f>
        <v/>
      </c>
      <c r="X492" s="44"/>
      <c r="Y492" s="9">
        <f t="shared" si="32"/>
        <v>0</v>
      </c>
    </row>
    <row r="493" spans="1:25" ht="20.100000000000001" customHeight="1" x14ac:dyDescent="0.25">
      <c r="A493" s="133">
        <v>487</v>
      </c>
      <c r="B493" s="347" t="str">
        <f>IF('Dépenses forfaitaire'!B493="","",'Dépenses forfaitaire'!B493)</f>
        <v/>
      </c>
      <c r="C493" s="347" t="str">
        <f>IF('Dépenses forfaitaire'!C493="","",'Dépenses forfaitaire'!C493)</f>
        <v/>
      </c>
      <c r="D493" s="347" t="str">
        <f>IF('Dépenses forfaitaire'!D493="","",'Dépenses forfaitaire'!D493)</f>
        <v/>
      </c>
      <c r="E493" s="347" t="str">
        <f>IF('Dépenses forfaitaire'!E493="","",'Dépenses forfaitaire'!E493)</f>
        <v/>
      </c>
      <c r="F493" s="347" t="str">
        <f>IF('Dépenses forfaitaire'!F493="","",'Dépenses forfaitaire'!F493)</f>
        <v/>
      </c>
      <c r="G493" s="347" t="str">
        <f>IF('Dépenses forfaitaire'!G493="","",'Dépenses forfaitaire'!G493)</f>
        <v/>
      </c>
      <c r="H493" s="347" t="str">
        <f>IF('Dépenses forfaitaire'!H493="","",'Dépenses forfaitaire'!H493)</f>
        <v/>
      </c>
      <c r="I493" s="347" t="str">
        <f>IF('Dépenses forfaitaire'!I493="","",'Dépenses forfaitaire'!I493)</f>
        <v/>
      </c>
      <c r="J493" s="348" t="str">
        <f>IF('Dépenses forfaitaire'!K493="","",'Dépenses forfaitaire'!K493)</f>
        <v/>
      </c>
      <c r="K493" s="348" t="str">
        <f>IF('Dépenses forfaitaire'!L493="","",'Dépenses forfaitaire'!L493)</f>
        <v/>
      </c>
      <c r="L493" s="347" t="str">
        <f>IF('Dépenses forfaitaire'!J493="","",'Dépenses forfaitaire'!J493)</f>
        <v/>
      </c>
      <c r="M493" s="331" t="str">
        <f>IF($H493="","",IF($C493=Listes!$B$38,IF('DP_Instruction Forfaitaires'!$E493&lt;=Listes!$B$58,('DP_Instruction Forfaitaires'!$E493*(VLOOKUP('DP_Instruction Forfaitaires'!$D493,Listes!$A$59:$E$65,2,FALSE))),IF('DP_Instruction Forfaitaires'!$E493&gt;Listes!$E$58,('DP_Instruction Forfaitaires'!$E493*(VLOOKUP('DP_Instruction Forfaitaires'!$D493,Listes!$A$59:$E$65,5,FALSE))),('DP_Instruction Forfaitaires'!$E493*(VLOOKUP('DP_Instruction Forfaitaires'!$D493,Listes!$A$59:$E$65,3,FALSE))+(VLOOKUP('DP_Instruction Forfaitaires'!$D493,Listes!$A$59:$E$65,4,FALSE)))))))</f>
        <v/>
      </c>
      <c r="N493" s="331" t="str">
        <f>IF($H493="","",IF($C493=Listes!$B$37,IF('DP_Instruction Forfaitaires'!$E493&lt;=Listes!$B$47,('DP_Instruction Forfaitaires'!$E493*(VLOOKUP('DP_Instruction Forfaitaires'!$D493,Listes!$A$48:$E$54,2,FALSE))),IF('DP_Instruction Forfaitaires'!$E493&gt;Listes!$D$47,('DP_Instruction Forfaitaires'!$E493*(VLOOKUP('DP_Instruction Forfaitaires'!$D493,Listes!$A$48:$E$54,5,FALSE))),('DP_Instruction Forfaitaires'!$E493*(VLOOKUP('DP_Instruction Forfaitaires'!$D493,Listes!$A$48:$E$54,3,FALSE))+(VLOOKUP('DP_Instruction Forfaitaires'!$D493,Listes!$A$48:$E$54,4,FALSE)))))))</f>
        <v/>
      </c>
      <c r="O493" s="359" t="str">
        <f>IF($H493="","",IF($C493=Listes!$B$40,Listes!$I$37,IF($C493=Listes!$B$41,(VLOOKUP('DP_Instruction Forfaitaires'!$F493,Listes!$E$37:$F$42,2,FALSE)),IF($C493=Listes!$B$39,IF('DP_Instruction Forfaitaires'!$E493&lt;=Listes!$A$69,'DP_Instruction Forfaitaires'!$E493*Listes!$A$70,IF('DP_Instruction Forfaitaires'!$E493&gt;Listes!$D$69,'DP_Instruction Forfaitaires'!$E493*Listes!$D$70,(('DP_Instruction Forfaitaires'!$E493*Listes!$B$70)+Listes!$C$70)))))))</f>
        <v/>
      </c>
      <c r="P493" s="360" t="str">
        <f>IF('Dépenses forfaitaire'!P493="","",'Dépenses forfaitaire'!P493)</f>
        <v/>
      </c>
      <c r="Q493" s="283"/>
      <c r="R493" s="284" t="str">
        <f t="shared" si="30"/>
        <v/>
      </c>
      <c r="S493" s="284" t="str">
        <f t="shared" si="31"/>
        <v/>
      </c>
      <c r="T493" s="28" t="str">
        <f t="shared" si="29"/>
        <v/>
      </c>
      <c r="U493" s="139"/>
      <c r="V493" s="140"/>
      <c r="W493" s="365" t="str">
        <f>IF(AND(OR(Q493="KO",T493&lt;&gt;""),OR(R493="",S493="",T493="")),Listes!$A$74,IF(AND(T493="",Q493&lt;&gt;""),Listes!$A$75,IF(AND(P493&lt;T493,V493=""),Listes!$A$76,IF(AND(R493&gt;S493),Listes!$A$77,IF(AND(P493&lt;&gt;"",P493&gt;T493,U493=""),Listes!$A$78,IF(AND(X493="",OR(Q493&lt;&gt;"",R493&lt;&gt;"",S493&lt;&gt;"")),Listes!$A$79,""))))))</f>
        <v/>
      </c>
      <c r="X493" s="44"/>
      <c r="Y493" s="9">
        <f t="shared" si="32"/>
        <v>0</v>
      </c>
    </row>
    <row r="494" spans="1:25" ht="20.100000000000001" customHeight="1" x14ac:dyDescent="0.25">
      <c r="A494" s="133">
        <v>488</v>
      </c>
      <c r="B494" s="347" t="str">
        <f>IF('Dépenses forfaitaire'!B494="","",'Dépenses forfaitaire'!B494)</f>
        <v/>
      </c>
      <c r="C494" s="347" t="str">
        <f>IF('Dépenses forfaitaire'!C494="","",'Dépenses forfaitaire'!C494)</f>
        <v/>
      </c>
      <c r="D494" s="347" t="str">
        <f>IF('Dépenses forfaitaire'!D494="","",'Dépenses forfaitaire'!D494)</f>
        <v/>
      </c>
      <c r="E494" s="347" t="str">
        <f>IF('Dépenses forfaitaire'!E494="","",'Dépenses forfaitaire'!E494)</f>
        <v/>
      </c>
      <c r="F494" s="347" t="str">
        <f>IF('Dépenses forfaitaire'!F494="","",'Dépenses forfaitaire'!F494)</f>
        <v/>
      </c>
      <c r="G494" s="347" t="str">
        <f>IF('Dépenses forfaitaire'!G494="","",'Dépenses forfaitaire'!G494)</f>
        <v/>
      </c>
      <c r="H494" s="347" t="str">
        <f>IF('Dépenses forfaitaire'!H494="","",'Dépenses forfaitaire'!H494)</f>
        <v/>
      </c>
      <c r="I494" s="347" t="str">
        <f>IF('Dépenses forfaitaire'!I494="","",'Dépenses forfaitaire'!I494)</f>
        <v/>
      </c>
      <c r="J494" s="348" t="str">
        <f>IF('Dépenses forfaitaire'!K494="","",'Dépenses forfaitaire'!K494)</f>
        <v/>
      </c>
      <c r="K494" s="348" t="str">
        <f>IF('Dépenses forfaitaire'!L494="","",'Dépenses forfaitaire'!L494)</f>
        <v/>
      </c>
      <c r="L494" s="347" t="str">
        <f>IF('Dépenses forfaitaire'!J494="","",'Dépenses forfaitaire'!J494)</f>
        <v/>
      </c>
      <c r="M494" s="331" t="str">
        <f>IF($H494="","",IF($C494=Listes!$B$38,IF('DP_Instruction Forfaitaires'!$E494&lt;=Listes!$B$58,('DP_Instruction Forfaitaires'!$E494*(VLOOKUP('DP_Instruction Forfaitaires'!$D494,Listes!$A$59:$E$65,2,FALSE))),IF('DP_Instruction Forfaitaires'!$E494&gt;Listes!$E$58,('DP_Instruction Forfaitaires'!$E494*(VLOOKUP('DP_Instruction Forfaitaires'!$D494,Listes!$A$59:$E$65,5,FALSE))),('DP_Instruction Forfaitaires'!$E494*(VLOOKUP('DP_Instruction Forfaitaires'!$D494,Listes!$A$59:$E$65,3,FALSE))+(VLOOKUP('DP_Instruction Forfaitaires'!$D494,Listes!$A$59:$E$65,4,FALSE)))))))</f>
        <v/>
      </c>
      <c r="N494" s="331" t="str">
        <f>IF($H494="","",IF($C494=Listes!$B$37,IF('DP_Instruction Forfaitaires'!$E494&lt;=Listes!$B$47,('DP_Instruction Forfaitaires'!$E494*(VLOOKUP('DP_Instruction Forfaitaires'!$D494,Listes!$A$48:$E$54,2,FALSE))),IF('DP_Instruction Forfaitaires'!$E494&gt;Listes!$D$47,('DP_Instruction Forfaitaires'!$E494*(VLOOKUP('DP_Instruction Forfaitaires'!$D494,Listes!$A$48:$E$54,5,FALSE))),('DP_Instruction Forfaitaires'!$E494*(VLOOKUP('DP_Instruction Forfaitaires'!$D494,Listes!$A$48:$E$54,3,FALSE))+(VLOOKUP('DP_Instruction Forfaitaires'!$D494,Listes!$A$48:$E$54,4,FALSE)))))))</f>
        <v/>
      </c>
      <c r="O494" s="359" t="str">
        <f>IF($H494="","",IF($C494=Listes!$B$40,Listes!$I$37,IF($C494=Listes!$B$41,(VLOOKUP('DP_Instruction Forfaitaires'!$F494,Listes!$E$37:$F$42,2,FALSE)),IF($C494=Listes!$B$39,IF('DP_Instruction Forfaitaires'!$E494&lt;=Listes!$A$69,'DP_Instruction Forfaitaires'!$E494*Listes!$A$70,IF('DP_Instruction Forfaitaires'!$E494&gt;Listes!$D$69,'DP_Instruction Forfaitaires'!$E494*Listes!$D$70,(('DP_Instruction Forfaitaires'!$E494*Listes!$B$70)+Listes!$C$70)))))))</f>
        <v/>
      </c>
      <c r="P494" s="360" t="str">
        <f>IF('Dépenses forfaitaire'!P494="","",'Dépenses forfaitaire'!P494)</f>
        <v/>
      </c>
      <c r="Q494" s="283"/>
      <c r="R494" s="284" t="str">
        <f t="shared" si="30"/>
        <v/>
      </c>
      <c r="S494" s="284" t="str">
        <f t="shared" si="31"/>
        <v/>
      </c>
      <c r="T494" s="28" t="str">
        <f t="shared" si="29"/>
        <v/>
      </c>
      <c r="U494" s="139"/>
      <c r="V494" s="140"/>
      <c r="W494" s="365" t="str">
        <f>IF(AND(OR(Q494="KO",T494&lt;&gt;""),OR(R494="",S494="",T494="")),Listes!$A$74,IF(AND(T494="",Q494&lt;&gt;""),Listes!$A$75,IF(AND(P494&lt;T494,V494=""),Listes!$A$76,IF(AND(R494&gt;S494),Listes!$A$77,IF(AND(P494&lt;&gt;"",P494&gt;T494,U494=""),Listes!$A$78,IF(AND(X494="",OR(Q494&lt;&gt;"",R494&lt;&gt;"",S494&lt;&gt;"")),Listes!$A$79,""))))))</f>
        <v/>
      </c>
      <c r="X494" s="44"/>
      <c r="Y494" s="9">
        <f t="shared" si="32"/>
        <v>0</v>
      </c>
    </row>
    <row r="495" spans="1:25" ht="20.100000000000001" customHeight="1" x14ac:dyDescent="0.25">
      <c r="A495" s="133">
        <v>489</v>
      </c>
      <c r="B495" s="347" t="str">
        <f>IF('Dépenses forfaitaire'!B495="","",'Dépenses forfaitaire'!B495)</f>
        <v/>
      </c>
      <c r="C495" s="347" t="str">
        <f>IF('Dépenses forfaitaire'!C495="","",'Dépenses forfaitaire'!C495)</f>
        <v/>
      </c>
      <c r="D495" s="347" t="str">
        <f>IF('Dépenses forfaitaire'!D495="","",'Dépenses forfaitaire'!D495)</f>
        <v/>
      </c>
      <c r="E495" s="347" t="str">
        <f>IF('Dépenses forfaitaire'!E495="","",'Dépenses forfaitaire'!E495)</f>
        <v/>
      </c>
      <c r="F495" s="347" t="str">
        <f>IF('Dépenses forfaitaire'!F495="","",'Dépenses forfaitaire'!F495)</f>
        <v/>
      </c>
      <c r="G495" s="347" t="str">
        <f>IF('Dépenses forfaitaire'!G495="","",'Dépenses forfaitaire'!G495)</f>
        <v/>
      </c>
      <c r="H495" s="347" t="str">
        <f>IF('Dépenses forfaitaire'!H495="","",'Dépenses forfaitaire'!H495)</f>
        <v/>
      </c>
      <c r="I495" s="347" t="str">
        <f>IF('Dépenses forfaitaire'!I495="","",'Dépenses forfaitaire'!I495)</f>
        <v/>
      </c>
      <c r="J495" s="348" t="str">
        <f>IF('Dépenses forfaitaire'!K495="","",'Dépenses forfaitaire'!K495)</f>
        <v/>
      </c>
      <c r="K495" s="348" t="str">
        <f>IF('Dépenses forfaitaire'!L495="","",'Dépenses forfaitaire'!L495)</f>
        <v/>
      </c>
      <c r="L495" s="347" t="str">
        <f>IF('Dépenses forfaitaire'!J495="","",'Dépenses forfaitaire'!J495)</f>
        <v/>
      </c>
      <c r="M495" s="331" t="str">
        <f>IF($H495="","",IF($C495=Listes!$B$38,IF('DP_Instruction Forfaitaires'!$E495&lt;=Listes!$B$58,('DP_Instruction Forfaitaires'!$E495*(VLOOKUP('DP_Instruction Forfaitaires'!$D495,Listes!$A$59:$E$65,2,FALSE))),IF('DP_Instruction Forfaitaires'!$E495&gt;Listes!$E$58,('DP_Instruction Forfaitaires'!$E495*(VLOOKUP('DP_Instruction Forfaitaires'!$D495,Listes!$A$59:$E$65,5,FALSE))),('DP_Instruction Forfaitaires'!$E495*(VLOOKUP('DP_Instruction Forfaitaires'!$D495,Listes!$A$59:$E$65,3,FALSE))+(VLOOKUP('DP_Instruction Forfaitaires'!$D495,Listes!$A$59:$E$65,4,FALSE)))))))</f>
        <v/>
      </c>
      <c r="N495" s="331" t="str">
        <f>IF($H495="","",IF($C495=Listes!$B$37,IF('DP_Instruction Forfaitaires'!$E495&lt;=Listes!$B$47,('DP_Instruction Forfaitaires'!$E495*(VLOOKUP('DP_Instruction Forfaitaires'!$D495,Listes!$A$48:$E$54,2,FALSE))),IF('DP_Instruction Forfaitaires'!$E495&gt;Listes!$D$47,('DP_Instruction Forfaitaires'!$E495*(VLOOKUP('DP_Instruction Forfaitaires'!$D495,Listes!$A$48:$E$54,5,FALSE))),('DP_Instruction Forfaitaires'!$E495*(VLOOKUP('DP_Instruction Forfaitaires'!$D495,Listes!$A$48:$E$54,3,FALSE))+(VLOOKUP('DP_Instruction Forfaitaires'!$D495,Listes!$A$48:$E$54,4,FALSE)))))))</f>
        <v/>
      </c>
      <c r="O495" s="359" t="str">
        <f>IF($H495="","",IF($C495=Listes!$B$40,Listes!$I$37,IF($C495=Listes!$B$41,(VLOOKUP('DP_Instruction Forfaitaires'!$F495,Listes!$E$37:$F$42,2,FALSE)),IF($C495=Listes!$B$39,IF('DP_Instruction Forfaitaires'!$E495&lt;=Listes!$A$69,'DP_Instruction Forfaitaires'!$E495*Listes!$A$70,IF('DP_Instruction Forfaitaires'!$E495&gt;Listes!$D$69,'DP_Instruction Forfaitaires'!$E495*Listes!$D$70,(('DP_Instruction Forfaitaires'!$E495*Listes!$B$70)+Listes!$C$70)))))))</f>
        <v/>
      </c>
      <c r="P495" s="360" t="str">
        <f>IF('Dépenses forfaitaire'!P495="","",'Dépenses forfaitaire'!P495)</f>
        <v/>
      </c>
      <c r="Q495" s="283"/>
      <c r="R495" s="284" t="str">
        <f t="shared" si="30"/>
        <v/>
      </c>
      <c r="S495" s="284" t="str">
        <f t="shared" si="31"/>
        <v/>
      </c>
      <c r="T495" s="28" t="str">
        <f t="shared" si="29"/>
        <v/>
      </c>
      <c r="U495" s="139"/>
      <c r="V495" s="140"/>
      <c r="W495" s="365" t="str">
        <f>IF(AND(OR(Q495="KO",T495&lt;&gt;""),OR(R495="",S495="",T495="")),Listes!$A$74,IF(AND(T495="",Q495&lt;&gt;""),Listes!$A$75,IF(AND(P495&lt;T495,V495=""),Listes!$A$76,IF(AND(R495&gt;S495),Listes!$A$77,IF(AND(P495&lt;&gt;"",P495&gt;T495,U495=""),Listes!$A$78,IF(AND(X495="",OR(Q495&lt;&gt;"",R495&lt;&gt;"",S495&lt;&gt;"")),Listes!$A$79,""))))))</f>
        <v/>
      </c>
      <c r="X495" s="44"/>
      <c r="Y495" s="9">
        <f t="shared" si="32"/>
        <v>0</v>
      </c>
    </row>
    <row r="496" spans="1:25" ht="20.100000000000001" customHeight="1" x14ac:dyDescent="0.25">
      <c r="A496" s="133">
        <v>490</v>
      </c>
      <c r="B496" s="347" t="str">
        <f>IF('Dépenses forfaitaire'!B496="","",'Dépenses forfaitaire'!B496)</f>
        <v/>
      </c>
      <c r="C496" s="347" t="str">
        <f>IF('Dépenses forfaitaire'!C496="","",'Dépenses forfaitaire'!C496)</f>
        <v/>
      </c>
      <c r="D496" s="347" t="str">
        <f>IF('Dépenses forfaitaire'!D496="","",'Dépenses forfaitaire'!D496)</f>
        <v/>
      </c>
      <c r="E496" s="347" t="str">
        <f>IF('Dépenses forfaitaire'!E496="","",'Dépenses forfaitaire'!E496)</f>
        <v/>
      </c>
      <c r="F496" s="347" t="str">
        <f>IF('Dépenses forfaitaire'!F496="","",'Dépenses forfaitaire'!F496)</f>
        <v/>
      </c>
      <c r="G496" s="347" t="str">
        <f>IF('Dépenses forfaitaire'!G496="","",'Dépenses forfaitaire'!G496)</f>
        <v/>
      </c>
      <c r="H496" s="347" t="str">
        <f>IF('Dépenses forfaitaire'!H496="","",'Dépenses forfaitaire'!H496)</f>
        <v/>
      </c>
      <c r="I496" s="347" t="str">
        <f>IF('Dépenses forfaitaire'!I496="","",'Dépenses forfaitaire'!I496)</f>
        <v/>
      </c>
      <c r="J496" s="348" t="str">
        <f>IF('Dépenses forfaitaire'!K496="","",'Dépenses forfaitaire'!K496)</f>
        <v/>
      </c>
      <c r="K496" s="348" t="str">
        <f>IF('Dépenses forfaitaire'!L496="","",'Dépenses forfaitaire'!L496)</f>
        <v/>
      </c>
      <c r="L496" s="347" t="str">
        <f>IF('Dépenses forfaitaire'!J496="","",'Dépenses forfaitaire'!J496)</f>
        <v/>
      </c>
      <c r="M496" s="331" t="str">
        <f>IF($H496="","",IF($C496=Listes!$B$38,IF('DP_Instruction Forfaitaires'!$E496&lt;=Listes!$B$58,('DP_Instruction Forfaitaires'!$E496*(VLOOKUP('DP_Instruction Forfaitaires'!$D496,Listes!$A$59:$E$65,2,FALSE))),IF('DP_Instruction Forfaitaires'!$E496&gt;Listes!$E$58,('DP_Instruction Forfaitaires'!$E496*(VLOOKUP('DP_Instruction Forfaitaires'!$D496,Listes!$A$59:$E$65,5,FALSE))),('DP_Instruction Forfaitaires'!$E496*(VLOOKUP('DP_Instruction Forfaitaires'!$D496,Listes!$A$59:$E$65,3,FALSE))+(VLOOKUP('DP_Instruction Forfaitaires'!$D496,Listes!$A$59:$E$65,4,FALSE)))))))</f>
        <v/>
      </c>
      <c r="N496" s="331" t="str">
        <f>IF($H496="","",IF($C496=Listes!$B$37,IF('DP_Instruction Forfaitaires'!$E496&lt;=Listes!$B$47,('DP_Instruction Forfaitaires'!$E496*(VLOOKUP('DP_Instruction Forfaitaires'!$D496,Listes!$A$48:$E$54,2,FALSE))),IF('DP_Instruction Forfaitaires'!$E496&gt;Listes!$D$47,('DP_Instruction Forfaitaires'!$E496*(VLOOKUP('DP_Instruction Forfaitaires'!$D496,Listes!$A$48:$E$54,5,FALSE))),('DP_Instruction Forfaitaires'!$E496*(VLOOKUP('DP_Instruction Forfaitaires'!$D496,Listes!$A$48:$E$54,3,FALSE))+(VLOOKUP('DP_Instruction Forfaitaires'!$D496,Listes!$A$48:$E$54,4,FALSE)))))))</f>
        <v/>
      </c>
      <c r="O496" s="359" t="str">
        <f>IF($H496="","",IF($C496=Listes!$B$40,Listes!$I$37,IF($C496=Listes!$B$41,(VLOOKUP('DP_Instruction Forfaitaires'!$F496,Listes!$E$37:$F$42,2,FALSE)),IF($C496=Listes!$B$39,IF('DP_Instruction Forfaitaires'!$E496&lt;=Listes!$A$69,'DP_Instruction Forfaitaires'!$E496*Listes!$A$70,IF('DP_Instruction Forfaitaires'!$E496&gt;Listes!$D$69,'DP_Instruction Forfaitaires'!$E496*Listes!$D$70,(('DP_Instruction Forfaitaires'!$E496*Listes!$B$70)+Listes!$C$70)))))))</f>
        <v/>
      </c>
      <c r="P496" s="360" t="str">
        <f>IF('Dépenses forfaitaire'!P496="","",'Dépenses forfaitaire'!P496)</f>
        <v/>
      </c>
      <c r="Q496" s="283"/>
      <c r="R496" s="284" t="str">
        <f t="shared" si="30"/>
        <v/>
      </c>
      <c r="S496" s="284" t="str">
        <f t="shared" si="31"/>
        <v/>
      </c>
      <c r="T496" s="28" t="str">
        <f t="shared" si="29"/>
        <v/>
      </c>
      <c r="U496" s="139"/>
      <c r="V496" s="140"/>
      <c r="W496" s="365" t="str">
        <f>IF(AND(OR(Q496="KO",T496&lt;&gt;""),OR(R496="",S496="",T496="")),Listes!$A$74,IF(AND(T496="",Q496&lt;&gt;""),Listes!$A$75,IF(AND(P496&lt;T496,V496=""),Listes!$A$76,IF(AND(R496&gt;S496),Listes!$A$77,IF(AND(P496&lt;&gt;"",P496&gt;T496,U496=""),Listes!$A$78,IF(AND(X496="",OR(Q496&lt;&gt;"",R496&lt;&gt;"",S496&lt;&gt;"")),Listes!$A$79,""))))))</f>
        <v/>
      </c>
      <c r="X496" s="44"/>
      <c r="Y496" s="9">
        <f t="shared" si="32"/>
        <v>0</v>
      </c>
    </row>
    <row r="497" spans="1:25" ht="20.100000000000001" customHeight="1" x14ac:dyDescent="0.25">
      <c r="A497" s="133">
        <v>491</v>
      </c>
      <c r="B497" s="347" t="str">
        <f>IF('Dépenses forfaitaire'!B497="","",'Dépenses forfaitaire'!B497)</f>
        <v/>
      </c>
      <c r="C497" s="347" t="str">
        <f>IF('Dépenses forfaitaire'!C497="","",'Dépenses forfaitaire'!C497)</f>
        <v/>
      </c>
      <c r="D497" s="347" t="str">
        <f>IF('Dépenses forfaitaire'!D497="","",'Dépenses forfaitaire'!D497)</f>
        <v/>
      </c>
      <c r="E497" s="347" t="str">
        <f>IF('Dépenses forfaitaire'!E497="","",'Dépenses forfaitaire'!E497)</f>
        <v/>
      </c>
      <c r="F497" s="347" t="str">
        <f>IF('Dépenses forfaitaire'!F497="","",'Dépenses forfaitaire'!F497)</f>
        <v/>
      </c>
      <c r="G497" s="347" t="str">
        <f>IF('Dépenses forfaitaire'!G497="","",'Dépenses forfaitaire'!G497)</f>
        <v/>
      </c>
      <c r="H497" s="347" t="str">
        <f>IF('Dépenses forfaitaire'!H497="","",'Dépenses forfaitaire'!H497)</f>
        <v/>
      </c>
      <c r="I497" s="347" t="str">
        <f>IF('Dépenses forfaitaire'!I497="","",'Dépenses forfaitaire'!I497)</f>
        <v/>
      </c>
      <c r="J497" s="348" t="str">
        <f>IF('Dépenses forfaitaire'!K497="","",'Dépenses forfaitaire'!K497)</f>
        <v/>
      </c>
      <c r="K497" s="348" t="str">
        <f>IF('Dépenses forfaitaire'!L497="","",'Dépenses forfaitaire'!L497)</f>
        <v/>
      </c>
      <c r="L497" s="347" t="str">
        <f>IF('Dépenses forfaitaire'!J497="","",'Dépenses forfaitaire'!J497)</f>
        <v/>
      </c>
      <c r="M497" s="331" t="str">
        <f>IF($H497="","",IF($C497=Listes!$B$38,IF('DP_Instruction Forfaitaires'!$E497&lt;=Listes!$B$58,('DP_Instruction Forfaitaires'!$E497*(VLOOKUP('DP_Instruction Forfaitaires'!$D497,Listes!$A$59:$E$65,2,FALSE))),IF('DP_Instruction Forfaitaires'!$E497&gt;Listes!$E$58,('DP_Instruction Forfaitaires'!$E497*(VLOOKUP('DP_Instruction Forfaitaires'!$D497,Listes!$A$59:$E$65,5,FALSE))),('DP_Instruction Forfaitaires'!$E497*(VLOOKUP('DP_Instruction Forfaitaires'!$D497,Listes!$A$59:$E$65,3,FALSE))+(VLOOKUP('DP_Instruction Forfaitaires'!$D497,Listes!$A$59:$E$65,4,FALSE)))))))</f>
        <v/>
      </c>
      <c r="N497" s="331" t="str">
        <f>IF($H497="","",IF($C497=Listes!$B$37,IF('DP_Instruction Forfaitaires'!$E497&lt;=Listes!$B$47,('DP_Instruction Forfaitaires'!$E497*(VLOOKUP('DP_Instruction Forfaitaires'!$D497,Listes!$A$48:$E$54,2,FALSE))),IF('DP_Instruction Forfaitaires'!$E497&gt;Listes!$D$47,('DP_Instruction Forfaitaires'!$E497*(VLOOKUP('DP_Instruction Forfaitaires'!$D497,Listes!$A$48:$E$54,5,FALSE))),('DP_Instruction Forfaitaires'!$E497*(VLOOKUP('DP_Instruction Forfaitaires'!$D497,Listes!$A$48:$E$54,3,FALSE))+(VLOOKUP('DP_Instruction Forfaitaires'!$D497,Listes!$A$48:$E$54,4,FALSE)))))))</f>
        <v/>
      </c>
      <c r="O497" s="359" t="str">
        <f>IF($H497="","",IF($C497=Listes!$B$40,Listes!$I$37,IF($C497=Listes!$B$41,(VLOOKUP('DP_Instruction Forfaitaires'!$F497,Listes!$E$37:$F$42,2,FALSE)),IF($C497=Listes!$B$39,IF('DP_Instruction Forfaitaires'!$E497&lt;=Listes!$A$69,'DP_Instruction Forfaitaires'!$E497*Listes!$A$70,IF('DP_Instruction Forfaitaires'!$E497&gt;Listes!$D$69,'DP_Instruction Forfaitaires'!$E497*Listes!$D$70,(('DP_Instruction Forfaitaires'!$E497*Listes!$B$70)+Listes!$C$70)))))))</f>
        <v/>
      </c>
      <c r="P497" s="360" t="str">
        <f>IF('Dépenses forfaitaire'!P497="","",'Dépenses forfaitaire'!P497)</f>
        <v/>
      </c>
      <c r="Q497" s="283"/>
      <c r="R497" s="284" t="str">
        <f t="shared" si="30"/>
        <v/>
      </c>
      <c r="S497" s="284" t="str">
        <f t="shared" si="31"/>
        <v/>
      </c>
      <c r="T497" s="28" t="str">
        <f t="shared" si="29"/>
        <v/>
      </c>
      <c r="U497" s="139"/>
      <c r="V497" s="140"/>
      <c r="W497" s="365" t="str">
        <f>IF(AND(OR(Q497="KO",T497&lt;&gt;""),OR(R497="",S497="",T497="")),Listes!$A$74,IF(AND(T497="",Q497&lt;&gt;""),Listes!$A$75,IF(AND(P497&lt;T497,V497=""),Listes!$A$76,IF(AND(R497&gt;S497),Listes!$A$77,IF(AND(P497&lt;&gt;"",P497&gt;T497,U497=""),Listes!$A$78,IF(AND(X497="",OR(Q497&lt;&gt;"",R497&lt;&gt;"",S497&lt;&gt;"")),Listes!$A$79,""))))))</f>
        <v/>
      </c>
      <c r="X497" s="44"/>
      <c r="Y497" s="9">
        <f t="shared" si="32"/>
        <v>0</v>
      </c>
    </row>
    <row r="498" spans="1:25" ht="20.100000000000001" customHeight="1" x14ac:dyDescent="0.25">
      <c r="A498" s="133">
        <v>492</v>
      </c>
      <c r="B498" s="347" t="str">
        <f>IF('Dépenses forfaitaire'!B498="","",'Dépenses forfaitaire'!B498)</f>
        <v/>
      </c>
      <c r="C498" s="347" t="str">
        <f>IF('Dépenses forfaitaire'!C498="","",'Dépenses forfaitaire'!C498)</f>
        <v/>
      </c>
      <c r="D498" s="347" t="str">
        <f>IF('Dépenses forfaitaire'!D498="","",'Dépenses forfaitaire'!D498)</f>
        <v/>
      </c>
      <c r="E498" s="347" t="str">
        <f>IF('Dépenses forfaitaire'!E498="","",'Dépenses forfaitaire'!E498)</f>
        <v/>
      </c>
      <c r="F498" s="347" t="str">
        <f>IF('Dépenses forfaitaire'!F498="","",'Dépenses forfaitaire'!F498)</f>
        <v/>
      </c>
      <c r="G498" s="347" t="str">
        <f>IF('Dépenses forfaitaire'!G498="","",'Dépenses forfaitaire'!G498)</f>
        <v/>
      </c>
      <c r="H498" s="347" t="str">
        <f>IF('Dépenses forfaitaire'!H498="","",'Dépenses forfaitaire'!H498)</f>
        <v/>
      </c>
      <c r="I498" s="347" t="str">
        <f>IF('Dépenses forfaitaire'!I498="","",'Dépenses forfaitaire'!I498)</f>
        <v/>
      </c>
      <c r="J498" s="348" t="str">
        <f>IF('Dépenses forfaitaire'!K498="","",'Dépenses forfaitaire'!K498)</f>
        <v/>
      </c>
      <c r="K498" s="348" t="str">
        <f>IF('Dépenses forfaitaire'!L498="","",'Dépenses forfaitaire'!L498)</f>
        <v/>
      </c>
      <c r="L498" s="347" t="str">
        <f>IF('Dépenses forfaitaire'!J498="","",'Dépenses forfaitaire'!J498)</f>
        <v/>
      </c>
      <c r="M498" s="331" t="str">
        <f>IF($H498="","",IF($C498=Listes!$B$38,IF('DP_Instruction Forfaitaires'!$E498&lt;=Listes!$B$58,('DP_Instruction Forfaitaires'!$E498*(VLOOKUP('DP_Instruction Forfaitaires'!$D498,Listes!$A$59:$E$65,2,FALSE))),IF('DP_Instruction Forfaitaires'!$E498&gt;Listes!$E$58,('DP_Instruction Forfaitaires'!$E498*(VLOOKUP('DP_Instruction Forfaitaires'!$D498,Listes!$A$59:$E$65,5,FALSE))),('DP_Instruction Forfaitaires'!$E498*(VLOOKUP('DP_Instruction Forfaitaires'!$D498,Listes!$A$59:$E$65,3,FALSE))+(VLOOKUP('DP_Instruction Forfaitaires'!$D498,Listes!$A$59:$E$65,4,FALSE)))))))</f>
        <v/>
      </c>
      <c r="N498" s="331" t="str">
        <f>IF($H498="","",IF($C498=Listes!$B$37,IF('DP_Instruction Forfaitaires'!$E498&lt;=Listes!$B$47,('DP_Instruction Forfaitaires'!$E498*(VLOOKUP('DP_Instruction Forfaitaires'!$D498,Listes!$A$48:$E$54,2,FALSE))),IF('DP_Instruction Forfaitaires'!$E498&gt;Listes!$D$47,('DP_Instruction Forfaitaires'!$E498*(VLOOKUP('DP_Instruction Forfaitaires'!$D498,Listes!$A$48:$E$54,5,FALSE))),('DP_Instruction Forfaitaires'!$E498*(VLOOKUP('DP_Instruction Forfaitaires'!$D498,Listes!$A$48:$E$54,3,FALSE))+(VLOOKUP('DP_Instruction Forfaitaires'!$D498,Listes!$A$48:$E$54,4,FALSE)))))))</f>
        <v/>
      </c>
      <c r="O498" s="359" t="str">
        <f>IF($H498="","",IF($C498=Listes!$B$40,Listes!$I$37,IF($C498=Listes!$B$41,(VLOOKUP('DP_Instruction Forfaitaires'!$F498,Listes!$E$37:$F$42,2,FALSE)),IF($C498=Listes!$B$39,IF('DP_Instruction Forfaitaires'!$E498&lt;=Listes!$A$69,'DP_Instruction Forfaitaires'!$E498*Listes!$A$70,IF('DP_Instruction Forfaitaires'!$E498&gt;Listes!$D$69,'DP_Instruction Forfaitaires'!$E498*Listes!$D$70,(('DP_Instruction Forfaitaires'!$E498*Listes!$B$70)+Listes!$C$70)))))))</f>
        <v/>
      </c>
      <c r="P498" s="360" t="str">
        <f>IF('Dépenses forfaitaire'!P498="","",'Dépenses forfaitaire'!P498)</f>
        <v/>
      </c>
      <c r="Q498" s="283"/>
      <c r="R498" s="284" t="str">
        <f t="shared" si="30"/>
        <v/>
      </c>
      <c r="S498" s="284" t="str">
        <f t="shared" si="31"/>
        <v/>
      </c>
      <c r="T498" s="28" t="str">
        <f t="shared" si="29"/>
        <v/>
      </c>
      <c r="U498" s="139"/>
      <c r="V498" s="140"/>
      <c r="W498" s="365" t="str">
        <f>IF(AND(OR(Q498="KO",T498&lt;&gt;""),OR(R498="",S498="",T498="")),Listes!$A$74,IF(AND(T498="",Q498&lt;&gt;""),Listes!$A$75,IF(AND(P498&lt;T498,V498=""),Listes!$A$76,IF(AND(R498&gt;S498),Listes!$A$77,IF(AND(P498&lt;&gt;"",P498&gt;T498,U498=""),Listes!$A$78,IF(AND(X498="",OR(Q498&lt;&gt;"",R498&lt;&gt;"",S498&lt;&gt;"")),Listes!$A$79,""))))))</f>
        <v/>
      </c>
      <c r="X498" s="44"/>
      <c r="Y498" s="9">
        <f t="shared" si="32"/>
        <v>0</v>
      </c>
    </row>
    <row r="499" spans="1:25" ht="20.100000000000001" customHeight="1" x14ac:dyDescent="0.25">
      <c r="A499" s="133">
        <v>493</v>
      </c>
      <c r="B499" s="347" t="str">
        <f>IF('Dépenses forfaitaire'!B499="","",'Dépenses forfaitaire'!B499)</f>
        <v/>
      </c>
      <c r="C499" s="347" t="str">
        <f>IF('Dépenses forfaitaire'!C499="","",'Dépenses forfaitaire'!C499)</f>
        <v/>
      </c>
      <c r="D499" s="347" t="str">
        <f>IF('Dépenses forfaitaire'!D499="","",'Dépenses forfaitaire'!D499)</f>
        <v/>
      </c>
      <c r="E499" s="347" t="str">
        <f>IF('Dépenses forfaitaire'!E499="","",'Dépenses forfaitaire'!E499)</f>
        <v/>
      </c>
      <c r="F499" s="347" t="str">
        <f>IF('Dépenses forfaitaire'!F499="","",'Dépenses forfaitaire'!F499)</f>
        <v/>
      </c>
      <c r="G499" s="347" t="str">
        <f>IF('Dépenses forfaitaire'!G499="","",'Dépenses forfaitaire'!G499)</f>
        <v/>
      </c>
      <c r="H499" s="347" t="str">
        <f>IF('Dépenses forfaitaire'!H499="","",'Dépenses forfaitaire'!H499)</f>
        <v/>
      </c>
      <c r="I499" s="347" t="str">
        <f>IF('Dépenses forfaitaire'!I499="","",'Dépenses forfaitaire'!I499)</f>
        <v/>
      </c>
      <c r="J499" s="348" t="str">
        <f>IF('Dépenses forfaitaire'!K499="","",'Dépenses forfaitaire'!K499)</f>
        <v/>
      </c>
      <c r="K499" s="348" t="str">
        <f>IF('Dépenses forfaitaire'!L499="","",'Dépenses forfaitaire'!L499)</f>
        <v/>
      </c>
      <c r="L499" s="347" t="str">
        <f>IF('Dépenses forfaitaire'!J499="","",'Dépenses forfaitaire'!J499)</f>
        <v/>
      </c>
      <c r="M499" s="331" t="str">
        <f>IF($H499="","",IF($C499=Listes!$B$38,IF('DP_Instruction Forfaitaires'!$E499&lt;=Listes!$B$58,('DP_Instruction Forfaitaires'!$E499*(VLOOKUP('DP_Instruction Forfaitaires'!$D499,Listes!$A$59:$E$65,2,FALSE))),IF('DP_Instruction Forfaitaires'!$E499&gt;Listes!$E$58,('DP_Instruction Forfaitaires'!$E499*(VLOOKUP('DP_Instruction Forfaitaires'!$D499,Listes!$A$59:$E$65,5,FALSE))),('DP_Instruction Forfaitaires'!$E499*(VLOOKUP('DP_Instruction Forfaitaires'!$D499,Listes!$A$59:$E$65,3,FALSE))+(VLOOKUP('DP_Instruction Forfaitaires'!$D499,Listes!$A$59:$E$65,4,FALSE)))))))</f>
        <v/>
      </c>
      <c r="N499" s="331" t="str">
        <f>IF($H499="","",IF($C499=Listes!$B$37,IF('DP_Instruction Forfaitaires'!$E499&lt;=Listes!$B$47,('DP_Instruction Forfaitaires'!$E499*(VLOOKUP('DP_Instruction Forfaitaires'!$D499,Listes!$A$48:$E$54,2,FALSE))),IF('DP_Instruction Forfaitaires'!$E499&gt;Listes!$D$47,('DP_Instruction Forfaitaires'!$E499*(VLOOKUP('DP_Instruction Forfaitaires'!$D499,Listes!$A$48:$E$54,5,FALSE))),('DP_Instruction Forfaitaires'!$E499*(VLOOKUP('DP_Instruction Forfaitaires'!$D499,Listes!$A$48:$E$54,3,FALSE))+(VLOOKUP('DP_Instruction Forfaitaires'!$D499,Listes!$A$48:$E$54,4,FALSE)))))))</f>
        <v/>
      </c>
      <c r="O499" s="359" t="str">
        <f>IF($H499="","",IF($C499=Listes!$B$40,Listes!$I$37,IF($C499=Listes!$B$41,(VLOOKUP('DP_Instruction Forfaitaires'!$F499,Listes!$E$37:$F$42,2,FALSE)),IF($C499=Listes!$B$39,IF('DP_Instruction Forfaitaires'!$E499&lt;=Listes!$A$69,'DP_Instruction Forfaitaires'!$E499*Listes!$A$70,IF('DP_Instruction Forfaitaires'!$E499&gt;Listes!$D$69,'DP_Instruction Forfaitaires'!$E499*Listes!$D$70,(('DP_Instruction Forfaitaires'!$E499*Listes!$B$70)+Listes!$C$70)))))))</f>
        <v/>
      </c>
      <c r="P499" s="360" t="str">
        <f>IF('Dépenses forfaitaire'!P499="","",'Dépenses forfaitaire'!P499)</f>
        <v/>
      </c>
      <c r="Q499" s="283"/>
      <c r="R499" s="284" t="str">
        <f t="shared" si="30"/>
        <v/>
      </c>
      <c r="S499" s="284" t="str">
        <f t="shared" si="31"/>
        <v/>
      </c>
      <c r="T499" s="28" t="str">
        <f t="shared" si="29"/>
        <v/>
      </c>
      <c r="U499" s="139"/>
      <c r="V499" s="140"/>
      <c r="W499" s="365" t="str">
        <f>IF(AND(OR(Q499="KO",T499&lt;&gt;""),OR(R499="",S499="",T499="")),Listes!$A$74,IF(AND(T499="",Q499&lt;&gt;""),Listes!$A$75,IF(AND(P499&lt;T499,V499=""),Listes!$A$76,IF(AND(R499&gt;S499),Listes!$A$77,IF(AND(P499&lt;&gt;"",P499&gt;T499,U499=""),Listes!$A$78,IF(AND(X499="",OR(Q499&lt;&gt;"",R499&lt;&gt;"",S499&lt;&gt;"")),Listes!$A$79,""))))))</f>
        <v/>
      </c>
      <c r="X499" s="44"/>
      <c r="Y499" s="9">
        <f t="shared" si="32"/>
        <v>0</v>
      </c>
    </row>
    <row r="500" spans="1:25" ht="20.100000000000001" customHeight="1" x14ac:dyDescent="0.25">
      <c r="A500" s="133">
        <v>494</v>
      </c>
      <c r="B500" s="347" t="str">
        <f>IF('Dépenses forfaitaire'!B500="","",'Dépenses forfaitaire'!B500)</f>
        <v/>
      </c>
      <c r="C500" s="347" t="str">
        <f>IF('Dépenses forfaitaire'!C500="","",'Dépenses forfaitaire'!C500)</f>
        <v/>
      </c>
      <c r="D500" s="347" t="str">
        <f>IF('Dépenses forfaitaire'!D500="","",'Dépenses forfaitaire'!D500)</f>
        <v/>
      </c>
      <c r="E500" s="347" t="str">
        <f>IF('Dépenses forfaitaire'!E500="","",'Dépenses forfaitaire'!E500)</f>
        <v/>
      </c>
      <c r="F500" s="347" t="str">
        <f>IF('Dépenses forfaitaire'!F500="","",'Dépenses forfaitaire'!F500)</f>
        <v/>
      </c>
      <c r="G500" s="347" t="str">
        <f>IF('Dépenses forfaitaire'!G500="","",'Dépenses forfaitaire'!G500)</f>
        <v/>
      </c>
      <c r="H500" s="347" t="str">
        <f>IF('Dépenses forfaitaire'!H500="","",'Dépenses forfaitaire'!H500)</f>
        <v/>
      </c>
      <c r="I500" s="347" t="str">
        <f>IF('Dépenses forfaitaire'!I500="","",'Dépenses forfaitaire'!I500)</f>
        <v/>
      </c>
      <c r="J500" s="348" t="str">
        <f>IF('Dépenses forfaitaire'!K500="","",'Dépenses forfaitaire'!K500)</f>
        <v/>
      </c>
      <c r="K500" s="348" t="str">
        <f>IF('Dépenses forfaitaire'!L500="","",'Dépenses forfaitaire'!L500)</f>
        <v/>
      </c>
      <c r="L500" s="347" t="str">
        <f>IF('Dépenses forfaitaire'!J500="","",'Dépenses forfaitaire'!J500)</f>
        <v/>
      </c>
      <c r="M500" s="331" t="str">
        <f>IF($H500="","",IF($C500=Listes!$B$38,IF('DP_Instruction Forfaitaires'!$E500&lt;=Listes!$B$58,('DP_Instruction Forfaitaires'!$E500*(VLOOKUP('DP_Instruction Forfaitaires'!$D500,Listes!$A$59:$E$65,2,FALSE))),IF('DP_Instruction Forfaitaires'!$E500&gt;Listes!$E$58,('DP_Instruction Forfaitaires'!$E500*(VLOOKUP('DP_Instruction Forfaitaires'!$D500,Listes!$A$59:$E$65,5,FALSE))),('DP_Instruction Forfaitaires'!$E500*(VLOOKUP('DP_Instruction Forfaitaires'!$D500,Listes!$A$59:$E$65,3,FALSE))+(VLOOKUP('DP_Instruction Forfaitaires'!$D500,Listes!$A$59:$E$65,4,FALSE)))))))</f>
        <v/>
      </c>
      <c r="N500" s="331" t="str">
        <f>IF($H500="","",IF($C500=Listes!$B$37,IF('DP_Instruction Forfaitaires'!$E500&lt;=Listes!$B$47,('DP_Instruction Forfaitaires'!$E500*(VLOOKUP('DP_Instruction Forfaitaires'!$D500,Listes!$A$48:$E$54,2,FALSE))),IF('DP_Instruction Forfaitaires'!$E500&gt;Listes!$D$47,('DP_Instruction Forfaitaires'!$E500*(VLOOKUP('DP_Instruction Forfaitaires'!$D500,Listes!$A$48:$E$54,5,FALSE))),('DP_Instruction Forfaitaires'!$E500*(VLOOKUP('DP_Instruction Forfaitaires'!$D500,Listes!$A$48:$E$54,3,FALSE))+(VLOOKUP('DP_Instruction Forfaitaires'!$D500,Listes!$A$48:$E$54,4,FALSE)))))))</f>
        <v/>
      </c>
      <c r="O500" s="359" t="str">
        <f>IF($H500="","",IF($C500=Listes!$B$40,Listes!$I$37,IF($C500=Listes!$B$41,(VLOOKUP('DP_Instruction Forfaitaires'!$F500,Listes!$E$37:$F$42,2,FALSE)),IF($C500=Listes!$B$39,IF('DP_Instruction Forfaitaires'!$E500&lt;=Listes!$A$69,'DP_Instruction Forfaitaires'!$E500*Listes!$A$70,IF('DP_Instruction Forfaitaires'!$E500&gt;Listes!$D$69,'DP_Instruction Forfaitaires'!$E500*Listes!$D$70,(('DP_Instruction Forfaitaires'!$E500*Listes!$B$70)+Listes!$C$70)))))))</f>
        <v/>
      </c>
      <c r="P500" s="360" t="str">
        <f>IF('Dépenses forfaitaire'!P500="","",'Dépenses forfaitaire'!P500)</f>
        <v/>
      </c>
      <c r="Q500" s="283"/>
      <c r="R500" s="284" t="str">
        <f t="shared" si="30"/>
        <v/>
      </c>
      <c r="S500" s="284" t="str">
        <f t="shared" si="31"/>
        <v/>
      </c>
      <c r="T500" s="28" t="str">
        <f t="shared" si="29"/>
        <v/>
      </c>
      <c r="U500" s="139"/>
      <c r="V500" s="140"/>
      <c r="W500" s="365" t="str">
        <f>IF(AND(OR(Q500="KO",T500&lt;&gt;""),OR(R500="",S500="",T500="")),Listes!$A$74,IF(AND(T500="",Q500&lt;&gt;""),Listes!$A$75,IF(AND(P500&lt;T500,V500=""),Listes!$A$76,IF(AND(R500&gt;S500),Listes!$A$77,IF(AND(P500&lt;&gt;"",P500&gt;T500,U500=""),Listes!$A$78,IF(AND(X500="",OR(Q500&lt;&gt;"",R500&lt;&gt;"",S500&lt;&gt;"")),Listes!$A$79,""))))))</f>
        <v/>
      </c>
      <c r="X500" s="44"/>
      <c r="Y500" s="9">
        <f t="shared" si="32"/>
        <v>0</v>
      </c>
    </row>
    <row r="501" spans="1:25" ht="20.100000000000001" customHeight="1" x14ac:dyDescent="0.25">
      <c r="A501" s="133">
        <v>495</v>
      </c>
      <c r="B501" s="347" t="str">
        <f>IF('Dépenses forfaitaire'!B501="","",'Dépenses forfaitaire'!B501)</f>
        <v/>
      </c>
      <c r="C501" s="347" t="str">
        <f>IF('Dépenses forfaitaire'!C501="","",'Dépenses forfaitaire'!C501)</f>
        <v/>
      </c>
      <c r="D501" s="347" t="str">
        <f>IF('Dépenses forfaitaire'!D501="","",'Dépenses forfaitaire'!D501)</f>
        <v/>
      </c>
      <c r="E501" s="347" t="str">
        <f>IF('Dépenses forfaitaire'!E501="","",'Dépenses forfaitaire'!E501)</f>
        <v/>
      </c>
      <c r="F501" s="347" t="str">
        <f>IF('Dépenses forfaitaire'!F501="","",'Dépenses forfaitaire'!F501)</f>
        <v/>
      </c>
      <c r="G501" s="347" t="str">
        <f>IF('Dépenses forfaitaire'!G501="","",'Dépenses forfaitaire'!G501)</f>
        <v/>
      </c>
      <c r="H501" s="347" t="str">
        <f>IF('Dépenses forfaitaire'!H501="","",'Dépenses forfaitaire'!H501)</f>
        <v/>
      </c>
      <c r="I501" s="347" t="str">
        <f>IF('Dépenses forfaitaire'!I501="","",'Dépenses forfaitaire'!I501)</f>
        <v/>
      </c>
      <c r="J501" s="348" t="str">
        <f>IF('Dépenses forfaitaire'!K501="","",'Dépenses forfaitaire'!K501)</f>
        <v/>
      </c>
      <c r="K501" s="348" t="str">
        <f>IF('Dépenses forfaitaire'!L501="","",'Dépenses forfaitaire'!L501)</f>
        <v/>
      </c>
      <c r="L501" s="347" t="str">
        <f>IF('Dépenses forfaitaire'!J501="","",'Dépenses forfaitaire'!J501)</f>
        <v/>
      </c>
      <c r="M501" s="331" t="str">
        <f>IF($H501="","",IF($C501=Listes!$B$38,IF('DP_Instruction Forfaitaires'!$E501&lt;=Listes!$B$58,('DP_Instruction Forfaitaires'!$E501*(VLOOKUP('DP_Instruction Forfaitaires'!$D501,Listes!$A$59:$E$65,2,FALSE))),IF('DP_Instruction Forfaitaires'!$E501&gt;Listes!$E$58,('DP_Instruction Forfaitaires'!$E501*(VLOOKUP('DP_Instruction Forfaitaires'!$D501,Listes!$A$59:$E$65,5,FALSE))),('DP_Instruction Forfaitaires'!$E501*(VLOOKUP('DP_Instruction Forfaitaires'!$D501,Listes!$A$59:$E$65,3,FALSE))+(VLOOKUP('DP_Instruction Forfaitaires'!$D501,Listes!$A$59:$E$65,4,FALSE)))))))</f>
        <v/>
      </c>
      <c r="N501" s="331" t="str">
        <f>IF($H501="","",IF($C501=Listes!$B$37,IF('DP_Instruction Forfaitaires'!$E501&lt;=Listes!$B$47,('DP_Instruction Forfaitaires'!$E501*(VLOOKUP('DP_Instruction Forfaitaires'!$D501,Listes!$A$48:$E$54,2,FALSE))),IF('DP_Instruction Forfaitaires'!$E501&gt;Listes!$D$47,('DP_Instruction Forfaitaires'!$E501*(VLOOKUP('DP_Instruction Forfaitaires'!$D501,Listes!$A$48:$E$54,5,FALSE))),('DP_Instruction Forfaitaires'!$E501*(VLOOKUP('DP_Instruction Forfaitaires'!$D501,Listes!$A$48:$E$54,3,FALSE))+(VLOOKUP('DP_Instruction Forfaitaires'!$D501,Listes!$A$48:$E$54,4,FALSE)))))))</f>
        <v/>
      </c>
      <c r="O501" s="359" t="str">
        <f>IF($H501="","",IF($C501=Listes!$B$40,Listes!$I$37,IF($C501=Listes!$B$41,(VLOOKUP('DP_Instruction Forfaitaires'!$F501,Listes!$E$37:$F$42,2,FALSE)),IF($C501=Listes!$B$39,IF('DP_Instruction Forfaitaires'!$E501&lt;=Listes!$A$69,'DP_Instruction Forfaitaires'!$E501*Listes!$A$70,IF('DP_Instruction Forfaitaires'!$E501&gt;Listes!$D$69,'DP_Instruction Forfaitaires'!$E501*Listes!$D$70,(('DP_Instruction Forfaitaires'!$E501*Listes!$B$70)+Listes!$C$70)))))))</f>
        <v/>
      </c>
      <c r="P501" s="360" t="str">
        <f>IF('Dépenses forfaitaire'!P501="","",'Dépenses forfaitaire'!P501)</f>
        <v/>
      </c>
      <c r="Q501" s="283"/>
      <c r="R501" s="284" t="str">
        <f t="shared" si="30"/>
        <v/>
      </c>
      <c r="S501" s="284" t="str">
        <f t="shared" si="31"/>
        <v/>
      </c>
      <c r="T501" s="28" t="str">
        <f t="shared" si="29"/>
        <v/>
      </c>
      <c r="U501" s="139"/>
      <c r="V501" s="140"/>
      <c r="W501" s="365" t="str">
        <f>IF(AND(OR(Q501="KO",T501&lt;&gt;""),OR(R501="",S501="",T501="")),Listes!$A$74,IF(AND(T501="",Q501&lt;&gt;""),Listes!$A$75,IF(AND(P501&lt;T501,V501=""),Listes!$A$76,IF(AND(R501&gt;S501),Listes!$A$77,IF(AND(P501&lt;&gt;"",P501&gt;T501,U501=""),Listes!$A$78,IF(AND(X501="",OR(Q501&lt;&gt;"",R501&lt;&gt;"",S501&lt;&gt;"")),Listes!$A$79,""))))))</f>
        <v/>
      </c>
      <c r="X501" s="44"/>
      <c r="Y501" s="9">
        <f t="shared" si="32"/>
        <v>0</v>
      </c>
    </row>
    <row r="502" spans="1:25" ht="20.100000000000001" customHeight="1" x14ac:dyDescent="0.25">
      <c r="A502" s="133">
        <v>496</v>
      </c>
      <c r="B502" s="347" t="str">
        <f>IF('Dépenses forfaitaire'!B502="","",'Dépenses forfaitaire'!B502)</f>
        <v/>
      </c>
      <c r="C502" s="347" t="str">
        <f>IF('Dépenses forfaitaire'!C502="","",'Dépenses forfaitaire'!C502)</f>
        <v/>
      </c>
      <c r="D502" s="347" t="str">
        <f>IF('Dépenses forfaitaire'!D502="","",'Dépenses forfaitaire'!D502)</f>
        <v/>
      </c>
      <c r="E502" s="347" t="str">
        <f>IF('Dépenses forfaitaire'!E502="","",'Dépenses forfaitaire'!E502)</f>
        <v/>
      </c>
      <c r="F502" s="347" t="str">
        <f>IF('Dépenses forfaitaire'!F502="","",'Dépenses forfaitaire'!F502)</f>
        <v/>
      </c>
      <c r="G502" s="347" t="str">
        <f>IF('Dépenses forfaitaire'!G502="","",'Dépenses forfaitaire'!G502)</f>
        <v/>
      </c>
      <c r="H502" s="347" t="str">
        <f>IF('Dépenses forfaitaire'!H502="","",'Dépenses forfaitaire'!H502)</f>
        <v/>
      </c>
      <c r="I502" s="347" t="str">
        <f>IF('Dépenses forfaitaire'!I502="","",'Dépenses forfaitaire'!I502)</f>
        <v/>
      </c>
      <c r="J502" s="348" t="str">
        <f>IF('Dépenses forfaitaire'!K502="","",'Dépenses forfaitaire'!K502)</f>
        <v/>
      </c>
      <c r="K502" s="348" t="str">
        <f>IF('Dépenses forfaitaire'!L502="","",'Dépenses forfaitaire'!L502)</f>
        <v/>
      </c>
      <c r="L502" s="347" t="str">
        <f>IF('Dépenses forfaitaire'!J502="","",'Dépenses forfaitaire'!J502)</f>
        <v/>
      </c>
      <c r="M502" s="331" t="str">
        <f>IF($H502="","",IF($C502=Listes!$B$38,IF('DP_Instruction Forfaitaires'!$E502&lt;=Listes!$B$58,('DP_Instruction Forfaitaires'!$E502*(VLOOKUP('DP_Instruction Forfaitaires'!$D502,Listes!$A$59:$E$65,2,FALSE))),IF('DP_Instruction Forfaitaires'!$E502&gt;Listes!$E$58,('DP_Instruction Forfaitaires'!$E502*(VLOOKUP('DP_Instruction Forfaitaires'!$D502,Listes!$A$59:$E$65,5,FALSE))),('DP_Instruction Forfaitaires'!$E502*(VLOOKUP('DP_Instruction Forfaitaires'!$D502,Listes!$A$59:$E$65,3,FALSE))+(VLOOKUP('DP_Instruction Forfaitaires'!$D502,Listes!$A$59:$E$65,4,FALSE)))))))</f>
        <v/>
      </c>
      <c r="N502" s="331" t="str">
        <f>IF($H502="","",IF($C502=Listes!$B$37,IF('DP_Instruction Forfaitaires'!$E502&lt;=Listes!$B$47,('DP_Instruction Forfaitaires'!$E502*(VLOOKUP('DP_Instruction Forfaitaires'!$D502,Listes!$A$48:$E$54,2,FALSE))),IF('DP_Instruction Forfaitaires'!$E502&gt;Listes!$D$47,('DP_Instruction Forfaitaires'!$E502*(VLOOKUP('DP_Instruction Forfaitaires'!$D502,Listes!$A$48:$E$54,5,FALSE))),('DP_Instruction Forfaitaires'!$E502*(VLOOKUP('DP_Instruction Forfaitaires'!$D502,Listes!$A$48:$E$54,3,FALSE))+(VLOOKUP('DP_Instruction Forfaitaires'!$D502,Listes!$A$48:$E$54,4,FALSE)))))))</f>
        <v/>
      </c>
      <c r="O502" s="359" t="str">
        <f>IF($H502="","",IF($C502=Listes!$B$40,Listes!$I$37,IF($C502=Listes!$B$41,(VLOOKUP('DP_Instruction Forfaitaires'!$F502,Listes!$E$37:$F$42,2,FALSE)),IF($C502=Listes!$B$39,IF('DP_Instruction Forfaitaires'!$E502&lt;=Listes!$A$69,'DP_Instruction Forfaitaires'!$E502*Listes!$A$70,IF('DP_Instruction Forfaitaires'!$E502&gt;Listes!$D$69,'DP_Instruction Forfaitaires'!$E502*Listes!$D$70,(('DP_Instruction Forfaitaires'!$E502*Listes!$B$70)+Listes!$C$70)))))))</f>
        <v/>
      </c>
      <c r="P502" s="360" t="str">
        <f>IF('Dépenses forfaitaire'!P502="","",'Dépenses forfaitaire'!P502)</f>
        <v/>
      </c>
      <c r="Q502" s="283"/>
      <c r="R502" s="284" t="str">
        <f t="shared" si="30"/>
        <v/>
      </c>
      <c r="S502" s="284" t="str">
        <f t="shared" si="31"/>
        <v/>
      </c>
      <c r="T502" s="28" t="str">
        <f t="shared" si="29"/>
        <v/>
      </c>
      <c r="U502" s="139"/>
      <c r="V502" s="140"/>
      <c r="W502" s="365" t="str">
        <f>IF(AND(OR(Q502="KO",T502&lt;&gt;""),OR(R502="",S502="",T502="")),Listes!$A$74,IF(AND(T502="",Q502&lt;&gt;""),Listes!$A$75,IF(AND(P502&lt;T502,V502=""),Listes!$A$76,IF(AND(R502&gt;S502),Listes!$A$77,IF(AND(P502&lt;&gt;"",P502&gt;T502,U502=""),Listes!$A$78,IF(AND(X502="",OR(Q502&lt;&gt;"",R502&lt;&gt;"",S502&lt;&gt;"")),Listes!$A$79,""))))))</f>
        <v/>
      </c>
      <c r="X502" s="44"/>
      <c r="Y502" s="9">
        <f t="shared" si="32"/>
        <v>0</v>
      </c>
    </row>
    <row r="503" spans="1:25" ht="20.100000000000001" customHeight="1" x14ac:dyDescent="0.25">
      <c r="A503" s="133">
        <v>497</v>
      </c>
      <c r="B503" s="347" t="str">
        <f>IF('Dépenses forfaitaire'!B503="","",'Dépenses forfaitaire'!B503)</f>
        <v/>
      </c>
      <c r="C503" s="347" t="str">
        <f>IF('Dépenses forfaitaire'!C503="","",'Dépenses forfaitaire'!C503)</f>
        <v/>
      </c>
      <c r="D503" s="347" t="str">
        <f>IF('Dépenses forfaitaire'!D503="","",'Dépenses forfaitaire'!D503)</f>
        <v/>
      </c>
      <c r="E503" s="347" t="str">
        <f>IF('Dépenses forfaitaire'!E503="","",'Dépenses forfaitaire'!E503)</f>
        <v/>
      </c>
      <c r="F503" s="347" t="str">
        <f>IF('Dépenses forfaitaire'!F503="","",'Dépenses forfaitaire'!F503)</f>
        <v/>
      </c>
      <c r="G503" s="347" t="str">
        <f>IF('Dépenses forfaitaire'!G503="","",'Dépenses forfaitaire'!G503)</f>
        <v/>
      </c>
      <c r="H503" s="347" t="str">
        <f>IF('Dépenses forfaitaire'!H503="","",'Dépenses forfaitaire'!H503)</f>
        <v/>
      </c>
      <c r="I503" s="347" t="str">
        <f>IF('Dépenses forfaitaire'!I503="","",'Dépenses forfaitaire'!I503)</f>
        <v/>
      </c>
      <c r="J503" s="348" t="str">
        <f>IF('Dépenses forfaitaire'!K503="","",'Dépenses forfaitaire'!K503)</f>
        <v/>
      </c>
      <c r="K503" s="348" t="str">
        <f>IF('Dépenses forfaitaire'!L503="","",'Dépenses forfaitaire'!L503)</f>
        <v/>
      </c>
      <c r="L503" s="347" t="str">
        <f>IF('Dépenses forfaitaire'!J503="","",'Dépenses forfaitaire'!J503)</f>
        <v/>
      </c>
      <c r="M503" s="331" t="str">
        <f>IF($H503="","",IF($C503=Listes!$B$38,IF('DP_Instruction Forfaitaires'!$E503&lt;=Listes!$B$58,('DP_Instruction Forfaitaires'!$E503*(VLOOKUP('DP_Instruction Forfaitaires'!$D503,Listes!$A$59:$E$65,2,FALSE))),IF('DP_Instruction Forfaitaires'!$E503&gt;Listes!$E$58,('DP_Instruction Forfaitaires'!$E503*(VLOOKUP('DP_Instruction Forfaitaires'!$D503,Listes!$A$59:$E$65,5,FALSE))),('DP_Instruction Forfaitaires'!$E503*(VLOOKUP('DP_Instruction Forfaitaires'!$D503,Listes!$A$59:$E$65,3,FALSE))+(VLOOKUP('DP_Instruction Forfaitaires'!$D503,Listes!$A$59:$E$65,4,FALSE)))))))</f>
        <v/>
      </c>
      <c r="N503" s="331" t="str">
        <f>IF($H503="","",IF($C503=Listes!$B$37,IF('DP_Instruction Forfaitaires'!$E503&lt;=Listes!$B$47,('DP_Instruction Forfaitaires'!$E503*(VLOOKUP('DP_Instruction Forfaitaires'!$D503,Listes!$A$48:$E$54,2,FALSE))),IF('DP_Instruction Forfaitaires'!$E503&gt;Listes!$D$47,('DP_Instruction Forfaitaires'!$E503*(VLOOKUP('DP_Instruction Forfaitaires'!$D503,Listes!$A$48:$E$54,5,FALSE))),('DP_Instruction Forfaitaires'!$E503*(VLOOKUP('DP_Instruction Forfaitaires'!$D503,Listes!$A$48:$E$54,3,FALSE))+(VLOOKUP('DP_Instruction Forfaitaires'!$D503,Listes!$A$48:$E$54,4,FALSE)))))))</f>
        <v/>
      </c>
      <c r="O503" s="359" t="str">
        <f>IF($H503="","",IF($C503=Listes!$B$40,Listes!$I$37,IF($C503=Listes!$B$41,(VLOOKUP('DP_Instruction Forfaitaires'!$F503,Listes!$E$37:$F$42,2,FALSE)),IF($C503=Listes!$B$39,IF('DP_Instruction Forfaitaires'!$E503&lt;=Listes!$A$69,'DP_Instruction Forfaitaires'!$E503*Listes!$A$70,IF('DP_Instruction Forfaitaires'!$E503&gt;Listes!$D$69,'DP_Instruction Forfaitaires'!$E503*Listes!$D$70,(('DP_Instruction Forfaitaires'!$E503*Listes!$B$70)+Listes!$C$70)))))))</f>
        <v/>
      </c>
      <c r="P503" s="360" t="str">
        <f>IF('Dépenses forfaitaire'!P503="","",'Dépenses forfaitaire'!P503)</f>
        <v/>
      </c>
      <c r="Q503" s="283"/>
      <c r="R503" s="284" t="str">
        <f t="shared" si="30"/>
        <v/>
      </c>
      <c r="S503" s="284" t="str">
        <f t="shared" si="31"/>
        <v/>
      </c>
      <c r="T503" s="28" t="str">
        <f t="shared" si="29"/>
        <v/>
      </c>
      <c r="U503" s="139"/>
      <c r="V503" s="140"/>
      <c r="W503" s="365" t="str">
        <f>IF(AND(OR(Q503="KO",T503&lt;&gt;""),OR(R503="",S503="",T503="")),Listes!$A$74,IF(AND(T503="",Q503&lt;&gt;""),Listes!$A$75,IF(AND(P503&lt;T503,V503=""),Listes!$A$76,IF(AND(R503&gt;S503),Listes!$A$77,IF(AND(P503&lt;&gt;"",P503&gt;T503,U503=""),Listes!$A$78,IF(AND(X503="",OR(Q503&lt;&gt;"",R503&lt;&gt;"",S503&lt;&gt;"")),Listes!$A$79,""))))))</f>
        <v/>
      </c>
      <c r="X503" s="44"/>
      <c r="Y503" s="9">
        <f t="shared" si="32"/>
        <v>0</v>
      </c>
    </row>
    <row r="504" spans="1:25" ht="20.100000000000001" customHeight="1" x14ac:dyDescent="0.25">
      <c r="A504" s="133">
        <v>498</v>
      </c>
      <c r="B504" s="347" t="str">
        <f>IF('Dépenses forfaitaire'!B504="","",'Dépenses forfaitaire'!B504)</f>
        <v/>
      </c>
      <c r="C504" s="347" t="str">
        <f>IF('Dépenses forfaitaire'!C504="","",'Dépenses forfaitaire'!C504)</f>
        <v/>
      </c>
      <c r="D504" s="347" t="str">
        <f>IF('Dépenses forfaitaire'!D504="","",'Dépenses forfaitaire'!D504)</f>
        <v/>
      </c>
      <c r="E504" s="347" t="str">
        <f>IF('Dépenses forfaitaire'!E504="","",'Dépenses forfaitaire'!E504)</f>
        <v/>
      </c>
      <c r="F504" s="347" t="str">
        <f>IF('Dépenses forfaitaire'!F504="","",'Dépenses forfaitaire'!F504)</f>
        <v/>
      </c>
      <c r="G504" s="347" t="str">
        <f>IF('Dépenses forfaitaire'!G504="","",'Dépenses forfaitaire'!G504)</f>
        <v/>
      </c>
      <c r="H504" s="347" t="str">
        <f>IF('Dépenses forfaitaire'!H504="","",'Dépenses forfaitaire'!H504)</f>
        <v/>
      </c>
      <c r="I504" s="347" t="str">
        <f>IF('Dépenses forfaitaire'!I504="","",'Dépenses forfaitaire'!I504)</f>
        <v/>
      </c>
      <c r="J504" s="348" t="str">
        <f>IF('Dépenses forfaitaire'!K504="","",'Dépenses forfaitaire'!K504)</f>
        <v/>
      </c>
      <c r="K504" s="348" t="str">
        <f>IF('Dépenses forfaitaire'!L504="","",'Dépenses forfaitaire'!L504)</f>
        <v/>
      </c>
      <c r="L504" s="347" t="str">
        <f>IF('Dépenses forfaitaire'!J504="","",'Dépenses forfaitaire'!J504)</f>
        <v/>
      </c>
      <c r="M504" s="331" t="str">
        <f>IF($H504="","",IF($C504=Listes!$B$38,IF('DP_Instruction Forfaitaires'!$E504&lt;=Listes!$B$58,('DP_Instruction Forfaitaires'!$E504*(VLOOKUP('DP_Instruction Forfaitaires'!$D504,Listes!$A$59:$E$65,2,FALSE))),IF('DP_Instruction Forfaitaires'!$E504&gt;Listes!$E$58,('DP_Instruction Forfaitaires'!$E504*(VLOOKUP('DP_Instruction Forfaitaires'!$D504,Listes!$A$59:$E$65,5,FALSE))),('DP_Instruction Forfaitaires'!$E504*(VLOOKUP('DP_Instruction Forfaitaires'!$D504,Listes!$A$59:$E$65,3,FALSE))+(VLOOKUP('DP_Instruction Forfaitaires'!$D504,Listes!$A$59:$E$65,4,FALSE)))))))</f>
        <v/>
      </c>
      <c r="N504" s="331" t="str">
        <f>IF($H504="","",IF($C504=Listes!$B$37,IF('DP_Instruction Forfaitaires'!$E504&lt;=Listes!$B$47,('DP_Instruction Forfaitaires'!$E504*(VLOOKUP('DP_Instruction Forfaitaires'!$D504,Listes!$A$48:$E$54,2,FALSE))),IF('DP_Instruction Forfaitaires'!$E504&gt;Listes!$D$47,('DP_Instruction Forfaitaires'!$E504*(VLOOKUP('DP_Instruction Forfaitaires'!$D504,Listes!$A$48:$E$54,5,FALSE))),('DP_Instruction Forfaitaires'!$E504*(VLOOKUP('DP_Instruction Forfaitaires'!$D504,Listes!$A$48:$E$54,3,FALSE))+(VLOOKUP('DP_Instruction Forfaitaires'!$D504,Listes!$A$48:$E$54,4,FALSE)))))))</f>
        <v/>
      </c>
      <c r="O504" s="359" t="str">
        <f>IF($H504="","",IF($C504=Listes!$B$40,Listes!$I$37,IF($C504=Listes!$B$41,(VLOOKUP('DP_Instruction Forfaitaires'!$F504,Listes!$E$37:$F$42,2,FALSE)),IF($C504=Listes!$B$39,IF('DP_Instruction Forfaitaires'!$E504&lt;=Listes!$A$69,'DP_Instruction Forfaitaires'!$E504*Listes!$A$70,IF('DP_Instruction Forfaitaires'!$E504&gt;Listes!$D$69,'DP_Instruction Forfaitaires'!$E504*Listes!$D$70,(('DP_Instruction Forfaitaires'!$E504*Listes!$B$70)+Listes!$C$70)))))))</f>
        <v/>
      </c>
      <c r="P504" s="360" t="str">
        <f>IF('Dépenses forfaitaire'!P504="","",'Dépenses forfaitaire'!P504)</f>
        <v/>
      </c>
      <c r="Q504" s="283"/>
      <c r="R504" s="284" t="str">
        <f t="shared" si="30"/>
        <v/>
      </c>
      <c r="S504" s="284" t="str">
        <f t="shared" si="31"/>
        <v/>
      </c>
      <c r="T504" s="28" t="str">
        <f t="shared" si="29"/>
        <v/>
      </c>
      <c r="U504" s="139"/>
      <c r="V504" s="140"/>
      <c r="W504" s="365" t="str">
        <f>IF(AND(OR(Q504="KO",T504&lt;&gt;""),OR(R504="",S504="",T504="")),Listes!$A$74,IF(AND(T504="",Q504&lt;&gt;""),Listes!$A$75,IF(AND(P504&lt;T504,V504=""),Listes!$A$76,IF(AND(R504&gt;S504),Listes!$A$77,IF(AND(P504&lt;&gt;"",P504&gt;T504,U504=""),Listes!$A$78,IF(AND(X504="",OR(Q504&lt;&gt;"",R504&lt;&gt;"",S504&lt;&gt;"")),Listes!$A$79,""))))))</f>
        <v/>
      </c>
      <c r="X504" s="44"/>
      <c r="Y504" s="9">
        <f t="shared" si="32"/>
        <v>0</v>
      </c>
    </row>
    <row r="505" spans="1:25" ht="20.100000000000001" customHeight="1" x14ac:dyDescent="0.25">
      <c r="A505" s="133">
        <v>499</v>
      </c>
      <c r="B505" s="347" t="str">
        <f>IF('Dépenses forfaitaire'!B505="","",'Dépenses forfaitaire'!B505)</f>
        <v/>
      </c>
      <c r="C505" s="347" t="str">
        <f>IF('Dépenses forfaitaire'!C505="","",'Dépenses forfaitaire'!C505)</f>
        <v/>
      </c>
      <c r="D505" s="347" t="str">
        <f>IF('Dépenses forfaitaire'!D505="","",'Dépenses forfaitaire'!D505)</f>
        <v/>
      </c>
      <c r="E505" s="347" t="str">
        <f>IF('Dépenses forfaitaire'!E505="","",'Dépenses forfaitaire'!E505)</f>
        <v/>
      </c>
      <c r="F505" s="347" t="str">
        <f>IF('Dépenses forfaitaire'!F505="","",'Dépenses forfaitaire'!F505)</f>
        <v/>
      </c>
      <c r="G505" s="347" t="str">
        <f>IF('Dépenses forfaitaire'!G505="","",'Dépenses forfaitaire'!G505)</f>
        <v/>
      </c>
      <c r="H505" s="347" t="str">
        <f>IF('Dépenses forfaitaire'!H505="","",'Dépenses forfaitaire'!H505)</f>
        <v/>
      </c>
      <c r="I505" s="347" t="str">
        <f>IF('Dépenses forfaitaire'!I505="","",'Dépenses forfaitaire'!I505)</f>
        <v/>
      </c>
      <c r="J505" s="348" t="str">
        <f>IF('Dépenses forfaitaire'!K505="","",'Dépenses forfaitaire'!K505)</f>
        <v/>
      </c>
      <c r="K505" s="348" t="str">
        <f>IF('Dépenses forfaitaire'!L505="","",'Dépenses forfaitaire'!L505)</f>
        <v/>
      </c>
      <c r="L505" s="347" t="str">
        <f>IF('Dépenses forfaitaire'!J505="","",'Dépenses forfaitaire'!J505)</f>
        <v/>
      </c>
      <c r="M505" s="331" t="str">
        <f>IF($H505="","",IF($C505=Listes!$B$38,IF('DP_Instruction Forfaitaires'!$E505&lt;=Listes!$B$58,('DP_Instruction Forfaitaires'!$E505*(VLOOKUP('DP_Instruction Forfaitaires'!$D505,Listes!$A$59:$E$65,2,FALSE))),IF('DP_Instruction Forfaitaires'!$E505&gt;Listes!$E$58,('DP_Instruction Forfaitaires'!$E505*(VLOOKUP('DP_Instruction Forfaitaires'!$D505,Listes!$A$59:$E$65,5,FALSE))),('DP_Instruction Forfaitaires'!$E505*(VLOOKUP('DP_Instruction Forfaitaires'!$D505,Listes!$A$59:$E$65,3,FALSE))+(VLOOKUP('DP_Instruction Forfaitaires'!$D505,Listes!$A$59:$E$65,4,FALSE)))))))</f>
        <v/>
      </c>
      <c r="N505" s="331" t="str">
        <f>IF($H505="","",IF($C505=Listes!$B$37,IF('DP_Instruction Forfaitaires'!$E505&lt;=Listes!$B$47,('DP_Instruction Forfaitaires'!$E505*(VLOOKUP('DP_Instruction Forfaitaires'!$D505,Listes!$A$48:$E$54,2,FALSE))),IF('DP_Instruction Forfaitaires'!$E505&gt;Listes!$D$47,('DP_Instruction Forfaitaires'!$E505*(VLOOKUP('DP_Instruction Forfaitaires'!$D505,Listes!$A$48:$E$54,5,FALSE))),('DP_Instruction Forfaitaires'!$E505*(VLOOKUP('DP_Instruction Forfaitaires'!$D505,Listes!$A$48:$E$54,3,FALSE))+(VLOOKUP('DP_Instruction Forfaitaires'!$D505,Listes!$A$48:$E$54,4,FALSE)))))))</f>
        <v/>
      </c>
      <c r="O505" s="359" t="str">
        <f>IF($H505="","",IF($C505=Listes!$B$40,Listes!$I$37,IF($C505=Listes!$B$41,(VLOOKUP('DP_Instruction Forfaitaires'!$F505,Listes!$E$37:$F$42,2,FALSE)),IF($C505=Listes!$B$39,IF('DP_Instruction Forfaitaires'!$E505&lt;=Listes!$A$69,'DP_Instruction Forfaitaires'!$E505*Listes!$A$70,IF('DP_Instruction Forfaitaires'!$E505&gt;Listes!$D$69,'DP_Instruction Forfaitaires'!$E505*Listes!$D$70,(('DP_Instruction Forfaitaires'!$E505*Listes!$B$70)+Listes!$C$70)))))))</f>
        <v/>
      </c>
      <c r="P505" s="360" t="str">
        <f>IF('Dépenses forfaitaire'!P505="","",'Dépenses forfaitaire'!P505)</f>
        <v/>
      </c>
      <c r="Q505" s="283"/>
      <c r="R505" s="284" t="str">
        <f t="shared" si="30"/>
        <v/>
      </c>
      <c r="S505" s="284" t="str">
        <f t="shared" si="31"/>
        <v/>
      </c>
      <c r="T505" s="28" t="str">
        <f t="shared" si="29"/>
        <v/>
      </c>
      <c r="U505" s="139"/>
      <c r="V505" s="140"/>
      <c r="W505" s="365" t="str">
        <f>IF(AND(OR(Q505="KO",T505&lt;&gt;""),OR(R505="",S505="",T505="")),Listes!$A$74,IF(AND(T505="",Q505&lt;&gt;""),Listes!$A$75,IF(AND(P505&lt;T505,V505=""),Listes!$A$76,IF(AND(R505&gt;S505),Listes!$A$77,IF(AND(P505&lt;&gt;"",P505&gt;T505,U505=""),Listes!$A$78,IF(AND(X505="",OR(Q505&lt;&gt;"",R505&lt;&gt;"",S505&lt;&gt;"")),Listes!$A$79,""))))))</f>
        <v/>
      </c>
      <c r="X505" s="44"/>
      <c r="Y505" s="9">
        <f t="shared" si="32"/>
        <v>0</v>
      </c>
    </row>
    <row r="506" spans="1:25" ht="20.100000000000001" customHeight="1" thickBot="1" x14ac:dyDescent="0.3">
      <c r="A506" s="134">
        <v>500</v>
      </c>
      <c r="B506" s="334" t="str">
        <f>IF('Dépenses forfaitaire'!B506="","",'Dépenses forfaitaire'!B506)</f>
        <v/>
      </c>
      <c r="C506" s="334" t="str">
        <f>IF('Dépenses forfaitaire'!C506="","",'Dépenses forfaitaire'!C506)</f>
        <v/>
      </c>
      <c r="D506" s="334" t="str">
        <f>IF('Dépenses forfaitaire'!D506="","",'Dépenses forfaitaire'!D506)</f>
        <v/>
      </c>
      <c r="E506" s="334" t="str">
        <f>IF('Dépenses forfaitaire'!E506="","",'Dépenses forfaitaire'!E506)</f>
        <v/>
      </c>
      <c r="F506" s="334" t="str">
        <f>IF('Dépenses forfaitaire'!F506="","",'Dépenses forfaitaire'!F506)</f>
        <v/>
      </c>
      <c r="G506" s="347" t="str">
        <f>IF('Dépenses forfaitaire'!G506="","",'Dépenses forfaitaire'!G506)</f>
        <v/>
      </c>
      <c r="H506" s="334" t="str">
        <f>IF('Dépenses forfaitaire'!H506="","",'Dépenses forfaitaire'!H506)</f>
        <v/>
      </c>
      <c r="I506" s="334" t="str">
        <f>IF('Dépenses forfaitaire'!I506="","",'Dépenses forfaitaire'!I506)</f>
        <v/>
      </c>
      <c r="J506" s="348" t="str">
        <f>IF('Dépenses forfaitaire'!K506="","",'Dépenses forfaitaire'!K506)</f>
        <v/>
      </c>
      <c r="K506" s="348" t="str">
        <f>IF('Dépenses forfaitaire'!L506="","",'Dépenses forfaitaire'!L506)</f>
        <v/>
      </c>
      <c r="L506" s="334" t="str">
        <f>IF('Dépenses forfaitaire'!J506="","",'Dépenses forfaitaire'!J506)</f>
        <v/>
      </c>
      <c r="M506" s="334" t="str">
        <f>IF($H506="","",IF($C506=Listes!$B$38,IF('DP_Instruction Forfaitaires'!$E506&lt;=Listes!$B$58,('DP_Instruction Forfaitaires'!$E506*(VLOOKUP('DP_Instruction Forfaitaires'!$D506,Listes!$A$59:$E$65,2,FALSE))),IF('DP_Instruction Forfaitaires'!$E506&gt;Listes!$E$58,('DP_Instruction Forfaitaires'!$E506*(VLOOKUP('DP_Instruction Forfaitaires'!$D506,Listes!$A$59:$E$65,5,FALSE))),('DP_Instruction Forfaitaires'!$E506*(VLOOKUP('DP_Instruction Forfaitaires'!$D506,Listes!$A$59:$E$65,3,FALSE))+(VLOOKUP('DP_Instruction Forfaitaires'!$D506,Listes!$A$59:$E$65,4,FALSE)))))))</f>
        <v/>
      </c>
      <c r="N506" s="334" t="str">
        <f>IF($H506="","",IF($C506=Listes!$B$37,IF('DP_Instruction Forfaitaires'!$E506&lt;=Listes!$B$47,('DP_Instruction Forfaitaires'!$E506*(VLOOKUP('DP_Instruction Forfaitaires'!$D506,Listes!$A$48:$E$54,2,FALSE))),IF('DP_Instruction Forfaitaires'!$E506&gt;Listes!$D$47,('DP_Instruction Forfaitaires'!$E506*(VLOOKUP('DP_Instruction Forfaitaires'!$D506,Listes!$A$48:$E$54,5,FALSE))),('DP_Instruction Forfaitaires'!$E506*(VLOOKUP('DP_Instruction Forfaitaires'!$D506,Listes!$A$48:$E$54,3,FALSE))+(VLOOKUP('DP_Instruction Forfaitaires'!$D506,Listes!$A$48:$E$54,4,FALSE)))))))</f>
        <v/>
      </c>
      <c r="O506" s="361" t="str">
        <f>IF($H506="","",IF($C506=Listes!$B$40,Listes!$I$37,IF($C506=Listes!$B$41,(VLOOKUP('DP_Instruction Forfaitaires'!$F506,Listes!$E$37:$F$42,2,FALSE)),IF($C506=Listes!$B$39,IF('DP_Instruction Forfaitaires'!$E506&lt;=Listes!$A$69,'DP_Instruction Forfaitaires'!$E506*Listes!$A$70,IF('DP_Instruction Forfaitaires'!$E506&gt;Listes!$D$69,'DP_Instruction Forfaitaires'!$E506*Listes!$D$70,(('DP_Instruction Forfaitaires'!$E506*Listes!$B$70)+Listes!$C$70)))))))</f>
        <v/>
      </c>
      <c r="P506" s="350" t="str">
        <f>IF('Dépenses forfaitaire'!P506="","",'Dépenses forfaitaire'!P506)</f>
        <v/>
      </c>
      <c r="Q506" s="283"/>
      <c r="R506" s="284" t="str">
        <f t="shared" si="30"/>
        <v/>
      </c>
      <c r="S506" s="284" t="str">
        <f t="shared" si="31"/>
        <v/>
      </c>
      <c r="T506" s="62" t="str">
        <f t="shared" si="29"/>
        <v/>
      </c>
      <c r="U506" s="139"/>
      <c r="V506" s="143"/>
      <c r="W506" s="365" t="str">
        <f>IF(AND(OR(Q506="KO",T506&lt;&gt;""),OR(R506="",S506="",T506="")),Listes!$A$74,IF(AND(T506="",Q506&lt;&gt;""),Listes!$A$75,IF(AND(P506&lt;T506,V506=""),Listes!$A$76,IF(AND(R506&gt;S506),Listes!$A$77,IF(AND(P506&lt;&gt;"",P506&gt;T506,U506=""),Listes!$A$78,IF(AND(X506="",OR(Q506&lt;&gt;"",R506&lt;&gt;"",S506&lt;&gt;"")),Listes!$A$79,""))))))</f>
        <v/>
      </c>
      <c r="X506" s="29"/>
      <c r="Y506" s="9">
        <f t="shared" si="32"/>
        <v>0</v>
      </c>
    </row>
    <row r="507" spans="1:25" s="135" customFormat="1" ht="20.100000000000001" customHeight="1" thickBot="1" x14ac:dyDescent="0.35">
      <c r="B507" s="19"/>
      <c r="C507" s="19"/>
      <c r="D507" s="19"/>
      <c r="E507" s="19"/>
      <c r="F507" s="19"/>
      <c r="G507" s="19"/>
      <c r="H507" s="351"/>
      <c r="I507" s="362"/>
      <c r="J507" s="362"/>
      <c r="K507" s="362"/>
      <c r="L507" s="362"/>
      <c r="M507" s="351"/>
      <c r="N507" s="19"/>
      <c r="O507" s="19"/>
      <c r="P507" s="363" t="s">
        <v>40</v>
      </c>
      <c r="Q507" s="282"/>
      <c r="R507" s="282"/>
      <c r="S507" s="282"/>
      <c r="T507" s="364">
        <f>SUM(T7:T506)</f>
        <v>0</v>
      </c>
      <c r="V507" s="137" t="s">
        <v>40</v>
      </c>
      <c r="W507" s="364">
        <f>SUM(W7:W506)</f>
        <v>0</v>
      </c>
      <c r="X507" s="138"/>
      <c r="Y507" s="19"/>
    </row>
  </sheetData>
  <sheetProtection algorithmName="SHA-512" hashValue="MQHM15hABxUYGLtF7YF82husIro4FnXJCtejX6kY4fzbE+e26xgBcAkx30Y+oxBaEtYM891GVuMcGk45ygHKvg==" saltValue="QE2XFeNlkxzw6DcLNZI0Zg==" spinCount="100000" sheet="1" objects="1" scenarios="1"/>
  <mergeCells count="6">
    <mergeCell ref="A1:X1"/>
    <mergeCell ref="A2:X2"/>
    <mergeCell ref="A3:A4"/>
    <mergeCell ref="M3:O3"/>
    <mergeCell ref="D4:E4"/>
    <mergeCell ref="M4:O4"/>
  </mergeCells>
  <conditionalFormatting sqref="A7:X506">
    <cfRule type="expression" dxfId="5" priority="131">
      <formula>$X7="Oui"</formula>
    </cfRule>
  </conditionalFormatting>
  <dataValidations count="2">
    <dataValidation type="list" allowBlank="1" showInputMessage="1" showErrorMessage="1" sqref="X7:X506">
      <formula1>"Oui"</formula1>
    </dataValidation>
    <dataValidation type="decimal" operator="greaterThan" allowBlank="1" showInputMessage="1" showErrorMessage="1" sqref="P7:P506 T7:T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21" id="{CB64E61E-5AC8-4C52-AA98-D3B8A70A24B5}">
            <xm:f>L7&lt;&gt;'Dépenses forfaitaire'!J7</xm:f>
            <x14:dxf>
              <font>
                <color rgb="FFFF0000"/>
              </font>
            </x14:dxf>
          </x14:cfRule>
          <xm:sqref>L7:L506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Listes!$A$17:$A$34</xm:f>
          </x14:formula1>
          <xm:sqref>U7:U506</xm:sqref>
        </x14:dataValidation>
        <x14:dataValidation type="list" operator="greaterThan" allowBlank="1" showInputMessage="1" showErrorMessage="1">
          <x14:formula1>
            <xm:f>Listes!$A$97:$A$98</xm:f>
          </x14:formula1>
          <xm:sqref>Q7:Q506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Notice</vt:lpstr>
      <vt:lpstr>Synthèse dépenses bénéficiaire</vt:lpstr>
      <vt:lpstr>Dépenses rémunération au réel</vt:lpstr>
      <vt:lpstr>Dépenses forfaitaire</vt:lpstr>
      <vt:lpstr>Dépenses sur frais réels</vt:lpstr>
      <vt:lpstr>Dépenses Autres frais</vt:lpstr>
      <vt:lpstr>Synthèse dépenses SI</vt:lpstr>
      <vt:lpstr>DP_Instruction rémunération SI</vt:lpstr>
      <vt:lpstr>DP_Instruction Forfaitaires</vt:lpstr>
      <vt:lpstr>DP_Instruction frais réels</vt:lpstr>
      <vt:lpstr>DP_Instruction Autres frais</vt:lpstr>
      <vt:lpstr>Listes</vt:lpstr>
      <vt:lpstr>fiche_action_est</vt:lpstr>
      <vt:lpstr>fiche_action_nord</vt:lpstr>
      <vt:lpstr>fiche_action_ouest</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2026-06-11T08:36:44Z</dcterms:modified>
</cp:coreProperties>
</file>